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BOLETINE\Personal\2021\"/>
    </mc:Choice>
  </mc:AlternateContent>
  <bookViews>
    <workbookView xWindow="-120" yWindow="-120" windowWidth="20730" windowHeight="11040" tabRatio="821" activeTab="1"/>
  </bookViews>
  <sheets>
    <sheet name="INDICE" sheetId="71" r:id="rId1"/>
    <sheet name="PORTADA" sheetId="74" r:id="rId2"/>
    <sheet name="FUNCIONARIOS" sheetId="73" r:id="rId3"/>
    <sheet name="D1" sheetId="77" r:id="rId4"/>
    <sheet name="C1" sheetId="20" r:id="rId5"/>
    <sheet name="C2" sheetId="21" r:id="rId6"/>
    <sheet name="C3" sheetId="22" r:id="rId7"/>
    <sheet name="C4" sheetId="23" r:id="rId8"/>
    <sheet name="C5-C6" sheetId="24" r:id="rId9"/>
    <sheet name="C7" sheetId="40" r:id="rId10"/>
    <sheet name="C8" sheetId="41" r:id="rId11"/>
    <sheet name="C9" sheetId="42" r:id="rId12"/>
    <sheet name="C10" sheetId="43" r:id="rId13"/>
    <sheet name="C11" sheetId="44" r:id="rId14"/>
    <sheet name="D2" sheetId="78" r:id="rId15"/>
    <sheet name="C12" sheetId="25" r:id="rId16"/>
    <sheet name="C13" sheetId="26" r:id="rId17"/>
    <sheet name="C14" sheetId="27" r:id="rId18"/>
    <sheet name="C15" sheetId="28" r:id="rId19"/>
    <sheet name="C16-C17" sheetId="29" r:id="rId20"/>
    <sheet name="D3" sheetId="79" r:id="rId21"/>
    <sheet name="C18" sheetId="2" r:id="rId22"/>
    <sheet name="C19" sheetId="3" r:id="rId23"/>
    <sheet name="C20" sheetId="4" r:id="rId24"/>
    <sheet name="C21" sheetId="30" r:id="rId25"/>
    <sheet name="C22" sheetId="46" r:id="rId26"/>
    <sheet name="C23" sheetId="47" r:id="rId27"/>
    <sheet name="C24" sheetId="48" r:id="rId28"/>
    <sheet name="D4" sheetId="80" r:id="rId29"/>
    <sheet name="C25" sheetId="5" r:id="rId30"/>
    <sheet name="C26" sheetId="6" r:id="rId31"/>
    <sheet name="C27" sheetId="7" r:id="rId32"/>
    <sheet name="C28" sheetId="31" r:id="rId33"/>
    <sheet name="C29" sheetId="50" r:id="rId34"/>
    <sheet name="C30" sheetId="51" r:id="rId35"/>
    <sheet name="C31" sheetId="52" r:id="rId36"/>
    <sheet name="D5" sheetId="81" r:id="rId37"/>
    <sheet name="C32" sheetId="9" r:id="rId38"/>
    <sheet name="C33" sheetId="10" r:id="rId39"/>
    <sheet name="C34" sheetId="36" r:id="rId40"/>
    <sheet name="C35" sheetId="62" r:id="rId41"/>
    <sheet name="C36" sheetId="65" r:id="rId42"/>
    <sheet name="D6" sheetId="82" r:id="rId43"/>
    <sheet name="C37" sheetId="11" r:id="rId44"/>
    <sheet name="C38" sheetId="12" r:id="rId45"/>
    <sheet name="C39" sheetId="13" r:id="rId46"/>
    <sheet name="C40" sheetId="32" r:id="rId47"/>
    <sheet name="C41" sheetId="55" r:id="rId48"/>
    <sheet name="C42" sheetId="56" r:id="rId49"/>
    <sheet name="C43" sheetId="57" r:id="rId50"/>
    <sheet name="D7" sheetId="83" r:id="rId51"/>
    <sheet name="C44" sheetId="16" r:id="rId52"/>
    <sheet name="C45" sheetId="17" r:id="rId53"/>
    <sheet name="C46" sheetId="18" r:id="rId54"/>
    <sheet name="C47" sheetId="39" r:id="rId55"/>
    <sheet name="C48" sheetId="61" r:id="rId56"/>
    <sheet name="C49" sheetId="59" r:id="rId57"/>
    <sheet name="C50" sheetId="60" r:id="rId58"/>
    <sheet name="D8" sheetId="84" r:id="rId59"/>
    <sheet name="C51" sheetId="75" r:id="rId60"/>
    <sheet name="C52" sheetId="15" r:id="rId61"/>
    <sheet name="C53" sheetId="87" r:id="rId62"/>
    <sheet name="C54" sheetId="38" r:id="rId63"/>
    <sheet name="C55" sheetId="64" r:id="rId64"/>
    <sheet name="C56" sheetId="69" r:id="rId65"/>
    <sheet name="C57" sheetId="70" r:id="rId66"/>
    <sheet name="D9" sheetId="85" r:id="rId67"/>
    <sheet name="C58" sheetId="76" r:id="rId68"/>
    <sheet name="C59" sheetId="19" r:id="rId69"/>
    <sheet name="C60" sheetId="37" r:id="rId70"/>
    <sheet name="C61" sheetId="88" r:id="rId71"/>
    <sheet name="C62" sheetId="72" r:id="rId72"/>
    <sheet name="C63" sheetId="86" r:id="rId73"/>
  </sheets>
  <definedNames>
    <definedName name="_xlnm.Print_Area" localSheetId="4">'C1'!$A$1:$I$47</definedName>
    <definedName name="_xlnm.Print_Area" localSheetId="12">'C10'!$A$1:$H$39</definedName>
    <definedName name="_xlnm.Print_Area" localSheetId="13">'C11'!$A$1:$J$40</definedName>
    <definedName name="_xlnm.Print_Area" localSheetId="15">'C12'!$A$1:$T$32</definedName>
    <definedName name="_xlnm.Print_Area" localSheetId="16">'C13'!$A$1:$T$32</definedName>
    <definedName name="_xlnm.Print_Area" localSheetId="17">'C14'!$A$1:$T$28</definedName>
    <definedName name="_xlnm.Print_Area" localSheetId="18">'C15'!$A$1:$T$26</definedName>
    <definedName name="_xlnm.Print_Area" localSheetId="19">'C16-C17'!$A$1:$T$80</definedName>
    <definedName name="_xlnm.Print_Area" localSheetId="21">'C18'!$A$1:$T$43</definedName>
    <definedName name="_xlnm.Print_Area" localSheetId="22">'C19'!$A$1:$T$40</definedName>
    <definedName name="_xlnm.Print_Area" localSheetId="5">'C2'!$A$1:$I$47</definedName>
    <definedName name="_xlnm.Print_Area" localSheetId="23">'C20'!$A$1:$H$48</definedName>
    <definedName name="_xlnm.Print_Area" localSheetId="24">'C21'!$A$1:$L$36</definedName>
    <definedName name="_xlnm.Print_Area" localSheetId="25">'C22'!$A$1:$H$36</definedName>
    <definedName name="_xlnm.Print_Area" localSheetId="26">'C23'!$A$1:$H$37</definedName>
    <definedName name="_xlnm.Print_Area" localSheetId="27">'C24'!$A$1:$H$40</definedName>
    <definedName name="_xlnm.Print_Area" localSheetId="29">'C25'!$A$1:$T$43</definedName>
    <definedName name="_xlnm.Print_Area" localSheetId="30">'C26'!$A$1:$T$40</definedName>
    <definedName name="_xlnm.Print_Area" localSheetId="31">'C27'!$A$1:$H$56</definedName>
    <definedName name="_xlnm.Print_Area" localSheetId="32">'C28'!$A$1:$R$36</definedName>
    <definedName name="_xlnm.Print_Area" localSheetId="33">'C29'!$A$1:$H$48</definedName>
    <definedName name="_xlnm.Print_Area" localSheetId="6">'C3'!$A$1:$I$47</definedName>
    <definedName name="_xlnm.Print_Area" localSheetId="34">'C30'!$A$1:$H$37</definedName>
    <definedName name="_xlnm.Print_Area" localSheetId="35">'C31'!$A$1:$H$42</definedName>
    <definedName name="_xlnm.Print_Area" localSheetId="37">'C32'!$A$1:$T$16</definedName>
    <definedName name="_xlnm.Print_Area" localSheetId="38">'C33'!$A$1:$H$32</definedName>
    <definedName name="_xlnm.Print_Area" localSheetId="39">'C34'!$A$1:$Q$11</definedName>
    <definedName name="_xlnm.Print_Area" localSheetId="40">'C35'!$A$1:$F$22</definedName>
    <definedName name="_xlnm.Print_Area" localSheetId="41">'C36'!$A$1:$F$13</definedName>
    <definedName name="_xlnm.Print_Area" localSheetId="43">'C37'!$A$1:$T$43</definedName>
    <definedName name="_xlnm.Print_Area" localSheetId="44">'C38'!$A$1:$T$40</definedName>
    <definedName name="_xlnm.Print_Area" localSheetId="45">'C39'!$A$1:$T$65</definedName>
    <definedName name="_xlnm.Print_Area" localSheetId="7">'C4'!$A$1:$I$47</definedName>
    <definedName name="_xlnm.Print_Area" localSheetId="46">'C40'!$A$1:$AA$37</definedName>
    <definedName name="_xlnm.Print_Area" localSheetId="47">'C41'!$A$1:$H$67</definedName>
    <definedName name="_xlnm.Print_Area" localSheetId="48">'C42'!$A$1:$H$37</definedName>
    <definedName name="_xlnm.Print_Area" localSheetId="49">'C43'!$A$1:$H$42</definedName>
    <definedName name="_xlnm.Print_Area" localSheetId="51">'C44'!$A$1:$T$45</definedName>
    <definedName name="_xlnm.Print_Area" localSheetId="52">'C45'!$A$1:$T$40</definedName>
    <definedName name="_xlnm.Print_Area" localSheetId="53">'C46'!$A$1:$H$35</definedName>
    <definedName name="_xlnm.Print_Area" localSheetId="54">'C47'!$A$1:$AA$37</definedName>
    <definedName name="_xlnm.Print_Area" localSheetId="55">'C48'!$A$2:$J$75</definedName>
    <definedName name="_xlnm.Print_Area" localSheetId="56">'C49'!$A$1:$J$38</definedName>
    <definedName name="_xlnm.Print_Area" localSheetId="57">'C50'!$A$1:$J$43</definedName>
    <definedName name="_xlnm.Print_Area" localSheetId="59">'C51'!$A$1:$T$20</definedName>
    <definedName name="_xlnm.Print_Area" localSheetId="60">'C52'!$A$1:$T$38</definedName>
    <definedName name="_xlnm.Print_Area" localSheetId="61">'C53'!$A$1:$H$55</definedName>
    <definedName name="_xlnm.Print_Area" localSheetId="62">'C54'!$A$1:$X$37</definedName>
    <definedName name="_xlnm.Print_Area" localSheetId="63">'C55'!$A$1:$J$59</definedName>
    <definedName name="_xlnm.Print_Area" localSheetId="64">'C56'!$A$1:$J$38</definedName>
    <definedName name="_xlnm.Print_Area" localSheetId="65">'C57'!$A$1:$J$19</definedName>
    <definedName name="_xlnm.Print_Area" localSheetId="67">'C58'!$A$1:$T$20</definedName>
    <definedName name="_xlnm.Print_Area" localSheetId="68">'C59'!$A$1:$T$38</definedName>
    <definedName name="_xlnm.Print_Area" localSheetId="8">'C5-C6'!$A$1:$R$100</definedName>
    <definedName name="_xlnm.Print_Area" localSheetId="69">'C60'!$A$1:$H$33</definedName>
    <definedName name="_xlnm.Print_Area" localSheetId="70">'C61'!$A$1:$L$37</definedName>
    <definedName name="_xlnm.Print_Area" localSheetId="71">'C62'!$A$1:$H$33</definedName>
    <definedName name="_xlnm.Print_Area" localSheetId="72">'C63'!$A$1:$H$38</definedName>
    <definedName name="_xlnm.Print_Area" localSheetId="9">'C7'!$A$1:$M$62</definedName>
    <definedName name="_xlnm.Print_Area" localSheetId="10">'C8'!$A$1:$H$40</definedName>
    <definedName name="_xlnm.Print_Area" localSheetId="11">'C9'!$A$1:$H$38</definedName>
    <definedName name="_xlnm.Print_Area" localSheetId="3">'D1'!$A$1:$H$56</definedName>
    <definedName name="_xlnm.Print_Area" localSheetId="14">'D2'!$A$1:$H$57</definedName>
    <definedName name="_xlnm.Print_Area" localSheetId="20">'D3'!$A$1:$H$57</definedName>
    <definedName name="_xlnm.Print_Area" localSheetId="28">'D4'!$A$1:$H$57</definedName>
    <definedName name="_xlnm.Print_Area" localSheetId="36">'D5'!$A$1:$H$57</definedName>
    <definedName name="_xlnm.Print_Area" localSheetId="42">'D6'!$A$1:$H$57</definedName>
    <definedName name="_xlnm.Print_Area" localSheetId="50">'D7'!$A$1:$H$57</definedName>
    <definedName name="_xlnm.Print_Area" localSheetId="58">'D8'!$A$1:$H$57</definedName>
    <definedName name="_xlnm.Print_Area" localSheetId="66">'D9'!$A$1:$H$57</definedName>
    <definedName name="_xlnm.Print_Area" localSheetId="2">FUNCIONARIOS!$A$1:$K$27</definedName>
    <definedName name="_xlnm.Print_Area" localSheetId="0">INDICE!$A$1:$C$15</definedName>
    <definedName name="_xlnm.Print_Area" localSheetId="1">PORTADA!$A$3:$L$72</definedName>
    <definedName name="OLE_LINK1" localSheetId="2">FUNCIONARIOS!$C$5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0" i="19" l="1"/>
  <c r="K10" i="19"/>
  <c r="L10" i="19"/>
  <c r="C29" i="26"/>
  <c r="B29" i="26" s="1"/>
  <c r="D29" i="26"/>
  <c r="G29" i="26"/>
  <c r="H29" i="26"/>
  <c r="O29" i="26"/>
  <c r="P29" i="26"/>
  <c r="S29" i="26"/>
  <c r="T29" i="26"/>
  <c r="T11" i="26"/>
  <c r="S11" i="26"/>
  <c r="R11" i="26"/>
  <c r="P11" i="26"/>
  <c r="O11" i="26"/>
  <c r="N11" i="26"/>
  <c r="L11" i="26"/>
  <c r="K11" i="26"/>
  <c r="J11" i="26"/>
  <c r="H11" i="26"/>
  <c r="G11" i="26"/>
  <c r="F11" i="26"/>
  <c r="C29" i="25"/>
  <c r="D29" i="25"/>
  <c r="G29" i="25"/>
  <c r="H29" i="25"/>
  <c r="O29" i="25"/>
  <c r="N29" i="25" s="1"/>
  <c r="P29" i="25"/>
  <c r="S29" i="25"/>
  <c r="R29" i="25" s="1"/>
  <c r="T29" i="25"/>
  <c r="T11" i="25"/>
  <c r="S11" i="25"/>
  <c r="P11" i="25"/>
  <c r="O11" i="25"/>
  <c r="L11" i="25"/>
  <c r="K11" i="25"/>
  <c r="H11" i="25"/>
  <c r="G11" i="25"/>
  <c r="B29" i="25" l="1"/>
  <c r="F29" i="25"/>
  <c r="R29" i="26"/>
  <c r="N29" i="26"/>
  <c r="F29" i="26"/>
  <c r="B35" i="88" l="1"/>
  <c r="B34" i="88"/>
  <c r="B33" i="88"/>
  <c r="B32" i="88"/>
  <c r="B31" i="88"/>
  <c r="B30" i="88"/>
  <c r="B29" i="88"/>
  <c r="B28" i="88"/>
  <c r="B27" i="88"/>
  <c r="B26" i="88"/>
  <c r="B25" i="88"/>
  <c r="B24" i="88"/>
  <c r="B23" i="88"/>
  <c r="B22" i="88"/>
  <c r="B21" i="88"/>
  <c r="B20" i="88"/>
  <c r="B19" i="88"/>
  <c r="B18" i="88"/>
  <c r="B17" i="88"/>
  <c r="B16" i="88"/>
  <c r="B15" i="88"/>
  <c r="B14" i="88"/>
  <c r="B13" i="88"/>
  <c r="B12" i="88"/>
  <c r="B11" i="88"/>
  <c r="B10" i="88"/>
  <c r="B9" i="88"/>
  <c r="L8" i="88"/>
  <c r="K8" i="88"/>
  <c r="J8" i="88"/>
  <c r="I8" i="88"/>
  <c r="H8" i="88"/>
  <c r="G8" i="88"/>
  <c r="F8" i="88"/>
  <c r="E8" i="88"/>
  <c r="D8" i="88"/>
  <c r="C8" i="88"/>
  <c r="B10" i="38"/>
  <c r="B9" i="38"/>
  <c r="V8" i="38"/>
  <c r="W8" i="38"/>
  <c r="X8" i="38"/>
  <c r="B11" i="38"/>
  <c r="B12" i="38"/>
  <c r="B13" i="38"/>
  <c r="B14" i="38"/>
  <c r="B15" i="38"/>
  <c r="B16" i="38"/>
  <c r="B17" i="38"/>
  <c r="B18" i="38"/>
  <c r="B19" i="38"/>
  <c r="B20" i="38"/>
  <c r="B21" i="38"/>
  <c r="B22" i="38"/>
  <c r="B23" i="38"/>
  <c r="B24" i="38"/>
  <c r="B25" i="38"/>
  <c r="B26" i="38"/>
  <c r="B27" i="38"/>
  <c r="B28" i="38"/>
  <c r="B29" i="38"/>
  <c r="B30" i="38"/>
  <c r="B31" i="38"/>
  <c r="B32" i="38"/>
  <c r="B33" i="38"/>
  <c r="B34" i="38"/>
  <c r="B35" i="38"/>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9" i="32"/>
  <c r="B10" i="36"/>
  <c r="B11" i="36"/>
  <c r="B9" i="36"/>
  <c r="B10" i="3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9" i="31"/>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9" i="30"/>
  <c r="B11" i="37"/>
  <c r="C11" i="37"/>
  <c r="D11" i="37"/>
  <c r="G12" i="37"/>
  <c r="H12" i="37"/>
  <c r="G13" i="37"/>
  <c r="H13" i="37"/>
  <c r="G14" i="37"/>
  <c r="F14" i="37" s="1"/>
  <c r="H14" i="37"/>
  <c r="B16" i="37"/>
  <c r="C16" i="37"/>
  <c r="G16" i="37" s="1"/>
  <c r="D16" i="37"/>
  <c r="H16" i="37" s="1"/>
  <c r="G17" i="37"/>
  <c r="H17" i="37"/>
  <c r="G18" i="37"/>
  <c r="H18" i="37"/>
  <c r="G19" i="37"/>
  <c r="H19" i="37"/>
  <c r="G20" i="37"/>
  <c r="H20" i="37"/>
  <c r="G21" i="37"/>
  <c r="H21" i="37"/>
  <c r="G22" i="37"/>
  <c r="H22" i="37"/>
  <c r="G23" i="37"/>
  <c r="H23" i="37"/>
  <c r="B25" i="37"/>
  <c r="C25" i="37"/>
  <c r="D25" i="37"/>
  <c r="G26" i="37"/>
  <c r="H26" i="37"/>
  <c r="G27" i="37"/>
  <c r="H27" i="37"/>
  <c r="G28" i="37"/>
  <c r="H28" i="37"/>
  <c r="G29" i="37"/>
  <c r="F29" i="37" s="1"/>
  <c r="H29" i="37"/>
  <c r="G30" i="37"/>
  <c r="H30" i="37"/>
  <c r="G31" i="37"/>
  <c r="H31" i="37"/>
  <c r="G26" i="87"/>
  <c r="H26" i="87"/>
  <c r="G27" i="87"/>
  <c r="H27" i="87"/>
  <c r="G28" i="87"/>
  <c r="H28" i="87"/>
  <c r="G29" i="87"/>
  <c r="H29" i="87"/>
  <c r="G30" i="87"/>
  <c r="H30" i="87"/>
  <c r="G31" i="87"/>
  <c r="H31" i="87"/>
  <c r="G32" i="87"/>
  <c r="H32" i="87"/>
  <c r="G33" i="87"/>
  <c r="H33" i="87"/>
  <c r="F33" i="87" s="1"/>
  <c r="G34" i="87"/>
  <c r="H34" i="87"/>
  <c r="G35" i="87"/>
  <c r="H35" i="87"/>
  <c r="G36" i="87"/>
  <c r="H36" i="87"/>
  <c r="G37" i="87"/>
  <c r="H37" i="87"/>
  <c r="G38" i="87"/>
  <c r="H38" i="87"/>
  <c r="G39" i="87"/>
  <c r="H39" i="87"/>
  <c r="G40" i="87"/>
  <c r="H40" i="87"/>
  <c r="F40" i="87" s="1"/>
  <c r="G41" i="87"/>
  <c r="H41" i="87"/>
  <c r="G42" i="87"/>
  <c r="H42" i="87"/>
  <c r="G43" i="87"/>
  <c r="H43" i="87"/>
  <c r="H53" i="87"/>
  <c r="G53" i="87"/>
  <c r="H52" i="87"/>
  <c r="G52" i="87"/>
  <c r="F52" i="87" s="1"/>
  <c r="H51" i="87"/>
  <c r="G51" i="87"/>
  <c r="H50" i="87"/>
  <c r="G50" i="87"/>
  <c r="H49" i="87"/>
  <c r="G49" i="87"/>
  <c r="F49" i="87" s="1"/>
  <c r="H48" i="87"/>
  <c r="G48" i="87"/>
  <c r="H47" i="87"/>
  <c r="G47" i="87"/>
  <c r="H46" i="87"/>
  <c r="G46" i="87"/>
  <c r="D45" i="87"/>
  <c r="C45" i="87"/>
  <c r="B45" i="87"/>
  <c r="H25" i="87"/>
  <c r="G25" i="87"/>
  <c r="H24" i="87"/>
  <c r="G24" i="87"/>
  <c r="D23" i="87"/>
  <c r="C23" i="87"/>
  <c r="B23" i="87"/>
  <c r="H21" i="87"/>
  <c r="G21" i="87"/>
  <c r="H20" i="87"/>
  <c r="G20" i="87"/>
  <c r="H19" i="87"/>
  <c r="G19" i="87"/>
  <c r="H18" i="87"/>
  <c r="G18" i="87"/>
  <c r="D17" i="87"/>
  <c r="C17" i="87"/>
  <c r="B17" i="87"/>
  <c r="H15" i="87"/>
  <c r="G15" i="87"/>
  <c r="H14" i="87"/>
  <c r="G14" i="87"/>
  <c r="H13" i="87"/>
  <c r="G13" i="87"/>
  <c r="H12" i="87"/>
  <c r="G12" i="87"/>
  <c r="D11" i="87"/>
  <c r="C11" i="87"/>
  <c r="B11" i="87"/>
  <c r="M26" i="40"/>
  <c r="G25" i="37" l="1"/>
  <c r="B8" i="88"/>
  <c r="B8" i="38"/>
  <c r="F21" i="37"/>
  <c r="F20" i="37"/>
  <c r="B9" i="37"/>
  <c r="D9" i="37"/>
  <c r="C9" i="37"/>
  <c r="F26" i="37"/>
  <c r="F18" i="37"/>
  <c r="H25" i="37"/>
  <c r="F25" i="37" s="1"/>
  <c r="F17" i="37"/>
  <c r="F30" i="37"/>
  <c r="F23" i="37"/>
  <c r="F16" i="37"/>
  <c r="F19" i="37"/>
  <c r="F12" i="37"/>
  <c r="F28" i="37"/>
  <c r="F22" i="37"/>
  <c r="F31" i="37"/>
  <c r="F27" i="37"/>
  <c r="F13" i="37"/>
  <c r="H11" i="37"/>
  <c r="G11" i="37"/>
  <c r="F11" i="37" s="1"/>
  <c r="F41" i="87"/>
  <c r="F31" i="87"/>
  <c r="F38" i="87"/>
  <c r="F43" i="87"/>
  <c r="F39" i="87"/>
  <c r="F34" i="87"/>
  <c r="F37" i="87"/>
  <c r="F30" i="87"/>
  <c r="F26" i="87"/>
  <c r="F42" i="87"/>
  <c r="F36" i="87"/>
  <c r="F32" i="87"/>
  <c r="F29" i="87"/>
  <c r="F35" i="87"/>
  <c r="F28" i="87"/>
  <c r="F27" i="87"/>
  <c r="F47" i="87"/>
  <c r="F50" i="87"/>
  <c r="F18" i="87"/>
  <c r="F19" i="87"/>
  <c r="G23" i="87"/>
  <c r="G45" i="87"/>
  <c r="F46" i="87"/>
  <c r="F24" i="87"/>
  <c r="F20" i="87"/>
  <c r="H11" i="87"/>
  <c r="F14" i="87"/>
  <c r="H45" i="87"/>
  <c r="F48" i="87"/>
  <c r="F51" i="87"/>
  <c r="F53" i="87"/>
  <c r="H23" i="87"/>
  <c r="F23" i="87" s="1"/>
  <c r="C9" i="87"/>
  <c r="F25" i="87"/>
  <c r="G17" i="87"/>
  <c r="H17" i="87"/>
  <c r="F21" i="87"/>
  <c r="G11" i="87"/>
  <c r="F11" i="87" s="1"/>
  <c r="F15" i="87"/>
  <c r="F12" i="87"/>
  <c r="F13" i="87"/>
  <c r="B9" i="87"/>
  <c r="D9" i="87"/>
  <c r="G9" i="37" l="1"/>
  <c r="H9" i="37"/>
  <c r="F9" i="37"/>
  <c r="F45" i="87"/>
  <c r="G9" i="87"/>
  <c r="H9" i="87"/>
  <c r="F17" i="87"/>
  <c r="F9" i="87"/>
  <c r="T18" i="13"/>
  <c r="S18" i="13"/>
  <c r="R18" i="13"/>
  <c r="P18" i="13"/>
  <c r="O18" i="13"/>
  <c r="N18" i="13"/>
  <c r="L18" i="13"/>
  <c r="K18" i="13"/>
  <c r="J18" i="13"/>
  <c r="G18" i="13"/>
  <c r="H18" i="13"/>
  <c r="T11" i="13"/>
  <c r="S11" i="13"/>
  <c r="R11" i="13"/>
  <c r="P11" i="13"/>
  <c r="O11" i="13"/>
  <c r="N11" i="13"/>
  <c r="L11" i="13"/>
  <c r="K11" i="13"/>
  <c r="J11" i="13"/>
  <c r="G11" i="13"/>
  <c r="H11" i="13"/>
  <c r="F11" i="13"/>
  <c r="F18" i="13"/>
  <c r="T51" i="13"/>
  <c r="S51" i="13"/>
  <c r="R51" i="13"/>
  <c r="P51" i="13"/>
  <c r="O51" i="13"/>
  <c r="N51" i="13"/>
  <c r="L51" i="13"/>
  <c r="K51" i="13"/>
  <c r="J51" i="13"/>
  <c r="G51" i="13"/>
  <c r="H51" i="13"/>
  <c r="F51" i="13"/>
  <c r="T24" i="13"/>
  <c r="S24" i="13"/>
  <c r="R24" i="13"/>
  <c r="P24" i="13"/>
  <c r="O24" i="13"/>
  <c r="N24" i="13"/>
  <c r="L24" i="13"/>
  <c r="K24" i="13"/>
  <c r="J24" i="13"/>
  <c r="G24" i="13"/>
  <c r="H24" i="13"/>
  <c r="F24" i="13"/>
  <c r="G18" i="10"/>
  <c r="F18" i="10" s="1"/>
  <c r="H18" i="10"/>
  <c r="C11" i="10"/>
  <c r="D11" i="10"/>
  <c r="B11" i="10"/>
  <c r="G13" i="10"/>
  <c r="H13" i="10"/>
  <c r="F13" i="10" l="1"/>
  <c r="C41" i="7"/>
  <c r="D41" i="7"/>
  <c r="B41" i="7"/>
  <c r="C23" i="7"/>
  <c r="D23" i="7"/>
  <c r="B23" i="7"/>
  <c r="C17" i="7"/>
  <c r="D17" i="7"/>
  <c r="B17" i="7"/>
  <c r="C11" i="7"/>
  <c r="D11" i="7"/>
  <c r="B11" i="7"/>
  <c r="C34" i="4"/>
  <c r="D34" i="4"/>
  <c r="B34" i="4"/>
  <c r="C22" i="4"/>
  <c r="D22" i="4"/>
  <c r="B22" i="4"/>
  <c r="C11" i="4"/>
  <c r="D11" i="4"/>
  <c r="B11" i="4"/>
  <c r="C17" i="4"/>
  <c r="D17" i="4"/>
  <c r="B17" i="4"/>
  <c r="B36" i="86" l="1"/>
  <c r="B35" i="86"/>
  <c r="B34" i="86"/>
  <c r="B33" i="86"/>
  <c r="B32" i="86"/>
  <c r="B31" i="86"/>
  <c r="B30" i="86"/>
  <c r="B29" i="86"/>
  <c r="B28" i="86"/>
  <c r="B27" i="86"/>
  <c r="B26" i="86"/>
  <c r="B25" i="86"/>
  <c r="B24" i="86"/>
  <c r="B23" i="86"/>
  <c r="B22" i="86"/>
  <c r="B21" i="86"/>
  <c r="B20" i="86"/>
  <c r="B19" i="86"/>
  <c r="B18" i="86"/>
  <c r="B17" i="86"/>
  <c r="B16" i="86"/>
  <c r="B15" i="86"/>
  <c r="B14" i="86"/>
  <c r="B13" i="86"/>
  <c r="B12" i="86"/>
  <c r="B11" i="86"/>
  <c r="B10" i="86"/>
  <c r="H9" i="86"/>
  <c r="G9" i="86"/>
  <c r="F9" i="86"/>
  <c r="E9" i="86"/>
  <c r="D9" i="86"/>
  <c r="C9" i="86"/>
  <c r="B12" i="70"/>
  <c r="B11" i="70"/>
  <c r="B11" i="69"/>
  <c r="B12" i="69"/>
  <c r="B13" i="69"/>
  <c r="B14" i="69"/>
  <c r="B15" i="69"/>
  <c r="B16" i="69"/>
  <c r="B17" i="69"/>
  <c r="B18" i="69"/>
  <c r="B19" i="69"/>
  <c r="B20" i="69"/>
  <c r="B21" i="69"/>
  <c r="B22" i="69"/>
  <c r="B23" i="69"/>
  <c r="B24" i="69"/>
  <c r="B25" i="69"/>
  <c r="B26" i="69"/>
  <c r="B27" i="69"/>
  <c r="B28" i="69"/>
  <c r="B29" i="69"/>
  <c r="B30" i="69"/>
  <c r="B31" i="69"/>
  <c r="B32" i="69"/>
  <c r="B33" i="69"/>
  <c r="B34" i="69"/>
  <c r="B35" i="69"/>
  <c r="B36" i="69"/>
  <c r="B10" i="69"/>
  <c r="B24" i="60"/>
  <c r="B23" i="60"/>
  <c r="B22" i="60"/>
  <c r="B18" i="60"/>
  <c r="B19" i="60"/>
  <c r="B17" i="60"/>
  <c r="B24" i="57"/>
  <c r="B23" i="57"/>
  <c r="B22" i="57"/>
  <c r="B18" i="57"/>
  <c r="B19" i="57"/>
  <c r="B17" i="57"/>
  <c r="B24" i="52"/>
  <c r="B23" i="52"/>
  <c r="B22" i="52"/>
  <c r="B18" i="52"/>
  <c r="B19" i="52"/>
  <c r="B17" i="52"/>
  <c r="C14" i="48"/>
  <c r="D14" i="48"/>
  <c r="E14" i="48"/>
  <c r="F14" i="48"/>
  <c r="G14" i="48"/>
  <c r="H14" i="48"/>
  <c r="B23" i="48"/>
  <c r="B22" i="48"/>
  <c r="B18" i="48"/>
  <c r="B19" i="48"/>
  <c r="B14" i="48" s="1"/>
  <c r="B17" i="48"/>
  <c r="B9" i="86" l="1"/>
  <c r="G71" i="24" l="1"/>
  <c r="B87" i="24" l="1"/>
  <c r="B86" i="24"/>
  <c r="B74" i="24"/>
  <c r="B73" i="24"/>
  <c r="B24" i="24"/>
  <c r="B23" i="24"/>
  <c r="B36" i="24"/>
  <c r="B37" i="24"/>
  <c r="I11" i="24"/>
  <c r="I10" i="24"/>
  <c r="B34" i="23"/>
  <c r="B34" i="22"/>
  <c r="B34" i="21"/>
  <c r="B34" i="20"/>
  <c r="B33" i="23"/>
  <c r="B33" i="22"/>
  <c r="B33" i="21"/>
  <c r="B33" i="20"/>
  <c r="B32" i="23"/>
  <c r="B32" i="22"/>
  <c r="B32" i="21"/>
  <c r="B32" i="20"/>
  <c r="B31" i="20"/>
  <c r="B31" i="23"/>
  <c r="B31" i="22"/>
  <c r="B31" i="21"/>
  <c r="B30" i="23"/>
  <c r="B30" i="22"/>
  <c r="B30" i="21"/>
  <c r="B30" i="20"/>
  <c r="B29" i="23"/>
  <c r="B29" i="22"/>
  <c r="B29" i="21"/>
  <c r="B29" i="20"/>
  <c r="B27" i="23"/>
  <c r="B27" i="22"/>
  <c r="B27" i="21"/>
  <c r="B27" i="20"/>
  <c r="B37" i="23"/>
  <c r="B38" i="23"/>
  <c r="B39" i="23"/>
  <c r="B40" i="23"/>
  <c r="B41" i="23"/>
  <c r="B42" i="23"/>
  <c r="B37" i="22"/>
  <c r="B38" i="22"/>
  <c r="B39" i="22"/>
  <c r="B40" i="22"/>
  <c r="B37" i="21"/>
  <c r="B38" i="21"/>
  <c r="B39" i="21"/>
  <c r="B37" i="20"/>
  <c r="B38" i="20"/>
  <c r="B39" i="20"/>
  <c r="I14" i="24"/>
  <c r="I15" i="24"/>
  <c r="I16" i="24"/>
  <c r="I17" i="24"/>
  <c r="I18" i="24"/>
  <c r="I19" i="24"/>
  <c r="B90" i="24"/>
  <c r="B91" i="24"/>
  <c r="B92" i="24"/>
  <c r="B93" i="24"/>
  <c r="B94" i="24"/>
  <c r="B95" i="24"/>
  <c r="B77" i="24"/>
  <c r="B78" i="24"/>
  <c r="B79" i="24"/>
  <c r="B80" i="24"/>
  <c r="B81" i="24"/>
  <c r="B82" i="24"/>
  <c r="B27" i="24"/>
  <c r="B28" i="24"/>
  <c r="B29" i="24"/>
  <c r="B31" i="24"/>
  <c r="B40" i="24"/>
  <c r="B41" i="24"/>
  <c r="B42" i="24"/>
  <c r="B44" i="24"/>
  <c r="B40" i="21"/>
  <c r="B40" i="20"/>
  <c r="B41" i="22"/>
  <c r="B41" i="21"/>
  <c r="B41" i="20"/>
  <c r="G95" i="24"/>
  <c r="R27" i="24" l="1"/>
  <c r="R14" i="24" s="1"/>
  <c r="R40" i="24"/>
  <c r="R32" i="24"/>
  <c r="R19" i="24" s="1"/>
  <c r="R45" i="24"/>
  <c r="R28" i="24"/>
  <c r="R41" i="24"/>
  <c r="R44" i="24"/>
  <c r="R31" i="24"/>
  <c r="R18" i="24" s="1"/>
  <c r="R43" i="24"/>
  <c r="R30" i="24"/>
  <c r="R23" i="24"/>
  <c r="R10" i="24" s="1"/>
  <c r="R36" i="24"/>
  <c r="R29" i="24"/>
  <c r="R42" i="24"/>
  <c r="R24" i="24"/>
  <c r="R11" i="24" s="1"/>
  <c r="R37" i="24"/>
  <c r="G42" i="22"/>
  <c r="B42" i="22"/>
  <c r="B42" i="20"/>
  <c r="G96" i="24"/>
  <c r="B96" i="24" s="1"/>
  <c r="G43" i="22"/>
  <c r="B43" i="22"/>
  <c r="G83" i="24"/>
  <c r="B83" i="24" s="1"/>
  <c r="I20" i="24"/>
  <c r="B43" i="23"/>
  <c r="B43" i="21"/>
  <c r="B43" i="20"/>
  <c r="R16" i="24" l="1"/>
  <c r="R15" i="24"/>
  <c r="R17" i="24"/>
  <c r="R33" i="24"/>
  <c r="R46" i="24"/>
  <c r="I60" i="24"/>
  <c r="R86" i="24" s="1"/>
  <c r="I61" i="24"/>
  <c r="R87" i="24" s="1"/>
  <c r="I62" i="24"/>
  <c r="I63" i="24"/>
  <c r="I64" i="24"/>
  <c r="R90" i="24" s="1"/>
  <c r="I65" i="24"/>
  <c r="R91" i="24" s="1"/>
  <c r="I66" i="24"/>
  <c r="R92" i="24" s="1"/>
  <c r="I67" i="24"/>
  <c r="R93" i="24" s="1"/>
  <c r="I68" i="24"/>
  <c r="R94" i="24" s="1"/>
  <c r="I69" i="24"/>
  <c r="R82" i="24" s="1"/>
  <c r="I70" i="24"/>
  <c r="R96" i="24" s="1"/>
  <c r="I71" i="24"/>
  <c r="R97" i="24" s="1"/>
  <c r="B84" i="24"/>
  <c r="B97" i="24"/>
  <c r="I21" i="24"/>
  <c r="B34" i="24"/>
  <c r="B47" i="24"/>
  <c r="B44" i="23"/>
  <c r="B44" i="22"/>
  <c r="B44" i="21"/>
  <c r="B44" i="20"/>
  <c r="R47" i="24" l="1"/>
  <c r="R34" i="24"/>
  <c r="R21" i="24" s="1"/>
  <c r="R20" i="24"/>
  <c r="R81" i="24"/>
  <c r="R68" i="24" s="1"/>
  <c r="R80" i="24"/>
  <c r="R67" i="24" s="1"/>
  <c r="R79" i="24"/>
  <c r="R66" i="24" s="1"/>
  <c r="R95" i="24"/>
  <c r="R69" i="24" s="1"/>
  <c r="R78" i="24"/>
  <c r="R65" i="24" s="1"/>
  <c r="R77" i="24"/>
  <c r="R64" i="24" s="1"/>
  <c r="R74" i="24"/>
  <c r="R61" i="24" s="1"/>
  <c r="R84" i="24"/>
  <c r="R71" i="24" s="1"/>
  <c r="R73" i="24"/>
  <c r="R60" i="24" s="1"/>
  <c r="R83" i="24"/>
  <c r="R70" i="24" s="1"/>
  <c r="B12" i="29" l="1"/>
  <c r="C12" i="29"/>
  <c r="D12" i="29"/>
  <c r="B13" i="29"/>
  <c r="C13" i="29"/>
  <c r="D13" i="29"/>
  <c r="B14" i="29"/>
  <c r="C14" i="29"/>
  <c r="D14" i="29"/>
  <c r="B15" i="29"/>
  <c r="C15" i="29"/>
  <c r="D15" i="29"/>
  <c r="B16" i="29"/>
  <c r="C16" i="29"/>
  <c r="D16" i="29"/>
  <c r="B17" i="29"/>
  <c r="C17" i="29"/>
  <c r="D17" i="29"/>
  <c r="B18" i="29"/>
  <c r="C18" i="29"/>
  <c r="D18" i="29"/>
  <c r="B19" i="29"/>
  <c r="C19" i="29"/>
  <c r="D19" i="29"/>
  <c r="B20" i="29"/>
  <c r="C20" i="29"/>
  <c r="D20" i="29"/>
  <c r="B21" i="29"/>
  <c r="C21" i="29"/>
  <c r="D21" i="29"/>
  <c r="B22" i="29"/>
  <c r="C22" i="29"/>
  <c r="D22" i="29"/>
  <c r="B23" i="29"/>
  <c r="C23" i="29"/>
  <c r="D23" i="29"/>
  <c r="B24" i="29"/>
  <c r="C24" i="29"/>
  <c r="D24" i="29"/>
  <c r="B25" i="29"/>
  <c r="C25" i="29"/>
  <c r="D25" i="29"/>
  <c r="B26" i="29"/>
  <c r="C26" i="29"/>
  <c r="D26" i="29"/>
  <c r="B27" i="29"/>
  <c r="C27" i="29"/>
  <c r="D27" i="29"/>
  <c r="B28" i="29"/>
  <c r="C28" i="29"/>
  <c r="D28" i="29"/>
  <c r="B29" i="29"/>
  <c r="C29" i="29"/>
  <c r="D29" i="29"/>
  <c r="B30" i="29"/>
  <c r="C30" i="29"/>
  <c r="D30" i="29"/>
  <c r="B31" i="29"/>
  <c r="C31" i="29"/>
  <c r="D31" i="29"/>
  <c r="B32" i="29"/>
  <c r="C32" i="29"/>
  <c r="D32" i="29"/>
  <c r="B33" i="29"/>
  <c r="C33" i="29"/>
  <c r="D33" i="29"/>
  <c r="B34" i="29"/>
  <c r="C34" i="29"/>
  <c r="D34" i="29"/>
  <c r="B35" i="29"/>
  <c r="C35" i="29"/>
  <c r="D35" i="29"/>
  <c r="B36" i="29"/>
  <c r="C36" i="29"/>
  <c r="D36" i="29"/>
  <c r="B37" i="29"/>
  <c r="C37" i="29"/>
  <c r="D37" i="29"/>
  <c r="C11" i="29"/>
  <c r="D11" i="29"/>
  <c r="B11" i="29"/>
  <c r="D20" i="16"/>
  <c r="C20" i="16"/>
  <c r="B20" i="16"/>
  <c r="D19" i="16"/>
  <c r="C19" i="16"/>
  <c r="B19" i="16"/>
  <c r="D18" i="16"/>
  <c r="C18" i="16"/>
  <c r="B18" i="16"/>
  <c r="B11" i="59" l="1"/>
  <c r="B12" i="59"/>
  <c r="B13" i="59"/>
  <c r="B14" i="59"/>
  <c r="B15" i="59"/>
  <c r="B16" i="59"/>
  <c r="B17" i="59"/>
  <c r="B18" i="59"/>
  <c r="B19" i="59"/>
  <c r="B20" i="59"/>
  <c r="B21" i="59"/>
  <c r="B22" i="59"/>
  <c r="B23" i="59"/>
  <c r="B24" i="59"/>
  <c r="B25" i="59"/>
  <c r="B26" i="59"/>
  <c r="B27" i="59"/>
  <c r="B28" i="59"/>
  <c r="B29" i="59"/>
  <c r="B30" i="59"/>
  <c r="B31" i="59"/>
  <c r="B32" i="59"/>
  <c r="B33" i="59"/>
  <c r="B34" i="59"/>
  <c r="B35" i="59"/>
  <c r="B36" i="59"/>
  <c r="B10" i="59"/>
  <c r="B29" i="56"/>
  <c r="B30" i="56"/>
  <c r="B31" i="56"/>
  <c r="B32" i="56"/>
  <c r="B33" i="56"/>
  <c r="B34" i="56"/>
  <c r="B35" i="56"/>
  <c r="B36" i="56"/>
  <c r="B11" i="56"/>
  <c r="B12" i="56"/>
  <c r="B13" i="56"/>
  <c r="B14" i="56"/>
  <c r="B15" i="56"/>
  <c r="B16" i="56"/>
  <c r="B17" i="56"/>
  <c r="B18" i="56"/>
  <c r="B19" i="56"/>
  <c r="B20" i="56"/>
  <c r="B21" i="56"/>
  <c r="B22" i="56"/>
  <c r="B23" i="56"/>
  <c r="B24" i="56"/>
  <c r="B25" i="56"/>
  <c r="B26" i="56"/>
  <c r="B27" i="56"/>
  <c r="B28" i="56"/>
  <c r="B10" i="56"/>
  <c r="B11" i="51"/>
  <c r="B12" i="51"/>
  <c r="B13" i="51"/>
  <c r="B14" i="51"/>
  <c r="B15" i="51"/>
  <c r="B16" i="51"/>
  <c r="B17" i="51"/>
  <c r="B18" i="51"/>
  <c r="B19" i="51"/>
  <c r="B20" i="51"/>
  <c r="B21" i="51"/>
  <c r="B22" i="51"/>
  <c r="B23" i="51"/>
  <c r="B24" i="51"/>
  <c r="B25" i="51"/>
  <c r="B26" i="51"/>
  <c r="B27" i="51"/>
  <c r="B28" i="51"/>
  <c r="B29" i="51"/>
  <c r="B30" i="51"/>
  <c r="B31" i="51"/>
  <c r="B32" i="51"/>
  <c r="B33" i="51"/>
  <c r="B34" i="51"/>
  <c r="B35" i="51"/>
  <c r="B36" i="51"/>
  <c r="B10" i="51"/>
  <c r="B11" i="47"/>
  <c r="B12" i="47"/>
  <c r="B13" i="47"/>
  <c r="B14" i="47"/>
  <c r="B15" i="47"/>
  <c r="B16" i="47"/>
  <c r="B17" i="47"/>
  <c r="B18" i="47"/>
  <c r="B19" i="47"/>
  <c r="B20" i="47"/>
  <c r="B21" i="47"/>
  <c r="B22" i="47"/>
  <c r="B23" i="47"/>
  <c r="B24" i="47"/>
  <c r="B25" i="47"/>
  <c r="B26" i="47"/>
  <c r="B27" i="47"/>
  <c r="B28" i="47"/>
  <c r="B29" i="47"/>
  <c r="B30" i="47"/>
  <c r="B31" i="47"/>
  <c r="B32" i="47"/>
  <c r="B33" i="47"/>
  <c r="B34" i="47"/>
  <c r="B35" i="47"/>
  <c r="B36" i="47"/>
  <c r="B13" i="72"/>
  <c r="B14" i="72"/>
  <c r="B15" i="72"/>
  <c r="B16" i="72"/>
  <c r="B17" i="72"/>
  <c r="B18" i="72"/>
  <c r="B19" i="72"/>
  <c r="B12" i="72"/>
  <c r="B13" i="64" l="1"/>
  <c r="C38" i="64" s="1"/>
  <c r="B14" i="64"/>
  <c r="C39" i="64" s="1"/>
  <c r="B15" i="64"/>
  <c r="C40" i="64" s="1"/>
  <c r="B16" i="64"/>
  <c r="C41" i="64" s="1"/>
  <c r="B17" i="64"/>
  <c r="C42" i="64" s="1"/>
  <c r="B18" i="64"/>
  <c r="C43" i="64" s="1"/>
  <c r="B19" i="64"/>
  <c r="C44" i="64" s="1"/>
  <c r="B20" i="64"/>
  <c r="J45" i="64" s="1"/>
  <c r="B21" i="64"/>
  <c r="J46" i="64" s="1"/>
  <c r="B22" i="64"/>
  <c r="J47" i="64" s="1"/>
  <c r="B23" i="64"/>
  <c r="J48" i="64" s="1"/>
  <c r="B24" i="64"/>
  <c r="J49" i="64" s="1"/>
  <c r="B25" i="64"/>
  <c r="B26" i="64"/>
  <c r="J51" i="64" s="1"/>
  <c r="B27" i="64"/>
  <c r="J52" i="64" s="1"/>
  <c r="B28" i="64"/>
  <c r="J53" i="64" s="1"/>
  <c r="B29" i="64"/>
  <c r="J54" i="64" s="1"/>
  <c r="B30" i="64"/>
  <c r="J55" i="64" s="1"/>
  <c r="B31" i="64"/>
  <c r="J56" i="64" s="1"/>
  <c r="B32" i="64"/>
  <c r="J57" i="64" s="1"/>
  <c r="B12" i="64"/>
  <c r="J37" i="64" s="1"/>
  <c r="B38" i="61"/>
  <c r="B37" i="61"/>
  <c r="B36" i="61"/>
  <c r="B35" i="61"/>
  <c r="B34" i="61"/>
  <c r="B33" i="61"/>
  <c r="B32" i="61"/>
  <c r="B31" i="61"/>
  <c r="B30" i="61"/>
  <c r="B29" i="61"/>
  <c r="B14" i="61"/>
  <c r="B15" i="61"/>
  <c r="B16" i="61"/>
  <c r="B17" i="61"/>
  <c r="B18" i="61"/>
  <c r="B19" i="61"/>
  <c r="B20" i="61"/>
  <c r="B21" i="61"/>
  <c r="B22" i="61"/>
  <c r="B23" i="61"/>
  <c r="B24" i="61"/>
  <c r="B25" i="61"/>
  <c r="B26" i="61"/>
  <c r="B13" i="61"/>
  <c r="I54" i="64" l="1"/>
  <c r="J44" i="64"/>
  <c r="I43" i="64"/>
  <c r="J42" i="64"/>
  <c r="J38" i="64"/>
  <c r="I53" i="64"/>
  <c r="I48" i="64"/>
  <c r="H53" i="64"/>
  <c r="H48" i="64"/>
  <c r="I52" i="64"/>
  <c r="I46" i="64"/>
  <c r="I42" i="64"/>
  <c r="I57" i="64"/>
  <c r="H52" i="64"/>
  <c r="I45" i="64"/>
  <c r="J41" i="64"/>
  <c r="H57" i="64"/>
  <c r="I51" i="64"/>
  <c r="H45" i="64"/>
  <c r="I41" i="64"/>
  <c r="I56" i="64"/>
  <c r="H51" i="64"/>
  <c r="J40" i="64"/>
  <c r="H56" i="64"/>
  <c r="I49" i="64"/>
  <c r="I44" i="64"/>
  <c r="I40" i="64"/>
  <c r="H49" i="64"/>
  <c r="J43" i="64"/>
  <c r="C51" i="61"/>
  <c r="D51" i="61"/>
  <c r="E51" i="61"/>
  <c r="G51" i="61"/>
  <c r="F51" i="61"/>
  <c r="H51" i="61"/>
  <c r="I51" i="61"/>
  <c r="J51" i="61"/>
  <c r="C57" i="61"/>
  <c r="E57" i="61"/>
  <c r="G57" i="61"/>
  <c r="D57" i="61"/>
  <c r="F57" i="61"/>
  <c r="H57" i="61"/>
  <c r="I57" i="61"/>
  <c r="J57" i="61"/>
  <c r="C49" i="61"/>
  <c r="D49" i="61"/>
  <c r="E49" i="61"/>
  <c r="G49" i="61"/>
  <c r="F49" i="61"/>
  <c r="H49" i="61"/>
  <c r="I49" i="61"/>
  <c r="J49" i="61"/>
  <c r="F46" i="61"/>
  <c r="J46" i="61"/>
  <c r="H46" i="61"/>
  <c r="I46" i="61"/>
  <c r="C52" i="61"/>
  <c r="D52" i="61"/>
  <c r="E52" i="61"/>
  <c r="F52" i="61"/>
  <c r="G52" i="61"/>
  <c r="H52" i="61"/>
  <c r="J52" i="61"/>
  <c r="I52" i="61"/>
  <c r="C58" i="61"/>
  <c r="E58" i="61"/>
  <c r="G58" i="61"/>
  <c r="F58" i="61"/>
  <c r="H58" i="61"/>
  <c r="D58" i="61"/>
  <c r="B58" i="61" s="1"/>
  <c r="I58" i="61"/>
  <c r="J58" i="61"/>
  <c r="C50" i="61"/>
  <c r="D50" i="61"/>
  <c r="E50" i="61"/>
  <c r="F50" i="61"/>
  <c r="G50" i="61"/>
  <c r="H50" i="61"/>
  <c r="I50" i="61"/>
  <c r="J50" i="61"/>
  <c r="D46" i="61"/>
  <c r="C56" i="61"/>
  <c r="E56" i="61"/>
  <c r="F56" i="61"/>
  <c r="G56" i="61"/>
  <c r="D56" i="61"/>
  <c r="H56" i="61"/>
  <c r="I56" i="61"/>
  <c r="J56" i="61"/>
  <c r="C48" i="61"/>
  <c r="D48" i="61"/>
  <c r="E48" i="61"/>
  <c r="G48" i="61"/>
  <c r="F48" i="61"/>
  <c r="H48" i="61"/>
  <c r="I48" i="61"/>
  <c r="J48" i="61"/>
  <c r="C53" i="61"/>
  <c r="D53" i="61"/>
  <c r="E53" i="61"/>
  <c r="G53" i="61"/>
  <c r="F53" i="61"/>
  <c r="H53" i="61"/>
  <c r="I53" i="61"/>
  <c r="J53" i="61"/>
  <c r="C59" i="61"/>
  <c r="D59" i="61"/>
  <c r="E59" i="61"/>
  <c r="G59" i="61"/>
  <c r="F59" i="61"/>
  <c r="H59" i="61"/>
  <c r="I59" i="61"/>
  <c r="J59" i="61"/>
  <c r="E46" i="61"/>
  <c r="C55" i="61"/>
  <c r="D55" i="61"/>
  <c r="E55" i="61"/>
  <c r="G55" i="61"/>
  <c r="F55" i="61"/>
  <c r="H55" i="61"/>
  <c r="J55" i="61"/>
  <c r="I55" i="61"/>
  <c r="C47" i="61"/>
  <c r="D47" i="61"/>
  <c r="E47" i="61"/>
  <c r="F47" i="61"/>
  <c r="G47" i="61"/>
  <c r="H47" i="61"/>
  <c r="I47" i="61"/>
  <c r="J47" i="61"/>
  <c r="G46" i="61"/>
  <c r="C54" i="61"/>
  <c r="D54" i="61"/>
  <c r="E54" i="61"/>
  <c r="F54" i="61"/>
  <c r="G54" i="61"/>
  <c r="H54" i="61"/>
  <c r="I54" i="61"/>
  <c r="J54" i="61"/>
  <c r="J39" i="64"/>
  <c r="I38" i="64"/>
  <c r="G57" i="64"/>
  <c r="G56" i="64"/>
  <c r="G55" i="64"/>
  <c r="G54" i="64"/>
  <c r="G53" i="64"/>
  <c r="G52" i="64"/>
  <c r="G51" i="64"/>
  <c r="G49" i="64"/>
  <c r="G48" i="64"/>
  <c r="G47" i="64"/>
  <c r="G46" i="64"/>
  <c r="G45" i="64"/>
  <c r="H44" i="64"/>
  <c r="H43" i="64"/>
  <c r="H42" i="64"/>
  <c r="H41" i="64"/>
  <c r="H40" i="64"/>
  <c r="H39" i="64"/>
  <c r="H38" i="64"/>
  <c r="I47" i="64"/>
  <c r="H54" i="64"/>
  <c r="I39" i="64"/>
  <c r="C37" i="64"/>
  <c r="F57" i="64"/>
  <c r="F56" i="64"/>
  <c r="F55" i="64"/>
  <c r="F54" i="64"/>
  <c r="F53" i="64"/>
  <c r="F52" i="64"/>
  <c r="F51" i="64"/>
  <c r="F49" i="64"/>
  <c r="F48" i="64"/>
  <c r="F47" i="64"/>
  <c r="F46" i="64"/>
  <c r="F45" i="64"/>
  <c r="G44" i="64"/>
  <c r="G43" i="64"/>
  <c r="G42" i="64"/>
  <c r="G41" i="64"/>
  <c r="G40" i="64"/>
  <c r="G39" i="64"/>
  <c r="G38" i="64"/>
  <c r="D37" i="64"/>
  <c r="F37" i="64"/>
  <c r="E57" i="64"/>
  <c r="E56" i="64"/>
  <c r="E55" i="64"/>
  <c r="E54" i="64"/>
  <c r="E53" i="64"/>
  <c r="E52" i="64"/>
  <c r="E51" i="64"/>
  <c r="E49" i="64"/>
  <c r="E48" i="64"/>
  <c r="E47" i="64"/>
  <c r="E46" i="64"/>
  <c r="E45" i="64"/>
  <c r="F44" i="64"/>
  <c r="F43" i="64"/>
  <c r="F42" i="64"/>
  <c r="F41" i="64"/>
  <c r="F40" i="64"/>
  <c r="F39" i="64"/>
  <c r="F38" i="64"/>
  <c r="G37" i="64"/>
  <c r="D57" i="64"/>
  <c r="D56" i="64"/>
  <c r="D55" i="64"/>
  <c r="D54" i="64"/>
  <c r="D53" i="64"/>
  <c r="D52" i="64"/>
  <c r="D51" i="64"/>
  <c r="D49" i="64"/>
  <c r="D48" i="64"/>
  <c r="D47" i="64"/>
  <c r="D46" i="64"/>
  <c r="D45" i="64"/>
  <c r="E44" i="64"/>
  <c r="E43" i="64"/>
  <c r="E42" i="64"/>
  <c r="E41" i="64"/>
  <c r="E40" i="64"/>
  <c r="E39" i="64"/>
  <c r="E38" i="64"/>
  <c r="H46" i="64"/>
  <c r="I37" i="64"/>
  <c r="C57" i="64"/>
  <c r="C56" i="64"/>
  <c r="C55" i="64"/>
  <c r="C54" i="64"/>
  <c r="C53" i="64"/>
  <c r="C52" i="64"/>
  <c r="C51" i="64"/>
  <c r="C49" i="64"/>
  <c r="C48" i="64"/>
  <c r="C47" i="64"/>
  <c r="C46" i="64"/>
  <c r="C45" i="64"/>
  <c r="D44" i="64"/>
  <c r="D43" i="64"/>
  <c r="B43" i="64" s="1"/>
  <c r="D42" i="64"/>
  <c r="D41" i="64"/>
  <c r="D40" i="64"/>
  <c r="D39" i="64"/>
  <c r="D38" i="64"/>
  <c r="B38" i="64" s="1"/>
  <c r="I55" i="64"/>
  <c r="H55" i="64"/>
  <c r="H47" i="64"/>
  <c r="E37" i="64"/>
  <c r="H37" i="64"/>
  <c r="C46" i="61"/>
  <c r="B40" i="64" l="1"/>
  <c r="B48" i="64"/>
  <c r="B54" i="61"/>
  <c r="B47" i="61"/>
  <c r="B55" i="64"/>
  <c r="B55" i="61"/>
  <c r="B53" i="61"/>
  <c r="B56" i="61"/>
  <c r="B53" i="64"/>
  <c r="B42" i="64"/>
  <c r="B44" i="64"/>
  <c r="B46" i="64"/>
  <c r="B49" i="64"/>
  <c r="B48" i="61"/>
  <c r="B50" i="61"/>
  <c r="B49" i="61"/>
  <c r="B57" i="61"/>
  <c r="B51" i="61"/>
  <c r="B59" i="61"/>
  <c r="B52" i="61"/>
  <c r="B56" i="64"/>
  <c r="B41" i="64"/>
  <c r="B51" i="64"/>
  <c r="B52" i="64"/>
  <c r="B39" i="64"/>
  <c r="B45" i="64"/>
  <c r="B54" i="64"/>
  <c r="B57" i="64"/>
  <c r="B47" i="64"/>
  <c r="B13" i="55" l="1"/>
  <c r="B14" i="55"/>
  <c r="B15" i="55"/>
  <c r="B16" i="55"/>
  <c r="B17" i="55"/>
  <c r="B18" i="55"/>
  <c r="B19" i="55"/>
  <c r="B20" i="55"/>
  <c r="B21" i="55"/>
  <c r="B22" i="55"/>
  <c r="B23" i="55"/>
  <c r="B24" i="55"/>
  <c r="B25" i="55"/>
  <c r="B26" i="55"/>
  <c r="B27" i="55"/>
  <c r="B28" i="55"/>
  <c r="B29" i="55"/>
  <c r="B30" i="55"/>
  <c r="B31" i="55"/>
  <c r="B32" i="55"/>
  <c r="B33" i="55"/>
  <c r="B34" i="55"/>
  <c r="B35" i="55"/>
  <c r="B36" i="55"/>
  <c r="B12" i="55"/>
  <c r="B20" i="62"/>
  <c r="B13" i="62"/>
  <c r="B14" i="62"/>
  <c r="B12" i="62"/>
  <c r="B13" i="50"/>
  <c r="B14" i="50"/>
  <c r="B15" i="50"/>
  <c r="B16" i="50"/>
  <c r="B17" i="50"/>
  <c r="B18" i="50"/>
  <c r="B19" i="50"/>
  <c r="B20" i="50"/>
  <c r="B21" i="50"/>
  <c r="B22" i="50"/>
  <c r="B23" i="50"/>
  <c r="B24" i="50"/>
  <c r="B25" i="50"/>
  <c r="B26" i="50"/>
  <c r="B27" i="50"/>
  <c r="B12" i="50"/>
  <c r="B13" i="46"/>
  <c r="B14" i="46"/>
  <c r="B15" i="46"/>
  <c r="B16" i="46"/>
  <c r="B17" i="46"/>
  <c r="B18" i="46"/>
  <c r="B19" i="46"/>
  <c r="B20" i="46"/>
  <c r="B21" i="46"/>
  <c r="B12" i="46"/>
  <c r="B22" i="44"/>
  <c r="B22" i="43"/>
  <c r="B22" i="42"/>
  <c r="M17" i="40" l="1"/>
  <c r="J17" i="40"/>
  <c r="I17" i="40"/>
  <c r="H17" i="40"/>
  <c r="G17" i="40"/>
  <c r="F17" i="40"/>
  <c r="M16" i="40"/>
  <c r="J16" i="40"/>
  <c r="I16" i="40"/>
  <c r="H16" i="40"/>
  <c r="G16" i="40"/>
  <c r="F16" i="40"/>
  <c r="M15" i="40"/>
  <c r="L15" i="40"/>
  <c r="K15" i="40"/>
  <c r="J15" i="40"/>
  <c r="I15" i="40"/>
  <c r="H15" i="40"/>
  <c r="G15" i="40"/>
  <c r="F15" i="40"/>
  <c r="M14" i="40"/>
  <c r="J14" i="40"/>
  <c r="I14" i="40"/>
  <c r="H14" i="40"/>
  <c r="G14" i="40"/>
  <c r="F14" i="40"/>
  <c r="M13" i="40"/>
  <c r="J13" i="40"/>
  <c r="I13" i="40"/>
  <c r="H13" i="40"/>
  <c r="G13" i="40"/>
  <c r="F13" i="40"/>
  <c r="B13" i="40"/>
  <c r="C13" i="40"/>
  <c r="B14" i="40"/>
  <c r="C14" i="40"/>
  <c r="B15" i="40"/>
  <c r="C15" i="40"/>
  <c r="B16" i="40"/>
  <c r="C16" i="40"/>
  <c r="B17" i="40"/>
  <c r="C17" i="40"/>
  <c r="B22" i="41" l="1"/>
  <c r="T17" i="76" l="1"/>
  <c r="S17" i="76"/>
  <c r="R17" i="76" s="1"/>
  <c r="P17" i="76"/>
  <c r="O17" i="76"/>
  <c r="N17" i="76" s="1"/>
  <c r="H17" i="76"/>
  <c r="G17" i="76"/>
  <c r="D17" i="76"/>
  <c r="C17" i="76"/>
  <c r="B17" i="76" s="1"/>
  <c r="T16" i="76"/>
  <c r="S16" i="76"/>
  <c r="R16" i="76" s="1"/>
  <c r="P16" i="76"/>
  <c r="O16" i="76"/>
  <c r="H16" i="76"/>
  <c r="G16" i="76"/>
  <c r="D16" i="76"/>
  <c r="C16" i="76"/>
  <c r="T10" i="76"/>
  <c r="S10" i="76"/>
  <c r="R10" i="76"/>
  <c r="P10" i="76"/>
  <c r="O10" i="76"/>
  <c r="N10" i="76"/>
  <c r="L10" i="76"/>
  <c r="K10" i="76"/>
  <c r="J10" i="76"/>
  <c r="H10" i="76"/>
  <c r="G10" i="76"/>
  <c r="F10" i="76"/>
  <c r="D10" i="76"/>
  <c r="C10" i="76"/>
  <c r="B10" i="76"/>
  <c r="T17" i="75"/>
  <c r="R17" i="75" s="1"/>
  <c r="S17" i="75"/>
  <c r="T16" i="75"/>
  <c r="S16" i="75"/>
  <c r="P17" i="75"/>
  <c r="O17" i="75"/>
  <c r="N17" i="75" s="1"/>
  <c r="P16" i="75"/>
  <c r="O16" i="75"/>
  <c r="L17" i="75"/>
  <c r="K17" i="75"/>
  <c r="L16" i="75"/>
  <c r="J16" i="75" s="1"/>
  <c r="K16" i="75"/>
  <c r="H17" i="75"/>
  <c r="G17" i="75"/>
  <c r="F17" i="75"/>
  <c r="H16" i="75"/>
  <c r="G16" i="75"/>
  <c r="F16" i="75" s="1"/>
  <c r="K10" i="75"/>
  <c r="T10" i="75"/>
  <c r="J10" i="75"/>
  <c r="C16" i="75"/>
  <c r="D16" i="75"/>
  <c r="C17" i="75"/>
  <c r="D17" i="75"/>
  <c r="S10" i="75"/>
  <c r="R10" i="75"/>
  <c r="T15" i="75" s="1"/>
  <c r="P10" i="75"/>
  <c r="O10" i="75"/>
  <c r="N10" i="75"/>
  <c r="L10" i="75"/>
  <c r="L15" i="75" s="1"/>
  <c r="I10" i="75"/>
  <c r="H10" i="75"/>
  <c r="H15" i="75" s="1"/>
  <c r="G10" i="75"/>
  <c r="G15" i="75" s="1"/>
  <c r="F15" i="75" s="1"/>
  <c r="F10" i="75"/>
  <c r="E10" i="75"/>
  <c r="D10" i="75"/>
  <c r="C10" i="75"/>
  <c r="B10" i="75"/>
  <c r="N16" i="75" l="1"/>
  <c r="O15" i="75"/>
  <c r="N15" i="75" s="1"/>
  <c r="P15" i="75"/>
  <c r="R16" i="75"/>
  <c r="K15" i="75"/>
  <c r="J15" i="75"/>
  <c r="J17" i="75"/>
  <c r="S15" i="75"/>
  <c r="R15" i="75" s="1"/>
  <c r="G15" i="76"/>
  <c r="F17" i="76"/>
  <c r="N16" i="76"/>
  <c r="T15" i="76"/>
  <c r="B16" i="76"/>
  <c r="D15" i="76"/>
  <c r="O15" i="76"/>
  <c r="F16" i="76"/>
  <c r="P15" i="76"/>
  <c r="H15" i="76"/>
  <c r="F15" i="76" s="1"/>
  <c r="S15" i="76"/>
  <c r="C15" i="76"/>
  <c r="B17" i="75"/>
  <c r="B16" i="75"/>
  <c r="C15" i="75"/>
  <c r="D15" i="75"/>
  <c r="B15" i="76" l="1"/>
  <c r="B15" i="75"/>
  <c r="R15" i="76"/>
  <c r="N15" i="76"/>
  <c r="C71" i="24" l="1"/>
  <c r="D71" i="24"/>
  <c r="E71" i="24"/>
  <c r="F71" i="24"/>
  <c r="H71" i="24"/>
  <c r="C21" i="24"/>
  <c r="D21" i="24"/>
  <c r="E21" i="24"/>
  <c r="F21" i="24"/>
  <c r="G21" i="24"/>
  <c r="H21" i="24"/>
  <c r="B71" i="24" l="1"/>
  <c r="B21" i="24"/>
  <c r="C68" i="61"/>
  <c r="D68" i="61"/>
  <c r="E68" i="61"/>
  <c r="F68" i="61"/>
  <c r="G68" i="61"/>
  <c r="H68" i="61"/>
  <c r="I68" i="61"/>
  <c r="J68" i="61"/>
  <c r="C28" i="61"/>
  <c r="D28" i="61"/>
  <c r="E28" i="61"/>
  <c r="F28" i="61"/>
  <c r="G28" i="61"/>
  <c r="H28" i="61"/>
  <c r="I28" i="61"/>
  <c r="J28" i="61"/>
  <c r="B28" i="61"/>
  <c r="C12" i="61"/>
  <c r="D12" i="61"/>
  <c r="E12" i="61"/>
  <c r="F12" i="61"/>
  <c r="G12" i="61"/>
  <c r="H12" i="61"/>
  <c r="I12" i="61"/>
  <c r="J12" i="61"/>
  <c r="B12" i="61"/>
  <c r="O41" i="16"/>
  <c r="P41" i="16"/>
  <c r="C41" i="57"/>
  <c r="B41" i="57" s="1"/>
  <c r="D41" i="57"/>
  <c r="E41" i="57"/>
  <c r="F41" i="57"/>
  <c r="G41" i="57"/>
  <c r="H41" i="57"/>
  <c r="B11" i="65"/>
  <c r="C21" i="62"/>
  <c r="D21" i="62"/>
  <c r="E21" i="62"/>
  <c r="F21" i="62"/>
  <c r="C16" i="10"/>
  <c r="D16" i="10"/>
  <c r="B16" i="10"/>
  <c r="C41" i="52"/>
  <c r="B41" i="52" s="1"/>
  <c r="D41" i="52"/>
  <c r="E41" i="52"/>
  <c r="F41" i="52"/>
  <c r="G41" i="52"/>
  <c r="H41" i="52"/>
  <c r="K36" i="2"/>
  <c r="L36" i="2"/>
  <c r="C36" i="44"/>
  <c r="D36" i="44"/>
  <c r="E36" i="44"/>
  <c r="F36" i="44"/>
  <c r="G36" i="44"/>
  <c r="H36" i="44"/>
  <c r="I36" i="44"/>
  <c r="J36" i="44"/>
  <c r="C36" i="43"/>
  <c r="D36" i="43"/>
  <c r="E36" i="43"/>
  <c r="F36" i="43"/>
  <c r="G36" i="43"/>
  <c r="H36" i="43"/>
  <c r="C36" i="42"/>
  <c r="D36" i="42"/>
  <c r="E36" i="42"/>
  <c r="F36" i="42"/>
  <c r="G36" i="42"/>
  <c r="H36" i="42"/>
  <c r="M29" i="40"/>
  <c r="M20" i="40"/>
  <c r="M51" i="40"/>
  <c r="M52" i="40"/>
  <c r="M53" i="40"/>
  <c r="M54" i="40"/>
  <c r="M55" i="40"/>
  <c r="M42" i="40"/>
  <c r="M43" i="40"/>
  <c r="M44" i="40"/>
  <c r="M45" i="40"/>
  <c r="M46" i="40"/>
  <c r="B21" i="62" l="1"/>
  <c r="D10" i="61"/>
  <c r="B68" i="61"/>
  <c r="B10" i="61"/>
  <c r="F10" i="61"/>
  <c r="H10" i="61"/>
  <c r="B36" i="44"/>
  <c r="B36" i="43"/>
  <c r="B36" i="42"/>
  <c r="M11" i="40"/>
  <c r="M49" i="40"/>
  <c r="J36" i="2"/>
  <c r="I10" i="61"/>
  <c r="E10" i="61"/>
  <c r="G10" i="61"/>
  <c r="C10" i="61"/>
  <c r="J10" i="61"/>
  <c r="N41" i="16"/>
  <c r="M40" i="40"/>
  <c r="K97" i="24"/>
  <c r="L97" i="24"/>
  <c r="M97" i="24"/>
  <c r="N97" i="24"/>
  <c r="O97" i="24"/>
  <c r="P97" i="24"/>
  <c r="Q97" i="24"/>
  <c r="K84" i="24"/>
  <c r="L84" i="24"/>
  <c r="M84" i="24"/>
  <c r="N84" i="24"/>
  <c r="O84" i="24"/>
  <c r="P84" i="24"/>
  <c r="Q84" i="24"/>
  <c r="K47" i="24"/>
  <c r="L47" i="24"/>
  <c r="M47" i="24"/>
  <c r="N47" i="24"/>
  <c r="O47" i="24"/>
  <c r="P47" i="24"/>
  <c r="Q47" i="24"/>
  <c r="K34" i="24"/>
  <c r="L34" i="24"/>
  <c r="M34" i="24"/>
  <c r="N34" i="24"/>
  <c r="O34" i="24"/>
  <c r="P34" i="24"/>
  <c r="Q34" i="24"/>
  <c r="Q71" i="24" l="1"/>
  <c r="L71" i="24"/>
  <c r="P71" i="24"/>
  <c r="N71" i="24"/>
  <c r="M71" i="24"/>
  <c r="O71" i="24"/>
  <c r="K71" i="24"/>
  <c r="Q21" i="24"/>
  <c r="M21" i="24"/>
  <c r="P21" i="24"/>
  <c r="L21" i="24"/>
  <c r="K21" i="24"/>
  <c r="O21" i="24"/>
  <c r="N21" i="24"/>
  <c r="R17" i="25"/>
  <c r="N17" i="25"/>
  <c r="J17" i="25"/>
  <c r="F17" i="25"/>
  <c r="B21" i="44"/>
  <c r="J35" i="44" s="1"/>
  <c r="B21" i="43"/>
  <c r="H35" i="43" s="1"/>
  <c r="B21" i="42"/>
  <c r="H35" i="42" s="1"/>
  <c r="B21" i="41"/>
  <c r="H35" i="41" s="1"/>
  <c r="L31" i="40"/>
  <c r="L22" i="40"/>
  <c r="L13" i="40" s="1"/>
  <c r="L23" i="40"/>
  <c r="L32" i="40"/>
  <c r="L34" i="40"/>
  <c r="L25" i="40"/>
  <c r="L35" i="40"/>
  <c r="L26" i="40"/>
  <c r="L55" i="40" s="1"/>
  <c r="L53" i="40"/>
  <c r="L44" i="40"/>
  <c r="H46" i="24"/>
  <c r="F46" i="24"/>
  <c r="F33" i="24"/>
  <c r="F20" i="24" s="1"/>
  <c r="O33" i="24" s="1"/>
  <c r="D46" i="24"/>
  <c r="D33" i="24"/>
  <c r="C46" i="24"/>
  <c r="B46" i="24" s="1"/>
  <c r="C33" i="24"/>
  <c r="H70" i="24"/>
  <c r="Q83" i="24" s="1"/>
  <c r="G70" i="24"/>
  <c r="P83" i="24" s="1"/>
  <c r="F70" i="24"/>
  <c r="O83" i="24" s="1"/>
  <c r="E70" i="24"/>
  <c r="N83" i="24" s="1"/>
  <c r="D70" i="24"/>
  <c r="M83" i="24" s="1"/>
  <c r="C70" i="24"/>
  <c r="L83" i="24" s="1"/>
  <c r="G20" i="24"/>
  <c r="P33" i="24" s="1"/>
  <c r="E20" i="24"/>
  <c r="N33" i="24" s="1"/>
  <c r="H10" i="24"/>
  <c r="Q36" i="24" s="1"/>
  <c r="G10" i="24"/>
  <c r="P36" i="24" s="1"/>
  <c r="F10" i="24"/>
  <c r="O36" i="24" s="1"/>
  <c r="E10" i="24"/>
  <c r="N36" i="24" s="1"/>
  <c r="D10" i="24"/>
  <c r="M36" i="24" s="1"/>
  <c r="C10" i="24"/>
  <c r="L36" i="24" s="1"/>
  <c r="C20" i="24" l="1"/>
  <c r="L33" i="24" s="1"/>
  <c r="B33" i="24"/>
  <c r="D20" i="24"/>
  <c r="M33" i="24" s="1"/>
  <c r="L14" i="40"/>
  <c r="L54" i="40"/>
  <c r="L16" i="40"/>
  <c r="L46" i="40"/>
  <c r="L17" i="40"/>
  <c r="L43" i="40"/>
  <c r="L20" i="40"/>
  <c r="L51" i="40"/>
  <c r="L45" i="40"/>
  <c r="C35" i="44"/>
  <c r="D35" i="44"/>
  <c r="G35" i="44"/>
  <c r="H35" i="44"/>
  <c r="E35" i="44"/>
  <c r="I35" i="44"/>
  <c r="F35" i="44"/>
  <c r="C35" i="43"/>
  <c r="E35" i="43"/>
  <c r="F35" i="43"/>
  <c r="G35" i="43"/>
  <c r="D35" i="43"/>
  <c r="E35" i="42"/>
  <c r="F35" i="42"/>
  <c r="C35" i="42"/>
  <c r="G35" i="42"/>
  <c r="D35" i="42"/>
  <c r="E35" i="41"/>
  <c r="F35" i="41"/>
  <c r="C35" i="41"/>
  <c r="G35" i="41"/>
  <c r="D35" i="41"/>
  <c r="L52" i="40"/>
  <c r="L42" i="40"/>
  <c r="L29" i="40"/>
  <c r="L46" i="24"/>
  <c r="L20" i="24" s="1"/>
  <c r="N96" i="24"/>
  <c r="N70" i="24" s="1"/>
  <c r="O96" i="24"/>
  <c r="O70" i="24" s="1"/>
  <c r="L96" i="24"/>
  <c r="L70" i="24" s="1"/>
  <c r="P96" i="24"/>
  <c r="P70" i="24" s="1"/>
  <c r="B70" i="24"/>
  <c r="M96" i="24"/>
  <c r="M70" i="24" s="1"/>
  <c r="Q96" i="24"/>
  <c r="Q70" i="24" s="1"/>
  <c r="M46" i="24"/>
  <c r="M20" i="24" s="1"/>
  <c r="N46" i="24"/>
  <c r="N20" i="24" s="1"/>
  <c r="O46" i="24"/>
  <c r="O20" i="24" s="1"/>
  <c r="H20" i="24"/>
  <c r="Q33" i="24" s="1"/>
  <c r="P46" i="24"/>
  <c r="P20" i="24" s="1"/>
  <c r="J21" i="60"/>
  <c r="I21" i="60"/>
  <c r="H21" i="60"/>
  <c r="G21" i="60"/>
  <c r="F21" i="60"/>
  <c r="E21" i="60"/>
  <c r="D21" i="60"/>
  <c r="C21" i="60"/>
  <c r="B21" i="60"/>
  <c r="L11" i="40" l="1"/>
  <c r="K96" i="24"/>
  <c r="B20" i="24"/>
  <c r="K46" i="24" s="1"/>
  <c r="L49" i="40"/>
  <c r="B35" i="44"/>
  <c r="B35" i="43"/>
  <c r="B35" i="42"/>
  <c r="B35" i="41"/>
  <c r="L40" i="40"/>
  <c r="K83" i="24"/>
  <c r="Q46" i="24"/>
  <c r="Q20" i="24" s="1"/>
  <c r="K33" i="24" l="1"/>
  <c r="K70" i="24"/>
  <c r="K20" i="24"/>
  <c r="H21" i="57"/>
  <c r="G21" i="57"/>
  <c r="F21" i="57"/>
  <c r="E21" i="57"/>
  <c r="D21" i="57"/>
  <c r="C21" i="57"/>
  <c r="D25" i="10"/>
  <c r="C25" i="10"/>
  <c r="H29" i="10"/>
  <c r="H28" i="10"/>
  <c r="H21" i="52"/>
  <c r="G21" i="52"/>
  <c r="F21" i="52"/>
  <c r="E21" i="52"/>
  <c r="D21" i="52"/>
  <c r="C21" i="52"/>
  <c r="G28" i="10" l="1"/>
  <c r="F28" i="10" s="1"/>
  <c r="G29" i="10"/>
  <c r="F29" i="10" s="1"/>
  <c r="H21" i="48"/>
  <c r="G21" i="48"/>
  <c r="F21" i="48"/>
  <c r="E21" i="48"/>
  <c r="D21" i="48"/>
  <c r="C21" i="48"/>
  <c r="T22" i="16"/>
  <c r="S22" i="16"/>
  <c r="R22" i="16"/>
  <c r="P22" i="16"/>
  <c r="O22" i="16"/>
  <c r="N22" i="16"/>
  <c r="L22" i="16"/>
  <c r="K22" i="16"/>
  <c r="J22" i="16"/>
  <c r="H22" i="16"/>
  <c r="G22" i="16"/>
  <c r="F22" i="16"/>
  <c r="T22" i="11"/>
  <c r="S22" i="11"/>
  <c r="R22" i="11"/>
  <c r="P22" i="11"/>
  <c r="O22" i="11"/>
  <c r="N22" i="11"/>
  <c r="L22" i="11"/>
  <c r="K22" i="11"/>
  <c r="J22" i="11"/>
  <c r="H22" i="11"/>
  <c r="G22" i="11"/>
  <c r="F22" i="11"/>
  <c r="T22" i="5"/>
  <c r="S22" i="5"/>
  <c r="R22" i="5"/>
  <c r="P22" i="5"/>
  <c r="O22" i="5"/>
  <c r="N22" i="5"/>
  <c r="L22" i="5"/>
  <c r="K22" i="5"/>
  <c r="J22" i="5"/>
  <c r="H22" i="5"/>
  <c r="G22" i="5"/>
  <c r="F22" i="5"/>
  <c r="T22" i="2"/>
  <c r="S22" i="2"/>
  <c r="R22" i="2"/>
  <c r="P22" i="2"/>
  <c r="O22" i="2"/>
  <c r="N22" i="2"/>
  <c r="L22" i="2"/>
  <c r="K22" i="2"/>
  <c r="J22" i="2"/>
  <c r="H22" i="2"/>
  <c r="G22" i="2"/>
  <c r="F22" i="2"/>
  <c r="R15" i="28" l="1"/>
  <c r="R14" i="28"/>
  <c r="R13" i="28"/>
  <c r="R12" i="28"/>
  <c r="N15" i="28"/>
  <c r="N14" i="28"/>
  <c r="N13" i="28"/>
  <c r="N12" i="28"/>
  <c r="J15" i="28"/>
  <c r="J14" i="28"/>
  <c r="J13" i="28"/>
  <c r="J12" i="28"/>
  <c r="F15" i="28"/>
  <c r="F14" i="28"/>
  <c r="F13" i="28"/>
  <c r="F12" i="28"/>
  <c r="R16" i="27"/>
  <c r="R15" i="27"/>
  <c r="R14" i="27"/>
  <c r="R13" i="27"/>
  <c r="R12" i="27"/>
  <c r="N16" i="27"/>
  <c r="N15" i="27"/>
  <c r="N14" i="27"/>
  <c r="N13" i="27"/>
  <c r="N12" i="27"/>
  <c r="J16" i="27"/>
  <c r="J15" i="27"/>
  <c r="J14" i="27"/>
  <c r="J13" i="27"/>
  <c r="J12" i="27"/>
  <c r="F16" i="27"/>
  <c r="F15" i="27"/>
  <c r="F14" i="27"/>
  <c r="F13" i="27"/>
  <c r="F12" i="27"/>
  <c r="G25" i="27" l="1"/>
  <c r="H25" i="27"/>
  <c r="O25" i="27"/>
  <c r="P25" i="27"/>
  <c r="S24" i="27"/>
  <c r="T24" i="27"/>
  <c r="O24" i="27"/>
  <c r="N24" i="27" s="1"/>
  <c r="P24" i="27"/>
  <c r="S25" i="27"/>
  <c r="T25" i="27"/>
  <c r="K35" i="40"/>
  <c r="K26" i="40"/>
  <c r="K17" i="40" s="1"/>
  <c r="K34" i="40"/>
  <c r="K25" i="40"/>
  <c r="K32" i="40"/>
  <c r="K23" i="40"/>
  <c r="K14" i="40" s="1"/>
  <c r="K31" i="40"/>
  <c r="K22" i="40"/>
  <c r="H69" i="24"/>
  <c r="Q82" i="24" s="1"/>
  <c r="G69" i="24"/>
  <c r="P82" i="24" s="1"/>
  <c r="F69" i="24"/>
  <c r="O82" i="24" s="1"/>
  <c r="E69" i="24"/>
  <c r="N82" i="24" s="1"/>
  <c r="D69" i="24"/>
  <c r="M82" i="24" s="1"/>
  <c r="C69" i="24"/>
  <c r="L82" i="24" s="1"/>
  <c r="F45" i="24"/>
  <c r="F32" i="24"/>
  <c r="D32" i="24"/>
  <c r="D45" i="24"/>
  <c r="C45" i="24"/>
  <c r="C32" i="24"/>
  <c r="C42" i="21"/>
  <c r="D42" i="21"/>
  <c r="F42" i="21"/>
  <c r="K16" i="40" l="1"/>
  <c r="R25" i="27"/>
  <c r="K13" i="40"/>
  <c r="R24" i="27"/>
  <c r="N25" i="27"/>
  <c r="F25" i="27"/>
  <c r="N95" i="24"/>
  <c r="N69" i="24" s="1"/>
  <c r="O95" i="24"/>
  <c r="O69" i="24" s="1"/>
  <c r="L95" i="24"/>
  <c r="L69" i="24" s="1"/>
  <c r="P95" i="24"/>
  <c r="P69" i="24" s="1"/>
  <c r="B69" i="24"/>
  <c r="K95" i="24" s="1"/>
  <c r="M95" i="24"/>
  <c r="M69" i="24" s="1"/>
  <c r="Q95" i="24"/>
  <c r="Q69" i="24" s="1"/>
  <c r="K82" i="24" l="1"/>
  <c r="K69" i="24" s="1"/>
  <c r="D64" i="13" l="1"/>
  <c r="C64" i="13"/>
  <c r="B64" i="13"/>
  <c r="D63" i="13"/>
  <c r="C63" i="13"/>
  <c r="B63" i="13"/>
  <c r="D62" i="13"/>
  <c r="C62" i="13"/>
  <c r="B62" i="13"/>
  <c r="D61" i="13"/>
  <c r="C61" i="13"/>
  <c r="B61" i="13"/>
  <c r="D60" i="13"/>
  <c r="C60" i="13"/>
  <c r="B60" i="13"/>
  <c r="D59" i="13"/>
  <c r="C59" i="13"/>
  <c r="B59" i="13"/>
  <c r="D58" i="13"/>
  <c r="C58" i="13"/>
  <c r="B58" i="13"/>
  <c r="D57" i="13"/>
  <c r="C57" i="13"/>
  <c r="B57" i="13"/>
  <c r="D56" i="13"/>
  <c r="C56" i="13"/>
  <c r="B56" i="13"/>
  <c r="D55" i="13"/>
  <c r="C55" i="13"/>
  <c r="B55" i="13"/>
  <c r="D54" i="13"/>
  <c r="C54" i="13"/>
  <c r="B54" i="13"/>
  <c r="D53" i="13"/>
  <c r="C53" i="13"/>
  <c r="B53" i="13"/>
  <c r="D52" i="13"/>
  <c r="C52" i="13"/>
  <c r="B52" i="13"/>
  <c r="D51" i="13"/>
  <c r="C51" i="13"/>
  <c r="B51" i="13"/>
  <c r="D49" i="13"/>
  <c r="C49" i="13"/>
  <c r="B49" i="13"/>
  <c r="D48" i="13"/>
  <c r="C48" i="13"/>
  <c r="B48" i="13"/>
  <c r="D47" i="13"/>
  <c r="C47" i="13"/>
  <c r="B47" i="13"/>
  <c r="D46" i="13"/>
  <c r="C46" i="13"/>
  <c r="B46" i="13"/>
  <c r="D45" i="13"/>
  <c r="C45" i="13"/>
  <c r="B45" i="13"/>
  <c r="D44" i="13"/>
  <c r="C44" i="13"/>
  <c r="B44" i="13"/>
  <c r="D43" i="13"/>
  <c r="C43" i="13"/>
  <c r="B43" i="13"/>
  <c r="D42" i="13"/>
  <c r="C42" i="13"/>
  <c r="B42" i="13"/>
  <c r="D41" i="13"/>
  <c r="C41" i="13"/>
  <c r="B41" i="13"/>
  <c r="D40" i="13"/>
  <c r="C40" i="13"/>
  <c r="B40" i="13"/>
  <c r="D39" i="13"/>
  <c r="C39" i="13"/>
  <c r="B39" i="13"/>
  <c r="D38" i="13"/>
  <c r="C38" i="13"/>
  <c r="B38" i="13"/>
  <c r="D37" i="13"/>
  <c r="C37" i="13"/>
  <c r="B37" i="13"/>
  <c r="D36" i="13"/>
  <c r="C36" i="13"/>
  <c r="B36" i="13"/>
  <c r="D35" i="13"/>
  <c r="C35" i="13"/>
  <c r="B35" i="13"/>
  <c r="D34" i="13"/>
  <c r="C34" i="13"/>
  <c r="B34" i="13"/>
  <c r="D33" i="13"/>
  <c r="C33" i="13"/>
  <c r="B33" i="13"/>
  <c r="D32" i="13"/>
  <c r="C32" i="13"/>
  <c r="B32" i="13"/>
  <c r="D31" i="13"/>
  <c r="C31" i="13"/>
  <c r="B31" i="13"/>
  <c r="D30" i="13"/>
  <c r="C30" i="13"/>
  <c r="B30" i="13"/>
  <c r="D29" i="13"/>
  <c r="C29" i="13"/>
  <c r="B29" i="13"/>
  <c r="D28" i="13"/>
  <c r="C28" i="13"/>
  <c r="B28" i="13"/>
  <c r="D27" i="13"/>
  <c r="C27" i="13"/>
  <c r="B27" i="13"/>
  <c r="D26" i="13"/>
  <c r="C26" i="13"/>
  <c r="B26" i="13"/>
  <c r="D25" i="13"/>
  <c r="C25" i="13"/>
  <c r="B25" i="13"/>
  <c r="D24" i="13"/>
  <c r="C24" i="13"/>
  <c r="B24" i="13"/>
  <c r="D22" i="13"/>
  <c r="C22" i="13"/>
  <c r="B22" i="13"/>
  <c r="D21" i="13"/>
  <c r="C21" i="13"/>
  <c r="B21" i="13"/>
  <c r="D20" i="13"/>
  <c r="C20" i="13"/>
  <c r="B20" i="13"/>
  <c r="D19" i="13"/>
  <c r="C19" i="13"/>
  <c r="B19" i="13"/>
  <c r="D18" i="13"/>
  <c r="C18" i="13"/>
  <c r="B18" i="13"/>
  <c r="D16" i="13"/>
  <c r="C16" i="13"/>
  <c r="B16" i="13"/>
  <c r="D15" i="13"/>
  <c r="C15" i="13"/>
  <c r="B15" i="13"/>
  <c r="D14" i="13"/>
  <c r="C14" i="13"/>
  <c r="B14" i="13"/>
  <c r="D13" i="13"/>
  <c r="C13" i="13"/>
  <c r="B13" i="13"/>
  <c r="D12" i="13"/>
  <c r="C12" i="13"/>
  <c r="B12" i="13"/>
  <c r="D11" i="13"/>
  <c r="C11" i="13"/>
  <c r="B11" i="13"/>
  <c r="T9" i="13"/>
  <c r="S9" i="13"/>
  <c r="R9" i="13"/>
  <c r="P9" i="13"/>
  <c r="O9" i="13"/>
  <c r="N9" i="13"/>
  <c r="L9" i="13"/>
  <c r="K9" i="13"/>
  <c r="J9" i="13"/>
  <c r="H9" i="13"/>
  <c r="G9" i="13"/>
  <c r="F9" i="13"/>
  <c r="C9" i="13" l="1"/>
  <c r="B9" i="13"/>
  <c r="D9" i="13"/>
  <c r="B16" i="48" l="1"/>
  <c r="D22" i="16" l="1"/>
  <c r="C22" i="16"/>
  <c r="B22" i="16"/>
  <c r="D37" i="17"/>
  <c r="C37" i="17"/>
  <c r="B37" i="17"/>
  <c r="D36" i="17"/>
  <c r="C36" i="17"/>
  <c r="B36" i="17"/>
  <c r="D35" i="17"/>
  <c r="C35" i="17"/>
  <c r="B35" i="17"/>
  <c r="D34" i="17"/>
  <c r="C34" i="17"/>
  <c r="B34" i="17"/>
  <c r="D33" i="17"/>
  <c r="C33" i="17"/>
  <c r="B33" i="17"/>
  <c r="D32" i="17"/>
  <c r="C32" i="17"/>
  <c r="B32" i="17"/>
  <c r="D31" i="17"/>
  <c r="C31" i="17"/>
  <c r="B31" i="17"/>
  <c r="D30" i="17"/>
  <c r="C30" i="17"/>
  <c r="B30" i="17"/>
  <c r="D29" i="17"/>
  <c r="C29" i="17"/>
  <c r="B29" i="17"/>
  <c r="D28" i="17"/>
  <c r="C28" i="17"/>
  <c r="B28" i="17"/>
  <c r="D27" i="17"/>
  <c r="C27" i="17"/>
  <c r="B27" i="17"/>
  <c r="D26" i="17"/>
  <c r="C26" i="17"/>
  <c r="B26" i="17"/>
  <c r="D25" i="17"/>
  <c r="C25" i="17"/>
  <c r="B25" i="17"/>
  <c r="D24" i="17"/>
  <c r="C24" i="17"/>
  <c r="B24" i="17"/>
  <c r="D23" i="17"/>
  <c r="C23" i="17"/>
  <c r="B23" i="17"/>
  <c r="D22" i="17"/>
  <c r="C22" i="17"/>
  <c r="B22" i="17"/>
  <c r="D21" i="17"/>
  <c r="C21" i="17"/>
  <c r="B21" i="17"/>
  <c r="D20" i="17"/>
  <c r="C20" i="17"/>
  <c r="B20" i="17"/>
  <c r="D19" i="17"/>
  <c r="C19" i="17"/>
  <c r="B19" i="17"/>
  <c r="D18" i="17"/>
  <c r="C18" i="17"/>
  <c r="B18" i="17"/>
  <c r="D17" i="17"/>
  <c r="C17" i="17"/>
  <c r="B17" i="17"/>
  <c r="D16" i="17"/>
  <c r="C16" i="17"/>
  <c r="B16" i="17"/>
  <c r="D15" i="17"/>
  <c r="C15" i="17"/>
  <c r="B15" i="17"/>
  <c r="D14" i="17"/>
  <c r="C14" i="17"/>
  <c r="B14" i="17"/>
  <c r="D13" i="17"/>
  <c r="C13" i="17"/>
  <c r="B13" i="17"/>
  <c r="D12" i="17"/>
  <c r="C12" i="17"/>
  <c r="B12" i="17"/>
  <c r="D11" i="17"/>
  <c r="C11" i="17"/>
  <c r="B11" i="17"/>
  <c r="T17" i="16"/>
  <c r="S17" i="16"/>
  <c r="R17" i="16"/>
  <c r="P17" i="16"/>
  <c r="O17" i="16"/>
  <c r="N17" i="16"/>
  <c r="L17" i="16"/>
  <c r="K17" i="16"/>
  <c r="J17" i="16"/>
  <c r="H17" i="16"/>
  <c r="G17" i="16"/>
  <c r="F17" i="16"/>
  <c r="D25" i="16"/>
  <c r="C25" i="16"/>
  <c r="B25" i="16"/>
  <c r="D24" i="16"/>
  <c r="C24" i="16"/>
  <c r="B24" i="16"/>
  <c r="D23" i="16"/>
  <c r="C23" i="16"/>
  <c r="B23" i="16"/>
  <c r="B22" i="11"/>
  <c r="D37" i="12"/>
  <c r="C37" i="12"/>
  <c r="B37" i="12"/>
  <c r="D36" i="12"/>
  <c r="C36" i="12"/>
  <c r="B36" i="12"/>
  <c r="D35" i="12"/>
  <c r="C35" i="12"/>
  <c r="B35" i="12"/>
  <c r="D34" i="12"/>
  <c r="C34" i="12"/>
  <c r="B34" i="12"/>
  <c r="D33" i="12"/>
  <c r="C33" i="12"/>
  <c r="B33" i="12"/>
  <c r="D32" i="12"/>
  <c r="C32" i="12"/>
  <c r="B32" i="12"/>
  <c r="D31" i="12"/>
  <c r="C31" i="12"/>
  <c r="B31" i="12"/>
  <c r="D30" i="12"/>
  <c r="C30" i="12"/>
  <c r="B30" i="12"/>
  <c r="D29" i="12"/>
  <c r="C29" i="12"/>
  <c r="B29" i="12"/>
  <c r="D28" i="12"/>
  <c r="C28" i="12"/>
  <c r="B28" i="12"/>
  <c r="D27" i="12"/>
  <c r="C27" i="12"/>
  <c r="B27" i="12"/>
  <c r="D26" i="12"/>
  <c r="C26" i="12"/>
  <c r="B26" i="12"/>
  <c r="D25" i="12"/>
  <c r="C25" i="12"/>
  <c r="B25" i="12"/>
  <c r="D24" i="12"/>
  <c r="C24" i="12"/>
  <c r="B24" i="12"/>
  <c r="D23" i="12"/>
  <c r="C23" i="12"/>
  <c r="B23" i="12"/>
  <c r="D22" i="12"/>
  <c r="C22" i="12"/>
  <c r="B22" i="12"/>
  <c r="D21" i="12"/>
  <c r="C21" i="12"/>
  <c r="B21" i="12"/>
  <c r="D20" i="12"/>
  <c r="C20" i="12"/>
  <c r="B20" i="12"/>
  <c r="D19" i="12"/>
  <c r="C19" i="12"/>
  <c r="B19" i="12"/>
  <c r="D18" i="12"/>
  <c r="C18" i="12"/>
  <c r="B18" i="12"/>
  <c r="D17" i="12"/>
  <c r="C17" i="12"/>
  <c r="B17" i="12"/>
  <c r="D16" i="12"/>
  <c r="C16" i="12"/>
  <c r="B16" i="12"/>
  <c r="D15" i="12"/>
  <c r="C15" i="12"/>
  <c r="B15" i="12"/>
  <c r="D14" i="12"/>
  <c r="C14" i="12"/>
  <c r="B14" i="12"/>
  <c r="D13" i="12"/>
  <c r="C13" i="12"/>
  <c r="B13" i="12"/>
  <c r="D12" i="12"/>
  <c r="C12" i="12"/>
  <c r="B12" i="12"/>
  <c r="D11" i="12"/>
  <c r="C11" i="12"/>
  <c r="B11" i="12"/>
  <c r="D24" i="11"/>
  <c r="C24" i="11"/>
  <c r="B24" i="11"/>
  <c r="D23" i="11"/>
  <c r="C23" i="11"/>
  <c r="B23" i="11"/>
  <c r="D20" i="11"/>
  <c r="C20" i="11"/>
  <c r="B20" i="11"/>
  <c r="D19" i="11"/>
  <c r="C19" i="11"/>
  <c r="B19" i="11"/>
  <c r="D18" i="11"/>
  <c r="C18" i="11"/>
  <c r="B18" i="11"/>
  <c r="T17" i="11"/>
  <c r="S17" i="11"/>
  <c r="R17" i="11"/>
  <c r="P17" i="11"/>
  <c r="O17" i="11"/>
  <c r="N17" i="11"/>
  <c r="L17" i="11"/>
  <c r="K17" i="11"/>
  <c r="J17" i="11"/>
  <c r="H17" i="11"/>
  <c r="G17" i="11"/>
  <c r="F17" i="11"/>
  <c r="C22" i="5"/>
  <c r="T17" i="5"/>
  <c r="S17" i="5"/>
  <c r="R17" i="5"/>
  <c r="P17" i="5"/>
  <c r="O17" i="5"/>
  <c r="N17" i="5"/>
  <c r="L17" i="5"/>
  <c r="K17" i="5"/>
  <c r="J17" i="5"/>
  <c r="H17" i="5"/>
  <c r="G17" i="5"/>
  <c r="F17" i="5"/>
  <c r="D24" i="5"/>
  <c r="C24" i="5"/>
  <c r="B24" i="5"/>
  <c r="D23" i="5"/>
  <c r="C23" i="5"/>
  <c r="B23" i="5"/>
  <c r="D37" i="6"/>
  <c r="C37" i="6"/>
  <c r="B37" i="6"/>
  <c r="D36" i="6"/>
  <c r="C36" i="6"/>
  <c r="B36" i="6"/>
  <c r="D35" i="6"/>
  <c r="C35" i="6"/>
  <c r="B35" i="6"/>
  <c r="D34" i="6"/>
  <c r="C34" i="6"/>
  <c r="B34" i="6"/>
  <c r="D33" i="6"/>
  <c r="C33" i="6"/>
  <c r="B33" i="6"/>
  <c r="D32" i="6"/>
  <c r="C32" i="6"/>
  <c r="B32" i="6"/>
  <c r="D31" i="6"/>
  <c r="C31" i="6"/>
  <c r="B31" i="6"/>
  <c r="D30" i="6"/>
  <c r="C30" i="6"/>
  <c r="B30" i="6"/>
  <c r="D29" i="6"/>
  <c r="C29" i="6"/>
  <c r="B29" i="6"/>
  <c r="D28" i="6"/>
  <c r="C28" i="6"/>
  <c r="B28" i="6"/>
  <c r="D27" i="6"/>
  <c r="C27" i="6"/>
  <c r="B27" i="6"/>
  <c r="D26" i="6"/>
  <c r="C26" i="6"/>
  <c r="B26" i="6"/>
  <c r="D25" i="6"/>
  <c r="C25" i="6"/>
  <c r="B25" i="6"/>
  <c r="D24" i="6"/>
  <c r="C24" i="6"/>
  <c r="B24" i="6"/>
  <c r="D23" i="6"/>
  <c r="C23" i="6"/>
  <c r="B23" i="6"/>
  <c r="D22" i="6"/>
  <c r="C22" i="6"/>
  <c r="B22" i="6"/>
  <c r="D21" i="6"/>
  <c r="C21" i="6"/>
  <c r="B21" i="6"/>
  <c r="D20" i="6"/>
  <c r="C20" i="6"/>
  <c r="B20" i="6"/>
  <c r="D19" i="6"/>
  <c r="C19" i="6"/>
  <c r="B19" i="6"/>
  <c r="D18" i="6"/>
  <c r="C18" i="6"/>
  <c r="B18" i="6"/>
  <c r="D17" i="6"/>
  <c r="C17" i="6"/>
  <c r="B17" i="6"/>
  <c r="D16" i="6"/>
  <c r="C16" i="6"/>
  <c r="B16" i="6"/>
  <c r="D15" i="6"/>
  <c r="C15" i="6"/>
  <c r="B15" i="6"/>
  <c r="D14" i="6"/>
  <c r="C14" i="6"/>
  <c r="B14" i="6"/>
  <c r="D13" i="6"/>
  <c r="C13" i="6"/>
  <c r="B13" i="6"/>
  <c r="D12" i="6"/>
  <c r="C12" i="6"/>
  <c r="B12" i="6"/>
  <c r="D11" i="6"/>
  <c r="C11" i="6"/>
  <c r="B11" i="6"/>
  <c r="B22" i="5"/>
  <c r="D20" i="5"/>
  <c r="C20" i="5"/>
  <c r="B20" i="5"/>
  <c r="D19" i="5"/>
  <c r="C19" i="5"/>
  <c r="B19" i="5"/>
  <c r="D18" i="5"/>
  <c r="C18" i="5"/>
  <c r="B18" i="5"/>
  <c r="N10" i="3"/>
  <c r="D17" i="16" l="1"/>
  <c r="B17" i="16"/>
  <c r="C17" i="16"/>
  <c r="C41" i="16"/>
  <c r="D41" i="16"/>
  <c r="B41" i="16" s="1"/>
  <c r="C17" i="5"/>
  <c r="D17" i="5"/>
  <c r="B17" i="5"/>
  <c r="B17" i="11"/>
  <c r="C22" i="11"/>
  <c r="D22" i="11"/>
  <c r="D22" i="5"/>
  <c r="C17" i="11"/>
  <c r="D17" i="11"/>
  <c r="D22" i="2"/>
  <c r="C22" i="2"/>
  <c r="T17" i="2"/>
  <c r="S17" i="2"/>
  <c r="R17" i="2"/>
  <c r="P17" i="2"/>
  <c r="O17" i="2"/>
  <c r="N17" i="2"/>
  <c r="L17" i="2"/>
  <c r="K17" i="2"/>
  <c r="J17" i="2"/>
  <c r="H17" i="2"/>
  <c r="G17" i="2"/>
  <c r="F17" i="2"/>
  <c r="D37" i="3"/>
  <c r="C37" i="3"/>
  <c r="B37" i="3"/>
  <c r="D36" i="3"/>
  <c r="C36" i="3"/>
  <c r="B36" i="3"/>
  <c r="D35" i="3"/>
  <c r="C35" i="3"/>
  <c r="B35" i="3"/>
  <c r="D34" i="3"/>
  <c r="C34" i="3"/>
  <c r="B34" i="3"/>
  <c r="D33" i="3"/>
  <c r="C33" i="3"/>
  <c r="B33" i="3"/>
  <c r="D32" i="3"/>
  <c r="C32" i="3"/>
  <c r="B32" i="3"/>
  <c r="D31" i="3"/>
  <c r="C31" i="3"/>
  <c r="B31" i="3"/>
  <c r="D30" i="3"/>
  <c r="C30" i="3"/>
  <c r="B30" i="3"/>
  <c r="D29" i="3"/>
  <c r="C29" i="3"/>
  <c r="B29" i="3"/>
  <c r="D28" i="3"/>
  <c r="C28" i="3"/>
  <c r="B28" i="3"/>
  <c r="D27" i="3"/>
  <c r="C27" i="3"/>
  <c r="B27" i="3"/>
  <c r="D26" i="3"/>
  <c r="C26" i="3"/>
  <c r="B26" i="3"/>
  <c r="D25" i="3"/>
  <c r="C25" i="3"/>
  <c r="B25" i="3"/>
  <c r="D24" i="3"/>
  <c r="C24" i="3"/>
  <c r="B24" i="3"/>
  <c r="D23" i="3"/>
  <c r="C23" i="3"/>
  <c r="B23" i="3"/>
  <c r="D22" i="3"/>
  <c r="C22" i="3"/>
  <c r="B22" i="3"/>
  <c r="D21" i="3"/>
  <c r="C21" i="3"/>
  <c r="B21" i="3"/>
  <c r="D20" i="3"/>
  <c r="C20" i="3"/>
  <c r="B20" i="3"/>
  <c r="D19" i="3"/>
  <c r="C19" i="3"/>
  <c r="B19" i="3"/>
  <c r="D18" i="3"/>
  <c r="C18" i="3"/>
  <c r="B18" i="3"/>
  <c r="D17" i="3"/>
  <c r="C17" i="3"/>
  <c r="B17" i="3"/>
  <c r="D16" i="3"/>
  <c r="C16" i="3"/>
  <c r="B16" i="3"/>
  <c r="D15" i="3"/>
  <c r="C15" i="3"/>
  <c r="B15" i="3"/>
  <c r="D14" i="3"/>
  <c r="C14" i="3"/>
  <c r="B14" i="3"/>
  <c r="D13" i="3"/>
  <c r="C13" i="3"/>
  <c r="B13" i="3"/>
  <c r="D12" i="3"/>
  <c r="C12" i="3"/>
  <c r="B12" i="3"/>
  <c r="D11" i="3"/>
  <c r="C11" i="3"/>
  <c r="B11" i="3"/>
  <c r="D24" i="2"/>
  <c r="C24" i="2"/>
  <c r="B24" i="2"/>
  <c r="D23" i="2"/>
  <c r="C23" i="2"/>
  <c r="B23" i="2"/>
  <c r="D20" i="2"/>
  <c r="C20" i="2"/>
  <c r="B20" i="2"/>
  <c r="D19" i="2"/>
  <c r="C19" i="2"/>
  <c r="B19" i="2"/>
  <c r="D18" i="2"/>
  <c r="C18" i="2"/>
  <c r="B18" i="2"/>
  <c r="D17" i="2" l="1"/>
  <c r="B22" i="2"/>
  <c r="C17" i="2"/>
  <c r="B17" i="2"/>
  <c r="H45" i="24"/>
  <c r="B45" i="24" s="1"/>
  <c r="H32" i="24"/>
  <c r="B32" i="24" s="1"/>
  <c r="H42" i="21"/>
  <c r="B42" i="21" s="1"/>
  <c r="D35" i="15" l="1"/>
  <c r="C35" i="15"/>
  <c r="B35" i="15"/>
  <c r="D34" i="15"/>
  <c r="C34" i="15"/>
  <c r="B34" i="15"/>
  <c r="D33" i="15"/>
  <c r="C33" i="15"/>
  <c r="B33" i="15"/>
  <c r="D32" i="15"/>
  <c r="C32" i="15"/>
  <c r="B32" i="15"/>
  <c r="D31" i="15"/>
  <c r="C31" i="15"/>
  <c r="B31" i="15"/>
  <c r="D30" i="15"/>
  <c r="C30" i="15"/>
  <c r="B30" i="15"/>
  <c r="D29" i="15"/>
  <c r="C29" i="15"/>
  <c r="B29" i="15"/>
  <c r="D28" i="15"/>
  <c r="C28" i="15"/>
  <c r="B28" i="15"/>
  <c r="D27" i="15"/>
  <c r="C27" i="15"/>
  <c r="B27" i="15"/>
  <c r="D26" i="15"/>
  <c r="C26" i="15"/>
  <c r="B26" i="15"/>
  <c r="D25" i="15"/>
  <c r="C25" i="15"/>
  <c r="B25" i="15"/>
  <c r="D24" i="15"/>
  <c r="C24" i="15"/>
  <c r="B24" i="15"/>
  <c r="D23" i="15"/>
  <c r="C23" i="15"/>
  <c r="B23" i="15"/>
  <c r="D22" i="15"/>
  <c r="C22" i="15"/>
  <c r="B22" i="15"/>
  <c r="D21" i="15"/>
  <c r="C21" i="15"/>
  <c r="B21" i="15"/>
  <c r="D20" i="15"/>
  <c r="C20" i="15"/>
  <c r="B20" i="15"/>
  <c r="D19" i="15"/>
  <c r="C19" i="15"/>
  <c r="B19" i="15"/>
  <c r="D18" i="15"/>
  <c r="C18" i="15"/>
  <c r="B18" i="15"/>
  <c r="D17" i="15"/>
  <c r="C17" i="15"/>
  <c r="B17" i="15"/>
  <c r="D16" i="15"/>
  <c r="C16" i="15"/>
  <c r="B16" i="15"/>
  <c r="D15" i="15"/>
  <c r="C15" i="15"/>
  <c r="B15" i="15"/>
  <c r="D14" i="15"/>
  <c r="C14" i="15"/>
  <c r="B14" i="15"/>
  <c r="D13" i="15"/>
  <c r="C13" i="15"/>
  <c r="B13" i="15"/>
  <c r="D12" i="15"/>
  <c r="C12" i="15"/>
  <c r="B12" i="15"/>
  <c r="D11" i="15"/>
  <c r="C11" i="15"/>
  <c r="B11" i="15"/>
  <c r="D35" i="19" l="1"/>
  <c r="C35" i="19"/>
  <c r="B35" i="19"/>
  <c r="D34" i="19"/>
  <c r="C34" i="19"/>
  <c r="B34" i="19"/>
  <c r="D33" i="19"/>
  <c r="C33" i="19"/>
  <c r="B33" i="19"/>
  <c r="D32" i="19"/>
  <c r="C32" i="19"/>
  <c r="B32" i="19"/>
  <c r="D31" i="19"/>
  <c r="C31" i="19"/>
  <c r="B31" i="19"/>
  <c r="D30" i="19"/>
  <c r="C30" i="19"/>
  <c r="B30" i="19"/>
  <c r="D29" i="19"/>
  <c r="C29" i="19"/>
  <c r="B29" i="19"/>
  <c r="D28" i="19"/>
  <c r="C28" i="19"/>
  <c r="B28" i="19"/>
  <c r="D27" i="19"/>
  <c r="C27" i="19"/>
  <c r="B27" i="19"/>
  <c r="D26" i="19"/>
  <c r="C26" i="19"/>
  <c r="B26" i="19"/>
  <c r="D25" i="19"/>
  <c r="C25" i="19"/>
  <c r="B25" i="19"/>
  <c r="D24" i="19"/>
  <c r="C24" i="19"/>
  <c r="B24" i="19"/>
  <c r="D23" i="19"/>
  <c r="C23" i="19"/>
  <c r="B23" i="19"/>
  <c r="D22" i="19"/>
  <c r="C22" i="19"/>
  <c r="B22" i="19"/>
  <c r="D21" i="19"/>
  <c r="C21" i="19"/>
  <c r="B21" i="19"/>
  <c r="D20" i="19"/>
  <c r="C20" i="19"/>
  <c r="B20" i="19"/>
  <c r="D19" i="19"/>
  <c r="C19" i="19"/>
  <c r="B19" i="19"/>
  <c r="D18" i="19"/>
  <c r="C18" i="19"/>
  <c r="B18" i="19"/>
  <c r="D17" i="19"/>
  <c r="C17" i="19"/>
  <c r="B17" i="19"/>
  <c r="D16" i="19"/>
  <c r="C16" i="19"/>
  <c r="B16" i="19"/>
  <c r="D15" i="19"/>
  <c r="C15" i="19"/>
  <c r="B15" i="19"/>
  <c r="D14" i="19"/>
  <c r="C14" i="19"/>
  <c r="B14" i="19"/>
  <c r="D13" i="19"/>
  <c r="C13" i="19"/>
  <c r="B13" i="19"/>
  <c r="D12" i="19"/>
  <c r="C12" i="19"/>
  <c r="B12" i="19"/>
  <c r="D11" i="19"/>
  <c r="C11" i="19"/>
  <c r="B11" i="19"/>
  <c r="B14" i="26" l="1"/>
  <c r="R16" i="25"/>
  <c r="R15" i="25"/>
  <c r="R14" i="25"/>
  <c r="R13" i="25"/>
  <c r="R11" i="25" s="1"/>
  <c r="N15" i="25"/>
  <c r="N14" i="25"/>
  <c r="N13" i="25"/>
  <c r="N12" i="25"/>
  <c r="J16" i="25"/>
  <c r="J15" i="25"/>
  <c r="J14" i="25"/>
  <c r="J13" i="25"/>
  <c r="J12" i="25"/>
  <c r="J11" i="25" s="1"/>
  <c r="F16" i="25"/>
  <c r="F15" i="25"/>
  <c r="F14" i="25"/>
  <c r="F13" i="25"/>
  <c r="F12" i="25"/>
  <c r="B20" i="41"/>
  <c r="E34" i="41" s="1"/>
  <c r="D15" i="28"/>
  <c r="C15" i="28"/>
  <c r="B15" i="28"/>
  <c r="D14" i="28"/>
  <c r="C14" i="28"/>
  <c r="B14" i="28"/>
  <c r="D13" i="28"/>
  <c r="C13" i="28"/>
  <c r="B13" i="28"/>
  <c r="D12" i="28"/>
  <c r="C12" i="28"/>
  <c r="B12" i="28"/>
  <c r="D16" i="27"/>
  <c r="C16" i="27"/>
  <c r="B16" i="27"/>
  <c r="D15" i="27"/>
  <c r="C15" i="27"/>
  <c r="B15" i="27"/>
  <c r="D14" i="27"/>
  <c r="C14" i="27"/>
  <c r="B14" i="27"/>
  <c r="D13" i="27"/>
  <c r="C13" i="27"/>
  <c r="B13" i="27"/>
  <c r="D12" i="27"/>
  <c r="C12" i="27"/>
  <c r="B12" i="27"/>
  <c r="D17" i="26"/>
  <c r="C17" i="26"/>
  <c r="D16" i="26"/>
  <c r="C16" i="26"/>
  <c r="D15" i="26"/>
  <c r="C15" i="26"/>
  <c r="D14" i="26"/>
  <c r="C14" i="26"/>
  <c r="D13" i="26"/>
  <c r="C13" i="26"/>
  <c r="D12" i="26"/>
  <c r="C12" i="26"/>
  <c r="D17" i="25"/>
  <c r="C17" i="25"/>
  <c r="D16" i="25"/>
  <c r="C16" i="25"/>
  <c r="D15" i="25"/>
  <c r="C15" i="25"/>
  <c r="D14" i="25"/>
  <c r="C14" i="25"/>
  <c r="D13" i="25"/>
  <c r="C13" i="25"/>
  <c r="D12" i="25"/>
  <c r="D11" i="25" s="1"/>
  <c r="C12" i="25"/>
  <c r="B20" i="44"/>
  <c r="J34" i="44" s="1"/>
  <c r="B19" i="43"/>
  <c r="B18" i="43"/>
  <c r="B20" i="43"/>
  <c r="H34" i="43" s="1"/>
  <c r="B19" i="42"/>
  <c r="B20" i="42"/>
  <c r="H34" i="42" s="1"/>
  <c r="K55" i="40"/>
  <c r="K54" i="40"/>
  <c r="K53" i="40"/>
  <c r="K52" i="40"/>
  <c r="K51" i="40"/>
  <c r="K46" i="40"/>
  <c r="K45" i="40"/>
  <c r="K44" i="40"/>
  <c r="K43" i="40"/>
  <c r="K42" i="40"/>
  <c r="K29" i="40"/>
  <c r="K20" i="40"/>
  <c r="H19" i="24"/>
  <c r="Q45" i="24" s="1"/>
  <c r="G19" i="24"/>
  <c r="P45" i="24" s="1"/>
  <c r="F19" i="24"/>
  <c r="O32" i="24" s="1"/>
  <c r="E19" i="24"/>
  <c r="N32" i="24" s="1"/>
  <c r="D19" i="24"/>
  <c r="M32" i="24" s="1"/>
  <c r="C19" i="24"/>
  <c r="L45" i="24" s="1"/>
  <c r="D21" i="10"/>
  <c r="C21" i="10"/>
  <c r="C11" i="25" l="1"/>
  <c r="D24" i="27"/>
  <c r="F11" i="25"/>
  <c r="N11" i="25"/>
  <c r="C11" i="26"/>
  <c r="D11" i="26"/>
  <c r="K11" i="40"/>
  <c r="C25" i="27"/>
  <c r="D25" i="27"/>
  <c r="C24" i="27"/>
  <c r="B24" i="27" s="1"/>
  <c r="B16" i="26"/>
  <c r="B25" i="10"/>
  <c r="O45" i="24"/>
  <c r="O19" i="24" s="1"/>
  <c r="D34" i="41"/>
  <c r="F34" i="41"/>
  <c r="B17" i="26"/>
  <c r="B13" i="26"/>
  <c r="B15" i="25"/>
  <c r="B12" i="26"/>
  <c r="G34" i="41"/>
  <c r="C34" i="41"/>
  <c r="P32" i="24"/>
  <c r="P19" i="24" s="1"/>
  <c r="B21" i="10"/>
  <c r="B13" i="25"/>
  <c r="B15" i="26"/>
  <c r="B12" i="25"/>
  <c r="B16" i="25"/>
  <c r="E34" i="44"/>
  <c r="D34" i="44"/>
  <c r="F34" i="44"/>
  <c r="C34" i="44"/>
  <c r="G34" i="44"/>
  <c r="C34" i="43"/>
  <c r="D34" i="43"/>
  <c r="E34" i="43"/>
  <c r="E34" i="42"/>
  <c r="F34" i="42"/>
  <c r="C34" i="42"/>
  <c r="D34" i="42"/>
  <c r="H34" i="41"/>
  <c r="K49" i="40"/>
  <c r="L32" i="24"/>
  <c r="L19" i="24" s="1"/>
  <c r="B17" i="25"/>
  <c r="B14" i="25"/>
  <c r="H34" i="44"/>
  <c r="I34" i="44"/>
  <c r="F34" i="43"/>
  <c r="G34" i="43"/>
  <c r="G34" i="42"/>
  <c r="K40" i="40"/>
  <c r="B19" i="24"/>
  <c r="K32" i="24" s="1"/>
  <c r="M45" i="24"/>
  <c r="M19" i="24" s="1"/>
  <c r="Q32" i="24"/>
  <c r="Q19" i="24" s="1"/>
  <c r="N45" i="24"/>
  <c r="N19" i="24" s="1"/>
  <c r="T42" i="16"/>
  <c r="S42" i="16"/>
  <c r="P42" i="16"/>
  <c r="O42" i="16"/>
  <c r="H42" i="16"/>
  <c r="G42" i="16"/>
  <c r="D42" i="16"/>
  <c r="C42" i="16"/>
  <c r="T40" i="16"/>
  <c r="S40" i="16"/>
  <c r="P40" i="16"/>
  <c r="O40" i="16"/>
  <c r="H40" i="16"/>
  <c r="G40" i="16"/>
  <c r="D40" i="16"/>
  <c r="C40" i="16"/>
  <c r="T39" i="16"/>
  <c r="S39" i="16"/>
  <c r="P39" i="16"/>
  <c r="O39" i="16"/>
  <c r="H39" i="16"/>
  <c r="G39" i="16"/>
  <c r="D39" i="16"/>
  <c r="C39" i="16"/>
  <c r="T37" i="16"/>
  <c r="S37" i="16"/>
  <c r="P37" i="16"/>
  <c r="O37" i="16"/>
  <c r="L37" i="16"/>
  <c r="K37" i="16"/>
  <c r="H37" i="16"/>
  <c r="G37" i="16"/>
  <c r="D37" i="16"/>
  <c r="C37" i="16"/>
  <c r="T36" i="16"/>
  <c r="S36" i="16"/>
  <c r="P36" i="16"/>
  <c r="O36" i="16"/>
  <c r="D36" i="16"/>
  <c r="C36" i="16"/>
  <c r="T35" i="16"/>
  <c r="S35" i="16"/>
  <c r="P35" i="16"/>
  <c r="O35" i="16"/>
  <c r="L35" i="16"/>
  <c r="K35" i="16"/>
  <c r="H35" i="16"/>
  <c r="G35" i="16"/>
  <c r="D35" i="16"/>
  <c r="C35" i="16"/>
  <c r="T34" i="16"/>
  <c r="S34" i="16"/>
  <c r="P34" i="16"/>
  <c r="O34" i="16"/>
  <c r="L34" i="16"/>
  <c r="K34" i="16"/>
  <c r="H34" i="16"/>
  <c r="G34" i="16"/>
  <c r="D34" i="16"/>
  <c r="C34" i="16"/>
  <c r="G14" i="10"/>
  <c r="H14" i="10"/>
  <c r="C33" i="50"/>
  <c r="D33" i="50"/>
  <c r="E33" i="50"/>
  <c r="F33" i="50"/>
  <c r="G33" i="50"/>
  <c r="H33" i="50"/>
  <c r="C34" i="50"/>
  <c r="D34" i="50"/>
  <c r="E34" i="50"/>
  <c r="F34" i="50"/>
  <c r="G34" i="50"/>
  <c r="H34" i="50"/>
  <c r="C35" i="50"/>
  <c r="D35" i="50"/>
  <c r="E35" i="50"/>
  <c r="F35" i="50"/>
  <c r="G35" i="50"/>
  <c r="H35" i="50"/>
  <c r="C36" i="50"/>
  <c r="D36" i="50"/>
  <c r="E36" i="50"/>
  <c r="F36" i="50"/>
  <c r="G36" i="50"/>
  <c r="H36" i="50"/>
  <c r="C37" i="50"/>
  <c r="D37" i="50"/>
  <c r="E37" i="50"/>
  <c r="F37" i="50"/>
  <c r="G37" i="50"/>
  <c r="H37" i="50"/>
  <c r="C38" i="50"/>
  <c r="D38" i="50"/>
  <c r="E38" i="50"/>
  <c r="F38" i="50"/>
  <c r="G38" i="50"/>
  <c r="H38" i="50"/>
  <c r="C39" i="50"/>
  <c r="D39" i="50"/>
  <c r="E39" i="50"/>
  <c r="F39" i="50"/>
  <c r="G39" i="50"/>
  <c r="H39" i="50"/>
  <c r="C40" i="50"/>
  <c r="D40" i="50"/>
  <c r="E40" i="50"/>
  <c r="F40" i="50"/>
  <c r="G40" i="50"/>
  <c r="H40" i="50"/>
  <c r="C41" i="50"/>
  <c r="D41" i="50"/>
  <c r="E41" i="50"/>
  <c r="F41" i="50"/>
  <c r="G41" i="50"/>
  <c r="H41" i="50"/>
  <c r="C42" i="50"/>
  <c r="D42" i="50"/>
  <c r="E42" i="50"/>
  <c r="F42" i="50"/>
  <c r="G42" i="50"/>
  <c r="H42" i="50"/>
  <c r="C43" i="50"/>
  <c r="D43" i="50"/>
  <c r="E43" i="50"/>
  <c r="F43" i="50"/>
  <c r="G43" i="50"/>
  <c r="H43" i="50"/>
  <c r="C44" i="50"/>
  <c r="D44" i="50"/>
  <c r="E44" i="50"/>
  <c r="F44" i="50"/>
  <c r="G44" i="50"/>
  <c r="H44" i="50"/>
  <c r="C45" i="50"/>
  <c r="D45" i="50"/>
  <c r="E45" i="50"/>
  <c r="F45" i="50"/>
  <c r="G45" i="50"/>
  <c r="H45" i="50"/>
  <c r="C46" i="50"/>
  <c r="D46" i="50"/>
  <c r="E46" i="50"/>
  <c r="F46" i="50"/>
  <c r="G46" i="50"/>
  <c r="H46" i="50"/>
  <c r="C47" i="50"/>
  <c r="D47" i="50"/>
  <c r="E47" i="50"/>
  <c r="F47" i="50"/>
  <c r="G47" i="50"/>
  <c r="H47" i="50"/>
  <c r="C32" i="50"/>
  <c r="D32" i="50"/>
  <c r="E32" i="50"/>
  <c r="F32" i="50"/>
  <c r="G32" i="50"/>
  <c r="H32" i="50"/>
  <c r="G20" i="4"/>
  <c r="H20" i="4"/>
  <c r="B11" i="25" l="1"/>
  <c r="B11" i="26"/>
  <c r="B25" i="27"/>
  <c r="F14" i="10"/>
  <c r="R39" i="16"/>
  <c r="R40" i="16"/>
  <c r="F42" i="16"/>
  <c r="B34" i="41"/>
  <c r="F35" i="16"/>
  <c r="N35" i="16"/>
  <c r="B36" i="16"/>
  <c r="J37" i="16"/>
  <c r="R37" i="16"/>
  <c r="F39" i="16"/>
  <c r="B42" i="16"/>
  <c r="F20" i="4"/>
  <c r="R35" i="16"/>
  <c r="R36" i="16"/>
  <c r="N37" i="16"/>
  <c r="B39" i="16"/>
  <c r="N39" i="16"/>
  <c r="B34" i="44"/>
  <c r="B34" i="43"/>
  <c r="B34" i="42"/>
  <c r="B38" i="50"/>
  <c r="B36" i="50"/>
  <c r="B43" i="50"/>
  <c r="B41" i="50"/>
  <c r="B45" i="50"/>
  <c r="B35" i="50"/>
  <c r="B33" i="50"/>
  <c r="B39" i="50"/>
  <c r="B37" i="50"/>
  <c r="B40" i="50"/>
  <c r="B34" i="50"/>
  <c r="B47" i="50"/>
  <c r="B46" i="50"/>
  <c r="B44" i="50"/>
  <c r="B42" i="50"/>
  <c r="R42" i="16"/>
  <c r="N36" i="16"/>
  <c r="J34" i="16"/>
  <c r="R34" i="16"/>
  <c r="J35" i="16"/>
  <c r="B37" i="16"/>
  <c r="F40" i="16"/>
  <c r="F37" i="16"/>
  <c r="B40" i="16"/>
  <c r="N40" i="16"/>
  <c r="N42" i="16"/>
  <c r="N34" i="16"/>
  <c r="F34" i="16"/>
  <c r="B35" i="16"/>
  <c r="B34" i="16"/>
  <c r="K45" i="24"/>
  <c r="K19" i="24" s="1"/>
  <c r="C41" i="60"/>
  <c r="D41" i="60"/>
  <c r="E41" i="60"/>
  <c r="F41" i="60"/>
  <c r="G41" i="60"/>
  <c r="H41" i="60"/>
  <c r="I41" i="60"/>
  <c r="J41" i="60"/>
  <c r="J40" i="60"/>
  <c r="I40" i="60"/>
  <c r="H40" i="60"/>
  <c r="G40" i="60"/>
  <c r="F40" i="60"/>
  <c r="E40" i="60"/>
  <c r="D40" i="60"/>
  <c r="C40" i="60"/>
  <c r="B16" i="60"/>
  <c r="B11" i="60" s="1"/>
  <c r="C16" i="60"/>
  <c r="D16" i="60"/>
  <c r="E16" i="60"/>
  <c r="F16" i="60"/>
  <c r="G16" i="60"/>
  <c r="H16" i="60"/>
  <c r="I16" i="60"/>
  <c r="J16" i="60"/>
  <c r="B12" i="65"/>
  <c r="B10" i="65"/>
  <c r="F19" i="62"/>
  <c r="E19" i="62"/>
  <c r="D19" i="62"/>
  <c r="C19" i="62"/>
  <c r="B41" i="60" l="1"/>
  <c r="B46" i="61"/>
  <c r="C33" i="44"/>
  <c r="D33" i="44"/>
  <c r="E33" i="44"/>
  <c r="F33" i="44"/>
  <c r="G33" i="44"/>
  <c r="H33" i="44"/>
  <c r="I33" i="44"/>
  <c r="J33" i="44"/>
  <c r="C33" i="43"/>
  <c r="D33" i="43"/>
  <c r="E33" i="43"/>
  <c r="F33" i="43"/>
  <c r="G33" i="43"/>
  <c r="H33" i="43"/>
  <c r="H32" i="43"/>
  <c r="G32" i="43"/>
  <c r="F32" i="43"/>
  <c r="E32" i="43"/>
  <c r="D32" i="43"/>
  <c r="C32" i="43"/>
  <c r="C33" i="42"/>
  <c r="D33" i="42"/>
  <c r="E33" i="42"/>
  <c r="F33" i="42"/>
  <c r="G33" i="42"/>
  <c r="H33" i="42"/>
  <c r="C33" i="41"/>
  <c r="D33" i="41"/>
  <c r="E33" i="41"/>
  <c r="F33" i="41"/>
  <c r="G33" i="41"/>
  <c r="H33" i="41"/>
  <c r="B33" i="41" l="1"/>
  <c r="B33" i="42"/>
  <c r="B33" i="43"/>
  <c r="B33" i="44"/>
  <c r="I55" i="40"/>
  <c r="I54" i="40"/>
  <c r="I53" i="40"/>
  <c r="I52" i="40"/>
  <c r="I51" i="40"/>
  <c r="I46" i="40"/>
  <c r="I45" i="40"/>
  <c r="I44" i="40"/>
  <c r="I43" i="40"/>
  <c r="I42" i="40"/>
  <c r="I29" i="40"/>
  <c r="I20" i="40"/>
  <c r="I11" i="40" l="1"/>
  <c r="I40" i="40"/>
  <c r="I49" i="40"/>
  <c r="P8" i="31" l="1"/>
  <c r="B9" i="10"/>
  <c r="G37" i="7"/>
  <c r="H37" i="7"/>
  <c r="F37" i="7" l="1"/>
  <c r="H18" i="24"/>
  <c r="Q44" i="24" s="1"/>
  <c r="G18" i="24"/>
  <c r="P31" i="24" s="1"/>
  <c r="F18" i="24"/>
  <c r="E18" i="24"/>
  <c r="N31" i="24" s="1"/>
  <c r="D18" i="24"/>
  <c r="M31" i="24" s="1"/>
  <c r="C18" i="24"/>
  <c r="L31" i="24" s="1"/>
  <c r="H68" i="24"/>
  <c r="G68" i="24"/>
  <c r="P81" i="24" s="1"/>
  <c r="F68" i="24"/>
  <c r="O81" i="24" s="1"/>
  <c r="E68" i="24"/>
  <c r="N81" i="24" s="1"/>
  <c r="D68" i="24"/>
  <c r="C68" i="24"/>
  <c r="L81" i="24" s="1"/>
  <c r="P44" i="24" l="1"/>
  <c r="P18" i="24" s="1"/>
  <c r="N44" i="24"/>
  <c r="N18" i="24" s="1"/>
  <c r="M94" i="24"/>
  <c r="M81" i="24"/>
  <c r="Q94" i="24"/>
  <c r="Q81" i="24"/>
  <c r="P94" i="24"/>
  <c r="P68" i="24" s="1"/>
  <c r="O94" i="24"/>
  <c r="O68" i="24" s="1"/>
  <c r="N94" i="24"/>
  <c r="N68" i="24" s="1"/>
  <c r="B68" i="24"/>
  <c r="K81" i="24" s="1"/>
  <c r="L94" i="24"/>
  <c r="L68" i="24" s="1"/>
  <c r="B18" i="24"/>
  <c r="K44" i="24" s="1"/>
  <c r="O44" i="24"/>
  <c r="M44" i="24"/>
  <c r="M18" i="24" s="1"/>
  <c r="O31" i="24"/>
  <c r="Q31" i="24"/>
  <c r="Q18" i="24" s="1"/>
  <c r="L44" i="24"/>
  <c r="L18" i="24" s="1"/>
  <c r="J52" i="40"/>
  <c r="J42" i="40"/>
  <c r="J55" i="40"/>
  <c r="J45" i="40"/>
  <c r="J53" i="40"/>
  <c r="J44" i="40"/>
  <c r="J29" i="40"/>
  <c r="B18" i="44"/>
  <c r="B18" i="42"/>
  <c r="B18" i="41"/>
  <c r="Q68" i="24" l="1"/>
  <c r="M68" i="24"/>
  <c r="G32" i="41"/>
  <c r="F32" i="41"/>
  <c r="C32" i="41"/>
  <c r="E32" i="41"/>
  <c r="D32" i="41"/>
  <c r="H32" i="41"/>
  <c r="J32" i="44"/>
  <c r="F32" i="44"/>
  <c r="I32" i="44"/>
  <c r="E32" i="44"/>
  <c r="H32" i="44"/>
  <c r="D32" i="44"/>
  <c r="G32" i="44"/>
  <c r="C32" i="44"/>
  <c r="F32" i="42"/>
  <c r="E32" i="42"/>
  <c r="H32" i="42"/>
  <c r="D32" i="42"/>
  <c r="G32" i="42"/>
  <c r="C32" i="42"/>
  <c r="K94" i="24"/>
  <c r="K68" i="24" s="1"/>
  <c r="K31" i="24"/>
  <c r="K18" i="24" s="1"/>
  <c r="O18" i="24"/>
  <c r="J43" i="40"/>
  <c r="J51" i="40"/>
  <c r="J20" i="40"/>
  <c r="J54" i="40"/>
  <c r="J46" i="40"/>
  <c r="J49" i="40" l="1"/>
  <c r="J11" i="40"/>
  <c r="J40" i="40"/>
  <c r="B32" i="44"/>
  <c r="B32" i="43"/>
  <c r="B32" i="42"/>
  <c r="B32" i="41"/>
  <c r="H29" i="72"/>
  <c r="G29" i="72"/>
  <c r="F29" i="72"/>
  <c r="E29" i="72"/>
  <c r="D29" i="72"/>
  <c r="C29" i="72"/>
  <c r="B9" i="18"/>
  <c r="C41" i="55"/>
  <c r="H65" i="55"/>
  <c r="G65" i="55"/>
  <c r="F65" i="55"/>
  <c r="E65" i="55"/>
  <c r="D65" i="55"/>
  <c r="C65" i="55"/>
  <c r="H64" i="55"/>
  <c r="G64" i="55"/>
  <c r="F64" i="55"/>
  <c r="E64" i="55"/>
  <c r="D64" i="55"/>
  <c r="C64" i="55"/>
  <c r="H63" i="55"/>
  <c r="G63" i="55"/>
  <c r="F63" i="55"/>
  <c r="E63" i="55"/>
  <c r="D63" i="55"/>
  <c r="C63" i="55"/>
  <c r="H62" i="55"/>
  <c r="G62" i="55"/>
  <c r="F62" i="55"/>
  <c r="E62" i="55"/>
  <c r="D62" i="55"/>
  <c r="C62" i="55"/>
  <c r="H61" i="55"/>
  <c r="G61" i="55"/>
  <c r="F61" i="55"/>
  <c r="E61" i="55"/>
  <c r="D61" i="55"/>
  <c r="C61" i="55"/>
  <c r="H60" i="55"/>
  <c r="G60" i="55"/>
  <c r="F60" i="55"/>
  <c r="E60" i="55"/>
  <c r="D60" i="55"/>
  <c r="C60" i="55"/>
  <c r="H59" i="55"/>
  <c r="G59" i="55"/>
  <c r="F59" i="55"/>
  <c r="E59" i="55"/>
  <c r="D59" i="55"/>
  <c r="C59" i="55"/>
  <c r="H58" i="55"/>
  <c r="G58" i="55"/>
  <c r="F58" i="55"/>
  <c r="E58" i="55"/>
  <c r="D58" i="55"/>
  <c r="C58" i="55"/>
  <c r="H57" i="55"/>
  <c r="G57" i="55"/>
  <c r="F57" i="55"/>
  <c r="E57" i="55"/>
  <c r="D57" i="55"/>
  <c r="C57" i="55"/>
  <c r="H56" i="55"/>
  <c r="G56" i="55"/>
  <c r="F56" i="55"/>
  <c r="E56" i="55"/>
  <c r="D56" i="55"/>
  <c r="C56" i="55"/>
  <c r="H55" i="55"/>
  <c r="G55" i="55"/>
  <c r="F55" i="55"/>
  <c r="E55" i="55"/>
  <c r="D55" i="55"/>
  <c r="C55" i="55"/>
  <c r="H54" i="55"/>
  <c r="G54" i="55"/>
  <c r="F54" i="55"/>
  <c r="E54" i="55"/>
  <c r="D54" i="55"/>
  <c r="C54" i="55"/>
  <c r="H53" i="55"/>
  <c r="G53" i="55"/>
  <c r="F53" i="55"/>
  <c r="E53" i="55"/>
  <c r="D53" i="55"/>
  <c r="C53" i="55"/>
  <c r="H52" i="55"/>
  <c r="G52" i="55"/>
  <c r="F52" i="55"/>
  <c r="E52" i="55"/>
  <c r="D52" i="55"/>
  <c r="C52" i="55"/>
  <c r="H51" i="55"/>
  <c r="G51" i="55"/>
  <c r="F51" i="55"/>
  <c r="E51" i="55"/>
  <c r="D51" i="55"/>
  <c r="C51" i="55"/>
  <c r="H50" i="55"/>
  <c r="G50" i="55"/>
  <c r="F50" i="55"/>
  <c r="E50" i="55"/>
  <c r="D50" i="55"/>
  <c r="C50" i="55"/>
  <c r="H49" i="55"/>
  <c r="G49" i="55"/>
  <c r="F49" i="55"/>
  <c r="E49" i="55"/>
  <c r="D49" i="55"/>
  <c r="C49" i="55"/>
  <c r="H48" i="55"/>
  <c r="G48" i="55"/>
  <c r="F48" i="55"/>
  <c r="E48" i="55"/>
  <c r="D48" i="55"/>
  <c r="C48" i="55"/>
  <c r="H47" i="55"/>
  <c r="G47" i="55"/>
  <c r="F47" i="55"/>
  <c r="E47" i="55"/>
  <c r="D47" i="55"/>
  <c r="C47" i="55"/>
  <c r="H46" i="55"/>
  <c r="G46" i="55"/>
  <c r="F46" i="55"/>
  <c r="E46" i="55"/>
  <c r="D46" i="55"/>
  <c r="C46" i="55"/>
  <c r="H45" i="55"/>
  <c r="G45" i="55"/>
  <c r="F45" i="55"/>
  <c r="E45" i="55"/>
  <c r="D45" i="55"/>
  <c r="C45" i="55"/>
  <c r="H44" i="55"/>
  <c r="G44" i="55"/>
  <c r="F44" i="55"/>
  <c r="E44" i="55"/>
  <c r="D44" i="55"/>
  <c r="C44" i="55"/>
  <c r="H43" i="55"/>
  <c r="G43" i="55"/>
  <c r="F43" i="55"/>
  <c r="E43" i="55"/>
  <c r="D43" i="55"/>
  <c r="C43" i="55"/>
  <c r="H42" i="55"/>
  <c r="G42" i="55"/>
  <c r="F42" i="55"/>
  <c r="E42" i="55"/>
  <c r="D42" i="55"/>
  <c r="C42" i="55"/>
  <c r="H11" i="55"/>
  <c r="G11" i="55"/>
  <c r="F11" i="55"/>
  <c r="E11" i="55"/>
  <c r="D11" i="55"/>
  <c r="C11" i="55"/>
  <c r="B11" i="55"/>
  <c r="B59" i="55" l="1"/>
  <c r="B55" i="55"/>
  <c r="B47" i="55"/>
  <c r="B62" i="55"/>
  <c r="B64" i="55"/>
  <c r="B51" i="55"/>
  <c r="B54" i="55"/>
  <c r="B60" i="55"/>
  <c r="B63" i="55"/>
  <c r="B29" i="72"/>
  <c r="B42" i="55"/>
  <c r="B46" i="55"/>
  <c r="B45" i="55"/>
  <c r="B50" i="55"/>
  <c r="B43" i="55"/>
  <c r="B44" i="55"/>
  <c r="B49" i="55"/>
  <c r="B53" i="55"/>
  <c r="B52" i="55"/>
  <c r="B57" i="55"/>
  <c r="B61" i="55"/>
  <c r="B48" i="55"/>
  <c r="B58" i="55"/>
  <c r="B56" i="55"/>
  <c r="B65" i="55"/>
  <c r="AA8" i="32"/>
  <c r="Z8" i="32"/>
  <c r="Y8" i="32"/>
  <c r="X8" i="32"/>
  <c r="W8" i="32"/>
  <c r="V8" i="32"/>
  <c r="U8" i="32"/>
  <c r="T8" i="32"/>
  <c r="S8" i="32"/>
  <c r="R8" i="32"/>
  <c r="Q8" i="32"/>
  <c r="P8" i="32"/>
  <c r="O8" i="32"/>
  <c r="N8" i="32"/>
  <c r="M8" i="32"/>
  <c r="L8" i="32"/>
  <c r="K8" i="32"/>
  <c r="J8" i="32"/>
  <c r="I8" i="32"/>
  <c r="H8" i="32"/>
  <c r="G8" i="32"/>
  <c r="F8" i="32"/>
  <c r="E8" i="32"/>
  <c r="D8" i="32"/>
  <c r="C8" i="31" l="1"/>
  <c r="C16" i="48" l="1"/>
  <c r="D16" i="48"/>
  <c r="E16" i="48"/>
  <c r="F16" i="48"/>
  <c r="G16" i="48"/>
  <c r="H16" i="48"/>
  <c r="H36" i="7" l="1"/>
  <c r="G36" i="7"/>
  <c r="D9" i="7"/>
  <c r="C9" i="7"/>
  <c r="B9" i="7"/>
  <c r="O8" i="31"/>
  <c r="F36" i="7" l="1"/>
  <c r="D9" i="4"/>
  <c r="C9" i="4"/>
  <c r="B9" i="4"/>
  <c r="C67" i="24" l="1"/>
  <c r="L80" i="24" s="1"/>
  <c r="H30" i="24"/>
  <c r="F30" i="24"/>
  <c r="D30" i="24"/>
  <c r="C30" i="24"/>
  <c r="H43" i="24"/>
  <c r="G43" i="24"/>
  <c r="G17" i="24" s="1"/>
  <c r="P43" i="24" s="1"/>
  <c r="F43" i="24"/>
  <c r="F17" i="24" s="1"/>
  <c r="O30" i="24" s="1"/>
  <c r="D43" i="24"/>
  <c r="C43" i="24"/>
  <c r="H67" i="24"/>
  <c r="Q80" i="24" s="1"/>
  <c r="G67" i="24"/>
  <c r="P80" i="24" s="1"/>
  <c r="E67" i="24"/>
  <c r="N93" i="24" s="1"/>
  <c r="H17" i="24"/>
  <c r="Q43" i="24" s="1"/>
  <c r="E17" i="24"/>
  <c r="B30" i="24" l="1"/>
  <c r="B43" i="24"/>
  <c r="D17" i="24"/>
  <c r="M43" i="24" s="1"/>
  <c r="N43" i="24"/>
  <c r="N30" i="24"/>
  <c r="P93" i="24"/>
  <c r="P67" i="24" s="1"/>
  <c r="Q93" i="24"/>
  <c r="Q67" i="24" s="1"/>
  <c r="F67" i="24"/>
  <c r="O80" i="24" s="1"/>
  <c r="L93" i="24"/>
  <c r="L67" i="24" s="1"/>
  <c r="N80" i="24"/>
  <c r="N67" i="24" s="1"/>
  <c r="D67" i="24"/>
  <c r="M93" i="24" s="1"/>
  <c r="C17" i="24"/>
  <c r="L43" i="24" s="1"/>
  <c r="B17" i="24"/>
  <c r="K30" i="24" s="1"/>
  <c r="P30" i="24"/>
  <c r="P17" i="24" s="1"/>
  <c r="O43" i="24"/>
  <c r="O17" i="24" s="1"/>
  <c r="Q30" i="24"/>
  <c r="Q17" i="24" s="1"/>
  <c r="M30" i="24" l="1"/>
  <c r="M17" i="24" s="1"/>
  <c r="L30" i="24"/>
  <c r="L17" i="24" s="1"/>
  <c r="N17" i="24"/>
  <c r="O93" i="24"/>
  <c r="O67" i="24" s="1"/>
  <c r="B67" i="24"/>
  <c r="K80" i="24" s="1"/>
  <c r="M80" i="24"/>
  <c r="M67" i="24" s="1"/>
  <c r="K43" i="24"/>
  <c r="K17" i="24" s="1"/>
  <c r="C8" i="32"/>
  <c r="B8" i="32" l="1"/>
  <c r="K93" i="24"/>
  <c r="K67" i="24" s="1"/>
  <c r="H16" i="41" l="1"/>
  <c r="U8" i="38" l="1"/>
  <c r="C8" i="38"/>
  <c r="H12" i="48" l="1"/>
  <c r="H13" i="48"/>
  <c r="B17" i="41"/>
  <c r="C11" i="48" l="1"/>
  <c r="D11" i="48"/>
  <c r="C12" i="48"/>
  <c r="D12" i="48"/>
  <c r="E12" i="48"/>
  <c r="F12" i="48"/>
  <c r="G12" i="48"/>
  <c r="C13" i="48"/>
  <c r="D13" i="48"/>
  <c r="E13" i="48"/>
  <c r="F13" i="48"/>
  <c r="G13" i="48"/>
  <c r="E11" i="48"/>
  <c r="F11" i="48"/>
  <c r="G11" i="48"/>
  <c r="H33" i="48"/>
  <c r="B13" i="48"/>
  <c r="B21" i="48"/>
  <c r="C35" i="48"/>
  <c r="D35" i="48"/>
  <c r="E35" i="48"/>
  <c r="G35" i="48"/>
  <c r="H35" i="48"/>
  <c r="C39" i="48"/>
  <c r="D39" i="48"/>
  <c r="E39" i="48"/>
  <c r="F39" i="48"/>
  <c r="G39" i="48"/>
  <c r="H39" i="48"/>
  <c r="B39" i="48" l="1"/>
  <c r="C30" i="48"/>
  <c r="H11" i="48"/>
  <c r="F37" i="48"/>
  <c r="C38" i="48"/>
  <c r="F38" i="48"/>
  <c r="H38" i="48"/>
  <c r="E38" i="48"/>
  <c r="G38" i="48"/>
  <c r="D38" i="48"/>
  <c r="H34" i="48"/>
  <c r="G33" i="48"/>
  <c r="G34" i="48"/>
  <c r="F33" i="48"/>
  <c r="D33" i="48"/>
  <c r="E34" i="48"/>
  <c r="C33" i="48"/>
  <c r="F34" i="48"/>
  <c r="F35" i="48"/>
  <c r="B35" i="48" s="1"/>
  <c r="D34" i="48"/>
  <c r="C34" i="48"/>
  <c r="E37" i="48"/>
  <c r="F30" i="48"/>
  <c r="H30" i="48"/>
  <c r="G30" i="48"/>
  <c r="D37" i="48"/>
  <c r="G37" i="48"/>
  <c r="C37" i="48"/>
  <c r="H37" i="48"/>
  <c r="D29" i="48"/>
  <c r="G29" i="48"/>
  <c r="H29" i="48"/>
  <c r="F29" i="48"/>
  <c r="E29" i="48"/>
  <c r="C29" i="48"/>
  <c r="B11" i="48"/>
  <c r="H32" i="48"/>
  <c r="C32" i="48"/>
  <c r="F32" i="48"/>
  <c r="D32" i="48"/>
  <c r="E32" i="48"/>
  <c r="G32" i="48"/>
  <c r="B12" i="48"/>
  <c r="E33" i="48"/>
  <c r="D8" i="36"/>
  <c r="E8" i="36"/>
  <c r="F8" i="36"/>
  <c r="G8" i="36"/>
  <c r="H8" i="36"/>
  <c r="I8" i="36"/>
  <c r="J8" i="36"/>
  <c r="K8" i="36"/>
  <c r="L8" i="36"/>
  <c r="M8" i="36"/>
  <c r="N8" i="36"/>
  <c r="O8" i="36"/>
  <c r="P8" i="36"/>
  <c r="E30" i="48" l="1"/>
  <c r="D30" i="48"/>
  <c r="F27" i="48"/>
  <c r="B37" i="48"/>
  <c r="B29" i="48"/>
  <c r="B30" i="48"/>
  <c r="B34" i="48"/>
  <c r="B33" i="48"/>
  <c r="B38" i="48"/>
  <c r="B32" i="48"/>
  <c r="G27" i="48"/>
  <c r="H27" i="48"/>
  <c r="E28" i="48"/>
  <c r="F28" i="48"/>
  <c r="G28" i="48"/>
  <c r="H28" i="48"/>
  <c r="D28" i="48"/>
  <c r="C28" i="48"/>
  <c r="E27" i="48"/>
  <c r="C27" i="48"/>
  <c r="D27" i="48"/>
  <c r="B27" i="48" l="1"/>
  <c r="B28" i="48"/>
  <c r="B17" i="44"/>
  <c r="B17" i="42"/>
  <c r="H30" i="72" l="1"/>
  <c r="H28" i="72"/>
  <c r="H27" i="72"/>
  <c r="H26" i="72"/>
  <c r="H25" i="72"/>
  <c r="H11" i="72"/>
  <c r="G11" i="72"/>
  <c r="F11" i="72"/>
  <c r="E11" i="72"/>
  <c r="D11" i="72"/>
  <c r="C11" i="72"/>
  <c r="H24" i="72" l="1"/>
  <c r="B11" i="72"/>
  <c r="F23" i="72" s="1"/>
  <c r="F25" i="72"/>
  <c r="F27" i="72"/>
  <c r="F30" i="72"/>
  <c r="E24" i="72"/>
  <c r="E26" i="72"/>
  <c r="E28" i="72"/>
  <c r="G24" i="72"/>
  <c r="C25" i="72"/>
  <c r="G26" i="72"/>
  <c r="C27" i="72"/>
  <c r="G28" i="72"/>
  <c r="C30" i="72"/>
  <c r="D25" i="72"/>
  <c r="D27" i="72"/>
  <c r="D30" i="72"/>
  <c r="E25" i="72"/>
  <c r="E27" i="72"/>
  <c r="E30" i="72"/>
  <c r="C24" i="72"/>
  <c r="G25" i="72"/>
  <c r="C26" i="72"/>
  <c r="G27" i="72"/>
  <c r="C28" i="72"/>
  <c r="G30" i="72"/>
  <c r="D24" i="72"/>
  <c r="D26" i="72"/>
  <c r="D28" i="72"/>
  <c r="F24" i="72"/>
  <c r="F26" i="72"/>
  <c r="F28" i="72"/>
  <c r="B17" i="43"/>
  <c r="B27" i="72" l="1"/>
  <c r="B26" i="72"/>
  <c r="B30" i="72"/>
  <c r="B25" i="72"/>
  <c r="B28" i="72"/>
  <c r="B24" i="72"/>
  <c r="E23" i="72"/>
  <c r="H23" i="72"/>
  <c r="C23" i="72"/>
  <c r="D23" i="72"/>
  <c r="G23" i="72"/>
  <c r="E11" i="50"/>
  <c r="G11" i="50"/>
  <c r="B23" i="72" l="1"/>
  <c r="G30" i="10" l="1"/>
  <c r="H30" i="10"/>
  <c r="H17" i="10"/>
  <c r="G17" i="10"/>
  <c r="F17" i="10" l="1"/>
  <c r="F30" i="10"/>
  <c r="T10" i="15"/>
  <c r="S10" i="15"/>
  <c r="R10" i="15"/>
  <c r="P10" i="15"/>
  <c r="O10" i="15"/>
  <c r="N10" i="15"/>
  <c r="L10" i="15"/>
  <c r="K10" i="15"/>
  <c r="J10" i="15"/>
  <c r="H10" i="15"/>
  <c r="G10" i="15"/>
  <c r="F10" i="15"/>
  <c r="C21" i="28" l="1"/>
  <c r="D21" i="28"/>
  <c r="G21" i="28"/>
  <c r="H21" i="28"/>
  <c r="K21" i="28"/>
  <c r="L21" i="28"/>
  <c r="O21" i="28"/>
  <c r="P21" i="28"/>
  <c r="S21" i="28"/>
  <c r="T21" i="28"/>
  <c r="C22" i="28"/>
  <c r="D22" i="28"/>
  <c r="G22" i="28"/>
  <c r="H22" i="28"/>
  <c r="K22" i="28"/>
  <c r="L22" i="28"/>
  <c r="O22" i="28"/>
  <c r="P22" i="28"/>
  <c r="S22" i="28"/>
  <c r="T22" i="28"/>
  <c r="C23" i="28"/>
  <c r="D23" i="28"/>
  <c r="G23" i="28"/>
  <c r="H23" i="28"/>
  <c r="O23" i="28"/>
  <c r="P23" i="28"/>
  <c r="S23" i="28"/>
  <c r="T23" i="28"/>
  <c r="C22" i="27"/>
  <c r="D22" i="27"/>
  <c r="G22" i="27"/>
  <c r="H22" i="27"/>
  <c r="K22" i="27"/>
  <c r="L22" i="27"/>
  <c r="O22" i="27"/>
  <c r="P22" i="27"/>
  <c r="S22" i="27"/>
  <c r="T22" i="27"/>
  <c r="C23" i="27"/>
  <c r="D23" i="27"/>
  <c r="G23" i="27"/>
  <c r="H23" i="27"/>
  <c r="K23" i="27"/>
  <c r="L23" i="27"/>
  <c r="O23" i="27"/>
  <c r="P23" i="27"/>
  <c r="S23" i="27"/>
  <c r="T23" i="27"/>
  <c r="B66" i="24"/>
  <c r="K92" i="24" s="1"/>
  <c r="C66" i="24"/>
  <c r="L92" i="24" s="1"/>
  <c r="D66" i="24"/>
  <c r="M92" i="24" s="1"/>
  <c r="E66" i="24"/>
  <c r="N92" i="24" s="1"/>
  <c r="F66" i="24"/>
  <c r="O79" i="24" s="1"/>
  <c r="G66" i="24"/>
  <c r="P79" i="24" s="1"/>
  <c r="H66" i="24"/>
  <c r="Q79" i="24" s="1"/>
  <c r="F21" i="28" l="1"/>
  <c r="J21" i="28"/>
  <c r="L79" i="24"/>
  <c r="L66" i="24" s="1"/>
  <c r="B21" i="28"/>
  <c r="B22" i="27"/>
  <c r="R23" i="27"/>
  <c r="J23" i="27"/>
  <c r="N22" i="27"/>
  <c r="N23" i="28"/>
  <c r="F22" i="28"/>
  <c r="R21" i="28"/>
  <c r="R22" i="28"/>
  <c r="M79" i="24"/>
  <c r="M66" i="24" s="1"/>
  <c r="K79" i="24"/>
  <c r="K66" i="24" s="1"/>
  <c r="Q92" i="24"/>
  <c r="Q66" i="24" s="1"/>
  <c r="N23" i="27"/>
  <c r="F23" i="27"/>
  <c r="F22" i="27"/>
  <c r="N79" i="24"/>
  <c r="N66" i="24" s="1"/>
  <c r="P92" i="24"/>
  <c r="P66" i="24" s="1"/>
  <c r="O92" i="24"/>
  <c r="O66" i="24" s="1"/>
  <c r="J22" i="28"/>
  <c r="B22" i="28"/>
  <c r="R23" i="28"/>
  <c r="R22" i="27"/>
  <c r="J22" i="27"/>
  <c r="B23" i="27"/>
  <c r="B23" i="28"/>
  <c r="N21" i="28"/>
  <c r="N22" i="28"/>
  <c r="F23" i="28"/>
  <c r="G11" i="4" l="1"/>
  <c r="H11" i="4"/>
  <c r="G12" i="4"/>
  <c r="H12" i="4"/>
  <c r="G13" i="4"/>
  <c r="H13" i="4"/>
  <c r="G14" i="4"/>
  <c r="H14" i="4"/>
  <c r="G15" i="4"/>
  <c r="H15" i="4"/>
  <c r="G17" i="4"/>
  <c r="H17" i="4"/>
  <c r="G18" i="4"/>
  <c r="H18" i="4"/>
  <c r="G19" i="4"/>
  <c r="H19" i="4"/>
  <c r="G22" i="4"/>
  <c r="H22" i="4"/>
  <c r="G23" i="4"/>
  <c r="H23" i="4"/>
  <c r="G24" i="4"/>
  <c r="H24" i="4"/>
  <c r="G25" i="4"/>
  <c r="H25" i="4"/>
  <c r="G26" i="4"/>
  <c r="H26" i="4"/>
  <c r="G27" i="4"/>
  <c r="H27" i="4"/>
  <c r="G28" i="4"/>
  <c r="H28" i="4"/>
  <c r="G29" i="4"/>
  <c r="H29" i="4"/>
  <c r="G30" i="4"/>
  <c r="H30" i="4"/>
  <c r="G31" i="4"/>
  <c r="H31" i="4"/>
  <c r="G32" i="4"/>
  <c r="H32" i="4"/>
  <c r="G34" i="4"/>
  <c r="H34" i="4"/>
  <c r="G35" i="4"/>
  <c r="H35" i="4"/>
  <c r="G36" i="4"/>
  <c r="H36" i="4"/>
  <c r="G37" i="4"/>
  <c r="H37" i="4"/>
  <c r="G38" i="4"/>
  <c r="H38" i="4"/>
  <c r="G39" i="4"/>
  <c r="H39" i="4"/>
  <c r="G40" i="4"/>
  <c r="H40" i="4"/>
  <c r="G41" i="4"/>
  <c r="H41" i="4"/>
  <c r="G42" i="4"/>
  <c r="H42" i="4"/>
  <c r="G43" i="4"/>
  <c r="H43" i="4"/>
  <c r="G44" i="4"/>
  <c r="H44" i="4"/>
  <c r="G45" i="4"/>
  <c r="H45" i="4"/>
  <c r="G46" i="4"/>
  <c r="H46" i="4"/>
  <c r="G47" i="4"/>
  <c r="H47" i="4"/>
  <c r="C31" i="44"/>
  <c r="D31" i="44"/>
  <c r="E31" i="44"/>
  <c r="F31" i="44"/>
  <c r="G31" i="44"/>
  <c r="H31" i="44"/>
  <c r="I31" i="44"/>
  <c r="J31" i="44"/>
  <c r="C31" i="43"/>
  <c r="D31" i="43"/>
  <c r="E31" i="43"/>
  <c r="F31" i="43"/>
  <c r="G31" i="43"/>
  <c r="H31" i="43"/>
  <c r="C31" i="42"/>
  <c r="D31" i="42"/>
  <c r="E31" i="42"/>
  <c r="F31" i="42"/>
  <c r="G31" i="42"/>
  <c r="H31" i="42"/>
  <c r="C31" i="41"/>
  <c r="D31" i="41"/>
  <c r="E31" i="41"/>
  <c r="F31" i="41"/>
  <c r="G31" i="41"/>
  <c r="H31" i="41"/>
  <c r="H51" i="40"/>
  <c r="H52" i="40"/>
  <c r="H53" i="40"/>
  <c r="H54" i="40"/>
  <c r="H55" i="40"/>
  <c r="H42" i="40"/>
  <c r="H43" i="40"/>
  <c r="H44" i="40"/>
  <c r="H45" i="40"/>
  <c r="H46" i="40"/>
  <c r="H29" i="40"/>
  <c r="H20" i="40"/>
  <c r="H11" i="40" s="1"/>
  <c r="C16" i="24"/>
  <c r="L42" i="24" s="1"/>
  <c r="D16" i="24"/>
  <c r="M42" i="24" s="1"/>
  <c r="E16" i="24"/>
  <c r="F16" i="24"/>
  <c r="O42" i="24" s="1"/>
  <c r="G16" i="24"/>
  <c r="H16" i="24"/>
  <c r="Q29" i="24" s="1"/>
  <c r="F22" i="4" l="1"/>
  <c r="F17" i="4"/>
  <c r="F12" i="4"/>
  <c r="N42" i="24"/>
  <c r="N29" i="24"/>
  <c r="F29" i="4"/>
  <c r="F45" i="4"/>
  <c r="F38" i="4"/>
  <c r="F34" i="4"/>
  <c r="F24" i="4"/>
  <c r="F25" i="4"/>
  <c r="F46" i="4"/>
  <c r="F14" i="4"/>
  <c r="F28" i="4"/>
  <c r="B31" i="41"/>
  <c r="B31" i="44"/>
  <c r="B31" i="43"/>
  <c r="B31" i="42"/>
  <c r="H40" i="40"/>
  <c r="H49" i="40"/>
  <c r="F36" i="4"/>
  <c r="F32" i="4"/>
  <c r="F31" i="4"/>
  <c r="F30" i="4"/>
  <c r="F26" i="4"/>
  <c r="F19" i="4"/>
  <c r="F11" i="4"/>
  <c r="F43" i="4"/>
  <c r="F39" i="4"/>
  <c r="F23" i="4"/>
  <c r="F18" i="4"/>
  <c r="F42" i="4"/>
  <c r="F35" i="4"/>
  <c r="F13" i="4"/>
  <c r="F47" i="4"/>
  <c r="F41" i="4"/>
  <c r="F15" i="4"/>
  <c r="F27" i="4"/>
  <c r="F44" i="4"/>
  <c r="F40" i="4"/>
  <c r="F37" i="4"/>
  <c r="M29" i="24"/>
  <c r="M16" i="24" s="1"/>
  <c r="L29" i="24"/>
  <c r="L16" i="24" s="1"/>
  <c r="Q42" i="24"/>
  <c r="Q16" i="24" s="1"/>
  <c r="P29" i="24"/>
  <c r="P42" i="24"/>
  <c r="O29" i="24"/>
  <c r="O16" i="24" s="1"/>
  <c r="B16" i="24"/>
  <c r="B21" i="57"/>
  <c r="B21" i="52"/>
  <c r="N16" i="24" l="1"/>
  <c r="P16" i="24"/>
  <c r="K29" i="24"/>
  <c r="K42" i="24"/>
  <c r="H10" i="70"/>
  <c r="B40" i="60" l="1"/>
  <c r="K16" i="24"/>
  <c r="J9" i="59" l="1"/>
  <c r="I9" i="59"/>
  <c r="H9" i="59"/>
  <c r="G9" i="59"/>
  <c r="F9" i="59"/>
  <c r="E9" i="59"/>
  <c r="D9" i="59"/>
  <c r="C9" i="59"/>
  <c r="B9" i="59" l="1"/>
  <c r="B16" i="44" l="1"/>
  <c r="B16" i="41"/>
  <c r="C30" i="41" l="1"/>
  <c r="F30" i="41"/>
  <c r="H30" i="41"/>
  <c r="D30" i="41"/>
  <c r="G30" i="41"/>
  <c r="E30" i="41"/>
  <c r="B30" i="41" l="1"/>
  <c r="H35" i="46" l="1"/>
  <c r="G34" i="46"/>
  <c r="G33" i="46"/>
  <c r="H30" i="46"/>
  <c r="G29" i="46"/>
  <c r="H26" i="46"/>
  <c r="H11" i="46"/>
  <c r="G11" i="46"/>
  <c r="F11" i="46"/>
  <c r="E11" i="46"/>
  <c r="D11" i="46"/>
  <c r="C11" i="46"/>
  <c r="C30" i="44"/>
  <c r="D30" i="44"/>
  <c r="E30" i="44"/>
  <c r="F30" i="44"/>
  <c r="G30" i="44"/>
  <c r="H30" i="44"/>
  <c r="I30" i="44"/>
  <c r="J30" i="44"/>
  <c r="B12" i="44"/>
  <c r="J26" i="44" s="1"/>
  <c r="B11" i="44"/>
  <c r="E25" i="44" l="1"/>
  <c r="H34" i="46"/>
  <c r="F34" i="46"/>
  <c r="H31" i="46"/>
  <c r="D29" i="46"/>
  <c r="F29" i="46"/>
  <c r="C34" i="46"/>
  <c r="B30" i="44"/>
  <c r="G26" i="46"/>
  <c r="G30" i="46"/>
  <c r="D34" i="46"/>
  <c r="C27" i="46"/>
  <c r="H27" i="46"/>
  <c r="C31" i="46"/>
  <c r="H29" i="46"/>
  <c r="E27" i="46"/>
  <c r="E31" i="46"/>
  <c r="C29" i="46"/>
  <c r="F31" i="46"/>
  <c r="F27" i="46"/>
  <c r="D26" i="46"/>
  <c r="E28" i="46"/>
  <c r="D30" i="46"/>
  <c r="E32" i="46"/>
  <c r="D35" i="46"/>
  <c r="G35" i="46"/>
  <c r="D27" i="46"/>
  <c r="E29" i="46"/>
  <c r="D31" i="46"/>
  <c r="E33" i="46"/>
  <c r="E34" i="46"/>
  <c r="G27" i="46"/>
  <c r="C28" i="46"/>
  <c r="F28" i="46"/>
  <c r="H28" i="46"/>
  <c r="G31" i="46"/>
  <c r="C32" i="46"/>
  <c r="F32" i="46"/>
  <c r="H32" i="46"/>
  <c r="D33" i="46"/>
  <c r="E26" i="46"/>
  <c r="D28" i="46"/>
  <c r="E30" i="46"/>
  <c r="D32" i="46"/>
  <c r="E35" i="46"/>
  <c r="B11" i="46"/>
  <c r="G28" i="46"/>
  <c r="G32" i="46"/>
  <c r="C33" i="46"/>
  <c r="F33" i="46"/>
  <c r="H33" i="46"/>
  <c r="C26" i="46"/>
  <c r="F26" i="46"/>
  <c r="C30" i="46"/>
  <c r="F30" i="46"/>
  <c r="C35" i="46"/>
  <c r="F35" i="46"/>
  <c r="D26" i="44"/>
  <c r="G26" i="44"/>
  <c r="D25" i="44"/>
  <c r="G25" i="44"/>
  <c r="C26" i="44"/>
  <c r="E26" i="44"/>
  <c r="B15" i="44"/>
  <c r="F25" i="44"/>
  <c r="J25" i="44"/>
  <c r="C25" i="44"/>
  <c r="F26" i="44"/>
  <c r="J9" i="69"/>
  <c r="I9" i="69"/>
  <c r="H9" i="69"/>
  <c r="G9" i="69"/>
  <c r="F9" i="69"/>
  <c r="E9" i="69"/>
  <c r="D9" i="69"/>
  <c r="C9" i="69"/>
  <c r="B9" i="69"/>
  <c r="F9" i="65"/>
  <c r="E9" i="65"/>
  <c r="D9" i="65"/>
  <c r="C9" i="65"/>
  <c r="B9" i="65"/>
  <c r="J39" i="60"/>
  <c r="I39" i="60"/>
  <c r="H39" i="60"/>
  <c r="G39" i="60"/>
  <c r="F39" i="60"/>
  <c r="E39" i="60"/>
  <c r="D39" i="60"/>
  <c r="C39" i="60"/>
  <c r="J36" i="60"/>
  <c r="I36" i="60"/>
  <c r="H36" i="60"/>
  <c r="G36" i="60"/>
  <c r="F36" i="60"/>
  <c r="E36" i="60"/>
  <c r="D36" i="60"/>
  <c r="C36" i="60"/>
  <c r="J35" i="60"/>
  <c r="I35" i="60"/>
  <c r="H35" i="60"/>
  <c r="G35" i="60"/>
  <c r="F35" i="60"/>
  <c r="E35" i="60"/>
  <c r="D35" i="60"/>
  <c r="C35" i="60"/>
  <c r="J34" i="60"/>
  <c r="I34" i="60"/>
  <c r="H34" i="60"/>
  <c r="G34" i="60"/>
  <c r="F34" i="60"/>
  <c r="E34" i="60"/>
  <c r="D34" i="60"/>
  <c r="C34" i="60"/>
  <c r="J14" i="60"/>
  <c r="I14" i="60"/>
  <c r="H14" i="60"/>
  <c r="G14" i="60"/>
  <c r="F14" i="60"/>
  <c r="E14" i="60"/>
  <c r="D14" i="60"/>
  <c r="C14" i="60"/>
  <c r="B14" i="60"/>
  <c r="J13" i="60"/>
  <c r="I13" i="60"/>
  <c r="H13" i="60"/>
  <c r="G13" i="60"/>
  <c r="F13" i="60"/>
  <c r="E13" i="60"/>
  <c r="D13" i="60"/>
  <c r="C13" i="60"/>
  <c r="B13" i="60"/>
  <c r="J12" i="60"/>
  <c r="I12" i="60"/>
  <c r="H12" i="60"/>
  <c r="G12" i="60"/>
  <c r="F12" i="60"/>
  <c r="E12" i="60"/>
  <c r="D12" i="60"/>
  <c r="C12" i="60"/>
  <c r="B12" i="60"/>
  <c r="H40" i="57"/>
  <c r="G40" i="57"/>
  <c r="F40" i="57"/>
  <c r="E40" i="57"/>
  <c r="D40" i="57"/>
  <c r="C40" i="57"/>
  <c r="H39" i="57"/>
  <c r="G39" i="57"/>
  <c r="F39" i="57"/>
  <c r="E39" i="57"/>
  <c r="D39" i="57"/>
  <c r="C39" i="57"/>
  <c r="H36" i="57"/>
  <c r="G36" i="57"/>
  <c r="F36" i="57"/>
  <c r="E36" i="57"/>
  <c r="D36" i="57"/>
  <c r="C36" i="57"/>
  <c r="H35" i="57"/>
  <c r="G35" i="57"/>
  <c r="F35" i="57"/>
  <c r="E35" i="57"/>
  <c r="D35" i="57"/>
  <c r="C35" i="57"/>
  <c r="H34" i="57"/>
  <c r="G34" i="57"/>
  <c r="F34" i="57"/>
  <c r="E34" i="57"/>
  <c r="D34" i="57"/>
  <c r="C34" i="57"/>
  <c r="E38" i="57"/>
  <c r="H16" i="57"/>
  <c r="H11" i="57" s="1"/>
  <c r="G16" i="57"/>
  <c r="F16" i="57"/>
  <c r="F11" i="57" s="1"/>
  <c r="E16" i="57"/>
  <c r="D16" i="57"/>
  <c r="D11" i="57" s="1"/>
  <c r="C16" i="57"/>
  <c r="B16" i="57"/>
  <c r="H14" i="57"/>
  <c r="G14" i="57"/>
  <c r="F14" i="57"/>
  <c r="E14" i="57"/>
  <c r="D14" i="57"/>
  <c r="C14" i="57"/>
  <c r="B14" i="57"/>
  <c r="H13" i="57"/>
  <c r="G13" i="57"/>
  <c r="F13" i="57"/>
  <c r="E13" i="57"/>
  <c r="D13" i="57"/>
  <c r="C13" i="57"/>
  <c r="B13" i="57"/>
  <c r="H12" i="57"/>
  <c r="G12" i="57"/>
  <c r="F12" i="57"/>
  <c r="E12" i="57"/>
  <c r="D12" i="57"/>
  <c r="C12" i="57"/>
  <c r="B12" i="57"/>
  <c r="H9" i="56"/>
  <c r="G9" i="56"/>
  <c r="F9" i="56"/>
  <c r="E9" i="56"/>
  <c r="D9" i="56"/>
  <c r="C9" i="56"/>
  <c r="B9" i="56"/>
  <c r="J11" i="64"/>
  <c r="I11" i="64"/>
  <c r="H11" i="64"/>
  <c r="G11" i="64"/>
  <c r="F11" i="64"/>
  <c r="E11" i="64"/>
  <c r="D11" i="64"/>
  <c r="C11" i="64"/>
  <c r="H40" i="52"/>
  <c r="G40" i="52"/>
  <c r="F40" i="52"/>
  <c r="E40" i="52"/>
  <c r="D40" i="52"/>
  <c r="C40" i="52"/>
  <c r="H39" i="52"/>
  <c r="G39" i="52"/>
  <c r="F39" i="52"/>
  <c r="E39" i="52"/>
  <c r="D39" i="52"/>
  <c r="C39" i="52"/>
  <c r="H36" i="52"/>
  <c r="G36" i="52"/>
  <c r="F36" i="52"/>
  <c r="E36" i="52"/>
  <c r="D36" i="52"/>
  <c r="C36" i="52"/>
  <c r="H35" i="52"/>
  <c r="G35" i="52"/>
  <c r="F35" i="52"/>
  <c r="E35" i="52"/>
  <c r="D35" i="52"/>
  <c r="C35" i="52"/>
  <c r="H34" i="52"/>
  <c r="G34" i="52"/>
  <c r="F34" i="52"/>
  <c r="E34" i="52"/>
  <c r="D34" i="52"/>
  <c r="C34" i="52"/>
  <c r="H16" i="52"/>
  <c r="G16" i="52"/>
  <c r="F16" i="52"/>
  <c r="E16" i="52"/>
  <c r="D16" i="52"/>
  <c r="C16" i="52"/>
  <c r="B16" i="52"/>
  <c r="H14" i="52"/>
  <c r="G14" i="52"/>
  <c r="F14" i="52"/>
  <c r="E14" i="52"/>
  <c r="D14" i="52"/>
  <c r="C14" i="52"/>
  <c r="B14" i="52"/>
  <c r="H13" i="52"/>
  <c r="G13" i="52"/>
  <c r="F13" i="52"/>
  <c r="E13" i="52"/>
  <c r="D13" i="52"/>
  <c r="C13" i="52"/>
  <c r="B13" i="52"/>
  <c r="H12" i="52"/>
  <c r="G12" i="52"/>
  <c r="F12" i="52"/>
  <c r="E12" i="52"/>
  <c r="D12" i="52"/>
  <c r="C12" i="52"/>
  <c r="B12" i="52"/>
  <c r="H9" i="51"/>
  <c r="G9" i="51"/>
  <c r="F9" i="51"/>
  <c r="E9" i="51"/>
  <c r="D9" i="51"/>
  <c r="C9" i="51"/>
  <c r="B9" i="51"/>
  <c r="F11" i="62"/>
  <c r="E11" i="62"/>
  <c r="D11" i="62"/>
  <c r="C11" i="62"/>
  <c r="H11" i="50"/>
  <c r="F11" i="50"/>
  <c r="D11" i="50"/>
  <c r="C11" i="50"/>
  <c r="G9" i="47"/>
  <c r="F9" i="47"/>
  <c r="E9" i="47"/>
  <c r="D9" i="47"/>
  <c r="C9" i="47"/>
  <c r="B16" i="43"/>
  <c r="C30" i="43" s="1"/>
  <c r="B15" i="43"/>
  <c r="H29" i="43" s="1"/>
  <c r="B12" i="43"/>
  <c r="G26" i="43" s="1"/>
  <c r="B11" i="43"/>
  <c r="B16" i="42"/>
  <c r="C30" i="42" s="1"/>
  <c r="B15" i="42"/>
  <c r="H29" i="42" s="1"/>
  <c r="B12" i="42"/>
  <c r="G26" i="42" s="1"/>
  <c r="B11" i="42"/>
  <c r="B15" i="41"/>
  <c r="B12" i="41"/>
  <c r="B11" i="41"/>
  <c r="G51" i="40"/>
  <c r="G52" i="40"/>
  <c r="G53" i="40"/>
  <c r="G54" i="40"/>
  <c r="G55" i="40"/>
  <c r="G42" i="40"/>
  <c r="G43" i="40"/>
  <c r="G44" i="40"/>
  <c r="G45" i="40"/>
  <c r="G46" i="40"/>
  <c r="F55" i="40"/>
  <c r="C55" i="40"/>
  <c r="B55" i="40"/>
  <c r="F54" i="40"/>
  <c r="C54" i="40"/>
  <c r="B54" i="40"/>
  <c r="F53" i="40"/>
  <c r="C53" i="40"/>
  <c r="B53" i="40"/>
  <c r="F52" i="40"/>
  <c r="C52" i="40"/>
  <c r="B52" i="40"/>
  <c r="F51" i="40"/>
  <c r="C51" i="40"/>
  <c r="B51" i="40"/>
  <c r="F46" i="40"/>
  <c r="C46" i="40"/>
  <c r="B46" i="40"/>
  <c r="F45" i="40"/>
  <c r="C45" i="40"/>
  <c r="B45" i="40"/>
  <c r="F44" i="40"/>
  <c r="C44" i="40"/>
  <c r="B44" i="40"/>
  <c r="F43" i="40"/>
  <c r="C43" i="40"/>
  <c r="B43" i="40"/>
  <c r="F42" i="40"/>
  <c r="C42" i="40"/>
  <c r="B42" i="40"/>
  <c r="F29" i="40"/>
  <c r="C29" i="40"/>
  <c r="B29" i="40"/>
  <c r="F20" i="40"/>
  <c r="C20" i="40"/>
  <c r="C11" i="40" s="1"/>
  <c r="B20" i="40"/>
  <c r="B11" i="40" l="1"/>
  <c r="F11" i="40"/>
  <c r="E25" i="46"/>
  <c r="C49" i="40"/>
  <c r="J11" i="60"/>
  <c r="H11" i="60"/>
  <c r="B39" i="60"/>
  <c r="B34" i="60"/>
  <c r="B35" i="60"/>
  <c r="B36" i="60"/>
  <c r="B11" i="52"/>
  <c r="E11" i="52"/>
  <c r="E28" i="52" s="1"/>
  <c r="D30" i="52"/>
  <c r="E30" i="52"/>
  <c r="F30" i="52"/>
  <c r="H30" i="52"/>
  <c r="G11" i="52"/>
  <c r="C38" i="52"/>
  <c r="D26" i="41"/>
  <c r="H29" i="41"/>
  <c r="C29" i="52"/>
  <c r="G30" i="52"/>
  <c r="C25" i="43"/>
  <c r="C25" i="42"/>
  <c r="D29" i="41"/>
  <c r="G29" i="41"/>
  <c r="E25" i="41"/>
  <c r="H25" i="41"/>
  <c r="C25" i="41"/>
  <c r="D25" i="41"/>
  <c r="C11" i="60"/>
  <c r="E10" i="70"/>
  <c r="G17" i="70"/>
  <c r="D10" i="70"/>
  <c r="J17" i="70"/>
  <c r="H17" i="70"/>
  <c r="C17" i="70"/>
  <c r="F17" i="70"/>
  <c r="I17" i="70"/>
  <c r="F10" i="70"/>
  <c r="J10" i="70"/>
  <c r="C10" i="70"/>
  <c r="H31" i="60"/>
  <c r="G38" i="60"/>
  <c r="I38" i="60"/>
  <c r="D38" i="60"/>
  <c r="E31" i="60"/>
  <c r="J31" i="60"/>
  <c r="F31" i="60"/>
  <c r="C30" i="60"/>
  <c r="G31" i="60"/>
  <c r="I31" i="60"/>
  <c r="D30" i="60"/>
  <c r="D31" i="60"/>
  <c r="E29" i="60"/>
  <c r="C33" i="60"/>
  <c r="F11" i="60"/>
  <c r="G38" i="57"/>
  <c r="B40" i="57"/>
  <c r="B11" i="57"/>
  <c r="F28" i="57" s="1"/>
  <c r="C38" i="57"/>
  <c r="B39" i="57"/>
  <c r="E30" i="57"/>
  <c r="G30" i="57"/>
  <c r="C31" i="57"/>
  <c r="D31" i="57"/>
  <c r="F31" i="57"/>
  <c r="H31" i="57"/>
  <c r="B35" i="57"/>
  <c r="E31" i="57"/>
  <c r="G31" i="57"/>
  <c r="B36" i="57"/>
  <c r="B34" i="57"/>
  <c r="C11" i="57"/>
  <c r="C31" i="52"/>
  <c r="D11" i="52"/>
  <c r="D28" i="52" s="1"/>
  <c r="B39" i="52"/>
  <c r="E38" i="52"/>
  <c r="G38" i="52"/>
  <c r="B40" i="52"/>
  <c r="B35" i="52"/>
  <c r="B36" i="52"/>
  <c r="B34" i="52"/>
  <c r="D29" i="52"/>
  <c r="E29" i="52"/>
  <c r="H11" i="52"/>
  <c r="H28" i="52" s="1"/>
  <c r="F11" i="52"/>
  <c r="F28" i="52" s="1"/>
  <c r="I63" i="61"/>
  <c r="J73" i="61"/>
  <c r="J65" i="61"/>
  <c r="I71" i="61"/>
  <c r="J66" i="61"/>
  <c r="B34" i="46"/>
  <c r="B27" i="46"/>
  <c r="B26" i="46"/>
  <c r="B31" i="46"/>
  <c r="F30" i="43"/>
  <c r="H30" i="43"/>
  <c r="D30" i="43"/>
  <c r="C25" i="46"/>
  <c r="B29" i="46"/>
  <c r="G25" i="46"/>
  <c r="D25" i="46"/>
  <c r="H25" i="46"/>
  <c r="B35" i="46"/>
  <c r="B33" i="46"/>
  <c r="B32" i="46"/>
  <c r="F25" i="46"/>
  <c r="B28" i="46"/>
  <c r="B30" i="46"/>
  <c r="E29" i="44"/>
  <c r="H29" i="44"/>
  <c r="J29" i="44"/>
  <c r="C29" i="44"/>
  <c r="B25" i="44"/>
  <c r="F29" i="44"/>
  <c r="I29" i="44"/>
  <c r="B26" i="44"/>
  <c r="G29" i="44"/>
  <c r="D29" i="44"/>
  <c r="E17" i="70"/>
  <c r="G10" i="70"/>
  <c r="I10" i="70"/>
  <c r="D17" i="70"/>
  <c r="D72" i="61"/>
  <c r="D64" i="61"/>
  <c r="C65" i="61"/>
  <c r="F66" i="61"/>
  <c r="G72" i="61"/>
  <c r="H66" i="61"/>
  <c r="E70" i="61"/>
  <c r="I72" i="61"/>
  <c r="G64" i="61"/>
  <c r="C73" i="61"/>
  <c r="I64" i="61"/>
  <c r="E67" i="61"/>
  <c r="I67" i="61"/>
  <c r="G67" i="61"/>
  <c r="D67" i="61"/>
  <c r="C67" i="61"/>
  <c r="J67" i="61"/>
  <c r="H67" i="61"/>
  <c r="F67" i="61"/>
  <c r="E63" i="61"/>
  <c r="D65" i="61"/>
  <c r="G65" i="61"/>
  <c r="I65" i="61"/>
  <c r="C66" i="61"/>
  <c r="E71" i="61"/>
  <c r="D73" i="61"/>
  <c r="G73" i="61"/>
  <c r="I73" i="61"/>
  <c r="E64" i="61"/>
  <c r="D66" i="61"/>
  <c r="G66" i="61"/>
  <c r="I66" i="61"/>
  <c r="E72" i="61"/>
  <c r="E65" i="61"/>
  <c r="F69" i="61"/>
  <c r="H69" i="61"/>
  <c r="J69" i="61"/>
  <c r="E73" i="61"/>
  <c r="E66" i="61"/>
  <c r="C69" i="61"/>
  <c r="F70" i="61"/>
  <c r="H70" i="61"/>
  <c r="J70" i="61"/>
  <c r="F63" i="61"/>
  <c r="H63" i="61"/>
  <c r="J63" i="61"/>
  <c r="D69" i="61"/>
  <c r="G69" i="61"/>
  <c r="I69" i="61"/>
  <c r="C70" i="61"/>
  <c r="F71" i="61"/>
  <c r="H71" i="61"/>
  <c r="J71" i="61"/>
  <c r="C63" i="61"/>
  <c r="F64" i="61"/>
  <c r="H64" i="61"/>
  <c r="J64" i="61"/>
  <c r="D70" i="61"/>
  <c r="G70" i="61"/>
  <c r="I70" i="61"/>
  <c r="C71" i="61"/>
  <c r="F72" i="61"/>
  <c r="H72" i="61"/>
  <c r="J72" i="61"/>
  <c r="D63" i="61"/>
  <c r="G63" i="61"/>
  <c r="C64" i="61"/>
  <c r="F65" i="61"/>
  <c r="H65" i="61"/>
  <c r="E69" i="61"/>
  <c r="D71" i="61"/>
  <c r="G71" i="61"/>
  <c r="C72" i="61"/>
  <c r="F73" i="61"/>
  <c r="H73" i="61"/>
  <c r="D11" i="60"/>
  <c r="E33" i="60"/>
  <c r="G29" i="60"/>
  <c r="F29" i="60"/>
  <c r="H29" i="60"/>
  <c r="J29" i="60"/>
  <c r="E11" i="60"/>
  <c r="C29" i="60"/>
  <c r="F30" i="60"/>
  <c r="H30" i="60"/>
  <c r="J30" i="60"/>
  <c r="I11" i="60"/>
  <c r="G30" i="60"/>
  <c r="I30" i="60"/>
  <c r="C31" i="60"/>
  <c r="F33" i="60"/>
  <c r="H33" i="60"/>
  <c r="J33" i="60"/>
  <c r="F38" i="60"/>
  <c r="H38" i="60"/>
  <c r="J38" i="60"/>
  <c r="G11" i="60"/>
  <c r="E30" i="60"/>
  <c r="D33" i="60"/>
  <c r="G33" i="60"/>
  <c r="I33" i="60"/>
  <c r="C38" i="60"/>
  <c r="E38" i="60"/>
  <c r="I29" i="60"/>
  <c r="D29" i="60"/>
  <c r="D29" i="57"/>
  <c r="F29" i="57"/>
  <c r="H29" i="57"/>
  <c r="D33" i="57"/>
  <c r="F33" i="57"/>
  <c r="H33" i="57"/>
  <c r="C29" i="57"/>
  <c r="E29" i="57"/>
  <c r="G29" i="57"/>
  <c r="C30" i="57"/>
  <c r="D30" i="57"/>
  <c r="F30" i="57"/>
  <c r="H30" i="57"/>
  <c r="E33" i="57"/>
  <c r="G33" i="57"/>
  <c r="D38" i="57"/>
  <c r="F38" i="57"/>
  <c r="H38" i="57"/>
  <c r="E11" i="57"/>
  <c r="G11" i="57"/>
  <c r="C33" i="57"/>
  <c r="B11" i="64"/>
  <c r="F41" i="55"/>
  <c r="D41" i="55"/>
  <c r="H41" i="55"/>
  <c r="E41" i="55"/>
  <c r="G41" i="55"/>
  <c r="F29" i="52"/>
  <c r="H29" i="52"/>
  <c r="E31" i="52"/>
  <c r="G31" i="52"/>
  <c r="C33" i="52"/>
  <c r="G29" i="52"/>
  <c r="C30" i="52"/>
  <c r="D38" i="52"/>
  <c r="F38" i="52"/>
  <c r="H38" i="52"/>
  <c r="D31" i="52"/>
  <c r="F31" i="52"/>
  <c r="H31" i="52"/>
  <c r="C11" i="52"/>
  <c r="C28" i="52" s="1"/>
  <c r="D33" i="52"/>
  <c r="F33" i="52"/>
  <c r="H33" i="52"/>
  <c r="E33" i="52"/>
  <c r="G33" i="52"/>
  <c r="C18" i="62"/>
  <c r="B11" i="62"/>
  <c r="F18" i="62"/>
  <c r="D18" i="62"/>
  <c r="E18" i="62"/>
  <c r="B11" i="50"/>
  <c r="C31" i="50" s="1"/>
  <c r="G30" i="43"/>
  <c r="E30" i="43"/>
  <c r="E29" i="43"/>
  <c r="G29" i="43"/>
  <c r="D25" i="43"/>
  <c r="F25" i="43"/>
  <c r="H25" i="43"/>
  <c r="C26" i="43"/>
  <c r="E25" i="43"/>
  <c r="G25" i="43"/>
  <c r="D26" i="43"/>
  <c r="F26" i="43"/>
  <c r="H26" i="43"/>
  <c r="C29" i="43"/>
  <c r="E26" i="43"/>
  <c r="D29" i="43"/>
  <c r="F29" i="43"/>
  <c r="G30" i="42"/>
  <c r="E30" i="42"/>
  <c r="H30" i="42"/>
  <c r="F30" i="42"/>
  <c r="D30" i="42"/>
  <c r="E29" i="42"/>
  <c r="G29" i="42"/>
  <c r="D25" i="42"/>
  <c r="F25" i="42"/>
  <c r="H25" i="42"/>
  <c r="C26" i="42"/>
  <c r="E25" i="42"/>
  <c r="G25" i="42"/>
  <c r="D26" i="42"/>
  <c r="F26" i="42"/>
  <c r="H26" i="42"/>
  <c r="C29" i="42"/>
  <c r="E26" i="42"/>
  <c r="D29" i="42"/>
  <c r="F29" i="42"/>
  <c r="E26" i="41"/>
  <c r="E29" i="41"/>
  <c r="C26" i="41"/>
  <c r="H26" i="41"/>
  <c r="C29" i="41"/>
  <c r="F29" i="41"/>
  <c r="F49" i="40"/>
  <c r="B49" i="40"/>
  <c r="G28" i="52" l="1"/>
  <c r="D31" i="50"/>
  <c r="G31" i="50"/>
  <c r="E31" i="50"/>
  <c r="F31" i="50"/>
  <c r="H31" i="50"/>
  <c r="H28" i="60"/>
  <c r="B38" i="60"/>
  <c r="B31" i="60"/>
  <c r="B30" i="60"/>
  <c r="B33" i="60"/>
  <c r="B29" i="60"/>
  <c r="B73" i="61"/>
  <c r="B71" i="61"/>
  <c r="B63" i="61"/>
  <c r="B64" i="61"/>
  <c r="B72" i="61"/>
  <c r="B70" i="61"/>
  <c r="B65" i="61"/>
  <c r="B66" i="61"/>
  <c r="B69" i="61"/>
  <c r="B67" i="61"/>
  <c r="B41" i="55"/>
  <c r="B32" i="50"/>
  <c r="B17" i="70"/>
  <c r="B37" i="64"/>
  <c r="C28" i="60"/>
  <c r="E28" i="60"/>
  <c r="G28" i="60"/>
  <c r="I28" i="60"/>
  <c r="J28" i="60"/>
  <c r="F28" i="60"/>
  <c r="D28" i="60"/>
  <c r="B25" i="43"/>
  <c r="B25" i="42"/>
  <c r="B29" i="41"/>
  <c r="B25" i="41"/>
  <c r="B26" i="41"/>
  <c r="C28" i="57"/>
  <c r="G28" i="57"/>
  <c r="H28" i="57"/>
  <c r="E28" i="57"/>
  <c r="D28" i="57"/>
  <c r="B38" i="57"/>
  <c r="B30" i="57"/>
  <c r="B31" i="57"/>
  <c r="B29" i="57"/>
  <c r="B33" i="57"/>
  <c r="B38" i="52"/>
  <c r="B31" i="52"/>
  <c r="B30" i="52"/>
  <c r="B29" i="52"/>
  <c r="B33" i="52"/>
  <c r="B28" i="52"/>
  <c r="B18" i="62"/>
  <c r="G36" i="64"/>
  <c r="H36" i="64"/>
  <c r="E36" i="64"/>
  <c r="F36" i="64"/>
  <c r="D36" i="64"/>
  <c r="C36" i="64"/>
  <c r="I36" i="64"/>
  <c r="J36" i="64"/>
  <c r="F40" i="55"/>
  <c r="B25" i="46"/>
  <c r="B30" i="43"/>
  <c r="B30" i="42"/>
  <c r="B29" i="44"/>
  <c r="E44" i="61"/>
  <c r="I44" i="61"/>
  <c r="G44" i="61"/>
  <c r="C44" i="61"/>
  <c r="E61" i="61"/>
  <c r="C61" i="61"/>
  <c r="D44" i="61"/>
  <c r="J61" i="61"/>
  <c r="I61" i="61"/>
  <c r="H61" i="61"/>
  <c r="G61" i="61"/>
  <c r="F61" i="61"/>
  <c r="J44" i="61"/>
  <c r="H44" i="61"/>
  <c r="F44" i="61"/>
  <c r="D61" i="61"/>
  <c r="G40" i="55"/>
  <c r="H40" i="55"/>
  <c r="D40" i="55"/>
  <c r="E40" i="55"/>
  <c r="C40" i="55"/>
  <c r="B19" i="62"/>
  <c r="B29" i="43"/>
  <c r="B26" i="43"/>
  <c r="B26" i="42"/>
  <c r="B29" i="42"/>
  <c r="F40" i="40"/>
  <c r="G29" i="40"/>
  <c r="G20" i="40"/>
  <c r="G11" i="40" l="1"/>
  <c r="B31" i="50"/>
  <c r="B61" i="61"/>
  <c r="B28" i="60"/>
  <c r="B44" i="61"/>
  <c r="B40" i="55"/>
  <c r="B36" i="64"/>
  <c r="B28" i="57"/>
  <c r="C42" i="61"/>
  <c r="D42" i="61"/>
  <c r="I42" i="61"/>
  <c r="E42" i="61"/>
  <c r="F42" i="61"/>
  <c r="G42" i="61"/>
  <c r="H42" i="61"/>
  <c r="J42" i="61"/>
  <c r="G49" i="40"/>
  <c r="G40" i="40"/>
  <c r="C40" i="40"/>
  <c r="B42" i="61" l="1"/>
  <c r="B40" i="40"/>
  <c r="B10" i="39" l="1"/>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9" i="39"/>
  <c r="V8" i="39"/>
  <c r="W8" i="39"/>
  <c r="X8" i="39"/>
  <c r="Y8" i="39"/>
  <c r="Z8" i="39"/>
  <c r="U8" i="39" l="1"/>
  <c r="C8" i="39"/>
  <c r="D8" i="39"/>
  <c r="E8" i="39"/>
  <c r="F8" i="39"/>
  <c r="G8" i="39"/>
  <c r="H8" i="39"/>
  <c r="I8" i="39"/>
  <c r="J8" i="39"/>
  <c r="K8" i="39"/>
  <c r="L8" i="39"/>
  <c r="M8" i="39"/>
  <c r="T8" i="38"/>
  <c r="T8" i="39"/>
  <c r="S8" i="39"/>
  <c r="R8" i="39"/>
  <c r="Q8" i="39"/>
  <c r="P8" i="39"/>
  <c r="O8" i="39"/>
  <c r="N8" i="39"/>
  <c r="S8" i="38"/>
  <c r="R8" i="38"/>
  <c r="Q8" i="38"/>
  <c r="P8" i="38"/>
  <c r="O8" i="38"/>
  <c r="N8" i="38"/>
  <c r="M8" i="38"/>
  <c r="L8" i="38"/>
  <c r="K8" i="38"/>
  <c r="J8" i="38"/>
  <c r="I8" i="38"/>
  <c r="H8" i="38"/>
  <c r="G8" i="38"/>
  <c r="F8" i="38"/>
  <c r="E8" i="38"/>
  <c r="D8" i="38"/>
  <c r="Q8" i="36"/>
  <c r="C8" i="36"/>
  <c r="B8" i="36"/>
  <c r="B8" i="39" l="1"/>
  <c r="C10" i="29"/>
  <c r="D10" i="29"/>
  <c r="F10" i="29"/>
  <c r="G10" i="29"/>
  <c r="H10" i="29"/>
  <c r="J10" i="29"/>
  <c r="K10" i="29"/>
  <c r="L10" i="29"/>
  <c r="N10" i="29"/>
  <c r="O10" i="29"/>
  <c r="P10" i="29"/>
  <c r="R10" i="29"/>
  <c r="S10" i="29"/>
  <c r="T10" i="29"/>
  <c r="B10" i="29"/>
  <c r="T11" i="28"/>
  <c r="S11" i="28"/>
  <c r="R11" i="28"/>
  <c r="P11" i="28"/>
  <c r="O11" i="28"/>
  <c r="N11" i="28"/>
  <c r="L11" i="28"/>
  <c r="K11" i="28"/>
  <c r="J11" i="28"/>
  <c r="H11" i="28"/>
  <c r="G11" i="28"/>
  <c r="F11" i="28"/>
  <c r="D11" i="28"/>
  <c r="C11" i="28"/>
  <c r="T11" i="27"/>
  <c r="S11" i="27"/>
  <c r="R11" i="27"/>
  <c r="P11" i="27"/>
  <c r="O11" i="27"/>
  <c r="N11" i="27"/>
  <c r="L11" i="27"/>
  <c r="K11" i="27"/>
  <c r="J11" i="27"/>
  <c r="H11" i="27"/>
  <c r="G11" i="27"/>
  <c r="F11" i="27"/>
  <c r="D11" i="27"/>
  <c r="C11" i="27"/>
  <c r="B11" i="27"/>
  <c r="B15" i="16" l="1"/>
  <c r="B13" i="16"/>
  <c r="D10" i="15"/>
  <c r="C10" i="15"/>
  <c r="B10" i="15"/>
  <c r="D15" i="11"/>
  <c r="D14" i="11"/>
  <c r="C14" i="11"/>
  <c r="D13" i="11"/>
  <c r="C15" i="11"/>
  <c r="C13" i="11"/>
  <c r="D14" i="5"/>
  <c r="D15" i="5"/>
  <c r="B14" i="5"/>
  <c r="C13" i="5"/>
  <c r="B13" i="5"/>
  <c r="C15" i="5"/>
  <c r="B15" i="5"/>
  <c r="B11" i="28" s="1"/>
  <c r="C14" i="5"/>
  <c r="D13" i="5"/>
  <c r="D15" i="2"/>
  <c r="C14" i="2"/>
  <c r="B14" i="2"/>
  <c r="B10" i="19" l="1"/>
  <c r="D14" i="16"/>
  <c r="D15" i="16"/>
  <c r="D32" i="16" s="1"/>
  <c r="B14" i="16"/>
  <c r="C15" i="16"/>
  <c r="C32" i="16" s="1"/>
  <c r="B14" i="11"/>
  <c r="D13" i="2"/>
  <c r="B15" i="2"/>
  <c r="B13" i="2"/>
  <c r="D14" i="2"/>
  <c r="C15" i="2"/>
  <c r="D13" i="16"/>
  <c r="D30" i="16" s="1"/>
  <c r="B15" i="11"/>
  <c r="B13" i="11"/>
  <c r="C13" i="2"/>
  <c r="C14" i="16"/>
  <c r="C13" i="16"/>
  <c r="C30" i="16" s="1"/>
  <c r="N8" i="31"/>
  <c r="Q8" i="31"/>
  <c r="R8" i="31"/>
  <c r="K8" i="30"/>
  <c r="L8" i="30"/>
  <c r="T77" i="29"/>
  <c r="S77" i="29"/>
  <c r="T76" i="29"/>
  <c r="S76" i="29"/>
  <c r="T75" i="29"/>
  <c r="S75" i="29"/>
  <c r="T74" i="29"/>
  <c r="S74" i="29"/>
  <c r="T73" i="29"/>
  <c r="S73" i="29"/>
  <c r="T72" i="29"/>
  <c r="S72" i="29"/>
  <c r="T71" i="29"/>
  <c r="S71" i="29"/>
  <c r="T70" i="29"/>
  <c r="S70" i="29"/>
  <c r="T69" i="29"/>
  <c r="S69" i="29"/>
  <c r="T68" i="29"/>
  <c r="S68" i="29"/>
  <c r="T67" i="29"/>
  <c r="S67" i="29"/>
  <c r="T66" i="29"/>
  <c r="S66" i="29"/>
  <c r="T65" i="29"/>
  <c r="S65" i="29"/>
  <c r="T64" i="29"/>
  <c r="S64" i="29"/>
  <c r="T63" i="29"/>
  <c r="S63" i="29"/>
  <c r="T62" i="29"/>
  <c r="S62" i="29"/>
  <c r="T61" i="29"/>
  <c r="S61" i="29"/>
  <c r="T60" i="29"/>
  <c r="S60" i="29"/>
  <c r="T59" i="29"/>
  <c r="S59" i="29"/>
  <c r="T58" i="29"/>
  <c r="S58" i="29"/>
  <c r="T57" i="29"/>
  <c r="S57" i="29"/>
  <c r="T56" i="29"/>
  <c r="S56" i="29"/>
  <c r="T55" i="29"/>
  <c r="S55" i="29"/>
  <c r="T54" i="29"/>
  <c r="S54" i="29"/>
  <c r="T53" i="29"/>
  <c r="S53" i="29"/>
  <c r="T52" i="29"/>
  <c r="S52" i="29"/>
  <c r="T51" i="29"/>
  <c r="S51" i="29"/>
  <c r="S50" i="29"/>
  <c r="T20" i="28"/>
  <c r="S20" i="28"/>
  <c r="P20" i="28"/>
  <c r="O20" i="28"/>
  <c r="L20" i="28"/>
  <c r="K20" i="28"/>
  <c r="H20" i="28"/>
  <c r="G20" i="28"/>
  <c r="D20" i="28"/>
  <c r="C20" i="28"/>
  <c r="S19" i="28"/>
  <c r="O19" i="28"/>
  <c r="H19" i="28"/>
  <c r="G19" i="28"/>
  <c r="T21" i="27"/>
  <c r="S21" i="27"/>
  <c r="P21" i="27"/>
  <c r="O21" i="27"/>
  <c r="L21" i="27"/>
  <c r="K21" i="27"/>
  <c r="H21" i="27"/>
  <c r="G21" i="27"/>
  <c r="D21" i="27"/>
  <c r="C21" i="27"/>
  <c r="L20" i="27"/>
  <c r="K20" i="27"/>
  <c r="T28" i="26"/>
  <c r="S28" i="26"/>
  <c r="P28" i="26"/>
  <c r="O28" i="26"/>
  <c r="L28" i="26"/>
  <c r="K28" i="26"/>
  <c r="H28" i="26"/>
  <c r="G28" i="26"/>
  <c r="D28" i="26"/>
  <c r="C28" i="26"/>
  <c r="T27" i="26"/>
  <c r="S27" i="26"/>
  <c r="P27" i="26"/>
  <c r="O27" i="26"/>
  <c r="L27" i="26"/>
  <c r="K27" i="26"/>
  <c r="H27" i="26"/>
  <c r="G27" i="26"/>
  <c r="D27" i="26"/>
  <c r="C27" i="26"/>
  <c r="T26" i="26"/>
  <c r="S26" i="26"/>
  <c r="P26" i="26"/>
  <c r="O26" i="26"/>
  <c r="L26" i="26"/>
  <c r="K26" i="26"/>
  <c r="H26" i="26"/>
  <c r="G26" i="26"/>
  <c r="D26" i="26"/>
  <c r="C26" i="26"/>
  <c r="T25" i="26"/>
  <c r="S25" i="26"/>
  <c r="P25" i="26"/>
  <c r="O25" i="26"/>
  <c r="L25" i="26"/>
  <c r="K25" i="26"/>
  <c r="H25" i="26"/>
  <c r="G25" i="26"/>
  <c r="D25" i="26"/>
  <c r="C25" i="26"/>
  <c r="T24" i="26"/>
  <c r="S24" i="26"/>
  <c r="P24" i="26"/>
  <c r="O24" i="26"/>
  <c r="L24" i="26"/>
  <c r="K24" i="26"/>
  <c r="H24" i="26"/>
  <c r="G24" i="26"/>
  <c r="D24" i="26"/>
  <c r="C24" i="26"/>
  <c r="T23" i="26"/>
  <c r="S23" i="26"/>
  <c r="P23" i="26"/>
  <c r="O23" i="26"/>
  <c r="L23" i="26"/>
  <c r="K23" i="26"/>
  <c r="H23" i="26"/>
  <c r="G23" i="26"/>
  <c r="D23" i="26"/>
  <c r="C23" i="26"/>
  <c r="T28" i="25"/>
  <c r="S28" i="25"/>
  <c r="T27" i="25"/>
  <c r="S27" i="25"/>
  <c r="T26" i="25"/>
  <c r="S26" i="25"/>
  <c r="T25" i="25"/>
  <c r="S25" i="25"/>
  <c r="T24" i="25"/>
  <c r="S24" i="25"/>
  <c r="T23" i="25"/>
  <c r="S23" i="25"/>
  <c r="M8" i="31"/>
  <c r="L8" i="31"/>
  <c r="K8" i="31"/>
  <c r="J8" i="31"/>
  <c r="I8" i="31"/>
  <c r="H8" i="31"/>
  <c r="G8" i="31"/>
  <c r="F8" i="31"/>
  <c r="E8" i="31"/>
  <c r="D8" i="31"/>
  <c r="B8" i="31"/>
  <c r="J8" i="30"/>
  <c r="I8" i="30"/>
  <c r="H8" i="30"/>
  <c r="G8" i="30"/>
  <c r="F8" i="30"/>
  <c r="E8" i="30"/>
  <c r="D8" i="30"/>
  <c r="C8" i="30"/>
  <c r="B8" i="30"/>
  <c r="P77" i="29"/>
  <c r="O77" i="29"/>
  <c r="L77" i="29"/>
  <c r="K77" i="29"/>
  <c r="H77" i="29"/>
  <c r="G77" i="29"/>
  <c r="D77" i="29"/>
  <c r="C77" i="29"/>
  <c r="P76" i="29"/>
  <c r="O76" i="29"/>
  <c r="L76" i="29"/>
  <c r="K76" i="29"/>
  <c r="H76" i="29"/>
  <c r="G76" i="29"/>
  <c r="D76" i="29"/>
  <c r="C76" i="29"/>
  <c r="P75" i="29"/>
  <c r="O75" i="29"/>
  <c r="L75" i="29"/>
  <c r="K75" i="29"/>
  <c r="H75" i="29"/>
  <c r="G75" i="29"/>
  <c r="D75" i="29"/>
  <c r="C75" i="29"/>
  <c r="P74" i="29"/>
  <c r="O74" i="29"/>
  <c r="L74" i="29"/>
  <c r="K74" i="29"/>
  <c r="H74" i="29"/>
  <c r="G74" i="29"/>
  <c r="D74" i="29"/>
  <c r="C74" i="29"/>
  <c r="P73" i="29"/>
  <c r="O73" i="29"/>
  <c r="L73" i="29"/>
  <c r="K73" i="29"/>
  <c r="H73" i="29"/>
  <c r="G73" i="29"/>
  <c r="D73" i="29"/>
  <c r="C73" i="29"/>
  <c r="P72" i="29"/>
  <c r="O72" i="29"/>
  <c r="L72" i="29"/>
  <c r="K72" i="29"/>
  <c r="H72" i="29"/>
  <c r="G72" i="29"/>
  <c r="D72" i="29"/>
  <c r="C72" i="29"/>
  <c r="P71" i="29"/>
  <c r="O71" i="29"/>
  <c r="L71" i="29"/>
  <c r="K71" i="29"/>
  <c r="H71" i="29"/>
  <c r="G71" i="29"/>
  <c r="D71" i="29"/>
  <c r="C71" i="29"/>
  <c r="P70" i="29"/>
  <c r="O70" i="29"/>
  <c r="L70" i="29"/>
  <c r="K70" i="29"/>
  <c r="H70" i="29"/>
  <c r="G70" i="29"/>
  <c r="D70" i="29"/>
  <c r="C70" i="29"/>
  <c r="P69" i="29"/>
  <c r="O69" i="29"/>
  <c r="L69" i="29"/>
  <c r="K69" i="29"/>
  <c r="H69" i="29"/>
  <c r="G69" i="29"/>
  <c r="D69" i="29"/>
  <c r="C69" i="29"/>
  <c r="P68" i="29"/>
  <c r="O68" i="29"/>
  <c r="L68" i="29"/>
  <c r="K68" i="29"/>
  <c r="H68" i="29"/>
  <c r="G68" i="29"/>
  <c r="D68" i="29"/>
  <c r="C68" i="29"/>
  <c r="P67" i="29"/>
  <c r="O67" i="29"/>
  <c r="L67" i="29"/>
  <c r="K67" i="29"/>
  <c r="H67" i="29"/>
  <c r="G67" i="29"/>
  <c r="D67" i="29"/>
  <c r="C67" i="29"/>
  <c r="P66" i="29"/>
  <c r="O66" i="29"/>
  <c r="L66" i="29"/>
  <c r="K66" i="29"/>
  <c r="H66" i="29"/>
  <c r="G66" i="29"/>
  <c r="D66" i="29"/>
  <c r="C66" i="29"/>
  <c r="P65" i="29"/>
  <c r="O65" i="29"/>
  <c r="L65" i="29"/>
  <c r="K65" i="29"/>
  <c r="H65" i="29"/>
  <c r="G65" i="29"/>
  <c r="D65" i="29"/>
  <c r="C65" i="29"/>
  <c r="P64" i="29"/>
  <c r="O64" i="29"/>
  <c r="L64" i="29"/>
  <c r="K64" i="29"/>
  <c r="H64" i="29"/>
  <c r="G64" i="29"/>
  <c r="D64" i="29"/>
  <c r="C64" i="29"/>
  <c r="P63" i="29"/>
  <c r="O63" i="29"/>
  <c r="L63" i="29"/>
  <c r="K63" i="29"/>
  <c r="H63" i="29"/>
  <c r="G63" i="29"/>
  <c r="D63" i="29"/>
  <c r="C63" i="29"/>
  <c r="P62" i="29"/>
  <c r="O62" i="29"/>
  <c r="L62" i="29"/>
  <c r="K62" i="29"/>
  <c r="H62" i="29"/>
  <c r="G62" i="29"/>
  <c r="D62" i="29"/>
  <c r="C62" i="29"/>
  <c r="P61" i="29"/>
  <c r="O61" i="29"/>
  <c r="L61" i="29"/>
  <c r="K61" i="29"/>
  <c r="H61" i="29"/>
  <c r="G61" i="29"/>
  <c r="D61" i="29"/>
  <c r="C61" i="29"/>
  <c r="P60" i="29"/>
  <c r="O60" i="29"/>
  <c r="L60" i="29"/>
  <c r="K60" i="29"/>
  <c r="H60" i="29"/>
  <c r="G60" i="29"/>
  <c r="D60" i="29"/>
  <c r="C60" i="29"/>
  <c r="P59" i="29"/>
  <c r="O59" i="29"/>
  <c r="L59" i="29"/>
  <c r="K59" i="29"/>
  <c r="H59" i="29"/>
  <c r="G59" i="29"/>
  <c r="D59" i="29"/>
  <c r="C59" i="29"/>
  <c r="P58" i="29"/>
  <c r="O58" i="29"/>
  <c r="L58" i="29"/>
  <c r="K58" i="29"/>
  <c r="H58" i="29"/>
  <c r="G58" i="29"/>
  <c r="D58" i="29"/>
  <c r="C58" i="29"/>
  <c r="P57" i="29"/>
  <c r="O57" i="29"/>
  <c r="L57" i="29"/>
  <c r="K57" i="29"/>
  <c r="H57" i="29"/>
  <c r="G57" i="29"/>
  <c r="D57" i="29"/>
  <c r="C57" i="29"/>
  <c r="P56" i="29"/>
  <c r="O56" i="29"/>
  <c r="L56" i="29"/>
  <c r="K56" i="29"/>
  <c r="H56" i="29"/>
  <c r="G56" i="29"/>
  <c r="D56" i="29"/>
  <c r="C56" i="29"/>
  <c r="P55" i="29"/>
  <c r="O55" i="29"/>
  <c r="L55" i="29"/>
  <c r="K55" i="29"/>
  <c r="H55" i="29"/>
  <c r="G55" i="29"/>
  <c r="D55" i="29"/>
  <c r="C55" i="29"/>
  <c r="P54" i="29"/>
  <c r="O54" i="29"/>
  <c r="L54" i="29"/>
  <c r="K54" i="29"/>
  <c r="H54" i="29"/>
  <c r="G54" i="29"/>
  <c r="D54" i="29"/>
  <c r="C54" i="29"/>
  <c r="P53" i="29"/>
  <c r="O53" i="29"/>
  <c r="L53" i="29"/>
  <c r="K53" i="29"/>
  <c r="H53" i="29"/>
  <c r="G53" i="29"/>
  <c r="D53" i="29"/>
  <c r="C53" i="29"/>
  <c r="P52" i="29"/>
  <c r="O52" i="29"/>
  <c r="L52" i="29"/>
  <c r="K52" i="29"/>
  <c r="H52" i="29"/>
  <c r="G52" i="29"/>
  <c r="D52" i="29"/>
  <c r="C52" i="29"/>
  <c r="P51" i="29"/>
  <c r="O51" i="29"/>
  <c r="L51" i="29"/>
  <c r="K51" i="29"/>
  <c r="H51" i="29"/>
  <c r="G51" i="29"/>
  <c r="D51" i="29"/>
  <c r="C51" i="29"/>
  <c r="O50" i="29"/>
  <c r="O24" i="25"/>
  <c r="H65" i="24"/>
  <c r="Q91" i="24" s="1"/>
  <c r="G65" i="24"/>
  <c r="P91" i="24" s="1"/>
  <c r="F65" i="24"/>
  <c r="O78" i="24" s="1"/>
  <c r="E65" i="24"/>
  <c r="N91" i="24" s="1"/>
  <c r="D65" i="24"/>
  <c r="M91" i="24" s="1"/>
  <c r="C65" i="24"/>
  <c r="L78" i="24" s="1"/>
  <c r="H64" i="24"/>
  <c r="Q90" i="24" s="1"/>
  <c r="G64" i="24"/>
  <c r="P77" i="24" s="1"/>
  <c r="F64" i="24"/>
  <c r="O90" i="24" s="1"/>
  <c r="E64" i="24"/>
  <c r="N90" i="24" s="1"/>
  <c r="D64" i="24"/>
  <c r="M77" i="24" s="1"/>
  <c r="C64" i="24"/>
  <c r="L90" i="24" s="1"/>
  <c r="H15" i="24"/>
  <c r="Q41" i="24" s="1"/>
  <c r="G15" i="24"/>
  <c r="P41" i="24" s="1"/>
  <c r="F15" i="24"/>
  <c r="O28" i="24" s="1"/>
  <c r="E15" i="24"/>
  <c r="D15" i="24"/>
  <c r="M41" i="24" s="1"/>
  <c r="C15" i="24"/>
  <c r="L28" i="24" s="1"/>
  <c r="H14" i="24"/>
  <c r="Q27" i="24" s="1"/>
  <c r="G14" i="24"/>
  <c r="P40" i="24" s="1"/>
  <c r="F14" i="24"/>
  <c r="O40" i="24" s="1"/>
  <c r="E14" i="24"/>
  <c r="N40" i="24" s="1"/>
  <c r="D14" i="24"/>
  <c r="M40" i="24" s="1"/>
  <c r="C14" i="24"/>
  <c r="L40" i="24" s="1"/>
  <c r="H61" i="24"/>
  <c r="Q74" i="24" s="1"/>
  <c r="G61" i="24"/>
  <c r="P87" i="24" s="1"/>
  <c r="F61" i="24"/>
  <c r="O87" i="24" s="1"/>
  <c r="E61" i="24"/>
  <c r="N87" i="24" s="1"/>
  <c r="D61" i="24"/>
  <c r="M87" i="24" s="1"/>
  <c r="C61" i="24"/>
  <c r="L87" i="24" s="1"/>
  <c r="H60" i="24"/>
  <c r="Q73" i="24" s="1"/>
  <c r="G60" i="24"/>
  <c r="P86" i="24" s="1"/>
  <c r="F60" i="24"/>
  <c r="O86" i="24" s="1"/>
  <c r="E60" i="24"/>
  <c r="N86" i="24" s="1"/>
  <c r="D60" i="24"/>
  <c r="M73" i="24" s="1"/>
  <c r="C60" i="24"/>
  <c r="L73" i="24" s="1"/>
  <c r="B10" i="24"/>
  <c r="K36" i="24" s="1"/>
  <c r="H11" i="24"/>
  <c r="Q37" i="24" s="1"/>
  <c r="G11" i="24"/>
  <c r="P24" i="24" s="1"/>
  <c r="F11" i="24"/>
  <c r="O24" i="24" s="1"/>
  <c r="E11" i="24"/>
  <c r="N24" i="24" s="1"/>
  <c r="D11" i="24"/>
  <c r="M37" i="24" s="1"/>
  <c r="C11" i="24"/>
  <c r="L37" i="24" s="1"/>
  <c r="Q23" i="24"/>
  <c r="Q10" i="24" s="1"/>
  <c r="P23" i="24"/>
  <c r="P10" i="24" s="1"/>
  <c r="O23" i="24"/>
  <c r="O10" i="24" s="1"/>
  <c r="N23" i="24"/>
  <c r="N10" i="24" s="1"/>
  <c r="B28" i="23"/>
  <c r="B26" i="23"/>
  <c r="B25" i="23"/>
  <c r="B24" i="23"/>
  <c r="B23" i="23"/>
  <c r="B22" i="23"/>
  <c r="B21" i="23"/>
  <c r="B20" i="23"/>
  <c r="B19" i="23"/>
  <c r="B18" i="23"/>
  <c r="B17" i="23"/>
  <c r="B16" i="23"/>
  <c r="B15" i="23"/>
  <c r="B14" i="23"/>
  <c r="B13" i="23"/>
  <c r="B12" i="23"/>
  <c r="B11" i="23"/>
  <c r="B10" i="23"/>
  <c r="B9" i="23"/>
  <c r="B32" i="16" l="1"/>
  <c r="R56" i="29"/>
  <c r="C31" i="16"/>
  <c r="R64" i="29"/>
  <c r="D31" i="16"/>
  <c r="B30" i="16"/>
  <c r="N41" i="24"/>
  <c r="N28" i="24"/>
  <c r="J51" i="29"/>
  <c r="J52" i="29"/>
  <c r="J58" i="29"/>
  <c r="J59" i="29"/>
  <c r="B21" i="27"/>
  <c r="R21" i="27"/>
  <c r="R24" i="25"/>
  <c r="R25" i="25"/>
  <c r="R27" i="25"/>
  <c r="N51" i="29"/>
  <c r="N53" i="29"/>
  <c r="N64" i="29"/>
  <c r="N65" i="29"/>
  <c r="N67" i="29"/>
  <c r="N75" i="29"/>
  <c r="R53" i="29"/>
  <c r="R57" i="29"/>
  <c r="R73" i="29"/>
  <c r="F21" i="27"/>
  <c r="L27" i="24"/>
  <c r="L14" i="24" s="1"/>
  <c r="B11" i="24"/>
  <c r="K37" i="24" s="1"/>
  <c r="B60" i="24"/>
  <c r="K73" i="24" s="1"/>
  <c r="N78" i="24"/>
  <c r="N65" i="24" s="1"/>
  <c r="M27" i="24"/>
  <c r="M14" i="24" s="1"/>
  <c r="Q28" i="24"/>
  <c r="Q15" i="24" s="1"/>
  <c r="B61" i="24"/>
  <c r="K74" i="24" s="1"/>
  <c r="B64" i="24"/>
  <c r="K77" i="24" s="1"/>
  <c r="Q40" i="24"/>
  <c r="Q14" i="24" s="1"/>
  <c r="P78" i="24"/>
  <c r="P65" i="24" s="1"/>
  <c r="B14" i="24"/>
  <c r="K27" i="24" s="1"/>
  <c r="O91" i="24"/>
  <c r="O65" i="24" s="1"/>
  <c r="M90" i="24"/>
  <c r="M64" i="24" s="1"/>
  <c r="O41" i="24"/>
  <c r="O15" i="24" s="1"/>
  <c r="L41" i="24"/>
  <c r="L15" i="24" s="1"/>
  <c r="R75" i="29"/>
  <c r="B28" i="26"/>
  <c r="R72" i="29"/>
  <c r="T50" i="29"/>
  <c r="R50" i="29" s="1"/>
  <c r="R65" i="29"/>
  <c r="R74" i="29"/>
  <c r="J68" i="29"/>
  <c r="R51" i="29"/>
  <c r="R55" i="29"/>
  <c r="R59" i="29"/>
  <c r="R63" i="29"/>
  <c r="R67" i="29"/>
  <c r="B73" i="29"/>
  <c r="R20" i="28"/>
  <c r="F20" i="28"/>
  <c r="S20" i="27"/>
  <c r="J23" i="26"/>
  <c r="R25" i="26"/>
  <c r="J63" i="29"/>
  <c r="J66" i="29"/>
  <c r="F23" i="26"/>
  <c r="R24" i="26"/>
  <c r="J26" i="26"/>
  <c r="F27" i="26"/>
  <c r="R52" i="29"/>
  <c r="R66" i="29"/>
  <c r="R70" i="29"/>
  <c r="R77" i="29"/>
  <c r="O20" i="27"/>
  <c r="K19" i="28"/>
  <c r="R60" i="29"/>
  <c r="P50" i="29"/>
  <c r="N50" i="29" s="1"/>
  <c r="N57" i="29"/>
  <c r="N59" i="29"/>
  <c r="N61" i="29"/>
  <c r="B25" i="26"/>
  <c r="F28" i="26"/>
  <c r="P20" i="27"/>
  <c r="R71" i="29"/>
  <c r="B63" i="29"/>
  <c r="B77" i="29"/>
  <c r="N23" i="26"/>
  <c r="B26" i="26"/>
  <c r="R54" i="29"/>
  <c r="R61" i="29"/>
  <c r="R68" i="29"/>
  <c r="D20" i="27"/>
  <c r="F52" i="29"/>
  <c r="F53" i="29"/>
  <c r="F54" i="29"/>
  <c r="F69" i="29"/>
  <c r="F70" i="29"/>
  <c r="K22" i="26"/>
  <c r="B23" i="26"/>
  <c r="N24" i="26"/>
  <c r="F26" i="26"/>
  <c r="B27" i="26"/>
  <c r="R58" i="29"/>
  <c r="R62" i="29"/>
  <c r="R69" i="29"/>
  <c r="R76" i="29"/>
  <c r="B64" i="29"/>
  <c r="B65" i="29"/>
  <c r="B66" i="29"/>
  <c r="B69" i="29"/>
  <c r="B71" i="29"/>
  <c r="B72" i="29"/>
  <c r="B75" i="29"/>
  <c r="B76" i="29"/>
  <c r="F55" i="29"/>
  <c r="F59" i="29"/>
  <c r="J61" i="29"/>
  <c r="J67" i="29"/>
  <c r="N55" i="29"/>
  <c r="N56" i="29"/>
  <c r="B55" i="29"/>
  <c r="B56" i="29"/>
  <c r="B57" i="29"/>
  <c r="B59" i="29"/>
  <c r="B61" i="29"/>
  <c r="B62" i="29"/>
  <c r="G50" i="29"/>
  <c r="B51" i="29"/>
  <c r="B53" i="29"/>
  <c r="B54" i="29"/>
  <c r="J64" i="29"/>
  <c r="J69" i="29"/>
  <c r="J74" i="29"/>
  <c r="K50" i="29"/>
  <c r="B67" i="29"/>
  <c r="L50" i="29"/>
  <c r="F57" i="29"/>
  <c r="F60" i="29"/>
  <c r="N76" i="29"/>
  <c r="C50" i="29"/>
  <c r="F64" i="29"/>
  <c r="F65" i="29"/>
  <c r="F66" i="29"/>
  <c r="B74" i="29"/>
  <c r="N77" i="29"/>
  <c r="N52" i="29"/>
  <c r="J54" i="29"/>
  <c r="F56" i="29"/>
  <c r="B58" i="29"/>
  <c r="N60" i="29"/>
  <c r="J62" i="29"/>
  <c r="F63" i="29"/>
  <c r="N68" i="29"/>
  <c r="J71" i="29"/>
  <c r="J72" i="29"/>
  <c r="F75" i="29"/>
  <c r="F76" i="29"/>
  <c r="D50" i="29"/>
  <c r="J55" i="29"/>
  <c r="B68" i="29"/>
  <c r="N69" i="29"/>
  <c r="N70" i="29"/>
  <c r="J73" i="29"/>
  <c r="F77" i="29"/>
  <c r="B52" i="29"/>
  <c r="N54" i="29"/>
  <c r="J56" i="29"/>
  <c r="F58" i="29"/>
  <c r="B60" i="29"/>
  <c r="N62" i="29"/>
  <c r="N71" i="29"/>
  <c r="N72" i="29"/>
  <c r="J75" i="29"/>
  <c r="J76" i="29"/>
  <c r="F51" i="29"/>
  <c r="J57" i="29"/>
  <c r="N63" i="29"/>
  <c r="J65" i="29"/>
  <c r="F67" i="29"/>
  <c r="F68" i="29"/>
  <c r="B70" i="29"/>
  <c r="N73" i="29"/>
  <c r="N74" i="29"/>
  <c r="J77" i="29"/>
  <c r="H50" i="29"/>
  <c r="N58" i="29"/>
  <c r="J60" i="29"/>
  <c r="F61" i="29"/>
  <c r="F62" i="29"/>
  <c r="N66" i="29"/>
  <c r="F71" i="29"/>
  <c r="F72" i="29"/>
  <c r="J53" i="29"/>
  <c r="J70" i="29"/>
  <c r="F73" i="29"/>
  <c r="F74" i="29"/>
  <c r="J20" i="28"/>
  <c r="N20" i="28"/>
  <c r="P19" i="28"/>
  <c r="N19" i="28" s="1"/>
  <c r="L19" i="28"/>
  <c r="T19" i="28"/>
  <c r="R19" i="28" s="1"/>
  <c r="B20" i="28"/>
  <c r="F19" i="28"/>
  <c r="G20" i="27"/>
  <c r="J21" i="27"/>
  <c r="N21" i="27"/>
  <c r="T20" i="27"/>
  <c r="H20" i="27"/>
  <c r="J20" i="27"/>
  <c r="C20" i="27"/>
  <c r="J28" i="26"/>
  <c r="B24" i="26"/>
  <c r="J25" i="26"/>
  <c r="J27" i="26"/>
  <c r="O22" i="26"/>
  <c r="N27" i="26"/>
  <c r="J24" i="26"/>
  <c r="G22" i="26"/>
  <c r="F24" i="26"/>
  <c r="N26" i="26"/>
  <c r="D22" i="26"/>
  <c r="N25" i="26"/>
  <c r="R27" i="26"/>
  <c r="N28" i="26"/>
  <c r="T22" i="26"/>
  <c r="L22" i="26"/>
  <c r="S22" i="26"/>
  <c r="R23" i="26"/>
  <c r="R26" i="26"/>
  <c r="F25" i="26"/>
  <c r="R28" i="26"/>
  <c r="H22" i="26"/>
  <c r="P22" i="26"/>
  <c r="C22" i="26"/>
  <c r="R28" i="25"/>
  <c r="S22" i="25"/>
  <c r="R23" i="25"/>
  <c r="R26" i="25"/>
  <c r="T22" i="25"/>
  <c r="O26" i="25"/>
  <c r="H23" i="25"/>
  <c r="O28" i="25"/>
  <c r="K24" i="25"/>
  <c r="P27" i="25"/>
  <c r="L24" i="25"/>
  <c r="P25" i="25"/>
  <c r="P26" i="25"/>
  <c r="H27" i="25"/>
  <c r="K28" i="25"/>
  <c r="K26" i="25"/>
  <c r="L28" i="25"/>
  <c r="P24" i="25"/>
  <c r="N24" i="25" s="1"/>
  <c r="P23" i="25"/>
  <c r="H25" i="25"/>
  <c r="L23" i="25"/>
  <c r="K25" i="25"/>
  <c r="L27" i="25"/>
  <c r="O23" i="25"/>
  <c r="O27" i="25"/>
  <c r="H24" i="25"/>
  <c r="C26" i="25"/>
  <c r="C28" i="25"/>
  <c r="G25" i="25"/>
  <c r="M78" i="24"/>
  <c r="M65" i="24" s="1"/>
  <c r="Q78" i="24"/>
  <c r="Q65" i="24" s="1"/>
  <c r="Q77" i="24"/>
  <c r="Q64" i="24" s="1"/>
  <c r="L91" i="24"/>
  <c r="L65" i="24" s="1"/>
  <c r="O77" i="24"/>
  <c r="O64" i="24" s="1"/>
  <c r="N77" i="24"/>
  <c r="N64" i="24" s="1"/>
  <c r="L77" i="24"/>
  <c r="L64" i="24" s="1"/>
  <c r="P90" i="24"/>
  <c r="P64" i="24" s="1"/>
  <c r="M28" i="24"/>
  <c r="M15" i="24" s="1"/>
  <c r="B15" i="24"/>
  <c r="K41" i="24" s="1"/>
  <c r="P28" i="24"/>
  <c r="P15" i="24" s="1"/>
  <c r="O27" i="24"/>
  <c r="O14" i="24" s="1"/>
  <c r="N27" i="24"/>
  <c r="N14" i="24" s="1"/>
  <c r="P27" i="24"/>
  <c r="P14" i="24" s="1"/>
  <c r="B65" i="24"/>
  <c r="Q24" i="24"/>
  <c r="Q11" i="24" s="1"/>
  <c r="Q86" i="24"/>
  <c r="Q60" i="24" s="1"/>
  <c r="L74" i="24"/>
  <c r="L61" i="24" s="1"/>
  <c r="M74" i="24"/>
  <c r="M61" i="24" s="1"/>
  <c r="Q87" i="24"/>
  <c r="Q61" i="24" s="1"/>
  <c r="N37" i="24"/>
  <c r="N11" i="24" s="1"/>
  <c r="N73" i="24"/>
  <c r="N60" i="24" s="1"/>
  <c r="N74" i="24"/>
  <c r="N61" i="24" s="1"/>
  <c r="O37" i="24"/>
  <c r="O11" i="24" s="1"/>
  <c r="O73" i="24"/>
  <c r="O60" i="24" s="1"/>
  <c r="O74" i="24"/>
  <c r="O61" i="24" s="1"/>
  <c r="L23" i="24"/>
  <c r="L10" i="24" s="1"/>
  <c r="L24" i="24"/>
  <c r="L11" i="24" s="1"/>
  <c r="P37" i="24"/>
  <c r="P11" i="24" s="1"/>
  <c r="P73" i="24"/>
  <c r="P60" i="24" s="1"/>
  <c r="P74" i="24"/>
  <c r="P61" i="24" s="1"/>
  <c r="L86" i="24"/>
  <c r="L60" i="24" s="1"/>
  <c r="M23" i="24"/>
  <c r="M10" i="24" s="1"/>
  <c r="M24" i="24"/>
  <c r="M11" i="24" s="1"/>
  <c r="M86" i="24"/>
  <c r="M60" i="24" s="1"/>
  <c r="B31" i="16" l="1"/>
  <c r="K86" i="24"/>
  <c r="K60" i="24" s="1"/>
  <c r="K24" i="24"/>
  <c r="K11" i="24" s="1"/>
  <c r="N15" i="24"/>
  <c r="J22" i="26"/>
  <c r="N27" i="25"/>
  <c r="N20" i="27"/>
  <c r="K90" i="24"/>
  <c r="K64" i="24" s="1"/>
  <c r="K87" i="24"/>
  <c r="K61" i="24" s="1"/>
  <c r="K40" i="24"/>
  <c r="K14" i="24" s="1"/>
  <c r="K28" i="24"/>
  <c r="K15" i="24" s="1"/>
  <c r="F50" i="29"/>
  <c r="J50" i="29"/>
  <c r="B50" i="29"/>
  <c r="J19" i="28"/>
  <c r="C19" i="28"/>
  <c r="B20" i="27"/>
  <c r="R20" i="27"/>
  <c r="F22" i="26"/>
  <c r="F25" i="25"/>
  <c r="F20" i="27"/>
  <c r="D19" i="28"/>
  <c r="R22" i="26"/>
  <c r="B22" i="26"/>
  <c r="N22" i="26"/>
  <c r="R22" i="25"/>
  <c r="N26" i="25"/>
  <c r="J24" i="25"/>
  <c r="G27" i="25"/>
  <c r="F27" i="25" s="1"/>
  <c r="O25" i="25"/>
  <c r="N25" i="25" s="1"/>
  <c r="L26" i="25"/>
  <c r="J26" i="25" s="1"/>
  <c r="G28" i="25"/>
  <c r="G26" i="25"/>
  <c r="G23" i="25"/>
  <c r="F23" i="25" s="1"/>
  <c r="G24" i="25"/>
  <c r="F24" i="25" s="1"/>
  <c r="N23" i="25"/>
  <c r="J28" i="25"/>
  <c r="P28" i="25"/>
  <c r="N28" i="25" s="1"/>
  <c r="P22" i="25"/>
  <c r="D23" i="25"/>
  <c r="K23" i="25"/>
  <c r="J23" i="25" s="1"/>
  <c r="C24" i="25"/>
  <c r="D27" i="25"/>
  <c r="K27" i="25"/>
  <c r="J27" i="25" s="1"/>
  <c r="H26" i="25"/>
  <c r="L25" i="25"/>
  <c r="J25" i="25" s="1"/>
  <c r="D28" i="25"/>
  <c r="B28" i="25" s="1"/>
  <c r="D25" i="25"/>
  <c r="D26" i="25"/>
  <c r="B26" i="25" s="1"/>
  <c r="H28" i="25"/>
  <c r="K78" i="24"/>
  <c r="K91" i="24"/>
  <c r="K23" i="24"/>
  <c r="K10" i="24" s="1"/>
  <c r="B19" i="28" l="1"/>
  <c r="F26" i="25"/>
  <c r="O22" i="25"/>
  <c r="N22" i="25" s="1"/>
  <c r="C23" i="25"/>
  <c r="B23" i="25" s="1"/>
  <c r="F28" i="25"/>
  <c r="C27" i="25"/>
  <c r="B27" i="25" s="1"/>
  <c r="D22" i="25"/>
  <c r="H22" i="25"/>
  <c r="G22" i="25"/>
  <c r="C25" i="25"/>
  <c r="B25" i="25" s="1"/>
  <c r="L22" i="25"/>
  <c r="K22" i="25"/>
  <c r="D24" i="25"/>
  <c r="B24" i="25" s="1"/>
  <c r="K65" i="24"/>
  <c r="F22" i="25" l="1"/>
  <c r="J22" i="25"/>
  <c r="C22" i="25"/>
  <c r="B22" i="25" s="1"/>
  <c r="B28" i="22" l="1"/>
  <c r="B26" i="22"/>
  <c r="B25" i="22"/>
  <c r="B24" i="22"/>
  <c r="B23" i="22"/>
  <c r="B22" i="22"/>
  <c r="B21" i="22"/>
  <c r="B20" i="22"/>
  <c r="B19" i="22"/>
  <c r="B18" i="22"/>
  <c r="B17" i="22"/>
  <c r="B16" i="22"/>
  <c r="B15" i="22"/>
  <c r="B14" i="22"/>
  <c r="B13" i="22"/>
  <c r="B12" i="22"/>
  <c r="B11" i="22"/>
  <c r="B10" i="22"/>
  <c r="B9" i="22"/>
  <c r="B28" i="21"/>
  <c r="B26" i="21"/>
  <c r="B25" i="21"/>
  <c r="B24" i="21"/>
  <c r="B23" i="21"/>
  <c r="B22" i="21"/>
  <c r="B21" i="21"/>
  <c r="B20" i="21"/>
  <c r="B19" i="21"/>
  <c r="B18" i="21"/>
  <c r="B17" i="21"/>
  <c r="B16" i="21"/>
  <c r="B15" i="21"/>
  <c r="B14" i="21"/>
  <c r="B13" i="21"/>
  <c r="B12" i="21"/>
  <c r="B11" i="21"/>
  <c r="B10" i="21"/>
  <c r="B9" i="21"/>
  <c r="B28" i="20" l="1"/>
  <c r="B26" i="20"/>
  <c r="B25" i="20"/>
  <c r="B24" i="20"/>
  <c r="B23" i="20"/>
  <c r="B22" i="20"/>
  <c r="B21" i="20"/>
  <c r="B20" i="20"/>
  <c r="B19" i="20"/>
  <c r="B18" i="20"/>
  <c r="B17" i="20"/>
  <c r="B16" i="20"/>
  <c r="B15" i="20"/>
  <c r="B14" i="20"/>
  <c r="B13" i="20"/>
  <c r="B12" i="20"/>
  <c r="B11" i="20"/>
  <c r="B10" i="20"/>
  <c r="B9" i="20"/>
  <c r="C9" i="18" l="1"/>
  <c r="D9" i="18"/>
  <c r="G24" i="18"/>
  <c r="H24" i="18"/>
  <c r="G25" i="18"/>
  <c r="H25" i="18"/>
  <c r="G26" i="18"/>
  <c r="H26" i="18"/>
  <c r="G27" i="18"/>
  <c r="H27" i="18"/>
  <c r="G28" i="18"/>
  <c r="H28" i="18"/>
  <c r="G29" i="18"/>
  <c r="H29" i="18"/>
  <c r="G30" i="18"/>
  <c r="H30" i="18"/>
  <c r="G31" i="18"/>
  <c r="H31" i="18"/>
  <c r="G32" i="18"/>
  <c r="H32" i="18"/>
  <c r="F28" i="18" l="1"/>
  <c r="F32" i="18"/>
  <c r="F26" i="18"/>
  <c r="F30" i="18"/>
  <c r="F24" i="18"/>
  <c r="F25" i="18"/>
  <c r="F31" i="18"/>
  <c r="F27" i="18"/>
  <c r="F29" i="18"/>
  <c r="G11" i="7"/>
  <c r="H11" i="7"/>
  <c r="G12" i="7"/>
  <c r="H12" i="7"/>
  <c r="G13" i="7"/>
  <c r="H13" i="7"/>
  <c r="G14" i="7"/>
  <c r="H14" i="7"/>
  <c r="G15" i="7"/>
  <c r="H15" i="7"/>
  <c r="G17" i="7"/>
  <c r="H17" i="7"/>
  <c r="G18" i="7"/>
  <c r="H18" i="7"/>
  <c r="G19" i="7"/>
  <c r="H19" i="7"/>
  <c r="G20" i="7"/>
  <c r="H20" i="7"/>
  <c r="G21" i="7"/>
  <c r="H21" i="7"/>
  <c r="G23" i="7"/>
  <c r="H23" i="7"/>
  <c r="G24" i="7"/>
  <c r="H24" i="7"/>
  <c r="G25" i="7"/>
  <c r="H25" i="7"/>
  <c r="G26" i="7"/>
  <c r="H26" i="7"/>
  <c r="G27" i="7"/>
  <c r="H27" i="7"/>
  <c r="G28" i="7"/>
  <c r="H28" i="7"/>
  <c r="G29" i="7"/>
  <c r="H29" i="7"/>
  <c r="G30" i="7"/>
  <c r="H30" i="7"/>
  <c r="G31" i="7"/>
  <c r="H31" i="7"/>
  <c r="G32" i="7"/>
  <c r="H32" i="7"/>
  <c r="G33" i="7"/>
  <c r="H33" i="7"/>
  <c r="G34" i="7"/>
  <c r="H34" i="7"/>
  <c r="G35" i="7"/>
  <c r="H35" i="7"/>
  <c r="G38" i="7"/>
  <c r="H38" i="7"/>
  <c r="G39" i="7"/>
  <c r="H39" i="7"/>
  <c r="G41" i="7"/>
  <c r="H41" i="7"/>
  <c r="G42" i="7"/>
  <c r="H42" i="7"/>
  <c r="G43" i="7"/>
  <c r="H43" i="7"/>
  <c r="G44" i="7"/>
  <c r="H44" i="7"/>
  <c r="G45" i="7"/>
  <c r="H45" i="7"/>
  <c r="G46" i="7"/>
  <c r="H46" i="7"/>
  <c r="G47" i="7"/>
  <c r="H47" i="7"/>
  <c r="G48" i="7"/>
  <c r="H48" i="7"/>
  <c r="G49" i="7"/>
  <c r="H49" i="7"/>
  <c r="G50" i="7"/>
  <c r="H50" i="7"/>
  <c r="G51" i="7"/>
  <c r="H51" i="7"/>
  <c r="G52" i="7"/>
  <c r="H52" i="7"/>
  <c r="G53" i="7"/>
  <c r="H53" i="7"/>
  <c r="G54" i="7"/>
  <c r="H54" i="7"/>
  <c r="F53" i="7" l="1"/>
  <c r="F48" i="7"/>
  <c r="F39" i="7"/>
  <c r="F28" i="7"/>
  <c r="F25" i="7"/>
  <c r="F15" i="7"/>
  <c r="F24" i="7"/>
  <c r="F14" i="7"/>
  <c r="F29" i="7"/>
  <c r="F30" i="7"/>
  <c r="F26" i="7"/>
  <c r="F23" i="7"/>
  <c r="F18" i="7"/>
  <c r="F13" i="7"/>
  <c r="F12" i="7"/>
  <c r="F51" i="7"/>
  <c r="F47" i="7"/>
  <c r="F33" i="7"/>
  <c r="F46" i="7"/>
  <c r="F41" i="7"/>
  <c r="F35" i="7"/>
  <c r="F54" i="7"/>
  <c r="F49" i="7"/>
  <c r="F38" i="7"/>
  <c r="F32" i="7"/>
  <c r="F42" i="7"/>
  <c r="F31" i="7"/>
  <c r="F43" i="7"/>
  <c r="F52" i="7"/>
  <c r="F45" i="7"/>
  <c r="F34" i="7"/>
  <c r="F27" i="7"/>
  <c r="F19" i="7"/>
  <c r="F50" i="7"/>
  <c r="F44" i="7"/>
  <c r="F21" i="7"/>
  <c r="F20" i="7"/>
  <c r="F17" i="7"/>
  <c r="F11" i="7"/>
  <c r="F13" i="2" l="1"/>
  <c r="G13" i="2"/>
  <c r="H13" i="2"/>
  <c r="J13" i="2"/>
  <c r="K13" i="2"/>
  <c r="L13" i="2"/>
  <c r="N13" i="2"/>
  <c r="O13" i="2"/>
  <c r="P13" i="2"/>
  <c r="R13" i="2"/>
  <c r="S13" i="2"/>
  <c r="T13" i="2"/>
  <c r="F14" i="2"/>
  <c r="G14" i="2"/>
  <c r="H14" i="2"/>
  <c r="J14" i="2"/>
  <c r="K14" i="2"/>
  <c r="L14" i="2"/>
  <c r="N14" i="2"/>
  <c r="O14" i="2"/>
  <c r="P14" i="2"/>
  <c r="R14" i="2"/>
  <c r="S14" i="2"/>
  <c r="T14" i="2"/>
  <c r="F15" i="2"/>
  <c r="G15" i="2"/>
  <c r="H15" i="2"/>
  <c r="J15" i="2"/>
  <c r="K15" i="2"/>
  <c r="L15" i="2"/>
  <c r="N15" i="2"/>
  <c r="O15" i="2"/>
  <c r="P15" i="2"/>
  <c r="R15" i="2"/>
  <c r="S15" i="2"/>
  <c r="T15" i="2"/>
  <c r="L31" i="2" l="1"/>
  <c r="K31" i="2"/>
  <c r="J31" i="2" s="1"/>
  <c r="D12" i="11"/>
  <c r="C12" i="5"/>
  <c r="T10" i="9"/>
  <c r="S10" i="9"/>
  <c r="R10" i="9"/>
  <c r="G33" i="18"/>
  <c r="H33" i="18"/>
  <c r="C12" i="16" l="1"/>
  <c r="C12" i="11"/>
  <c r="D12" i="5"/>
  <c r="B12" i="2"/>
  <c r="D12" i="2"/>
  <c r="B12" i="16"/>
  <c r="B12" i="11"/>
  <c r="C12" i="2"/>
  <c r="D12" i="16"/>
  <c r="B12" i="5"/>
  <c r="F33" i="18"/>
  <c r="C9" i="10" l="1"/>
  <c r="D9" i="10"/>
  <c r="G16" i="10"/>
  <c r="H16" i="10"/>
  <c r="G19" i="10"/>
  <c r="H19" i="10"/>
  <c r="G21" i="10"/>
  <c r="H21" i="10"/>
  <c r="G22" i="10"/>
  <c r="H22" i="10"/>
  <c r="G23" i="10"/>
  <c r="H23" i="10"/>
  <c r="G25" i="10"/>
  <c r="H25" i="10"/>
  <c r="G26" i="10"/>
  <c r="H26" i="10"/>
  <c r="G27" i="10"/>
  <c r="H27" i="10"/>
  <c r="G31" i="10"/>
  <c r="H31" i="10"/>
  <c r="F25" i="10" l="1"/>
  <c r="G9" i="7"/>
  <c r="F23" i="10"/>
  <c r="F19" i="10"/>
  <c r="F31" i="10"/>
  <c r="F22" i="10"/>
  <c r="F27" i="10"/>
  <c r="F26" i="10"/>
  <c r="F16" i="10"/>
  <c r="F21" i="10"/>
  <c r="H9" i="7"/>
  <c r="T10" i="19"/>
  <c r="S10" i="19"/>
  <c r="R10" i="19"/>
  <c r="P10" i="19"/>
  <c r="O10" i="19"/>
  <c r="N10" i="19"/>
  <c r="H10" i="19"/>
  <c r="G10" i="19"/>
  <c r="F10" i="19"/>
  <c r="D10" i="19"/>
  <c r="C10" i="19"/>
  <c r="F9" i="7" l="1"/>
  <c r="H19" i="18"/>
  <c r="G19" i="18"/>
  <c r="H18" i="18"/>
  <c r="G18" i="18"/>
  <c r="H17" i="18"/>
  <c r="G17" i="18"/>
  <c r="H16" i="18"/>
  <c r="G16" i="18"/>
  <c r="H15" i="18"/>
  <c r="G15" i="18"/>
  <c r="H14" i="18"/>
  <c r="G14" i="18"/>
  <c r="H13" i="18"/>
  <c r="G13" i="18"/>
  <c r="H12" i="18"/>
  <c r="G12" i="18"/>
  <c r="H11" i="18"/>
  <c r="G11" i="18"/>
  <c r="H10" i="18"/>
  <c r="G10" i="18"/>
  <c r="F10" i="18" l="1"/>
  <c r="F16" i="18"/>
  <c r="F14" i="18"/>
  <c r="F12" i="18"/>
  <c r="F15" i="18"/>
  <c r="F13" i="18"/>
  <c r="F11" i="18"/>
  <c r="F17" i="18"/>
  <c r="F18" i="18"/>
  <c r="F19" i="18"/>
  <c r="P10" i="12"/>
  <c r="T10" i="17"/>
  <c r="S10" i="17"/>
  <c r="R10" i="17"/>
  <c r="P10" i="17"/>
  <c r="O10" i="17"/>
  <c r="N10" i="17"/>
  <c r="L10" i="17"/>
  <c r="K10" i="17"/>
  <c r="J10" i="17"/>
  <c r="H10" i="17"/>
  <c r="G10" i="17"/>
  <c r="F10" i="17"/>
  <c r="D10" i="17"/>
  <c r="C10" i="17"/>
  <c r="B10" i="17"/>
  <c r="T10" i="12"/>
  <c r="S10" i="12"/>
  <c r="R10" i="12"/>
  <c r="O10" i="12"/>
  <c r="N10" i="12"/>
  <c r="L10" i="12"/>
  <c r="K10" i="12"/>
  <c r="J10" i="12"/>
  <c r="H10" i="12"/>
  <c r="G10" i="12"/>
  <c r="F10" i="12"/>
  <c r="D10" i="12"/>
  <c r="C10" i="12"/>
  <c r="B10" i="12"/>
  <c r="T10" i="6"/>
  <c r="S10" i="6"/>
  <c r="R10" i="6"/>
  <c r="P10" i="6"/>
  <c r="O10" i="6"/>
  <c r="N10" i="6"/>
  <c r="L10" i="6"/>
  <c r="K10" i="6"/>
  <c r="J10" i="6"/>
  <c r="H10" i="6"/>
  <c r="G10" i="6"/>
  <c r="F10" i="6"/>
  <c r="D10" i="6"/>
  <c r="C10" i="6"/>
  <c r="B10" i="6"/>
  <c r="T10" i="3"/>
  <c r="S10" i="3"/>
  <c r="R10" i="3"/>
  <c r="T40" i="11"/>
  <c r="S40" i="11"/>
  <c r="P40" i="11"/>
  <c r="O40" i="11"/>
  <c r="L40" i="11"/>
  <c r="K40" i="11"/>
  <c r="H40" i="11"/>
  <c r="G40" i="11"/>
  <c r="D40" i="11"/>
  <c r="C40" i="11"/>
  <c r="T39" i="11"/>
  <c r="S39" i="11"/>
  <c r="P39" i="11"/>
  <c r="O39" i="11"/>
  <c r="L39" i="11"/>
  <c r="K39" i="11"/>
  <c r="H39" i="11"/>
  <c r="G39" i="11"/>
  <c r="D39" i="11"/>
  <c r="C39" i="11"/>
  <c r="T36" i="11"/>
  <c r="S36" i="11"/>
  <c r="P36" i="11"/>
  <c r="O36" i="11"/>
  <c r="L36" i="11"/>
  <c r="K36" i="11"/>
  <c r="H36" i="11"/>
  <c r="G36" i="11"/>
  <c r="D36" i="11"/>
  <c r="C36" i="11"/>
  <c r="T35" i="11"/>
  <c r="S35" i="11"/>
  <c r="P35" i="11"/>
  <c r="O35" i="11"/>
  <c r="L35" i="11"/>
  <c r="K35" i="11"/>
  <c r="H35" i="11"/>
  <c r="G35" i="11"/>
  <c r="D35" i="11"/>
  <c r="C35" i="11"/>
  <c r="T34" i="11"/>
  <c r="S34" i="11"/>
  <c r="P34" i="11"/>
  <c r="O34" i="11"/>
  <c r="L34" i="11"/>
  <c r="K34" i="11"/>
  <c r="H34" i="11"/>
  <c r="G34" i="11"/>
  <c r="D34" i="11"/>
  <c r="C34" i="11"/>
  <c r="T15" i="11"/>
  <c r="S15" i="11"/>
  <c r="R15" i="11"/>
  <c r="P15" i="11"/>
  <c r="O15" i="11"/>
  <c r="N15" i="11"/>
  <c r="L15" i="11"/>
  <c r="K15" i="11"/>
  <c r="J15" i="11"/>
  <c r="H15" i="11"/>
  <c r="G15" i="11"/>
  <c r="F15" i="11"/>
  <c r="T14" i="11"/>
  <c r="S14" i="11"/>
  <c r="R14" i="11"/>
  <c r="P14" i="11"/>
  <c r="O14" i="11"/>
  <c r="N14" i="11"/>
  <c r="L14" i="11"/>
  <c r="K14" i="11"/>
  <c r="J14" i="11"/>
  <c r="H14" i="11"/>
  <c r="G14" i="11"/>
  <c r="F14" i="11"/>
  <c r="T13" i="11"/>
  <c r="S13" i="11"/>
  <c r="R13" i="11"/>
  <c r="P13" i="11"/>
  <c r="O13" i="11"/>
  <c r="N13" i="11"/>
  <c r="L13" i="11"/>
  <c r="K13" i="11"/>
  <c r="J13" i="11"/>
  <c r="H13" i="11"/>
  <c r="G13" i="11"/>
  <c r="F13" i="11"/>
  <c r="P12" i="16"/>
  <c r="T15" i="16"/>
  <c r="S15" i="16"/>
  <c r="R15" i="16"/>
  <c r="P15" i="16"/>
  <c r="O15" i="16"/>
  <c r="N15" i="16"/>
  <c r="L15" i="16"/>
  <c r="K15" i="16"/>
  <c r="J15" i="16"/>
  <c r="H15" i="16"/>
  <c r="G15" i="16"/>
  <c r="F15" i="16"/>
  <c r="T14" i="16"/>
  <c r="S14" i="16"/>
  <c r="R14" i="16"/>
  <c r="P14" i="16"/>
  <c r="O14" i="16"/>
  <c r="N14" i="16"/>
  <c r="L14" i="16"/>
  <c r="K14" i="16"/>
  <c r="J14" i="16"/>
  <c r="H14" i="16"/>
  <c r="G14" i="16"/>
  <c r="F14" i="16"/>
  <c r="T13" i="16"/>
  <c r="S13" i="16"/>
  <c r="R13" i="16"/>
  <c r="P13" i="16"/>
  <c r="O13" i="16"/>
  <c r="N13" i="16"/>
  <c r="L13" i="16"/>
  <c r="K13" i="16"/>
  <c r="J13" i="16"/>
  <c r="H13" i="16"/>
  <c r="G13" i="16"/>
  <c r="F13" i="16"/>
  <c r="F12" i="16"/>
  <c r="T40" i="5"/>
  <c r="S40" i="5"/>
  <c r="P40" i="5"/>
  <c r="O40" i="5"/>
  <c r="L40" i="5"/>
  <c r="K40" i="5"/>
  <c r="H40" i="5"/>
  <c r="G40" i="5"/>
  <c r="D40" i="5"/>
  <c r="C40" i="5"/>
  <c r="T39" i="5"/>
  <c r="S39" i="5"/>
  <c r="P39" i="5"/>
  <c r="O39" i="5"/>
  <c r="L39" i="5"/>
  <c r="K39" i="5"/>
  <c r="H39" i="5"/>
  <c r="G39" i="5"/>
  <c r="D39" i="5"/>
  <c r="C39" i="5"/>
  <c r="T36" i="5"/>
  <c r="S36" i="5"/>
  <c r="P36" i="5"/>
  <c r="O36" i="5"/>
  <c r="L36" i="5"/>
  <c r="K36" i="5"/>
  <c r="H36" i="5"/>
  <c r="G36" i="5"/>
  <c r="D36" i="5"/>
  <c r="C36" i="5"/>
  <c r="T35" i="5"/>
  <c r="S35" i="5"/>
  <c r="P35" i="5"/>
  <c r="O35" i="5"/>
  <c r="L35" i="5"/>
  <c r="K35" i="5"/>
  <c r="H35" i="5"/>
  <c r="G35" i="5"/>
  <c r="D35" i="5"/>
  <c r="C35" i="5"/>
  <c r="T34" i="5"/>
  <c r="S34" i="5"/>
  <c r="P34" i="5"/>
  <c r="O34" i="5"/>
  <c r="L34" i="5"/>
  <c r="K34" i="5"/>
  <c r="H34" i="5"/>
  <c r="G34" i="5"/>
  <c r="D34" i="5"/>
  <c r="C34" i="5"/>
  <c r="T12" i="5"/>
  <c r="N12" i="5"/>
  <c r="L33" i="5"/>
  <c r="G12" i="5"/>
  <c r="T15" i="5"/>
  <c r="S15" i="5"/>
  <c r="R15" i="5"/>
  <c r="P15" i="5"/>
  <c r="O15" i="5"/>
  <c r="N15" i="5"/>
  <c r="L15" i="5"/>
  <c r="K15" i="5"/>
  <c r="J15" i="5"/>
  <c r="H15" i="5"/>
  <c r="G15" i="5"/>
  <c r="F15" i="5"/>
  <c r="T14" i="5"/>
  <c r="S14" i="5"/>
  <c r="R14" i="5"/>
  <c r="P14" i="5"/>
  <c r="O14" i="5"/>
  <c r="N14" i="5"/>
  <c r="L14" i="5"/>
  <c r="K14" i="5"/>
  <c r="J14" i="5"/>
  <c r="H14" i="5"/>
  <c r="G14" i="5"/>
  <c r="F14" i="5"/>
  <c r="T13" i="5"/>
  <c r="S13" i="5"/>
  <c r="R13" i="5"/>
  <c r="P13" i="5"/>
  <c r="O13" i="5"/>
  <c r="N13" i="5"/>
  <c r="L13" i="5"/>
  <c r="K13" i="5"/>
  <c r="J13" i="5"/>
  <c r="H13" i="5"/>
  <c r="G13" i="5"/>
  <c r="F13" i="5"/>
  <c r="H30" i="16" l="1"/>
  <c r="H32" i="16"/>
  <c r="S30" i="16"/>
  <c r="S31" i="16"/>
  <c r="S32" i="16"/>
  <c r="T30" i="16"/>
  <c r="T31" i="16"/>
  <c r="T32" i="16"/>
  <c r="O30" i="16"/>
  <c r="O31" i="16"/>
  <c r="O32" i="16"/>
  <c r="K30" i="16"/>
  <c r="P30" i="16"/>
  <c r="N30" i="16" s="1"/>
  <c r="P31" i="16"/>
  <c r="K32" i="16"/>
  <c r="P32" i="16"/>
  <c r="G30" i="16"/>
  <c r="F30" i="16" s="1"/>
  <c r="L30" i="16"/>
  <c r="G32" i="16"/>
  <c r="L32" i="16"/>
  <c r="R39" i="5"/>
  <c r="F39" i="5"/>
  <c r="N40" i="5"/>
  <c r="J39" i="5"/>
  <c r="C31" i="11"/>
  <c r="B34" i="11"/>
  <c r="D31" i="11"/>
  <c r="O31" i="11"/>
  <c r="F39" i="11"/>
  <c r="R39" i="11"/>
  <c r="H31" i="11"/>
  <c r="F34" i="11"/>
  <c r="R34" i="11"/>
  <c r="F36" i="5"/>
  <c r="R36" i="5"/>
  <c r="F40" i="5"/>
  <c r="R40" i="5"/>
  <c r="J35" i="5"/>
  <c r="C30" i="5"/>
  <c r="P29" i="5"/>
  <c r="S12" i="16"/>
  <c r="G30" i="11"/>
  <c r="K12" i="11"/>
  <c r="T29" i="11"/>
  <c r="P12" i="11"/>
  <c r="G38" i="11"/>
  <c r="S29" i="11"/>
  <c r="J36" i="11"/>
  <c r="R35" i="11"/>
  <c r="J35" i="11"/>
  <c r="B35" i="11"/>
  <c r="F12" i="11"/>
  <c r="H12" i="11"/>
  <c r="J34" i="11"/>
  <c r="B36" i="11"/>
  <c r="K38" i="5"/>
  <c r="L38" i="5"/>
  <c r="K31" i="5"/>
  <c r="T30" i="5"/>
  <c r="B40" i="5"/>
  <c r="D31" i="5"/>
  <c r="P31" i="5"/>
  <c r="B36" i="5"/>
  <c r="G30" i="5"/>
  <c r="P33" i="5"/>
  <c r="H30" i="5"/>
  <c r="S33" i="5"/>
  <c r="S29" i="5"/>
  <c r="J34" i="5"/>
  <c r="B35" i="5"/>
  <c r="K33" i="5"/>
  <c r="J33" i="5" s="1"/>
  <c r="S38" i="5"/>
  <c r="J40" i="5"/>
  <c r="H12" i="5"/>
  <c r="T38" i="5"/>
  <c r="O31" i="5"/>
  <c r="F34" i="5"/>
  <c r="R34" i="5"/>
  <c r="K29" i="5"/>
  <c r="L29" i="5"/>
  <c r="G31" i="5"/>
  <c r="D33" i="5"/>
  <c r="S12" i="5"/>
  <c r="T29" i="5"/>
  <c r="H31" i="5"/>
  <c r="L12" i="5"/>
  <c r="N35" i="5"/>
  <c r="T33" i="5"/>
  <c r="C31" i="5"/>
  <c r="O33" i="5"/>
  <c r="N34" i="5"/>
  <c r="F35" i="5"/>
  <c r="J36" i="5"/>
  <c r="N12" i="16"/>
  <c r="P29" i="16" s="1"/>
  <c r="H38" i="11"/>
  <c r="F36" i="11"/>
  <c r="R36" i="11"/>
  <c r="J12" i="11"/>
  <c r="K38" i="11"/>
  <c r="R12" i="11"/>
  <c r="G12" i="11"/>
  <c r="D29" i="11"/>
  <c r="L30" i="11"/>
  <c r="L38" i="11"/>
  <c r="N34" i="11"/>
  <c r="L33" i="11"/>
  <c r="S33" i="11"/>
  <c r="J39" i="11"/>
  <c r="B40" i="11"/>
  <c r="O29" i="11"/>
  <c r="S30" i="11"/>
  <c r="S38" i="11"/>
  <c r="R40" i="11"/>
  <c r="P29" i="11"/>
  <c r="T33" i="11"/>
  <c r="B39" i="11"/>
  <c r="T30" i="11"/>
  <c r="H29" i="11"/>
  <c r="P30" i="11"/>
  <c r="T31" i="11"/>
  <c r="S12" i="11"/>
  <c r="G31" i="11"/>
  <c r="H33" i="11"/>
  <c r="L12" i="11"/>
  <c r="T12" i="11"/>
  <c r="K29" i="11"/>
  <c r="H30" i="11"/>
  <c r="P31" i="11"/>
  <c r="O33" i="11"/>
  <c r="T38" i="11"/>
  <c r="N12" i="11"/>
  <c r="L29" i="11"/>
  <c r="P33" i="11"/>
  <c r="J40" i="11"/>
  <c r="C29" i="11"/>
  <c r="K30" i="11"/>
  <c r="P38" i="11"/>
  <c r="F35" i="11"/>
  <c r="N40" i="11"/>
  <c r="C30" i="11"/>
  <c r="K31" i="11"/>
  <c r="N39" i="11"/>
  <c r="G29" i="11"/>
  <c r="D30" i="11"/>
  <c r="O30" i="11"/>
  <c r="L31" i="11"/>
  <c r="S31" i="11"/>
  <c r="K33" i="11"/>
  <c r="N36" i="11"/>
  <c r="N35" i="11"/>
  <c r="F40" i="11"/>
  <c r="O38" i="11"/>
  <c r="G33" i="11"/>
  <c r="O12" i="11"/>
  <c r="R12" i="16"/>
  <c r="K12" i="16"/>
  <c r="H12" i="16"/>
  <c r="H29" i="16" s="1"/>
  <c r="J12" i="16"/>
  <c r="G12" i="16"/>
  <c r="G29" i="16" s="1"/>
  <c r="L12" i="16"/>
  <c r="T12" i="16"/>
  <c r="G29" i="5"/>
  <c r="D30" i="5"/>
  <c r="O30" i="5"/>
  <c r="L31" i="5"/>
  <c r="S31" i="5"/>
  <c r="B34" i="5"/>
  <c r="B39" i="5"/>
  <c r="H29" i="5"/>
  <c r="P30" i="5"/>
  <c r="T31" i="5"/>
  <c r="R12" i="5"/>
  <c r="O12" i="5"/>
  <c r="O28" i="5" s="1"/>
  <c r="F12" i="5"/>
  <c r="G28" i="5" s="1"/>
  <c r="P12" i="5"/>
  <c r="P28" i="5" s="1"/>
  <c r="R35" i="5"/>
  <c r="G33" i="5"/>
  <c r="K12" i="5"/>
  <c r="C29" i="5"/>
  <c r="K30" i="5"/>
  <c r="H38" i="5"/>
  <c r="N36" i="5"/>
  <c r="D29" i="5"/>
  <c r="O29" i="5"/>
  <c r="N29" i="5" s="1"/>
  <c r="L30" i="5"/>
  <c r="S30" i="5"/>
  <c r="J12" i="5"/>
  <c r="N39" i="5"/>
  <c r="O12" i="16"/>
  <c r="O38" i="5"/>
  <c r="P38" i="5"/>
  <c r="H33" i="5"/>
  <c r="G38" i="5"/>
  <c r="L39" i="2"/>
  <c r="K39" i="2"/>
  <c r="L35" i="2"/>
  <c r="K35" i="2"/>
  <c r="K12" i="2"/>
  <c r="L29" i="2"/>
  <c r="F32" i="16" l="1"/>
  <c r="R31" i="16"/>
  <c r="R32" i="16"/>
  <c r="R30" i="16"/>
  <c r="F29" i="11"/>
  <c r="J30" i="16"/>
  <c r="J32" i="16"/>
  <c r="N32" i="16"/>
  <c r="N31" i="16"/>
  <c r="K29" i="16"/>
  <c r="L29" i="16"/>
  <c r="J29" i="11"/>
  <c r="B30" i="5"/>
  <c r="R30" i="5"/>
  <c r="O29" i="16"/>
  <c r="N29" i="16" s="1"/>
  <c r="T29" i="16"/>
  <c r="S29" i="16"/>
  <c r="F29" i="16"/>
  <c r="N38" i="11"/>
  <c r="N31" i="11"/>
  <c r="B31" i="11"/>
  <c r="F31" i="11"/>
  <c r="B29" i="11"/>
  <c r="J30" i="11"/>
  <c r="F33" i="11"/>
  <c r="R29" i="11"/>
  <c r="O28" i="11"/>
  <c r="N30" i="5"/>
  <c r="J29" i="5"/>
  <c r="B31" i="5"/>
  <c r="F30" i="11"/>
  <c r="N33" i="11"/>
  <c r="J39" i="2"/>
  <c r="J31" i="5"/>
  <c r="R29" i="5"/>
  <c r="F31" i="5"/>
  <c r="R33" i="5"/>
  <c r="F30" i="5"/>
  <c r="J38" i="5"/>
  <c r="F38" i="11"/>
  <c r="H28" i="11"/>
  <c r="C38" i="11"/>
  <c r="C28" i="11"/>
  <c r="P28" i="11"/>
  <c r="J38" i="11"/>
  <c r="R38" i="11"/>
  <c r="K28" i="11"/>
  <c r="J31" i="11"/>
  <c r="L28" i="11"/>
  <c r="R30" i="11"/>
  <c r="G28" i="11"/>
  <c r="B30" i="11"/>
  <c r="D33" i="11"/>
  <c r="R33" i="11"/>
  <c r="J33" i="11"/>
  <c r="R31" i="5"/>
  <c r="F38" i="5"/>
  <c r="N31" i="5"/>
  <c r="N28" i="5"/>
  <c r="N33" i="5"/>
  <c r="S28" i="5"/>
  <c r="F29" i="5"/>
  <c r="L12" i="2"/>
  <c r="K30" i="2"/>
  <c r="L30" i="2"/>
  <c r="K38" i="2"/>
  <c r="L38" i="2"/>
  <c r="K29" i="2"/>
  <c r="J29" i="2" s="1"/>
  <c r="J12" i="2"/>
  <c r="K28" i="2" s="1"/>
  <c r="J35" i="2"/>
  <c r="K33" i="2"/>
  <c r="L33" i="2"/>
  <c r="L28" i="5"/>
  <c r="R38" i="5"/>
  <c r="F33" i="5"/>
  <c r="C38" i="5"/>
  <c r="K28" i="5"/>
  <c r="R31" i="11"/>
  <c r="T28" i="11"/>
  <c r="S28" i="11"/>
  <c r="N29" i="11"/>
  <c r="C33" i="11"/>
  <c r="N30" i="11"/>
  <c r="D38" i="11"/>
  <c r="H28" i="5"/>
  <c r="F28" i="5" s="1"/>
  <c r="D38" i="5"/>
  <c r="J30" i="5"/>
  <c r="T28" i="5"/>
  <c r="D28" i="5"/>
  <c r="B29" i="5"/>
  <c r="C28" i="5"/>
  <c r="C33" i="5"/>
  <c r="B33" i="5" s="1"/>
  <c r="N38" i="5"/>
  <c r="H12" i="10"/>
  <c r="G12" i="10"/>
  <c r="H11" i="10"/>
  <c r="G11" i="10"/>
  <c r="H9" i="10"/>
  <c r="G9" i="10"/>
  <c r="P10" i="9"/>
  <c r="O10" i="9"/>
  <c r="N10" i="9"/>
  <c r="L10" i="9"/>
  <c r="K10" i="9"/>
  <c r="J10" i="9"/>
  <c r="H10" i="9"/>
  <c r="G10" i="9"/>
  <c r="F10" i="9"/>
  <c r="H9" i="4"/>
  <c r="G9" i="4"/>
  <c r="P10" i="3"/>
  <c r="O10" i="3"/>
  <c r="L10" i="3"/>
  <c r="K10" i="3"/>
  <c r="J10" i="3"/>
  <c r="H10" i="3"/>
  <c r="G10" i="3"/>
  <c r="F10" i="3"/>
  <c r="D10" i="3"/>
  <c r="C10" i="3"/>
  <c r="B10" i="3"/>
  <c r="T40" i="2"/>
  <c r="S40" i="2"/>
  <c r="P40" i="2"/>
  <c r="O40" i="2"/>
  <c r="H40" i="2"/>
  <c r="G40" i="2"/>
  <c r="D40" i="2"/>
  <c r="C40" i="2"/>
  <c r="T39" i="2"/>
  <c r="S39" i="2"/>
  <c r="P39" i="2"/>
  <c r="O39" i="2"/>
  <c r="H39" i="2"/>
  <c r="G39" i="2"/>
  <c r="D39" i="2"/>
  <c r="C39" i="2"/>
  <c r="T36" i="2"/>
  <c r="S36" i="2"/>
  <c r="P36" i="2"/>
  <c r="O36" i="2"/>
  <c r="H36" i="2"/>
  <c r="G36" i="2"/>
  <c r="D36" i="2"/>
  <c r="C36" i="2"/>
  <c r="T35" i="2"/>
  <c r="S35" i="2"/>
  <c r="P35" i="2"/>
  <c r="O35" i="2"/>
  <c r="H35" i="2"/>
  <c r="G35" i="2"/>
  <c r="D35" i="2"/>
  <c r="C35" i="2"/>
  <c r="T34" i="2"/>
  <c r="S34" i="2"/>
  <c r="P34" i="2"/>
  <c r="O34" i="2"/>
  <c r="H34" i="2"/>
  <c r="G34" i="2"/>
  <c r="D34" i="2"/>
  <c r="C34" i="2"/>
  <c r="T29" i="2"/>
  <c r="J29" i="16" l="1"/>
  <c r="B33" i="11"/>
  <c r="C10" i="9"/>
  <c r="D10" i="9"/>
  <c r="B10" i="9"/>
  <c r="R29" i="16"/>
  <c r="B38" i="11"/>
  <c r="C29" i="16"/>
  <c r="D29" i="16"/>
  <c r="F9" i="4"/>
  <c r="N28" i="11"/>
  <c r="F28" i="11"/>
  <c r="J28" i="11"/>
  <c r="D28" i="11"/>
  <c r="B28" i="11" s="1"/>
  <c r="J38" i="2"/>
  <c r="R35" i="2"/>
  <c r="B35" i="2"/>
  <c r="B36" i="2"/>
  <c r="H9" i="18"/>
  <c r="R28" i="11"/>
  <c r="J28" i="5"/>
  <c r="R28" i="5"/>
  <c r="L28" i="2"/>
  <c r="J28" i="2" s="1"/>
  <c r="H12" i="2"/>
  <c r="G12" i="2"/>
  <c r="F12" i="2"/>
  <c r="F39" i="2"/>
  <c r="F40" i="2"/>
  <c r="R12" i="2"/>
  <c r="B40" i="2"/>
  <c r="J30" i="2"/>
  <c r="P12" i="2"/>
  <c r="O38" i="2"/>
  <c r="G38" i="2"/>
  <c r="N12" i="2"/>
  <c r="F36" i="2"/>
  <c r="S33" i="2"/>
  <c r="J33" i="2"/>
  <c r="P30" i="2"/>
  <c r="T33" i="2"/>
  <c r="C29" i="2"/>
  <c r="D29" i="2"/>
  <c r="N34" i="2"/>
  <c r="F12" i="10"/>
  <c r="G9" i="18"/>
  <c r="F11" i="10"/>
  <c r="F9" i="10"/>
  <c r="B38" i="5"/>
  <c r="B28" i="5"/>
  <c r="F34" i="2"/>
  <c r="N35" i="2"/>
  <c r="T31" i="2"/>
  <c r="N36" i="2"/>
  <c r="N40" i="2"/>
  <c r="R39" i="2"/>
  <c r="R40" i="2"/>
  <c r="O29" i="2"/>
  <c r="T30" i="2"/>
  <c r="O31" i="2"/>
  <c r="H38" i="2"/>
  <c r="H33" i="2"/>
  <c r="P29" i="2"/>
  <c r="P31" i="2"/>
  <c r="O33" i="2"/>
  <c r="F35" i="2"/>
  <c r="G30" i="2"/>
  <c r="B39" i="2"/>
  <c r="O30" i="2"/>
  <c r="P38" i="2"/>
  <c r="D30" i="2"/>
  <c r="S30" i="2"/>
  <c r="T38" i="2"/>
  <c r="N39" i="2"/>
  <c r="G29" i="2"/>
  <c r="G31" i="2"/>
  <c r="H29" i="2"/>
  <c r="C30" i="2"/>
  <c r="H31" i="2"/>
  <c r="G33" i="2"/>
  <c r="O12" i="2"/>
  <c r="R34" i="2"/>
  <c r="B34" i="2"/>
  <c r="H30" i="2"/>
  <c r="C31" i="2"/>
  <c r="P33" i="2"/>
  <c r="S29" i="2"/>
  <c r="R29" i="2" s="1"/>
  <c r="D31" i="2"/>
  <c r="S31" i="2"/>
  <c r="R36" i="2"/>
  <c r="S12" i="2"/>
  <c r="S38" i="2"/>
  <c r="T12" i="2"/>
  <c r="B29" i="16" l="1"/>
  <c r="R30" i="2"/>
  <c r="N30" i="2"/>
  <c r="R31" i="2"/>
  <c r="T28" i="2"/>
  <c r="S28" i="2"/>
  <c r="F38" i="2"/>
  <c r="N29" i="2"/>
  <c r="B29" i="2"/>
  <c r="R33" i="2"/>
  <c r="F9" i="18"/>
  <c r="R38" i="2"/>
  <c r="P28" i="2"/>
  <c r="F29" i="2"/>
  <c r="O28" i="2"/>
  <c r="N38" i="2"/>
  <c r="F31" i="2"/>
  <c r="N31" i="2"/>
  <c r="N33" i="2"/>
  <c r="B30" i="2"/>
  <c r="F33" i="2"/>
  <c r="F30" i="2"/>
  <c r="C38" i="2"/>
  <c r="D38" i="2"/>
  <c r="G28" i="2"/>
  <c r="B31" i="2"/>
  <c r="H28" i="2"/>
  <c r="D33" i="2"/>
  <c r="C33" i="2"/>
  <c r="R28" i="2" l="1"/>
  <c r="N28" i="2"/>
  <c r="F28" i="2"/>
  <c r="B33" i="2"/>
  <c r="B38" i="2"/>
  <c r="C28" i="2"/>
  <c r="D28" i="2"/>
  <c r="B28" i="2" l="1"/>
  <c r="H9" i="47" l="1"/>
  <c r="B9" i="47" s="1"/>
  <c r="B10" i="47"/>
  <c r="C16" i="70"/>
  <c r="F16" i="70"/>
  <c r="I16" i="70"/>
  <c r="E16" i="70"/>
  <c r="G16" i="70"/>
  <c r="H16" i="70"/>
  <c r="J16" i="70"/>
  <c r="D16" i="70"/>
  <c r="B10" i="70"/>
  <c r="I15" i="70" l="1"/>
  <c r="B16" i="70"/>
  <c r="J15" i="70"/>
  <c r="F15" i="70"/>
  <c r="D15" i="70"/>
  <c r="H15" i="70"/>
  <c r="C15" i="70"/>
  <c r="G15" i="70"/>
  <c r="E15" i="70"/>
  <c r="B15" i="70" l="1"/>
</calcChain>
</file>

<file path=xl/sharedStrings.xml><?xml version="1.0" encoding="utf-8"?>
<sst xmlns="http://schemas.openxmlformats.org/spreadsheetml/2006/main" count="3745" uniqueCount="531">
  <si>
    <t>Total</t>
  </si>
  <si>
    <t>Docente</t>
  </si>
  <si>
    <t xml:space="preserve">T </t>
  </si>
  <si>
    <t>H</t>
  </si>
  <si>
    <t>M</t>
  </si>
  <si>
    <t>Cifras Absolutas</t>
  </si>
  <si>
    <t xml:space="preserve">  Pública</t>
  </si>
  <si>
    <t xml:space="preserve">  Privada</t>
  </si>
  <si>
    <t>Cifras Relativas</t>
  </si>
  <si>
    <t>San José Central</t>
  </si>
  <si>
    <t>San José Norte</t>
  </si>
  <si>
    <t>San José Oeste</t>
  </si>
  <si>
    <t>Desamparados</t>
  </si>
  <si>
    <t>Puriscal</t>
  </si>
  <si>
    <t>Pérez Zeledón</t>
  </si>
  <si>
    <t>Los Santos</t>
  </si>
  <si>
    <t>Alajuela</t>
  </si>
  <si>
    <t>Occidente</t>
  </si>
  <si>
    <t>San Carlos</t>
  </si>
  <si>
    <t>Zona Norte-Norte</t>
  </si>
  <si>
    <t>Cartago</t>
  </si>
  <si>
    <t>Turrialba</t>
  </si>
  <si>
    <t>Heredia</t>
  </si>
  <si>
    <t>Sarapiqui</t>
  </si>
  <si>
    <t>Liberia</t>
  </si>
  <si>
    <t>Nicoya</t>
  </si>
  <si>
    <t>Santa Cruz</t>
  </si>
  <si>
    <t>Cañas</t>
  </si>
  <si>
    <t>Puntarenas</t>
  </si>
  <si>
    <t>Coto</t>
  </si>
  <si>
    <t>Aguirre</t>
  </si>
  <si>
    <t>Grande de Térraba</t>
  </si>
  <si>
    <t>Peninsular</t>
  </si>
  <si>
    <t>Limón</t>
  </si>
  <si>
    <t>Guápiles</t>
  </si>
  <si>
    <t>Sulá</t>
  </si>
  <si>
    <t>POR CARGO</t>
  </si>
  <si>
    <t>Absoluto</t>
  </si>
  <si>
    <t>Relativo</t>
  </si>
  <si>
    <t>Cargo</t>
  </si>
  <si>
    <t>Hombres</t>
  </si>
  <si>
    <t>Mujeres</t>
  </si>
  <si>
    <t>Docentes</t>
  </si>
  <si>
    <t>PERSONAL TOTAL EN I Y II CICLOS</t>
  </si>
  <si>
    <t>PERSONAL TOTAL EN ESCUELAS NOCTURNAS</t>
  </si>
  <si>
    <t>T</t>
  </si>
  <si>
    <t>Director</t>
  </si>
  <si>
    <t>Asistente de Dirección</t>
  </si>
  <si>
    <t>Orientador</t>
  </si>
  <si>
    <t>Orientador Asistente</t>
  </si>
  <si>
    <t>Otros</t>
  </si>
  <si>
    <t>Español</t>
  </si>
  <si>
    <t>Estudios Sociales</t>
  </si>
  <si>
    <t>Matemática</t>
  </si>
  <si>
    <t>Ciencias</t>
  </si>
  <si>
    <t>Biología</t>
  </si>
  <si>
    <t>Física</t>
  </si>
  <si>
    <t>Francés</t>
  </si>
  <si>
    <t>Inglés</t>
  </si>
  <si>
    <t>Educación Religiosa</t>
  </si>
  <si>
    <t>Educación Física</t>
  </si>
  <si>
    <t>Educación Musical</t>
  </si>
  <si>
    <t>Educación para el Hogar</t>
  </si>
  <si>
    <t>Artes Industriales</t>
  </si>
  <si>
    <t>Oficinista</t>
  </si>
  <si>
    <t>Cocinera</t>
  </si>
  <si>
    <t>Generalista en Educación Especial</t>
  </si>
  <si>
    <t>Discapacidad Múltiple</t>
  </si>
  <si>
    <t>Discapacidad Visual</t>
  </si>
  <si>
    <t>Problemas Emocionales y de Conducta</t>
  </si>
  <si>
    <t>Trabajo Social</t>
  </si>
  <si>
    <t>Terapia Ocupacional</t>
  </si>
  <si>
    <t>Artes Plásticas</t>
  </si>
  <si>
    <t>Técnico Docente</t>
  </si>
  <si>
    <t>Zona y Dependencia</t>
  </si>
  <si>
    <t>Docente-Administrativo</t>
  </si>
  <si>
    <t>Administrativo y de Servicios</t>
  </si>
  <si>
    <t>Dirección Regional</t>
  </si>
  <si>
    <t>PERSONAL TOTAL EN COLEGIO NACIONAL VIRTUAL MARCO TULIO SALAZAR</t>
  </si>
  <si>
    <t>Administrativos-Docentes</t>
  </si>
  <si>
    <t>Subdirector</t>
  </si>
  <si>
    <t>Auxiliar Administrativo</t>
  </si>
  <si>
    <t>Administrativos reubicados</t>
  </si>
  <si>
    <t>Técnicos-Docentes</t>
  </si>
  <si>
    <t>Bibliotecólogo</t>
  </si>
  <si>
    <t>Técnicos-Docentes Reubicados</t>
  </si>
  <si>
    <t>Italiano</t>
  </si>
  <si>
    <t>Informática</t>
  </si>
  <si>
    <t>Docentes Reubicados</t>
  </si>
  <si>
    <t>Otros Docentes</t>
  </si>
  <si>
    <t>Retraso Mental</t>
  </si>
  <si>
    <t>Audición y Lenguaje</t>
  </si>
  <si>
    <t>Sordo-Ceguera</t>
  </si>
  <si>
    <t>Problemas de Aprendizaje</t>
  </si>
  <si>
    <t>Terapia del Lenguaje</t>
  </si>
  <si>
    <t>Docentes Reubicados de Educación Especial</t>
  </si>
  <si>
    <t>Otros Docentes Educación Especial</t>
  </si>
  <si>
    <t>Administrativos y de Servicios</t>
  </si>
  <si>
    <t>Psicólogo</t>
  </si>
  <si>
    <t>Sociólogo</t>
  </si>
  <si>
    <t>Terapia Física</t>
  </si>
  <si>
    <t>Trabajador Calificado</t>
  </si>
  <si>
    <t>Oficial de Seguridad</t>
  </si>
  <si>
    <t>Auxiliar de Vigilancia</t>
  </si>
  <si>
    <t>Conserje</t>
  </si>
  <si>
    <t>De I y II Ciclos</t>
  </si>
  <si>
    <t>Unidocente</t>
  </si>
  <si>
    <t>Aula Edad</t>
  </si>
  <si>
    <t>Química</t>
  </si>
  <si>
    <t>Educación Cívica</t>
  </si>
  <si>
    <t>Educación para la Vida Cotidiana</t>
  </si>
  <si>
    <t>Filosofía</t>
  </si>
  <si>
    <t>Psicología</t>
  </si>
  <si>
    <t>Académica Diurna</t>
  </si>
  <si>
    <t>Académica Nocturna</t>
  </si>
  <si>
    <t>Técnica Diurna</t>
  </si>
  <si>
    <t>Técnica Nocturna</t>
  </si>
  <si>
    <t>PERSONAL TOTAL EN EDUCACIÓN REGULAR</t>
  </si>
  <si>
    <t>Año</t>
  </si>
  <si>
    <t>Preescolar</t>
  </si>
  <si>
    <t>I y II Ciclos</t>
  </si>
  <si>
    <t>...</t>
  </si>
  <si>
    <t>…</t>
  </si>
  <si>
    <t>Escuelas Nocturnas</t>
  </si>
  <si>
    <t>III Ciclo y Educación Diversificada</t>
  </si>
  <si>
    <t>Educación  Especial</t>
  </si>
  <si>
    <t>IPEC CINDEA</t>
  </si>
  <si>
    <t>PERSONAL DOCENTE-ADMINISTRATIVO EN EDUCACIÓN REGULAR</t>
  </si>
  <si>
    <t>PERSONAL DOCENTE EN EDUCACIÓN REGULAR</t>
  </si>
  <si>
    <t>PERSONAL ADMINISTRATIVO Y DE SERVICIOS EN EDUCACIÓN REGULAR</t>
  </si>
  <si>
    <t>Masculino</t>
  </si>
  <si>
    <t>Femenino</t>
  </si>
  <si>
    <t>Educación Especial</t>
  </si>
  <si>
    <t>IPEC / CINDEA</t>
  </si>
  <si>
    <t>(Cifras Absolutas)</t>
  </si>
  <si>
    <t>(Cifras Relativas)</t>
  </si>
  <si>
    <t>POR DIRECCIÓN REGIONAL Y CARGO</t>
  </si>
  <si>
    <t>PERSONAL DOCENTE EN I Y II CICLOS</t>
  </si>
  <si>
    <t>Nivel de Enseñanza</t>
  </si>
  <si>
    <t>Docentes de Preescolar</t>
  </si>
  <si>
    <t>PERSONAL DOCENTE EN COLEGIO NACIONAL VIRTUAL MARCO TULIO SALAZAR</t>
  </si>
  <si>
    <t>PERSONAL DOCENTE EN EDUCACIÓN ESPECIAL</t>
  </si>
  <si>
    <t>PERSONAL DOCENTE EN ESCUELAS NOCTURNAS</t>
  </si>
  <si>
    <t>Cifras absolutas</t>
  </si>
  <si>
    <t>Titulado</t>
  </si>
  <si>
    <t>No Titulado</t>
  </si>
  <si>
    <t>Cifras relativas</t>
  </si>
  <si>
    <t>PERSONAL DOCENTE EN EDUCACIÓN PREESCOLAR</t>
  </si>
  <si>
    <t>POR GRUPO PROFESIONAL</t>
  </si>
  <si>
    <t>KAU</t>
  </si>
  <si>
    <t>KT</t>
  </si>
  <si>
    <t>Otro</t>
  </si>
  <si>
    <t>PAU</t>
  </si>
  <si>
    <t>PT</t>
  </si>
  <si>
    <t>MAU</t>
  </si>
  <si>
    <t>MT</t>
  </si>
  <si>
    <t>VAU</t>
  </si>
  <si>
    <t>VT</t>
  </si>
  <si>
    <t>PERSONAL DOCENTE  EN EDUCACIÓN ESPECIAL</t>
  </si>
  <si>
    <t>EAU</t>
  </si>
  <si>
    <t>ET</t>
  </si>
  <si>
    <t>POR GRUPO PROFESIONAL Y CARGO</t>
  </si>
  <si>
    <t>POR DIRECCIÓN REGIONAL Y GRUPO PROFESIONAL</t>
  </si>
  <si>
    <t>POR GRUPO PROFESIONAL, ZONA Y DEPENDENCIA</t>
  </si>
  <si>
    <t>PEGB</t>
  </si>
  <si>
    <t>POR DIRECCION REGIONAL Y GRUPO PROFESIONAL</t>
  </si>
  <si>
    <t>III Ciclo-Educación Diversificada</t>
  </si>
  <si>
    <t>Aspirantes</t>
  </si>
  <si>
    <t>.</t>
  </si>
  <si>
    <t>De Grupo</t>
  </si>
  <si>
    <t>Historia Universal</t>
  </si>
  <si>
    <t>Geografía General</t>
  </si>
  <si>
    <t>Introducción a la Física y a la Química</t>
  </si>
  <si>
    <t>PERSONAL DOCENTE IPEC-CINDEA</t>
  </si>
  <si>
    <t>Total Materias Básicas</t>
  </si>
  <si>
    <t>Total Educación Especial</t>
  </si>
  <si>
    <t>Docentes Reubicados de Educ. Especial</t>
  </si>
  <si>
    <t>Sarapiquí</t>
  </si>
  <si>
    <t>INDICE</t>
  </si>
  <si>
    <t xml:space="preserve">Serie Histórica de Personal  </t>
  </si>
  <si>
    <t>C1-C11</t>
  </si>
  <si>
    <t>Personal en Educación Preescolar</t>
  </si>
  <si>
    <t xml:space="preserve">Personal en I y II Ciclos </t>
  </si>
  <si>
    <t xml:space="preserve">Personal en Escuelas Nocturnas  </t>
  </si>
  <si>
    <t>Personal en III Ciclo y Educación Diversificada</t>
  </si>
  <si>
    <t>C18-C24</t>
  </si>
  <si>
    <t>C25-C31</t>
  </si>
  <si>
    <t>C32-C36</t>
  </si>
  <si>
    <t>C37-C43</t>
  </si>
  <si>
    <t>CUADRO N°1</t>
  </si>
  <si>
    <t>CUADRO N°2</t>
  </si>
  <si>
    <t>CUADRO N°3</t>
  </si>
  <si>
    <t>CUADRO N°4</t>
  </si>
  <si>
    <t>CUADRO N°5</t>
  </si>
  <si>
    <t>CUADRO N°6</t>
  </si>
  <si>
    <t>CUADRO N°12</t>
  </si>
  <si>
    <t>CUADRO N°13</t>
  </si>
  <si>
    <t>CUADRO N°14</t>
  </si>
  <si>
    <t>CUADRO N°15</t>
  </si>
  <si>
    <t>CUADRO N°16</t>
  </si>
  <si>
    <t>CUADRO N°17</t>
  </si>
  <si>
    <t>CUADRO N°18</t>
  </si>
  <si>
    <t>CUADRO N°19</t>
  </si>
  <si>
    <t>CUADRO N°25</t>
  </si>
  <si>
    <t>CUADRO N°26</t>
  </si>
  <si>
    <t>CUADRO N°32</t>
  </si>
  <si>
    <t>CUADRO N°37</t>
  </si>
  <si>
    <t>CUADRO N°38</t>
  </si>
  <si>
    <t>Grande del Térraba</t>
  </si>
  <si>
    <t>CUADRO N°44</t>
  </si>
  <si>
    <t>CUADRO N°56</t>
  </si>
  <si>
    <t>CUADRO N°20</t>
  </si>
  <si>
    <t>CUADRO N°27</t>
  </si>
  <si>
    <t>CUADRO N°33</t>
  </si>
  <si>
    <t>CUADRO N°39</t>
  </si>
  <si>
    <t>CUADRO N°21</t>
  </si>
  <si>
    <t>CUADRO N°28</t>
  </si>
  <si>
    <t>CUADRO N°34</t>
  </si>
  <si>
    <t>CUADRO N°40</t>
  </si>
  <si>
    <t>CUADRO N°45</t>
  </si>
  <si>
    <t>CUADRO N°57</t>
  </si>
  <si>
    <t>CUADRO N°52</t>
  </si>
  <si>
    <t>Generalista Educación Especial</t>
  </si>
  <si>
    <t xml:space="preserve"> (1-2-3-4)</t>
  </si>
  <si>
    <t xml:space="preserve"> (1-2-3)</t>
  </si>
  <si>
    <t xml:space="preserve"> (1-2)</t>
  </si>
  <si>
    <t xml:space="preserve">VAU </t>
  </si>
  <si>
    <t xml:space="preserve">VT </t>
  </si>
  <si>
    <t>(1-2-3-4-5-6)</t>
  </si>
  <si>
    <t>CUADRO N°8</t>
  </si>
  <si>
    <t>CUADRO N°22</t>
  </si>
  <si>
    <t>(1-2)</t>
  </si>
  <si>
    <t>(1-6)</t>
  </si>
  <si>
    <t>CUADRO N°29</t>
  </si>
  <si>
    <t>CUADRO N°9</t>
  </si>
  <si>
    <t>CUADRO N°35</t>
  </si>
  <si>
    <t>CUADRO N°36</t>
  </si>
  <si>
    <t>CUADRO N°10</t>
  </si>
  <si>
    <t>CUADRO N°41</t>
  </si>
  <si>
    <t>(1-4)</t>
  </si>
  <si>
    <t>CUADRO N°46</t>
  </si>
  <si>
    <t>CUADRO N°47</t>
  </si>
  <si>
    <t>CUADRO N°58</t>
  </si>
  <si>
    <t>C44-C50</t>
  </si>
  <si>
    <t>C1</t>
  </si>
  <si>
    <t>C2</t>
  </si>
  <si>
    <t>C3</t>
  </si>
  <si>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</si>
  <si>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</si>
  <si>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</si>
  <si>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</si>
  <si>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</si>
  <si>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</si>
  <si>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</si>
  <si>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</si>
  <si>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</si>
  <si>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</si>
  <si>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</si>
  <si>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</si>
  <si>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</si>
  <si>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</si>
  <si>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</si>
  <si>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</si>
  <si>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</si>
  <si>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</si>
  <si>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</si>
  <si>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</si>
  <si>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</si>
  <si>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</si>
  <si>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</si>
  <si>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</si>
  <si>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</si>
  <si>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</si>
  <si>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</si>
  <si>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</si>
  <si>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</si>
  <si>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</si>
  <si>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</si>
  <si>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</si>
  <si>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</si>
  <si>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</si>
  <si>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</si>
  <si>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</si>
  <si>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</si>
  <si>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C41</t>
  </si>
  <si>
    <t>C42</t>
  </si>
  <si>
    <t>C43</t>
  </si>
  <si>
    <t>C44</t>
  </si>
  <si>
    <t>C45</t>
  </si>
  <si>
    <t>C46</t>
  </si>
  <si>
    <t>C47</t>
  </si>
  <si>
    <t>C48</t>
  </si>
  <si>
    <t>C49</t>
  </si>
  <si>
    <t>C50</t>
  </si>
  <si>
    <t>C51</t>
  </si>
  <si>
    <t>C52</t>
  </si>
  <si>
    <t>C53</t>
  </si>
  <si>
    <t>C54</t>
  </si>
  <si>
    <t>C55</t>
  </si>
  <si>
    <t>C56</t>
  </si>
  <si>
    <t>C57</t>
  </si>
  <si>
    <t>C58</t>
  </si>
  <si>
    <t>CUADRO N°7</t>
  </si>
  <si>
    <t>CUADRO N°48</t>
  </si>
  <si>
    <t>CUADRO N°11</t>
  </si>
  <si>
    <t xml:space="preserve">Docentes Reubicados </t>
  </si>
  <si>
    <t>CUADRO N°53</t>
  </si>
  <si>
    <t>CUADRO N°23</t>
  </si>
  <si>
    <t>CUADRO N°24</t>
  </si>
  <si>
    <t>CUADRO N°30</t>
  </si>
  <si>
    <t>CUADRO N°31</t>
  </si>
  <si>
    <t>CUADRO N°42</t>
  </si>
  <si>
    <t>CUADRO N°43</t>
  </si>
  <si>
    <t>CUADRO N°54</t>
  </si>
  <si>
    <t>CUADRO N°55</t>
  </si>
  <si>
    <t>CUADRO N°50</t>
  </si>
  <si>
    <t>CUADRO N°49</t>
  </si>
  <si>
    <t>CUADRO N°51</t>
  </si>
  <si>
    <t xml:space="preserve">DEPENDENCIA PÚBLICA, </t>
  </si>
  <si>
    <t>DEPENDENCIA:  PÚBLICA, PRIVADA Y SUBVENCIONADA</t>
  </si>
  <si>
    <t>DEPENDENCIA: PÚBLICA, PRIVADA Y SUBVENCIONADA</t>
  </si>
  <si>
    <t>POR ZONA, DEPENDENCIA  Y GRUPO PROFESIONAL</t>
  </si>
  <si>
    <t>POR GRUPO PROFESIONAL, DEPENDENCIA Y SECTOR</t>
  </si>
  <si>
    <t>PERSONAL TOTAL EN IPEC-CINDEA</t>
  </si>
  <si>
    <t>PERSONAL DOCENTE EN IPEC-CINDEA</t>
  </si>
  <si>
    <t>POR GRUPO PROFESIONAL Y ZONA</t>
  </si>
  <si>
    <t>Urbana</t>
  </si>
  <si>
    <t>Rural</t>
  </si>
  <si>
    <t>DEPENDENCIA PÚBLICA, PRIVADA Y SUBVENCIONADA</t>
  </si>
  <si>
    <t>PERSONAL TOTAL EN EDUCACIÓN ESPECIAL</t>
  </si>
  <si>
    <t>PERSONAL DOCENTE III CICLO Y EDUCACIÓN DIVERSIFICADA</t>
  </si>
  <si>
    <t>PERSONAL TOTAL EN EDUCACIÓN PREESCOLAR</t>
  </si>
  <si>
    <t>PERSONAL TOTAL EN  EDUCACIÓN PREESCOLAR</t>
  </si>
  <si>
    <t>PERSONAL TOTAL EN  EDUCACIÓN REGULAR</t>
  </si>
  <si>
    <t>DEPENDENCIA  PÚBLICA, PRIVADA Y SUBVENCIONADA</t>
  </si>
  <si>
    <t>POR NIVEL DE ENSEÑANZA</t>
  </si>
  <si>
    <t>DEPENDENCIA PÚBLICA</t>
  </si>
  <si>
    <t>POR  TIPO DE CARGO Y GÉNERO</t>
  </si>
  <si>
    <t>SEGÚN  DIRECCION REGIONAL</t>
  </si>
  <si>
    <t>DEPENDENCIA  PÚBLICA</t>
  </si>
  <si>
    <t>SEGÚN  ZONA Y DEPENDENCIA</t>
  </si>
  <si>
    <t>POR  TIPO DE CARGO Y SEXO</t>
  </si>
  <si>
    <t>DEPENDENCIA SUBVENCIONADA</t>
  </si>
  <si>
    <t>DEPENDENCIA PRIVADA</t>
  </si>
  <si>
    <t>SEGÚN  GRUPO PROFESIONAL Y NIVEL DE ENSEÑANZA</t>
  </si>
  <si>
    <t>PERSONAL DOCENTE EN III CICLO Y EDUCACIÓN DIVERSIFICADA, DIURNA Y NOCTURNA</t>
  </si>
  <si>
    <t xml:space="preserve">  Subvencionada</t>
  </si>
  <si>
    <t>PERSONAL TOTAL EN III CICLO Y EDUCACIÓN DIVERSIFICADA, DIURNA Y NOCTURNA</t>
  </si>
  <si>
    <t xml:space="preserve">Aguirre </t>
  </si>
  <si>
    <t>PERSONAL TOTAL EN III CICLO Y EDUCACIÓN DIVERSIFICADA</t>
  </si>
  <si>
    <t>PERSONAL DOCENTE EN III CICLO Y EDUCACIÓN DIVERSIFICADA, DIURNA Y NOCTURNA,</t>
  </si>
  <si>
    <t>C12-C17</t>
  </si>
  <si>
    <t>CONTENIDO</t>
  </si>
  <si>
    <t>Lengua Indígena</t>
  </si>
  <si>
    <t>AuxiliarAdministrativo</t>
  </si>
  <si>
    <t>Educación Ciudadana</t>
  </si>
  <si>
    <t>Lengua Indigena</t>
  </si>
  <si>
    <t xml:space="preserve">Oficinista </t>
  </si>
  <si>
    <t xml:space="preserve">Oficial de Seguridad </t>
  </si>
  <si>
    <t xml:space="preserve">Conserje </t>
  </si>
  <si>
    <t>Cultura Indígena</t>
  </si>
  <si>
    <t>AÑO 2020</t>
  </si>
  <si>
    <t>Auxiliar vigilancia</t>
  </si>
  <si>
    <t>Cocina</t>
  </si>
  <si>
    <t>PERIODO 1986-2021</t>
  </si>
  <si>
    <r>
      <rPr>
        <b/>
        <sz val="9"/>
        <rFont val="Calibri"/>
        <family val="2"/>
        <scheme val="minor"/>
      </rPr>
      <t>Simbología</t>
    </r>
    <r>
      <rPr>
        <sz val="9"/>
        <rFont val="Calibri"/>
        <family val="2"/>
        <scheme val="minor"/>
      </rPr>
      <t>: "…" = no disponible</t>
    </r>
  </si>
  <si>
    <r>
      <t xml:space="preserve">Fuente: </t>
    </r>
    <r>
      <rPr>
        <sz val="9"/>
        <rFont val="Calibri"/>
        <family val="2"/>
        <scheme val="minor"/>
      </rPr>
      <t>Departamento de Análisis Estadístico, MEP</t>
    </r>
  </si>
  <si>
    <r>
      <rPr>
        <b/>
        <sz val="10"/>
        <rFont val="Calibri"/>
        <family val="2"/>
        <scheme val="minor"/>
      </rPr>
      <t>Simbología</t>
    </r>
    <r>
      <rPr>
        <sz val="10"/>
        <rFont val="Calibri"/>
        <family val="2"/>
        <scheme val="minor"/>
      </rPr>
      <t>: "…" = no disponible</t>
    </r>
  </si>
  <si>
    <r>
      <t xml:space="preserve">Fuente: </t>
    </r>
    <r>
      <rPr>
        <sz val="10"/>
        <rFont val="Calibri"/>
        <family val="2"/>
        <scheme val="minor"/>
      </rPr>
      <t>Departamento de Análisis Estadístico, MEP</t>
    </r>
  </si>
  <si>
    <t>POR GÉNERO</t>
  </si>
  <si>
    <t>PERIODO 2010-2021</t>
  </si>
  <si>
    <r>
      <t xml:space="preserve">Simbología </t>
    </r>
    <r>
      <rPr>
        <sz val="9"/>
        <rFont val="Calibri"/>
        <family val="2"/>
        <scheme val="minor"/>
      </rPr>
      <t>"…"= no disponible</t>
    </r>
  </si>
  <si>
    <r>
      <t xml:space="preserve">2014 </t>
    </r>
    <r>
      <rPr>
        <sz val="10"/>
        <rFont val="Calibri"/>
        <family val="2"/>
      </rPr>
      <t>ᵃ⁄</t>
    </r>
  </si>
  <si>
    <r>
      <t xml:space="preserve">ᵃ⁄ </t>
    </r>
    <r>
      <rPr>
        <sz val="9"/>
        <rFont val="Calibri"/>
        <family val="2"/>
        <scheme val="minor"/>
      </rPr>
      <t>Los datos de 2014 son aproximados</t>
    </r>
  </si>
  <si>
    <t>AÑO 2021</t>
  </si>
  <si>
    <r>
      <rPr>
        <b/>
        <sz val="9"/>
        <rFont val="Calibri"/>
        <family val="2"/>
        <scheme val="minor"/>
      </rPr>
      <t>Simbología</t>
    </r>
    <r>
      <rPr>
        <sz val="9"/>
        <rFont val="Calibri"/>
        <family val="2"/>
        <scheme val="minor"/>
      </rPr>
      <t>: "…" = no disponible, T= Total, H=Hombre, M=Mujer</t>
    </r>
  </si>
  <si>
    <t>III Ciclo y Educacación Diversificada</t>
  </si>
  <si>
    <t>AÑO: 2021</t>
  </si>
  <si>
    <r>
      <rPr>
        <b/>
        <sz val="9"/>
        <rFont val="Calibri"/>
        <family val="2"/>
        <scheme val="minor"/>
      </rPr>
      <t>Simbología</t>
    </r>
    <r>
      <rPr>
        <sz val="9"/>
        <rFont val="Calibri"/>
        <family val="2"/>
        <scheme val="minor"/>
      </rPr>
      <t>: T= Total, H=Hombre, M=Mujer</t>
    </r>
  </si>
  <si>
    <t>Administrativos y de Servicios Reubicados / Readecuados</t>
  </si>
  <si>
    <t>SEGÚN DIRECCION REGIONAL</t>
  </si>
  <si>
    <t>POR TIPO DE CARGO Y GÉNERO</t>
  </si>
  <si>
    <t>Portada</t>
  </si>
  <si>
    <t>Funcionarios que participaron en la publicación</t>
  </si>
  <si>
    <t>Cuadros Estadísticos:</t>
  </si>
  <si>
    <t># Cuadro</t>
  </si>
  <si>
    <t>Personal del Departamento de Análisis Estadístico</t>
  </si>
  <si>
    <t>que partició en esta Publicación</t>
  </si>
  <si>
    <t>Diseño:</t>
  </si>
  <si>
    <t>Delfina Cartín Sánchez</t>
  </si>
  <si>
    <t>Procesamiento de datos:</t>
  </si>
  <si>
    <t>Carlos Nájera Morales</t>
  </si>
  <si>
    <t>Diego Arias Ureña</t>
  </si>
  <si>
    <t>Joselyn Navarro Montero</t>
  </si>
  <si>
    <t>Jorge Luis Soto Calderón</t>
  </si>
  <si>
    <t>Luis Garro Montero</t>
  </si>
  <si>
    <t>María Zúñiga García</t>
  </si>
  <si>
    <t>Nicole Oviedo Chacón</t>
  </si>
  <si>
    <t>Olga Leitón Aguilar</t>
  </si>
  <si>
    <t>Tatiana Román Méndez</t>
  </si>
  <si>
    <t>Dirección General:</t>
  </si>
  <si>
    <t>Dixie Brenes Vindas</t>
  </si>
  <si>
    <r>
      <rPr>
        <b/>
        <sz val="9"/>
        <rFont val="Calibri"/>
        <family val="2"/>
        <scheme val="minor"/>
      </rPr>
      <t>Nota:</t>
    </r>
    <r>
      <rPr>
        <sz val="9"/>
        <rFont val="Calibri"/>
        <family val="2"/>
        <scheme val="minor"/>
      </rPr>
      <t xml:space="preserve"> Los datos de personal se refieren a la cantidad de funcionarios que atienden los diferentes Servicios Educativos en cada Centro de Enseñanza.  El personal puede puede atender más de un servicio educativo, ya sea dentro de la misma institución o en otros Centros Educativos; en otras palabras, este dato no representa el número de personas físicas.</t>
    </r>
  </si>
  <si>
    <t>POR  TIPO DE CARGO Y GÉNERO, SEGÚN NIVEL DE ENSEÑANZA</t>
  </si>
  <si>
    <t>POR  TIPO DE CARGO Y GÉNERO, SEGÚN  DIRECCION REGIONAL</t>
  </si>
  <si>
    <t>C59</t>
  </si>
  <si>
    <t>C60</t>
  </si>
  <si>
    <r>
      <rPr>
        <b/>
        <sz val="10"/>
        <rFont val="Calibri"/>
        <family val="2"/>
        <scheme val="minor"/>
      </rPr>
      <t>Nota:</t>
    </r>
    <r>
      <rPr>
        <sz val="10"/>
        <rFont val="Calibri"/>
        <family val="2"/>
        <scheme val="minor"/>
      </rPr>
      <t xml:space="preserve"> Los datos de personal se refieren a la cantidad de funcionarios que atienden los diferentes Servicios Educativos en cada Centro de Enseñanza.  El personal puede puede atender más de un servicio educativo, ya sea dentro de la misma institución o en otros Centros Educativos; en otras palabras, este dato no representa el número de personas físicas.</t>
    </r>
  </si>
  <si>
    <t>CUADRO N°59</t>
  </si>
  <si>
    <t>CUADRO N°60</t>
  </si>
  <si>
    <t>PERSONAL TOTAL EN EDUCACIÓN REGULAR POR NIVEL DE ENSEÑANZA 1986-2021</t>
  </si>
  <si>
    <t>PERSONAL DOCENTE-ADMINISTRATIVO EN EDUCACIÓN REGULAR POR NIVEL DE ENSEÑANZA 1986-2021</t>
  </si>
  <si>
    <t>PERSONAL ADMINISTRATIVO Y DE SERVICIOS EN EDUCACIÓN REGULAR POR NIVEL DE ENSEÑANZA 1986-2021</t>
  </si>
  <si>
    <t>PERSONAL DOCENTE-ADMINISTRATIVO EN EDUCACIÓN REGULAR POR GÉNERO 2000-2021</t>
  </si>
  <si>
    <t>PERSONAL DOCENTE EN EDUCACIÓN REGULAR POR GÉNERO 2000-2021</t>
  </si>
  <si>
    <t>PERSONAL DOCENTE EN EDUCACIÓN REGULAR SEGÚN GRUPO PROFESIONAL Y NIVEL DE ENSEÑANZA 2000-2021</t>
  </si>
  <si>
    <t>PERSONAL DOCENTE EN EDUCACIÓN PREESCOLAR POR GRUPO PROFESIONAL 2000-2021</t>
  </si>
  <si>
    <t>PERSONAL DOCENTE EN EDUCACIÓN EN I Y II CICLOS POR GRUPO PROFESIONAL 2000-2021</t>
  </si>
  <si>
    <t>PERSONAL DOCENTE EN III CICLO Y EDUCACIÓN DIVERSIFICADA, DIURNA Y NOCTURNA POR GRUPO PROFESIONAL 2000-2021</t>
  </si>
  <si>
    <t>PERSONAL DOCENTE EN EDUCACIÓN ESPECIAL POR GRUPO PROFESIONAL 2000-2021</t>
  </si>
  <si>
    <t>PERSONAL TOTAL EN  EDUCACIÓN REGULAR POR TIPO DE CARGO Y GÉNERO , 2021</t>
  </si>
  <si>
    <t>PERSONAL TOTAL EN  EDUCACIÓN REGULAR POR TIPO DE CARGO Y GÉNERO,  DEPENDENCIA PÚBLICA, 2021</t>
  </si>
  <si>
    <t>PERSONAL TOTAL EN  EDUCACIÓN REGULAR POR TIPO DE CARGO Y GÉNERO, DEPENDENCIA PRIVADA, 2021</t>
  </si>
  <si>
    <t>PERSONAL TOTAL EN  EDUCACIÓN REGULAR POR TIPO DE CARGO Y GÉNERO, DEPENDENCIA SUBVENCIONADA, 2021</t>
  </si>
  <si>
    <t>PERSONAL TOTAL EN EDUCACIÓN REGULAR, POR TIPO DE CARGO Y GÉNERO, SEGÚN  DIRECCION REGIONAL, 2021 (Cifras absolutas)</t>
  </si>
  <si>
    <t>PERSONAL TOTAL EN EDUCACIÓN REGULAR, POR TIPO DE CARGO Y GÉNERO, SEGÚN  DIRECCION REGIONAL, 2021 (Cifras relativas)</t>
  </si>
  <si>
    <t xml:space="preserve">PERSONAL TOTAL EN EDUCACIÓN PREESCOLAR, POR TIPO DE CARGO Y GÉNERO, SEGÚN ZONA Y DEPENDENCIA, 2021 </t>
  </si>
  <si>
    <t xml:space="preserve">PERSONAL TOTAL EN EDUCACIÓN PREESCOLAR, POR TIPO DE CARGO Y GÉNERO, SEGÚN DIRECCION REGIONAL, 2021 </t>
  </si>
  <si>
    <t xml:space="preserve">PERSONAL TOTAL EN EDUCACIÓN PREESCOLAR, DEPENDENCIA PÚBLICA, PRIVADA Y SUBVENCIONADA, POR CARGO, 2021 </t>
  </si>
  <si>
    <t xml:space="preserve">PERSONAL DOCENTE EN EDUCACIÓN PREESCOLAR, DEPENDENCIA PÚBLICA, PRIVADA Y SUBVENCIONADA, POR DIRECCIÓN REGIONAL Y CARGO, 2021             </t>
  </si>
  <si>
    <t xml:space="preserve">PERSONAL DOCENTE EN EDUCACIÓN PREESCOLAR, DEPENDENCIA PÚBLICA, PRIVADA Y SUBVENCIONADA, POR GRUPO PROFESIONAL Y CARGO, 2021             </t>
  </si>
  <si>
    <t xml:space="preserve">PERSONAL DOCENTE EN EDUCACIÓN PREESCOLAR, DEPENDENCIA PÚBLICA, PRIVADA Y SUBVENCIONADA, POR DIRECCIÓN REGIONAL Y GRUPO PROFESIONAL, 2021             </t>
  </si>
  <si>
    <t xml:space="preserve">PERSONAL DOCENTE EN EDUCACIÓN PREESCOLAR, DEPENDENCIA PÚBLICA, PRIVADA Y SUBVENCIONADA, POR GRUPO PROFESIONAL, ZONA Y DEPENDENCIA, 2021             </t>
  </si>
  <si>
    <t xml:space="preserve">PERSONAL TOTAL EN EDUCACIÓN EN III CICLO Y EDUCACIÓN DIVERSIFICADA, POR TIPO DE CARGO Y GÉNERO, SEGÚN ZONA Y DEPENDENCIA, 2021 </t>
  </si>
  <si>
    <t xml:space="preserve">PERSONAL TOTAL EN EDUCACIÓN EN III CICLO Y EDUCACIÓN DIVERSIFICADA, POR TIPO DE CARGO Y GÉNERO, SEGÚN DIRECCION REGIONAL, 2021 </t>
  </si>
  <si>
    <t xml:space="preserve">PERSONAL TOTAL EN EDUCACIÓN EN III CICLO Y EDUCACIÓN DIVERSIFICADA, DEPENDENCIA PÚBLICA, PRIVADA Y SUBVENCIONADA, POR CARGO, 2021 </t>
  </si>
  <si>
    <t xml:space="preserve">PERSONAL DOCENTE EN EDUCACIÓN EN III CICLO Y EDUCACIÓN DIVERSIFICADA, DEPENDENCIA PÚBLICA, PRIVADA Y SUBVENCIONADA, POR DIRECCIÓN REGIONAL Y CARGO, 2021             </t>
  </si>
  <si>
    <t xml:space="preserve">PERSONAL DOCENTE EN EDUCACIÓN EN III CICLO Y EDUCACIÓN DIVERSIFICADA, DEPENDENCIA PÚBLICA, PRIVADA Y SUBVENCIONADA, POR GRUPO PROFESIONAL Y CARGO, 2021             </t>
  </si>
  <si>
    <t>PERSONAL DOCENTE EN EDUCACIÓN EN III CICLO Y EDUCACIÓN DIVERSIFICADA, DEPENDENCIA PÚBLICA, PRIVADA Y SUBVENCIONADA, POR GRUPO PROFESIONAL, ZONA Y DEPENDENCIA, 2021</t>
  </si>
  <si>
    <t>Resumen de Personal 2021</t>
  </si>
  <si>
    <t>POR  TIPO DE CARGO Y GÉNERO, SEGÚN ZONA,</t>
  </si>
  <si>
    <r>
      <t xml:space="preserve">2014 </t>
    </r>
    <r>
      <rPr>
        <b/>
        <sz val="9.5"/>
        <color theme="0"/>
        <rFont val="Calibri"/>
        <family val="2"/>
      </rPr>
      <t>ᵃ</t>
    </r>
    <r>
      <rPr>
        <b/>
        <sz val="9.5"/>
        <color theme="0"/>
        <rFont val="Calibri"/>
        <family val="2"/>
        <scheme val="minor"/>
      </rPr>
      <t>⁄</t>
    </r>
  </si>
  <si>
    <r>
      <t xml:space="preserve">ᵃ⁄ </t>
    </r>
    <r>
      <rPr>
        <sz val="9.5"/>
        <rFont val="Calibri"/>
        <family val="2"/>
        <scheme val="minor"/>
      </rPr>
      <t>Los datos de 2014 son aproximados</t>
    </r>
  </si>
  <si>
    <r>
      <t xml:space="preserve">Simbología </t>
    </r>
    <r>
      <rPr>
        <sz val="9.5"/>
        <rFont val="Calibri"/>
        <family val="2"/>
        <scheme val="minor"/>
      </rPr>
      <t>"…"= no disponible</t>
    </r>
  </si>
  <si>
    <r>
      <t xml:space="preserve">Fuente: </t>
    </r>
    <r>
      <rPr>
        <sz val="9.5"/>
        <rFont val="Calibri"/>
        <family val="2"/>
        <scheme val="minor"/>
      </rPr>
      <t>Departamento de Análisis Estadístico, MEP</t>
    </r>
  </si>
  <si>
    <t>Notas:</t>
  </si>
  <si>
    <t>1. No Titulados incluye a las plazas/docentes  con grupo profesional de  Aspirante, KAU, PAU, MAU, VAU, EAU y Otro.</t>
  </si>
  <si>
    <t>2. Titulados incluye a las plazas/docentes  con grupo profesional de  KT, PT, MT, VT Y ET.</t>
  </si>
  <si>
    <t>3. Los datos de personal se refieren a la cantidad de funcionarios que atienden los diferentes Servicios Educativos en cada Centro de Enseñanza.  El personal puede puede atender más de un servicio educativo, ya sea dentro de la misma institución o en otros Centros Educativos; en otras palabras, este dato no representa el número de personas físicas.</t>
  </si>
  <si>
    <t>D1</t>
  </si>
  <si>
    <t>D2</t>
  </si>
  <si>
    <t>RESUMEN DE PERSONAL 2021</t>
  </si>
  <si>
    <t>DETALLE DE CUADROS</t>
  </si>
  <si>
    <t>SERIE HISTÓRICA DE PERSONAL EN EDUCACIÓN REGULAR</t>
  </si>
  <si>
    <t>Serie Histórica de Personal en Educación Regular</t>
  </si>
  <si>
    <t>Colegio Nacional Virtual Marco Tulio Salazar</t>
  </si>
  <si>
    <t>CUADRO N°61</t>
  </si>
  <si>
    <t>POR GRUPO PROFESIONAL, SEGÚN DIRECCIÓN REGIONAL</t>
  </si>
  <si>
    <t>PERSONAL DOCENTE EN EDUCACIÓN EN III CICLO Y EDUCACIÓN DIVERSIFICADA, DEPENDENCIA PÚBLICA, PRIVADA Y SUBVENCIONADA, POR GRUPO PROFESIONAL, SEGÚN DIRECCIÓN REGIONAL, 2021</t>
  </si>
  <si>
    <t>C61</t>
  </si>
  <si>
    <t>PERSONAL EN EDUCACIÓN PREESCOLAR</t>
  </si>
  <si>
    <t>PERSONAL EN I Y II CICLOS</t>
  </si>
  <si>
    <t>PERSONAL EN ESCUELAS NOCTURNAS</t>
  </si>
  <si>
    <t>PERSONAL EN III CICLO Y EDUCACIÓN DIVERSIFICADA</t>
  </si>
  <si>
    <t xml:space="preserve">PERSONAL TOTAL EN EDUCACIÓN ESPECIAL, POR TIPO DE CARGO Y GÉNERO, SEGÚN ZONA Y DEPENDENCIA, 2021 </t>
  </si>
  <si>
    <t xml:space="preserve">PERSONAL TOTAL EN EDUCACIÓN ESPECIAL, DEPENDENCIA PÚBLICA, PRIVADA Y SUBVENCIONADA, POR CARGO, 2021 </t>
  </si>
  <si>
    <t xml:space="preserve">PERSONAL DOCENTE EN EDUCACIÓN ESPECIAL, DEPENDENCIA PÚBLICA, PRIVADA Y SUBVENCIONADA, POR DIRECCIÓN REGIONAL Y CARGO, 2021             </t>
  </si>
  <si>
    <t xml:space="preserve">PERSONAL DOCENTE EN EDUCACIÓN ESPECIAL, DEPENDENCIA PÚBLICA, PRIVADA Y SUBVENCIONADA, POR GRUPO PROFESIONAL Y CARGO, 2021             </t>
  </si>
  <si>
    <t xml:space="preserve">PERSONAL DOCENTE EN EDUCACIÓN ESPECIAL, DEPENDENCIA PÚBLICA, PRIVADA Y SUBVENCIONADA, POR GRUPO PROFESIONAL, SEGÚN DIRECCIÓN REGIONAL, 2021             </t>
  </si>
  <si>
    <t xml:space="preserve">PERSONAL DOCENTE EN EDUCACIÓN ESPECIAL, DEPENDENCIA PÚBLICA, PRIVADA Y SUBVENCIONADA, POR GRUPO PROFESIONAL, DEPENDENCIA Y SECTOR, 2021             </t>
  </si>
  <si>
    <t xml:space="preserve">PERSONAL TOTAL EN EDUCACIÓN ESPECIAL, POR TIPO DE CARGO Y GÉNERO, SEGÚN DIRECCION REGIONAL, 2021 </t>
  </si>
  <si>
    <t>PERSONAL EN EDUCACIÓN ESPECIAL</t>
  </si>
  <si>
    <t xml:space="preserve">PERSONAL TOTAL  EN IPEC-CINDEA, POR TIPO DE CARGO Y GÉNERO, SEGÚN ZONA, 2021 </t>
  </si>
  <si>
    <t xml:space="preserve">PERSONAL TOTAL  EN IPEC-CINDEA, POR TIPO DE CARGO Y GÉNERO, SEGÚN DIRECCION REGIONAL, 2021 </t>
  </si>
  <si>
    <t xml:space="preserve">PERSONAL DOCENTE  EN IPEC-CINDEA, DEPENDENCIA PÚBLICA,  POR DIRECCIÓN REGIONAL Y CARGO, 2021             </t>
  </si>
  <si>
    <t xml:space="preserve">PERSONAL DOCENTE  EN IPEC-CINDEA, DEPENDENCIA PÚBLICA,  POR GRUPO PROFESIONAL Y CARGO, 2021             </t>
  </si>
  <si>
    <t xml:space="preserve">PERSONAL DOCENTE  EN IPEC-CINDEA, DEPENDENCIA PÚBLICA, POR GRUPO PROFESIONAL, SEGÚN DIRECCIÓN REGIONAL, 2021             </t>
  </si>
  <si>
    <t xml:space="preserve">PERSONAL DOCENTE  EN IPEC-CINDEA, DEPENDENCIA PÚBLICA, POR GRUPO PROFESIONAL Y DEPENDENCIA, 2021             </t>
  </si>
  <si>
    <t xml:space="preserve">PERSONAL TOTAL  EN COLEGIO NACIONAL VIRTUAL MARCO TULIO SALAZAR, POR TIPO DE CARGO Y GÉNERO, SEGÚN ZONA, 2021 </t>
  </si>
  <si>
    <t xml:space="preserve">PERSONAL TOTAL  EN COLEGIO NACIONAL VIRTUAL MARCO TULIO SALAZAR, POR TIPO DE CARGO Y GÉNERO, SEGÚN DIRECCION REGIONAL, 2021 </t>
  </si>
  <si>
    <t xml:space="preserve">PERSONAL DOCENTE  EN COLEGIO NACIONAL VIRTUAL MARCO TULIO SALAZAR, DEPENDENCIA PÚBLICA,  POR DIRECCIÓN REGIONAL Y CARGO, 2021             </t>
  </si>
  <si>
    <t xml:space="preserve">PERSONAL DOCENTE  EN COLEGIO NACIONAL VIRTUAL MARCO TULIO SALAZAR, DEPENDENCIA PÚBLICA,  POR GRUPO PROFESIONAL Y CARGO, 2021             </t>
  </si>
  <si>
    <t>PERSONAL DOCENTE  EN COLEGIO NACIONAL VIRTUAL MARCO TULIO SALAZAR, DEPENDENCIA PÚBLICA,POR GRUPO PROFESIONAL, SEGÚN DIRECCIÓN REGIONAL, 2021</t>
  </si>
  <si>
    <t xml:space="preserve">PERSONAL TOTAL  EN ESCUELAS NOCTURNAS, POR TIPO DE CARGO Y GÉNERO, SEGÚN DIRECCION REGIONAL, 2021 </t>
  </si>
  <si>
    <t xml:space="preserve">PERSONAL TOTAL  EN ESCUELAS NOCTURNAS, DEPENDENCIA PÚBLICA, POR CARGO, 2021 </t>
  </si>
  <si>
    <t xml:space="preserve">PERSONAL TOTAL  EN ESCUELAS NOCTURNAS, DEPENDENCIA PÚBLICA, POR DIRECCIÓN REGIONAL Y CARGO, 2021 </t>
  </si>
  <si>
    <t xml:space="preserve">PERSONAL TOTAL  EN ESCUELAS NOCTURNAS, DEPENDENCIA PÚBLICA, POR GRUPO PROFESIONAL Y CARGO, 2021 </t>
  </si>
  <si>
    <t xml:space="preserve">PERSONAL TOTAL  EN ESCUELAS NOCTURNAS, DEPENDENCIA PÚBLICA, POR GRUPO PROFESIONAL, SEGÚN DIRECCIÓN REGIONAL, 2021 </t>
  </si>
  <si>
    <t xml:space="preserve">PERSONAL TOTAL  EN I Y II CICLOS, POR TIPO DE CARGO Y GÉNERO, SEGÚN ZONA Y DEPENDENCIA, 2021 </t>
  </si>
  <si>
    <t xml:space="preserve">PERSONAL TOTAL  EN I Y II CICLOS, POR TIPO DE CARGO Y GÉNERO, SEGÚN DIRECCION REGIONAL, 2021 </t>
  </si>
  <si>
    <t xml:space="preserve">PERSONAL TOTAL  EN I Y II CICLOS, DEPENDENCIA PÚBLICA, PRIVADA Y SUBVENCIONADA, POR CARGO, 2021 </t>
  </si>
  <si>
    <t xml:space="preserve">PERSONAL DOCENTE  EN I Y II CICLOS, DEPENDENCIA PÚBLICA, PRIVADA Y SUBVENCIONADA, POR DIRECCIÓN REGIONAL Y CARGO, 2021             </t>
  </si>
  <si>
    <t xml:space="preserve">PERSONAL DOCENTE  EN I Y II CICLOS, DEPENDENCIA PÚBLICA, PRIVADA Y SUBVENCIONADA, POR GRUPO PROFESIONAL Y CARGO, 2021             </t>
  </si>
  <si>
    <t xml:space="preserve">PERSONAL DOCENTE  EN I Y II CICLOS, DEPENDENCIA PÚBLICA, PRIVADA Y SUBVENCIONADA, POR GRUPO PROFESIONAL, SEGÚN DIRECCIÓN REGIONAL, 2021             </t>
  </si>
  <si>
    <t xml:space="preserve">PERSONAL DOCENTE  EN I Y II CICLOS, DEPENDENCIA PÚBLICA, PRIVADA Y SUBVENCIONADA, POR GRUPO PROFESIONAL, SEGÚN ZONA Y DEPENDENCIA, 2021             </t>
  </si>
  <si>
    <t>PERSONAL EN IPEC-CINDEA</t>
  </si>
  <si>
    <t>PERSONAL EN COLEGIO NACIONAL VIRTUAL MARCO TULIO SALAZAR</t>
  </si>
  <si>
    <t>D3</t>
  </si>
  <si>
    <t>D4</t>
  </si>
  <si>
    <t>D5</t>
  </si>
  <si>
    <t>D6</t>
  </si>
  <si>
    <t>D7</t>
  </si>
  <si>
    <t>D8</t>
  </si>
  <si>
    <t>D9</t>
  </si>
  <si>
    <t>Personal en Colegio Nacional Virtual Marco Tulio Salazar</t>
  </si>
  <si>
    <t xml:space="preserve">Personal en IPEC-CINDEA </t>
  </si>
  <si>
    <t xml:space="preserve">Personal en Educación Especial </t>
  </si>
  <si>
    <t>Personal en I y II Ciclos</t>
  </si>
  <si>
    <t>Personal en Escuelas Nocturnas</t>
  </si>
  <si>
    <t>Personal en Educación Especial</t>
  </si>
  <si>
    <t>Personal en IPEC-CINDEA</t>
  </si>
  <si>
    <t>C62</t>
  </si>
  <si>
    <t>CUADRO N°62</t>
  </si>
  <si>
    <t>C51-C57</t>
  </si>
  <si>
    <t>PERSONAL TOTAL ENCOLEGIO NACIONAL VIRTUAL MARCO TULIO SALAZAR</t>
  </si>
  <si>
    <t>CUADRO N°63</t>
  </si>
  <si>
    <t>C58-C63</t>
  </si>
  <si>
    <t>C63</t>
  </si>
  <si>
    <t xml:space="preserve">PERSONAL TOTAL EN IPEC-CINDEA, DEPENDENCIA PÚBLICA, POR CARGO, 2021 </t>
  </si>
  <si>
    <t xml:space="preserve">PERSONAL TOTAL EN COLEGIO NACIONAL VIRTUAL MARCO TULIO SALAZAR, DEPENDENCIA PÚBLICA, POR CARGO, 2021 </t>
  </si>
  <si>
    <t>Coordinador</t>
  </si>
  <si>
    <t>Sub-Coordinador</t>
  </si>
  <si>
    <t>Asistente Coordinación</t>
  </si>
  <si>
    <t>Introduc. a la Física y a la Química</t>
  </si>
  <si>
    <t>Educ. para la Vida Cotidiana</t>
  </si>
  <si>
    <t>Educ. Musical</t>
  </si>
  <si>
    <t>Educ. Religiosa</t>
  </si>
  <si>
    <t>Educ. Física</t>
  </si>
  <si>
    <t>Educ. Cívica</t>
  </si>
  <si>
    <t>Administrativos y de Servicios Reubicados/ Readecuados</t>
  </si>
  <si>
    <r>
      <rPr>
        <b/>
        <sz val="10"/>
        <rFont val="Calibri"/>
        <family val="2"/>
        <scheme val="minor"/>
      </rPr>
      <t>Simbología</t>
    </r>
    <r>
      <rPr>
        <sz val="10"/>
        <rFont val="Calibri"/>
        <family val="2"/>
        <scheme val="minor"/>
      </rPr>
      <t>: T= Total, H=Hombre, M=Mujer</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</si>
</sst>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_(* \(#,##0\);_(* &quot;-&quot;_);_(@_)"/>
    <numFmt numFmtId="164" formatCode="_-* #,##0_-;\-* #,##0_-;_-* &quot;-&quot;_-;_-@_-"/>
    <numFmt numFmtId="165" formatCode="0.0"/>
    <numFmt numFmtId="166" formatCode="General_)"/>
    <numFmt numFmtId="167" formatCode="_(* #,##0.0_);_(* \(#,##0.0\);_(* &quot;-&quot;_);_(@_)"/>
  </numFmts>
  <fonts count="53" x14ac:knownFonts="1">
    <font>
      <sz val="11"/>
      <color theme="1"/>
      <name val="Calibri"/>
      <family val="2"/>
      <scheme val="minor"/>
    </font>
    <font>
      <sz val="11"/>
      <color theme="1"/>
      <name val="Calibri"/>
      <family val="2"/>
    </font>
    <font>
      <sz val="10"/>
      <name val="Arial"/>
      <family val="2"/>
    </font>
    <font>
      <sz val="11"/>
      <color theme="1"/>
      <name val="Calibri"/>
      <family val="2"/>
      <scheme val="minor"/>
    </font>
    <font>
      <u/>
      <sz val="11"/>
      <color theme="10"/>
      <name val="Calibri"/>
      <family val="2"/>
      <scheme val="minor"/>
    </font>
    <font>
      <sz val="10"/>
      <color theme="1"/>
      <name val="Calibri"/>
      <family val="2"/>
      <scheme val="minor"/>
    </font>
    <font>
      <b/>
      <sz val="10"/>
      <color theme="1"/>
      <name val="Calibri"/>
      <family val="2"/>
      <scheme val="minor"/>
    </font>
    <font>
      <sz val="10"/>
      <name val="Courier"/>
      <family val="3"/>
    </font>
    <font>
      <b/>
      <sz val="11"/>
      <color theme="1"/>
      <name val="Calibri"/>
      <family val="2"/>
      <scheme val="minor"/>
    </font>
    <font>
      <sz val="10"/>
      <name val="Calibri"/>
      <family val="2"/>
      <scheme val="minor"/>
    </font>
    <font>
      <sz val="14"/>
      <name val="Calibri"/>
      <family val="2"/>
      <scheme val="minor"/>
    </font>
    <font>
      <b/>
      <sz val="10"/>
      <name val="Calibri"/>
      <family val="2"/>
      <scheme val="minor"/>
    </font>
    <font>
      <sz val="10"/>
      <color indexed="8"/>
      <name val="Calibri"/>
      <family val="2"/>
      <scheme val="minor"/>
    </font>
    <font>
      <b/>
      <i/>
      <sz val="10"/>
      <name val="Calibri"/>
      <family val="2"/>
      <scheme val="minor"/>
    </font>
    <font>
      <i/>
      <sz val="10"/>
      <name val="Calibri"/>
      <family val="2"/>
      <scheme val="minor"/>
    </font>
    <font>
      <b/>
      <sz val="8"/>
      <name val="Calibri"/>
      <family val="2"/>
      <scheme val="minor"/>
    </font>
    <font>
      <sz val="8"/>
      <name val="Calibri"/>
      <family val="2"/>
      <scheme val="minor"/>
    </font>
    <font>
      <i/>
      <sz val="10"/>
      <color theme="1"/>
      <name val="Calibri"/>
      <family val="2"/>
      <scheme val="minor"/>
    </font>
    <font>
      <b/>
      <sz val="10"/>
      <color indexed="8"/>
      <name val="Calibri"/>
      <family val="2"/>
      <scheme val="minor"/>
    </font>
    <font>
      <sz val="9"/>
      <name val="Calibri"/>
      <family val="2"/>
      <scheme val="minor"/>
    </font>
    <font>
      <b/>
      <sz val="9"/>
      <name val="Calibri"/>
      <family val="2"/>
      <scheme val="minor"/>
    </font>
    <font>
      <sz val="10"/>
      <color theme="4" tint="-0.499984740745262"/>
      <name val="Calibri"/>
      <family val="2"/>
      <scheme val="minor"/>
    </font>
    <font>
      <b/>
      <sz val="11"/>
      <color rgb="FF0070C0"/>
      <name val="Calibri"/>
      <family val="2"/>
      <scheme val="minor"/>
    </font>
    <font>
      <sz val="11"/>
      <name val="Calibri"/>
      <family val="2"/>
      <scheme val="minor"/>
    </font>
    <font>
      <b/>
      <sz val="11"/>
      <name val="Calibri"/>
      <family val="2"/>
      <scheme val="minor"/>
    </font>
    <font>
      <b/>
      <sz val="10"/>
      <color theme="0"/>
      <name val="Calibri"/>
      <family val="2"/>
      <scheme val="minor"/>
    </font>
    <font>
      <sz val="10"/>
      <color theme="0"/>
      <name val="Calibri"/>
      <family val="2"/>
      <scheme val="minor"/>
    </font>
    <font>
      <b/>
      <i/>
      <sz val="10"/>
      <color theme="0"/>
      <name val="Calibri"/>
      <family val="2"/>
      <scheme val="minor"/>
    </font>
    <font>
      <sz val="10"/>
      <name val="Calibri"/>
      <family val="2"/>
    </font>
    <font>
      <b/>
      <u/>
      <sz val="10"/>
      <color theme="0"/>
      <name val="Calibri"/>
      <family val="2"/>
      <scheme val="minor"/>
    </font>
    <font>
      <b/>
      <u/>
      <sz val="14"/>
      <color rgb="FF0070C0"/>
      <name val="Calibri"/>
      <family val="2"/>
      <scheme val="minor"/>
    </font>
    <font>
      <b/>
      <sz val="16"/>
      <color theme="0"/>
      <name val="Arial Black"/>
      <family val="2"/>
    </font>
    <font>
      <b/>
      <i/>
      <sz val="11"/>
      <name val="Calibri"/>
      <family val="2"/>
      <scheme val="minor"/>
    </font>
    <font>
      <sz val="16"/>
      <color theme="0"/>
      <name val="Arial Black"/>
      <family val="2"/>
    </font>
    <font>
      <b/>
      <u/>
      <sz val="18"/>
      <color rgb="FF0070C0"/>
      <name val="Calibri"/>
      <family val="2"/>
      <scheme val="minor"/>
    </font>
    <font>
      <sz val="14"/>
      <color theme="1"/>
      <name val="Arial"/>
      <family val="2"/>
    </font>
    <font>
      <sz val="14"/>
      <color theme="1"/>
      <name val="Calibri"/>
      <family val="2"/>
      <scheme val="minor"/>
    </font>
    <font>
      <b/>
      <i/>
      <sz val="16"/>
      <color theme="1"/>
      <name val="Calibri"/>
      <family val="2"/>
      <scheme val="minor"/>
    </font>
    <font>
      <b/>
      <i/>
      <sz val="14"/>
      <color theme="1"/>
      <name val="Calibri"/>
      <family val="2"/>
      <scheme val="minor"/>
    </font>
    <font>
      <sz val="12"/>
      <color theme="1"/>
      <name val="Calibri"/>
      <family val="2"/>
      <scheme val="minor"/>
    </font>
    <font>
      <sz val="9"/>
      <color theme="1"/>
      <name val="Calibri"/>
      <family val="2"/>
      <scheme val="minor"/>
    </font>
    <font>
      <b/>
      <sz val="9.5"/>
      <color theme="0"/>
      <name val="Calibri"/>
      <family val="2"/>
      <scheme val="minor"/>
    </font>
    <font>
      <b/>
      <sz val="9.5"/>
      <color theme="0"/>
      <name val="Calibri"/>
      <family val="2"/>
    </font>
    <font>
      <b/>
      <sz val="9.5"/>
      <name val="Calibri"/>
      <family val="2"/>
      <scheme val="minor"/>
    </font>
    <font>
      <b/>
      <i/>
      <u/>
      <sz val="9.5"/>
      <name val="Calibri"/>
      <family val="2"/>
      <scheme val="minor"/>
    </font>
    <font>
      <b/>
      <i/>
      <sz val="9.5"/>
      <name val="Calibri"/>
      <family val="2"/>
      <scheme val="minor"/>
    </font>
    <font>
      <sz val="9.5"/>
      <name val="Calibri"/>
      <family val="2"/>
      <scheme val="minor"/>
    </font>
    <font>
      <b/>
      <sz val="48"/>
      <name val="Vijaya"/>
      <family val="2"/>
    </font>
    <font>
      <u/>
      <sz val="11"/>
      <color theme="4" tint="-0.249977111117893"/>
      <name val="Calibri"/>
      <family val="2"/>
      <scheme val="minor"/>
    </font>
    <font>
      <sz val="11"/>
      <color theme="4" tint="-0.249977111117893"/>
      <name val="Calibri"/>
      <family val="2"/>
      <scheme val="minor"/>
    </font>
    <font>
      <sz val="10"/>
      <color theme="0"/>
      <name val="Calibri"/>
      <family val="2"/>
    </font>
    <font>
      <b/>
      <sz val="9"/>
      <color theme="0"/>
      <name val="Calibri"/>
      <family val="2"/>
      <scheme val="minor"/>
    </font>
    <font>
      <b/>
      <sz val="48"/>
      <color theme="1"/>
      <name val="Vijaya"/>
      <family val="2"/>
    </font>
  </fonts>
  <fills count="6">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19A0FF"/>
        <bgColor indexed="64"/>
      </patternFill>
    </fill>
    <fill>
      <patternFill patternType="solid">
        <fgColor rgb="FFFFCC32"/>
        <bgColor indexed="64"/>
      </patternFill>
    </fill>
  </fills>
  <borders count="20">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0"/>
      </bottom>
      <diagonal/>
    </border>
    <border>
      <left style="medium">
        <color rgb="FF215967"/>
      </left>
      <right/>
      <top/>
      <bottom/>
      <diagonal/>
    </border>
    <border>
      <left style="medium">
        <color rgb="FF215967"/>
      </left>
      <right/>
      <top style="medium">
        <color rgb="FF215967"/>
      </top>
      <bottom/>
      <diagonal/>
    </border>
    <border>
      <left/>
      <right style="medium">
        <color rgb="FF215967"/>
      </right>
      <top/>
      <bottom/>
      <diagonal/>
    </border>
    <border>
      <left/>
      <right/>
      <top style="medium">
        <color rgb="FF215967"/>
      </top>
      <bottom/>
      <diagonal/>
    </border>
    <border>
      <left/>
      <right style="medium">
        <color rgb="FF215967"/>
      </right>
      <top style="medium">
        <color rgb="FF215967"/>
      </top>
      <bottom/>
      <diagonal/>
    </border>
    <border>
      <left style="medium">
        <color rgb="FF215967"/>
      </left>
      <right/>
      <top/>
      <bottom style="medium">
        <color rgb="FF215967"/>
      </bottom>
      <diagonal/>
    </border>
    <border>
      <left/>
      <right/>
      <top/>
      <bottom style="medium">
        <color rgb="FF215967"/>
      </bottom>
      <diagonal/>
    </border>
    <border>
      <left/>
      <right style="medium">
        <color rgb="FF215967"/>
      </right>
      <top/>
      <bottom style="medium">
        <color rgb="FF215967"/>
      </bottom>
      <diagonal/>
    </border>
    <border>
      <left/>
      <right/>
      <top style="medium">
        <color indexed="64"/>
      </top>
      <bottom style="thin">
        <color theme="0"/>
      </bottom>
      <diagonal/>
    </border>
    <border>
      <left/>
      <right style="medium">
        <color indexed="64"/>
      </right>
      <top style="medium">
        <color indexed="64"/>
      </top>
      <bottom style="thin">
        <color theme="0"/>
      </bottom>
      <diagonal/>
    </border>
  </borders>
  <cellStyleXfs count="6">
    <xf numFmtId="0" fontId="0" fillId="0" borderId="0"/>
    <xf numFmtId="0" fontId="2" fillId="0" borderId="0"/>
    <xf numFmtId="41" fontId="3" fillId="0" borderId="0" applyFont="0" applyFill="0" applyBorder="0" applyAlignment="0" applyProtection="0"/>
    <xf numFmtId="0" fontId="4" fillId="0" borderId="0" applyNumberFormat="0" applyFill="0" applyBorder="0" applyAlignment="0" applyProtection="0"/>
    <xf numFmtId="166" fontId="7" fillId="0" borderId="0"/>
    <xf numFmtId="164" fontId="1" fillId="0" borderId="0" applyFont="0" applyFill="0" applyBorder="0" applyAlignment="0" applyProtection="0"/>
  </cellStyleXfs>
  <cellXfs count="459">
    <xf numFmtId="0" fontId="0" fillId="0" borderId="0" xfId="0"/>
    <xf numFmtId="1" fontId="5" fillId="0" borderId="0" xfId="0" applyNumberFormat="1" applyFont="1"/>
    <xf numFmtId="0" fontId="0" fillId="0" borderId="0" xfId="0" applyFont="1"/>
    <xf numFmtId="0" fontId="9" fillId="0" borderId="0" xfId="1" applyFont="1"/>
    <xf numFmtId="0" fontId="9" fillId="0" borderId="0" xfId="0" applyFont="1"/>
    <xf numFmtId="1" fontId="11" fillId="2" borderId="1" xfId="0" applyNumberFormat="1" applyFont="1" applyFill="1" applyBorder="1"/>
    <xf numFmtId="1" fontId="11" fillId="2" borderId="0" xfId="0" applyNumberFormat="1" applyFont="1" applyFill="1" applyBorder="1"/>
    <xf numFmtId="1" fontId="11" fillId="2" borderId="0" xfId="0" applyNumberFormat="1" applyFont="1" applyFill="1"/>
    <xf numFmtId="3" fontId="9" fillId="2" borderId="0" xfId="0" applyNumberFormat="1" applyFont="1" applyFill="1" applyAlignment="1">
      <alignment horizontal="right"/>
    </xf>
    <xf numFmtId="0" fontId="14" fillId="0" borderId="0" xfId="0" applyFont="1"/>
    <xf numFmtId="1" fontId="9" fillId="2" borderId="0" xfId="0" applyNumberFormat="1" applyFont="1" applyFill="1"/>
    <xf numFmtId="41" fontId="5" fillId="2" borderId="0" xfId="2" applyFont="1" applyFill="1" applyAlignment="1">
      <alignment horizontal="right"/>
    </xf>
    <xf numFmtId="0" fontId="11" fillId="2" borderId="0" xfId="0" applyFont="1" applyFill="1" applyBorder="1" applyAlignment="1">
      <alignment horizontal="centerContinuous"/>
    </xf>
    <xf numFmtId="0" fontId="9" fillId="2" borderId="0" xfId="0" applyFont="1" applyFill="1"/>
    <xf numFmtId="165" fontId="9" fillId="2" borderId="0" xfId="0" applyNumberFormat="1" applyFont="1" applyFill="1" applyAlignment="1">
      <alignment horizontal="right"/>
    </xf>
    <xf numFmtId="1" fontId="9" fillId="2" borderId="0" xfId="0" applyNumberFormat="1" applyFont="1" applyFill="1" applyBorder="1"/>
    <xf numFmtId="165" fontId="9" fillId="2" borderId="0" xfId="0" applyNumberFormat="1" applyFont="1" applyFill="1" applyBorder="1" applyAlignment="1">
      <alignment horizontal="right"/>
    </xf>
    <xf numFmtId="1" fontId="9" fillId="2" borderId="1" xfId="0" applyNumberFormat="1" applyFont="1" applyFill="1" applyBorder="1"/>
    <xf numFmtId="165" fontId="9" fillId="2" borderId="1" xfId="0" applyNumberFormat="1" applyFont="1" applyFill="1" applyBorder="1" applyAlignment="1">
      <alignment horizontal="right"/>
    </xf>
    <xf numFmtId="0" fontId="11" fillId="0" borderId="0" xfId="0" applyFont="1"/>
    <xf numFmtId="1" fontId="11" fillId="2" borderId="1" xfId="0" applyNumberFormat="1" applyFont="1" applyFill="1" applyBorder="1" applyAlignment="1">
      <alignment horizontal="centerContinuous"/>
    </xf>
    <xf numFmtId="41" fontId="9" fillId="2" borderId="0" xfId="2" applyFont="1" applyFill="1"/>
    <xf numFmtId="41" fontId="9" fillId="2" borderId="0" xfId="2" applyFont="1" applyFill="1" applyAlignment="1">
      <alignment horizontal="right"/>
    </xf>
    <xf numFmtId="41" fontId="9" fillId="2" borderId="0" xfId="2" applyFont="1" applyFill="1" applyBorder="1" applyAlignment="1">
      <alignment horizontal="right"/>
    </xf>
    <xf numFmtId="0" fontId="9" fillId="2" borderId="1" xfId="0" applyFont="1" applyFill="1" applyBorder="1"/>
    <xf numFmtId="1" fontId="11" fillId="0" borderId="0" xfId="0" applyNumberFormat="1" applyFont="1"/>
    <xf numFmtId="1" fontId="9" fillId="0" borderId="0" xfId="0" applyNumberFormat="1" applyFont="1"/>
    <xf numFmtId="0" fontId="5" fillId="0" borderId="0" xfId="0" applyFont="1"/>
    <xf numFmtId="0" fontId="11" fillId="2" borderId="1" xfId="0" applyFont="1" applyFill="1" applyBorder="1" applyAlignment="1">
      <alignment horizontal="center"/>
    </xf>
    <xf numFmtId="0" fontId="17" fillId="0" borderId="0" xfId="0" applyFont="1"/>
    <xf numFmtId="0" fontId="11" fillId="2" borderId="0" xfId="0" applyFont="1" applyFill="1" applyBorder="1"/>
    <xf numFmtId="41" fontId="9" fillId="2" borderId="0" xfId="2" applyFont="1" applyFill="1" applyBorder="1"/>
    <xf numFmtId="0" fontId="9" fillId="2" borderId="0" xfId="0" applyFont="1" applyFill="1" applyBorder="1"/>
    <xf numFmtId="41" fontId="5" fillId="2" borderId="0" xfId="2" applyFont="1" applyFill="1"/>
    <xf numFmtId="41" fontId="5" fillId="2" borderId="0" xfId="2" applyFont="1" applyFill="1" applyBorder="1" applyAlignment="1">
      <alignment horizontal="right"/>
    </xf>
    <xf numFmtId="41" fontId="9" fillId="2" borderId="0" xfId="2" applyFont="1" applyFill="1" applyAlignment="1"/>
    <xf numFmtId="1" fontId="9" fillId="2" borderId="0" xfId="0" applyNumberFormat="1" applyFont="1" applyFill="1" applyAlignment="1"/>
    <xf numFmtId="0" fontId="9" fillId="2" borderId="0" xfId="0" applyFont="1" applyFill="1" applyBorder="1" applyAlignment="1">
      <alignment horizontal="left" indent="1"/>
    </xf>
    <xf numFmtId="41" fontId="11" fillId="2" borderId="0" xfId="2" applyFont="1" applyFill="1" applyBorder="1" applyAlignment="1">
      <alignment horizontal="right"/>
    </xf>
    <xf numFmtId="41" fontId="11" fillId="2" borderId="0" xfId="2" applyFont="1" applyFill="1" applyBorder="1"/>
    <xf numFmtId="1" fontId="11" fillId="2" borderId="0" xfId="0" applyNumberFormat="1" applyFont="1" applyFill="1" applyBorder="1" applyAlignment="1">
      <alignment horizontal="center"/>
    </xf>
    <xf numFmtId="1" fontId="9" fillId="2" borderId="0" xfId="0" applyNumberFormat="1" applyFont="1" applyFill="1" applyBorder="1" applyAlignment="1">
      <alignment horizontal="right"/>
    </xf>
    <xf numFmtId="165" fontId="11" fillId="2" borderId="0" xfId="0" applyNumberFormat="1" applyFont="1" applyFill="1" applyBorder="1" applyAlignment="1">
      <alignment horizontal="right"/>
    </xf>
    <xf numFmtId="0" fontId="9" fillId="2" borderId="1" xfId="0" applyFont="1" applyFill="1" applyBorder="1" applyAlignment="1">
      <alignment horizontal="left" indent="1"/>
    </xf>
    <xf numFmtId="41" fontId="11" fillId="2" borderId="0" xfId="2" applyFont="1" applyFill="1" applyAlignment="1">
      <alignment horizontal="right"/>
    </xf>
    <xf numFmtId="1" fontId="5" fillId="2" borderId="0" xfId="0" applyNumberFormat="1" applyFont="1" applyFill="1"/>
    <xf numFmtId="41" fontId="5" fillId="2" borderId="0" xfId="2" applyFont="1" applyFill="1" applyAlignment="1"/>
    <xf numFmtId="0" fontId="11" fillId="2" borderId="0" xfId="0" applyFont="1" applyFill="1" applyBorder="1" applyAlignment="1">
      <alignment wrapText="1"/>
    </xf>
    <xf numFmtId="41" fontId="6" fillId="2" borderId="0" xfId="2" applyFont="1" applyFill="1" applyAlignment="1"/>
    <xf numFmtId="0" fontId="9" fillId="2" borderId="0" xfId="0" applyFont="1" applyFill="1" applyBorder="1" applyAlignment="1">
      <alignment wrapText="1"/>
    </xf>
    <xf numFmtId="41" fontId="9" fillId="0" borderId="0" xfId="0" applyNumberFormat="1" applyFont="1"/>
    <xf numFmtId="165" fontId="11" fillId="2" borderId="0" xfId="0" applyNumberFormat="1" applyFont="1" applyFill="1" applyAlignment="1">
      <alignment horizontal="right"/>
    </xf>
    <xf numFmtId="0" fontId="9" fillId="2" borderId="1" xfId="0" applyFont="1" applyFill="1" applyBorder="1" applyAlignment="1">
      <alignment wrapText="1"/>
    </xf>
    <xf numFmtId="0" fontId="9" fillId="0" borderId="0" xfId="0" applyFont="1" applyBorder="1"/>
    <xf numFmtId="0" fontId="11" fillId="0" borderId="0" xfId="0" applyFont="1" applyAlignment="1">
      <alignment horizontal="center" vertical="center" wrapText="1"/>
    </xf>
    <xf numFmtId="41" fontId="12" fillId="2" borderId="0" xfId="2" applyFont="1" applyFill="1" applyBorder="1"/>
    <xf numFmtId="1" fontId="11" fillId="2" borderId="0" xfId="0" applyNumberFormat="1" applyFont="1" applyFill="1" applyAlignment="1">
      <alignment horizontal="left"/>
    </xf>
    <xf numFmtId="0" fontId="11" fillId="0" borderId="0" xfId="0" applyFont="1" applyFill="1"/>
    <xf numFmtId="0" fontId="9" fillId="0" borderId="0" xfId="0" applyFont="1" applyFill="1"/>
    <xf numFmtId="3" fontId="5" fillId="0" borderId="0" xfId="0" applyNumberFormat="1" applyFont="1"/>
    <xf numFmtId="167" fontId="11" fillId="2" borderId="0" xfId="2" applyNumberFormat="1" applyFont="1" applyFill="1" applyAlignment="1">
      <alignment horizontal="right"/>
    </xf>
    <xf numFmtId="167" fontId="9" fillId="2" borderId="1" xfId="2" applyNumberFormat="1" applyFont="1" applyFill="1" applyBorder="1" applyAlignment="1">
      <alignment horizontal="right"/>
    </xf>
    <xf numFmtId="0" fontId="11" fillId="2" borderId="0" xfId="0" applyFont="1" applyFill="1" applyBorder="1" applyAlignment="1">
      <alignment horizontal="center" vertical="center"/>
    </xf>
    <xf numFmtId="0" fontId="13" fillId="2" borderId="0" xfId="0" applyFont="1" applyFill="1" applyAlignment="1"/>
    <xf numFmtId="3" fontId="9" fillId="0" borderId="0" xfId="0" applyNumberFormat="1" applyFont="1"/>
    <xf numFmtId="0" fontId="13" fillId="2" borderId="0" xfId="0" applyFont="1" applyFill="1" applyAlignment="1" applyProtection="1">
      <alignment horizontal="center"/>
    </xf>
    <xf numFmtId="165" fontId="9" fillId="2" borderId="0" xfId="0" applyNumberFormat="1" applyFont="1" applyFill="1" applyBorder="1" applyAlignment="1" applyProtection="1">
      <alignment horizontal="right"/>
    </xf>
    <xf numFmtId="0" fontId="9" fillId="0" borderId="0" xfId="0" applyFont="1" applyAlignment="1">
      <alignment horizontal="center"/>
    </xf>
    <xf numFmtId="165" fontId="9" fillId="2" borderId="1" xfId="0" applyNumberFormat="1" applyFont="1" applyFill="1" applyBorder="1" applyAlignment="1" applyProtection="1">
      <alignment horizontal="right"/>
    </xf>
    <xf numFmtId="0" fontId="9" fillId="0" borderId="0" xfId="1" applyFont="1" applyAlignment="1">
      <alignment vertical="center"/>
    </xf>
    <xf numFmtId="0" fontId="0" fillId="0" borderId="0" xfId="0" applyFont="1" applyAlignment="1">
      <alignment vertical="center"/>
    </xf>
    <xf numFmtId="0" fontId="10" fillId="0" borderId="0" xfId="1" applyFont="1" applyAlignment="1">
      <alignment vertical="center"/>
    </xf>
    <xf numFmtId="0" fontId="9" fillId="2" borderId="0" xfId="1" applyFont="1" applyFill="1" applyAlignment="1">
      <alignment vertical="center"/>
    </xf>
    <xf numFmtId="0" fontId="9" fillId="0" borderId="0" xfId="1" applyFont="1" applyBorder="1" applyAlignment="1">
      <alignment vertical="center"/>
    </xf>
    <xf numFmtId="1" fontId="5" fillId="0" borderId="0" xfId="0" applyNumberFormat="1" applyFont="1" applyFill="1" applyAlignment="1">
      <alignment vertical="center"/>
    </xf>
    <xf numFmtId="0" fontId="16" fillId="0" borderId="0" xfId="1" applyFont="1" applyAlignment="1">
      <alignment vertical="center"/>
    </xf>
    <xf numFmtId="0" fontId="15" fillId="0" borderId="0" xfId="0" applyFont="1" applyFill="1" applyAlignment="1">
      <alignment vertical="center"/>
    </xf>
    <xf numFmtId="0" fontId="9" fillId="2" borderId="0" xfId="1" applyFont="1" applyFill="1" applyAlignment="1">
      <alignment horizontal="left" vertical="center"/>
    </xf>
    <xf numFmtId="0" fontId="11" fillId="2" borderId="0" xfId="1" applyFont="1" applyFill="1" applyBorder="1" applyAlignment="1">
      <alignment horizontal="center" vertical="center"/>
    </xf>
    <xf numFmtId="0" fontId="9" fillId="0" borderId="0" xfId="0" applyFont="1" applyAlignment="1">
      <alignment vertical="center"/>
    </xf>
    <xf numFmtId="0" fontId="9" fillId="2" borderId="0" xfId="0" applyFont="1" applyFill="1" applyAlignment="1">
      <alignment horizontal="center" vertical="center"/>
    </xf>
    <xf numFmtId="3" fontId="9" fillId="2" borderId="0" xfId="0" applyNumberFormat="1" applyFont="1" applyFill="1" applyAlignment="1">
      <alignment horizontal="right" vertical="center"/>
    </xf>
    <xf numFmtId="0" fontId="9" fillId="2" borderId="0" xfId="0" applyFont="1" applyFill="1" applyAlignment="1">
      <alignment horizontal="right" vertical="center"/>
    </xf>
    <xf numFmtId="0" fontId="11" fillId="2" borderId="0" xfId="0" applyFont="1" applyFill="1" applyBorder="1" applyAlignment="1" applyProtection="1">
      <alignment horizontal="center" vertical="center"/>
    </xf>
    <xf numFmtId="0" fontId="9" fillId="2" borderId="0" xfId="0" applyFont="1" applyFill="1" applyBorder="1" applyAlignment="1">
      <alignment horizontal="right" vertical="center"/>
    </xf>
    <xf numFmtId="0" fontId="16" fillId="0" borderId="0" xfId="0" applyFont="1" applyAlignment="1">
      <alignment vertical="center"/>
    </xf>
    <xf numFmtId="0" fontId="9" fillId="0" borderId="0" xfId="0" applyFont="1" applyBorder="1" applyAlignment="1">
      <alignment vertical="center"/>
    </xf>
    <xf numFmtId="0" fontId="9" fillId="0" borderId="0" xfId="0" applyFont="1" applyAlignment="1">
      <alignment horizontal="center" vertical="center"/>
    </xf>
    <xf numFmtId="0" fontId="11" fillId="2" borderId="0" xfId="0" applyFont="1" applyFill="1" applyBorder="1" applyAlignment="1" applyProtection="1">
      <alignment horizontal="centerContinuous" vertical="center"/>
    </xf>
    <xf numFmtId="41" fontId="9" fillId="2" borderId="0" xfId="2" applyFont="1" applyFill="1" applyAlignment="1">
      <alignment horizontal="right" vertical="center"/>
    </xf>
    <xf numFmtId="41" fontId="9" fillId="2" borderId="0" xfId="2" applyFont="1" applyFill="1" applyBorder="1" applyAlignment="1">
      <alignment horizontal="right" vertical="center"/>
    </xf>
    <xf numFmtId="167" fontId="9" fillId="2" borderId="0" xfId="2" applyNumberFormat="1" applyFont="1" applyFill="1" applyAlignment="1">
      <alignment horizontal="right" vertical="center"/>
    </xf>
    <xf numFmtId="167" fontId="9" fillId="2" borderId="0" xfId="2" applyNumberFormat="1" applyFont="1" applyFill="1" applyBorder="1" applyAlignment="1">
      <alignment horizontal="right" vertical="center"/>
    </xf>
    <xf numFmtId="0" fontId="11" fillId="0" borderId="0" xfId="0" applyFont="1" applyAlignment="1">
      <alignment vertical="center"/>
    </xf>
    <xf numFmtId="0" fontId="21" fillId="0" borderId="0" xfId="1" applyFont="1" applyAlignment="1">
      <alignment vertical="center"/>
    </xf>
    <xf numFmtId="0" fontId="11" fillId="2" borderId="0" xfId="0" applyFont="1" applyFill="1" applyBorder="1" applyAlignment="1">
      <alignment vertical="center"/>
    </xf>
    <xf numFmtId="0" fontId="11" fillId="2" borderId="0" xfId="0" applyFont="1" applyFill="1" applyBorder="1" applyAlignment="1" applyProtection="1">
      <alignment horizontal="left" vertical="center"/>
    </xf>
    <xf numFmtId="3" fontId="9" fillId="0" borderId="0" xfId="0" applyNumberFormat="1" applyFont="1" applyAlignment="1">
      <alignment vertical="center"/>
    </xf>
    <xf numFmtId="0" fontId="9" fillId="2" borderId="0" xfId="0" applyFont="1" applyFill="1" applyAlignment="1">
      <alignment vertical="center"/>
    </xf>
    <xf numFmtId="0" fontId="9" fillId="2" borderId="0" xfId="0" applyFont="1" applyFill="1" applyBorder="1" applyAlignment="1" applyProtection="1">
      <alignment horizontal="left" vertical="center"/>
    </xf>
    <xf numFmtId="0" fontId="9" fillId="2" borderId="1" xfId="0" applyFont="1" applyFill="1" applyBorder="1" applyAlignment="1" applyProtection="1">
      <alignment horizontal="left" vertical="center"/>
    </xf>
    <xf numFmtId="167" fontId="9" fillId="2" borderId="0" xfId="2" applyNumberFormat="1" applyFont="1" applyFill="1" applyBorder="1" applyAlignment="1" applyProtection="1">
      <alignment horizontal="right" vertical="center"/>
    </xf>
    <xf numFmtId="167" fontId="9" fillId="2" borderId="1" xfId="2" applyNumberFormat="1" applyFont="1" applyFill="1" applyBorder="1" applyAlignment="1">
      <alignment horizontal="right" vertical="center"/>
    </xf>
    <xf numFmtId="167" fontId="9" fillId="2" borderId="1" xfId="2" applyNumberFormat="1" applyFont="1" applyFill="1" applyBorder="1" applyAlignment="1" applyProtection="1">
      <alignment horizontal="right" vertical="center"/>
    </xf>
    <xf numFmtId="41" fontId="9" fillId="2" borderId="0" xfId="2" applyNumberFormat="1" applyFont="1" applyFill="1" applyAlignment="1">
      <alignment horizontal="right" vertical="center"/>
    </xf>
    <xf numFmtId="41" fontId="9" fillId="2" borderId="0" xfId="2" applyNumberFormat="1" applyFont="1" applyFill="1" applyAlignment="1" applyProtection="1">
      <alignment horizontal="right" vertical="center"/>
    </xf>
    <xf numFmtId="0" fontId="11" fillId="2" borderId="0" xfId="0" applyFont="1" applyFill="1" applyBorder="1" applyAlignment="1">
      <alignment horizontal="centerContinuous" vertical="center"/>
    </xf>
    <xf numFmtId="0" fontId="11" fillId="0" borderId="0" xfId="0" applyFont="1" applyBorder="1" applyAlignment="1">
      <alignment vertical="center"/>
    </xf>
    <xf numFmtId="3" fontId="13" fillId="0" borderId="0" xfId="0" applyNumberFormat="1" applyFont="1" applyAlignment="1">
      <alignment vertical="center"/>
    </xf>
    <xf numFmtId="0" fontId="13" fillId="0" borderId="0" xfId="0" applyFont="1" applyAlignment="1">
      <alignment vertical="center"/>
    </xf>
    <xf numFmtId="0" fontId="11" fillId="2" borderId="0" xfId="0" applyFont="1" applyFill="1" applyAlignment="1">
      <alignment vertical="center"/>
    </xf>
    <xf numFmtId="3" fontId="11" fillId="0" borderId="0" xfId="0" applyNumberFormat="1" applyFont="1" applyAlignment="1">
      <alignment vertical="center"/>
    </xf>
    <xf numFmtId="41" fontId="9" fillId="2" borderId="0" xfId="2" applyFont="1" applyFill="1" applyBorder="1" applyAlignment="1">
      <alignment vertical="center"/>
    </xf>
    <xf numFmtId="0" fontId="11" fillId="0" borderId="0" xfId="0" applyFont="1" applyAlignment="1">
      <alignment horizontal="center" vertical="center"/>
    </xf>
    <xf numFmtId="41" fontId="11" fillId="2" borderId="0" xfId="2" applyFont="1" applyFill="1" applyAlignment="1">
      <alignment horizontal="right" vertical="center"/>
    </xf>
    <xf numFmtId="0" fontId="9" fillId="2" borderId="0" xfId="0" applyFont="1" applyFill="1" applyBorder="1" applyAlignment="1">
      <alignment vertical="center"/>
    </xf>
    <xf numFmtId="0" fontId="9" fillId="2" borderId="0" xfId="0" applyFont="1" applyFill="1" applyAlignment="1" applyProtection="1">
      <alignment horizontal="left" vertical="center"/>
    </xf>
    <xf numFmtId="0" fontId="13" fillId="2" borderId="0" xfId="0" applyFont="1" applyFill="1" applyBorder="1" applyAlignment="1">
      <alignment horizontal="center" vertical="center"/>
    </xf>
    <xf numFmtId="0" fontId="11" fillId="2" borderId="1" xfId="0" applyFont="1" applyFill="1" applyBorder="1" applyAlignment="1" applyProtection="1">
      <alignment horizontal="left" vertical="center"/>
    </xf>
    <xf numFmtId="0" fontId="11" fillId="2" borderId="0" xfId="1" applyFont="1" applyFill="1" applyBorder="1" applyAlignment="1">
      <alignment horizontal="left" vertical="center"/>
    </xf>
    <xf numFmtId="0" fontId="11" fillId="2" borderId="0" xfId="1" applyFont="1" applyFill="1" applyAlignment="1">
      <alignment horizontal="left" vertical="center"/>
    </xf>
    <xf numFmtId="0" fontId="9" fillId="2" borderId="0" xfId="1" applyFont="1" applyFill="1" applyBorder="1" applyAlignment="1">
      <alignment horizontal="left" vertical="center"/>
    </xf>
    <xf numFmtId="0" fontId="11" fillId="0" borderId="0" xfId="1" applyFont="1" applyAlignment="1">
      <alignment horizontal="left" vertical="center"/>
    </xf>
    <xf numFmtId="0" fontId="9" fillId="0" borderId="0" xfId="0" applyFont="1" applyAlignment="1">
      <alignment horizontal="left" vertical="center"/>
    </xf>
    <xf numFmtId="0" fontId="9" fillId="2" borderId="0" xfId="0" applyFont="1" applyFill="1" applyAlignment="1" applyProtection="1">
      <alignment horizontal="left"/>
    </xf>
    <xf numFmtId="0" fontId="9" fillId="2" borderId="0" xfId="0" applyFont="1" applyFill="1" applyBorder="1" applyAlignment="1" applyProtection="1">
      <alignment horizontal="left"/>
    </xf>
    <xf numFmtId="0" fontId="9" fillId="2" borderId="1" xfId="0" applyFont="1" applyFill="1" applyBorder="1" applyAlignment="1" applyProtection="1">
      <alignment horizontal="left"/>
    </xf>
    <xf numFmtId="41" fontId="9" fillId="2" borderId="0" xfId="2" applyFont="1" applyFill="1" applyAlignment="1">
      <alignment vertical="center"/>
    </xf>
    <xf numFmtId="0" fontId="9" fillId="2" borderId="0" xfId="0" applyFont="1" applyFill="1" applyAlignment="1">
      <alignment horizontal="left" vertical="center"/>
    </xf>
    <xf numFmtId="41" fontId="5" fillId="0" borderId="0" xfId="2" applyFont="1" applyAlignment="1">
      <alignment vertical="center"/>
    </xf>
    <xf numFmtId="41" fontId="9" fillId="0" borderId="0" xfId="2" applyFont="1" applyAlignment="1">
      <alignment vertical="center"/>
    </xf>
    <xf numFmtId="165" fontId="9" fillId="2" borderId="0" xfId="0" applyNumberFormat="1" applyFont="1" applyFill="1" applyAlignment="1">
      <alignment vertical="center"/>
    </xf>
    <xf numFmtId="0" fontId="9" fillId="2" borderId="0" xfId="0" applyFont="1" applyFill="1" applyBorder="1" applyAlignment="1">
      <alignment horizontal="left" vertical="center"/>
    </xf>
    <xf numFmtId="0" fontId="9" fillId="2" borderId="1" xfId="0" applyFont="1" applyFill="1" applyBorder="1" applyAlignment="1">
      <alignment horizontal="left" vertical="center"/>
    </xf>
    <xf numFmtId="165" fontId="9" fillId="2" borderId="1" xfId="0" applyNumberFormat="1" applyFont="1" applyFill="1" applyBorder="1" applyAlignment="1">
      <alignment vertical="center"/>
    </xf>
    <xf numFmtId="0" fontId="9" fillId="2" borderId="1" xfId="0" applyFont="1" applyFill="1" applyBorder="1" applyAlignment="1">
      <alignment vertical="center"/>
    </xf>
    <xf numFmtId="0" fontId="13" fillId="2" borderId="0" xfId="0" applyFont="1" applyFill="1" applyBorder="1" applyAlignment="1">
      <alignment vertical="center"/>
    </xf>
    <xf numFmtId="41" fontId="11" fillId="2" borderId="0" xfId="2" applyFont="1" applyFill="1" applyAlignment="1">
      <alignment vertical="center"/>
    </xf>
    <xf numFmtId="165" fontId="11" fillId="2" borderId="0" xfId="0" applyNumberFormat="1" applyFont="1" applyFill="1" applyAlignment="1">
      <alignment vertical="center"/>
    </xf>
    <xf numFmtId="41" fontId="9" fillId="2" borderId="1" xfId="2" applyFont="1" applyFill="1" applyBorder="1" applyAlignment="1">
      <alignment vertical="center"/>
    </xf>
    <xf numFmtId="167" fontId="11" fillId="2" borderId="0" xfId="2" applyNumberFormat="1" applyFont="1" applyFill="1" applyAlignment="1">
      <alignment vertical="center"/>
    </xf>
    <xf numFmtId="167" fontId="9" fillId="2" borderId="0" xfId="2" applyNumberFormat="1" applyFont="1" applyFill="1" applyAlignment="1">
      <alignment vertical="center"/>
    </xf>
    <xf numFmtId="167" fontId="9" fillId="2" borderId="0" xfId="2" applyNumberFormat="1" applyFont="1" applyFill="1" applyBorder="1" applyAlignment="1">
      <alignment vertical="center"/>
    </xf>
    <xf numFmtId="167" fontId="9" fillId="2" borderId="1" xfId="2" applyNumberFormat="1" applyFont="1" applyFill="1" applyBorder="1" applyAlignment="1">
      <alignment vertical="center"/>
    </xf>
    <xf numFmtId="167" fontId="9" fillId="2" borderId="0" xfId="2" applyNumberFormat="1" applyFont="1" applyFill="1" applyBorder="1" applyAlignment="1">
      <alignment horizontal="right"/>
    </xf>
    <xf numFmtId="0" fontId="25" fillId="3" borderId="0" xfId="1" applyFont="1" applyFill="1" applyBorder="1" applyAlignment="1">
      <alignment horizontal="left" vertical="center" wrapText="1"/>
    </xf>
    <xf numFmtId="0" fontId="25" fillId="3" borderId="0" xfId="1" applyFont="1" applyFill="1" applyBorder="1" applyAlignment="1" applyProtection="1">
      <alignment horizontal="center" vertical="center" wrapText="1"/>
    </xf>
    <xf numFmtId="0" fontId="25" fillId="3" borderId="0" xfId="1" quotePrefix="1" applyFont="1" applyFill="1" applyBorder="1" applyAlignment="1" applyProtection="1">
      <alignment horizontal="center" vertical="center" wrapText="1"/>
    </xf>
    <xf numFmtId="0" fontId="26" fillId="3" borderId="0" xfId="0" applyFont="1" applyFill="1" applyBorder="1" applyAlignment="1">
      <alignment vertical="center"/>
    </xf>
    <xf numFmtId="0" fontId="26" fillId="3" borderId="0" xfId="0" applyFont="1" applyFill="1" applyBorder="1" applyAlignment="1">
      <alignment horizontal="center" vertical="center"/>
    </xf>
    <xf numFmtId="0" fontId="25" fillId="3" borderId="0" xfId="0" applyFont="1" applyFill="1" applyBorder="1" applyAlignment="1">
      <alignment horizontal="center" vertical="center"/>
    </xf>
    <xf numFmtId="0" fontId="25" fillId="3" borderId="0" xfId="0" applyFont="1" applyFill="1" applyBorder="1" applyAlignment="1" applyProtection="1">
      <alignment horizontal="center" vertical="center"/>
    </xf>
    <xf numFmtId="0" fontId="25" fillId="3" borderId="0" xfId="0" applyFont="1" applyFill="1" applyBorder="1" applyAlignment="1">
      <alignment horizontal="center" vertical="center" wrapText="1"/>
    </xf>
    <xf numFmtId="0" fontId="29" fillId="3" borderId="0" xfId="0" applyFont="1" applyFill="1" applyBorder="1" applyAlignment="1">
      <alignment horizontal="center" vertical="center" wrapText="1"/>
    </xf>
    <xf numFmtId="0" fontId="9" fillId="2" borderId="0" xfId="0" quotePrefix="1" applyFont="1" applyFill="1" applyBorder="1" applyAlignment="1">
      <alignment horizontal="left" vertical="center"/>
    </xf>
    <xf numFmtId="41" fontId="9" fillId="2" borderId="1" xfId="2" applyFont="1" applyFill="1" applyBorder="1" applyAlignment="1">
      <alignment horizontal="right" vertical="center"/>
    </xf>
    <xf numFmtId="167" fontId="11" fillId="2" borderId="0" xfId="2" applyNumberFormat="1" applyFont="1" applyFill="1" applyBorder="1" applyAlignment="1">
      <alignment vertical="center"/>
    </xf>
    <xf numFmtId="0" fontId="5" fillId="0" borderId="0" xfId="0" applyFont="1" applyAlignment="1">
      <alignment vertical="center"/>
    </xf>
    <xf numFmtId="41" fontId="11" fillId="2" borderId="0" xfId="2" applyFont="1" applyFill="1" applyBorder="1" applyAlignment="1">
      <alignment vertical="center"/>
    </xf>
    <xf numFmtId="41" fontId="5" fillId="2" borderId="0" xfId="2" applyFont="1" applyFill="1" applyBorder="1" applyAlignment="1">
      <alignment vertical="center"/>
    </xf>
    <xf numFmtId="0" fontId="5" fillId="0" borderId="0" xfId="0" applyFont="1" applyBorder="1" applyAlignment="1">
      <alignment vertical="center"/>
    </xf>
    <xf numFmtId="41" fontId="5" fillId="0" borderId="0" xfId="2" applyFont="1" applyBorder="1" applyAlignment="1">
      <alignment vertical="center"/>
    </xf>
    <xf numFmtId="41" fontId="5" fillId="0" borderId="1" xfId="2" applyFont="1" applyBorder="1" applyAlignment="1">
      <alignment vertical="center"/>
    </xf>
    <xf numFmtId="167" fontId="11" fillId="2" borderId="0" xfId="2" applyNumberFormat="1" applyFont="1" applyFill="1" applyBorder="1" applyAlignment="1">
      <alignment horizontal="right"/>
    </xf>
    <xf numFmtId="1" fontId="11" fillId="2" borderId="1" xfId="0" applyNumberFormat="1" applyFont="1" applyFill="1" applyBorder="1" applyAlignment="1">
      <alignment horizontal="centerContinuous" vertical="center"/>
    </xf>
    <xf numFmtId="0" fontId="9" fillId="2" borderId="1" xfId="0" applyFont="1" applyFill="1" applyBorder="1" applyAlignment="1">
      <alignment horizontal="centerContinuous" vertical="center"/>
    </xf>
    <xf numFmtId="0" fontId="6" fillId="2" borderId="0" xfId="0" applyFont="1" applyFill="1" applyAlignment="1">
      <alignment vertical="center"/>
    </xf>
    <xf numFmtId="41" fontId="6" fillId="0" borderId="0" xfId="2" applyFont="1" applyAlignment="1">
      <alignment vertical="center"/>
    </xf>
    <xf numFmtId="167" fontId="11" fillId="2" borderId="0" xfId="2" applyNumberFormat="1" applyFont="1" applyFill="1" applyBorder="1" applyAlignment="1">
      <alignment horizontal="right" vertical="center"/>
    </xf>
    <xf numFmtId="41" fontId="9" fillId="0" borderId="0" xfId="0" applyNumberFormat="1" applyFont="1" applyAlignment="1">
      <alignment vertical="center"/>
    </xf>
    <xf numFmtId="0" fontId="9" fillId="2" borderId="0" xfId="0" applyFont="1" applyFill="1" applyBorder="1" applyAlignment="1">
      <alignment horizontal="center" vertical="center"/>
    </xf>
    <xf numFmtId="0" fontId="6" fillId="2" borderId="0" xfId="0" applyFont="1" applyFill="1" applyBorder="1" applyAlignment="1">
      <alignment vertical="center"/>
    </xf>
    <xf numFmtId="0" fontId="5" fillId="2" borderId="0" xfId="0" applyFont="1" applyFill="1" applyBorder="1" applyAlignment="1">
      <alignment horizontal="left" vertical="center"/>
    </xf>
    <xf numFmtId="0" fontId="6"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5" fillId="2" borderId="1" xfId="0" applyFont="1" applyFill="1" applyBorder="1" applyAlignment="1">
      <alignment horizontal="left" vertical="center"/>
    </xf>
    <xf numFmtId="1" fontId="9" fillId="0" borderId="0" xfId="0" applyNumberFormat="1" applyFont="1" applyAlignment="1">
      <alignment vertical="center"/>
    </xf>
    <xf numFmtId="1" fontId="25" fillId="3" borderId="0" xfId="0" applyNumberFormat="1" applyFont="1" applyFill="1" applyBorder="1" applyAlignment="1">
      <alignment horizontal="center" vertical="center"/>
    </xf>
    <xf numFmtId="1" fontId="11" fillId="2" borderId="0" xfId="0" applyNumberFormat="1" applyFont="1" applyFill="1" applyBorder="1" applyAlignment="1">
      <alignment horizontal="centerContinuous" vertical="center"/>
    </xf>
    <xf numFmtId="1" fontId="11" fillId="2" borderId="0" xfId="0" applyNumberFormat="1" applyFont="1" applyFill="1" applyBorder="1" applyAlignment="1">
      <alignment horizontal="center" vertical="center"/>
    </xf>
    <xf numFmtId="1" fontId="9" fillId="2" borderId="0" xfId="0" applyNumberFormat="1" applyFont="1" applyFill="1" applyAlignment="1">
      <alignment vertical="center"/>
    </xf>
    <xf numFmtId="1" fontId="5" fillId="0" borderId="0" xfId="0" applyNumberFormat="1" applyFont="1" applyAlignment="1">
      <alignment vertical="center"/>
    </xf>
    <xf numFmtId="0" fontId="11" fillId="2" borderId="0" xfId="0" applyFont="1" applyFill="1" applyBorder="1" applyAlignment="1">
      <alignment vertical="center" wrapText="1"/>
    </xf>
    <xf numFmtId="3" fontId="5" fillId="0" borderId="0" xfId="0" applyNumberFormat="1" applyFont="1" applyAlignment="1">
      <alignment vertical="center"/>
    </xf>
    <xf numFmtId="0" fontId="9" fillId="2" borderId="0" xfId="0" applyFont="1" applyFill="1" applyBorder="1" applyAlignment="1">
      <alignment vertical="center" wrapText="1"/>
    </xf>
    <xf numFmtId="1" fontId="5" fillId="2" borderId="0" xfId="0" applyNumberFormat="1" applyFont="1" applyFill="1" applyAlignment="1">
      <alignment vertical="center"/>
    </xf>
    <xf numFmtId="165" fontId="9" fillId="2" borderId="0" xfId="0" applyNumberFormat="1" applyFont="1" applyFill="1" applyAlignment="1">
      <alignment horizontal="right" vertical="center"/>
    </xf>
    <xf numFmtId="0" fontId="9" fillId="2" borderId="0" xfId="0" applyFont="1" applyFill="1" applyBorder="1" applyAlignment="1">
      <alignment horizontal="left" vertical="center" wrapText="1"/>
    </xf>
    <xf numFmtId="0" fontId="9" fillId="2" borderId="1" xfId="0" applyFont="1" applyFill="1" applyBorder="1" applyAlignment="1">
      <alignment vertical="center" wrapText="1"/>
    </xf>
    <xf numFmtId="165" fontId="9" fillId="2" borderId="1" xfId="0" applyNumberFormat="1" applyFont="1" applyFill="1" applyBorder="1" applyAlignment="1">
      <alignment horizontal="right" vertical="center"/>
    </xf>
    <xf numFmtId="1" fontId="11" fillId="0" borderId="0" xfId="0" applyNumberFormat="1" applyFont="1" applyAlignment="1">
      <alignment vertical="center"/>
    </xf>
    <xf numFmtId="41" fontId="5" fillId="2" borderId="0" xfId="2" applyFont="1" applyFill="1" applyAlignment="1">
      <alignment vertical="center"/>
    </xf>
    <xf numFmtId="41" fontId="14" fillId="0" borderId="0" xfId="0" applyNumberFormat="1" applyFont="1" applyAlignment="1">
      <alignment vertical="center"/>
    </xf>
    <xf numFmtId="0" fontId="9" fillId="2" borderId="0" xfId="0" quotePrefix="1" applyFont="1" applyFill="1" applyAlignment="1">
      <alignment horizontal="left" vertical="center"/>
    </xf>
    <xf numFmtId="0" fontId="16" fillId="0" borderId="0" xfId="0" applyFont="1" applyFill="1" applyAlignment="1">
      <alignment vertical="center"/>
    </xf>
    <xf numFmtId="165" fontId="11" fillId="2" borderId="0" xfId="0" applyNumberFormat="1" applyFont="1" applyFill="1" applyAlignment="1">
      <alignment horizontal="right" vertical="center"/>
    </xf>
    <xf numFmtId="1" fontId="9" fillId="2" borderId="0" xfId="0" applyNumberFormat="1" applyFont="1" applyFill="1" applyBorder="1" applyAlignment="1">
      <alignment vertical="center"/>
    </xf>
    <xf numFmtId="41" fontId="11" fillId="2" borderId="0" xfId="2" applyFont="1" applyFill="1" applyBorder="1" applyAlignment="1">
      <alignment horizontal="right" vertical="center"/>
    </xf>
    <xf numFmtId="167" fontId="11" fillId="2" borderId="0" xfId="2" applyNumberFormat="1" applyFont="1" applyFill="1" applyAlignment="1">
      <alignment horizontal="right" vertical="center"/>
    </xf>
    <xf numFmtId="41" fontId="9" fillId="0" borderId="0" xfId="2" applyFont="1" applyFill="1" applyAlignment="1">
      <alignment horizontal="right" vertical="center"/>
    </xf>
    <xf numFmtId="41" fontId="5" fillId="2" borderId="1" xfId="2" applyFont="1" applyFill="1" applyBorder="1" applyAlignment="1">
      <alignment vertical="center"/>
    </xf>
    <xf numFmtId="0" fontId="5" fillId="2" borderId="0" xfId="0" applyFont="1" applyFill="1" applyBorder="1" applyAlignment="1">
      <alignment vertical="center"/>
    </xf>
    <xf numFmtId="41" fontId="6" fillId="2" borderId="0" xfId="2" applyFont="1" applyFill="1" applyAlignment="1">
      <alignment vertical="center"/>
    </xf>
    <xf numFmtId="41" fontId="6" fillId="2" borderId="0" xfId="2" applyFont="1" applyFill="1" applyBorder="1" applyAlignment="1">
      <alignment vertical="center"/>
    </xf>
    <xf numFmtId="41" fontId="9" fillId="0" borderId="0" xfId="0" applyNumberFormat="1" applyFont="1" applyBorder="1" applyAlignment="1">
      <alignment vertical="center"/>
    </xf>
    <xf numFmtId="0" fontId="9" fillId="2" borderId="0" xfId="0" applyFont="1" applyFill="1" applyBorder="1" applyAlignment="1">
      <alignment horizontal="centerContinuous" vertical="center"/>
    </xf>
    <xf numFmtId="1" fontId="11" fillId="2" borderId="0" xfId="0" applyNumberFormat="1" applyFont="1" applyFill="1" applyAlignment="1">
      <alignment horizontal="center" vertical="center"/>
    </xf>
    <xf numFmtId="1" fontId="11" fillId="2" borderId="0" xfId="0" applyNumberFormat="1" applyFont="1" applyFill="1" applyAlignment="1">
      <alignment vertical="center"/>
    </xf>
    <xf numFmtId="1" fontId="25" fillId="3" borderId="0" xfId="0" applyNumberFormat="1" applyFont="1" applyFill="1" applyBorder="1" applyAlignment="1">
      <alignment horizontal="left" vertical="center" wrapText="1"/>
    </xf>
    <xf numFmtId="0" fontId="11" fillId="0" borderId="0" xfId="0" applyFont="1" applyFill="1" applyAlignment="1">
      <alignment vertical="center"/>
    </xf>
    <xf numFmtId="0" fontId="9" fillId="0" borderId="0" xfId="0" applyFont="1" applyFill="1" applyAlignment="1">
      <alignment vertical="center"/>
    </xf>
    <xf numFmtId="0" fontId="13" fillId="0" borderId="0" xfId="0" applyFont="1" applyFill="1" applyAlignment="1">
      <alignment vertical="center"/>
    </xf>
    <xf numFmtId="0" fontId="5" fillId="2" borderId="0" xfId="0" applyFont="1" applyFill="1" applyAlignment="1">
      <alignment horizontal="left" vertical="center"/>
    </xf>
    <xf numFmtId="0" fontId="19" fillId="0" borderId="0" xfId="0" applyFont="1" applyAlignment="1">
      <alignment vertical="center"/>
    </xf>
    <xf numFmtId="0" fontId="5" fillId="2" borderId="1" xfId="0" applyFont="1" applyFill="1" applyBorder="1" applyAlignment="1">
      <alignment horizontal="left" vertical="center" wrapText="1"/>
    </xf>
    <xf numFmtId="41" fontId="11" fillId="0" borderId="0" xfId="0" applyNumberFormat="1" applyFont="1" applyAlignment="1">
      <alignment vertical="center"/>
    </xf>
    <xf numFmtId="0" fontId="25" fillId="0" borderId="0" xfId="0" applyFont="1" applyFill="1" applyBorder="1" applyAlignment="1">
      <alignment horizontal="center" vertical="center" wrapText="1"/>
    </xf>
    <xf numFmtId="41" fontId="11" fillId="0" borderId="0" xfId="2" applyFont="1" applyFill="1" applyAlignment="1">
      <alignment horizontal="right" vertical="center"/>
    </xf>
    <xf numFmtId="41" fontId="5" fillId="0" borderId="0" xfId="2" applyFont="1" applyFill="1" applyAlignment="1">
      <alignment vertical="center"/>
    </xf>
    <xf numFmtId="0" fontId="5" fillId="0" borderId="0" xfId="0" applyFont="1" applyFill="1"/>
    <xf numFmtId="1" fontId="11" fillId="2" borderId="0" xfId="0" applyNumberFormat="1" applyFont="1" applyFill="1" applyBorder="1" applyAlignment="1">
      <alignment vertical="center"/>
    </xf>
    <xf numFmtId="41" fontId="9" fillId="2" borderId="0" xfId="2" applyFont="1" applyFill="1" applyBorder="1" applyAlignment="1">
      <alignment horizontal="center" vertical="center"/>
    </xf>
    <xf numFmtId="0" fontId="30" fillId="2" borderId="0" xfId="3" applyFont="1" applyFill="1" applyBorder="1" applyAlignment="1">
      <alignment horizontal="center" vertical="center" wrapText="1"/>
    </xf>
    <xf numFmtId="0" fontId="11" fillId="0" borderId="0" xfId="0" applyFont="1" applyFill="1" applyBorder="1" applyAlignment="1">
      <alignment horizontal="left" vertical="center"/>
    </xf>
    <xf numFmtId="0" fontId="25" fillId="2" borderId="0" xfId="0" applyFont="1" applyFill="1" applyBorder="1" applyAlignment="1">
      <alignment horizontal="center" vertical="center" wrapText="1"/>
    </xf>
    <xf numFmtId="0" fontId="9" fillId="2" borderId="1" xfId="0" applyFont="1" applyFill="1" applyBorder="1" applyAlignment="1">
      <alignment horizontal="center" vertical="center"/>
    </xf>
    <xf numFmtId="41" fontId="18" fillId="2" borderId="0" xfId="2" applyFont="1" applyFill="1"/>
    <xf numFmtId="1" fontId="11" fillId="2" borderId="1" xfId="0" applyNumberFormat="1" applyFont="1" applyFill="1" applyBorder="1" applyAlignment="1">
      <alignment vertical="center"/>
    </xf>
    <xf numFmtId="0" fontId="25" fillId="0" borderId="0" xfId="0" applyFont="1" applyFill="1" applyBorder="1" applyAlignment="1">
      <alignment vertical="center"/>
    </xf>
    <xf numFmtId="41" fontId="18" fillId="2" borderId="0" xfId="2" applyFont="1" applyFill="1" applyAlignment="1">
      <alignment horizontal="right" vertical="center"/>
    </xf>
    <xf numFmtId="41" fontId="5" fillId="2" borderId="0" xfId="2" applyFont="1" applyFill="1" applyAlignment="1">
      <alignment horizontal="right" vertical="center"/>
    </xf>
    <xf numFmtId="3" fontId="12" fillId="2" borderId="0" xfId="0" applyNumberFormat="1" applyFont="1" applyFill="1" applyBorder="1" applyAlignment="1">
      <alignment vertical="center"/>
    </xf>
    <xf numFmtId="1" fontId="9" fillId="2" borderId="1" xfId="0" applyNumberFormat="1" applyFont="1" applyFill="1" applyBorder="1" applyAlignment="1">
      <alignment vertical="center"/>
    </xf>
    <xf numFmtId="0" fontId="8" fillId="0" borderId="0" xfId="0" applyFont="1"/>
    <xf numFmtId="0" fontId="0" fillId="2" borderId="0" xfId="0" applyFont="1" applyFill="1" applyBorder="1" applyAlignment="1">
      <alignment vertical="center" wrapText="1"/>
    </xf>
    <xf numFmtId="0" fontId="0" fillId="0" borderId="0" xfId="0" applyFont="1" applyFill="1" applyBorder="1" applyAlignment="1">
      <alignment vertical="center" wrapText="1"/>
    </xf>
    <xf numFmtId="0" fontId="8" fillId="0" borderId="0" xfId="0" applyFont="1" applyBorder="1" applyAlignment="1">
      <alignment vertical="center" wrapText="1"/>
    </xf>
    <xf numFmtId="166" fontId="24" fillId="0" borderId="0" xfId="4" applyFont="1" applyBorder="1" applyAlignment="1">
      <alignment horizontal="left" vertical="center"/>
    </xf>
    <xf numFmtId="166" fontId="24" fillId="0" borderId="0" xfId="4" applyFont="1" applyBorder="1" applyAlignment="1">
      <alignment horizontal="centerContinuous" vertical="center"/>
    </xf>
    <xf numFmtId="0" fontId="0" fillId="2" borderId="0" xfId="0" applyFont="1" applyFill="1" applyBorder="1" applyAlignment="1">
      <alignment vertical="center"/>
    </xf>
    <xf numFmtId="0" fontId="0" fillId="0" borderId="0" xfId="0" applyFont="1" applyBorder="1" applyAlignment="1">
      <alignment vertical="center"/>
    </xf>
    <xf numFmtId="0" fontId="23" fillId="0" borderId="0" xfId="0" applyFont="1" applyBorder="1" applyAlignment="1">
      <alignment vertical="center"/>
    </xf>
    <xf numFmtId="0" fontId="24" fillId="0" borderId="0" xfId="0" applyFont="1" applyBorder="1" applyAlignment="1">
      <alignment vertical="center"/>
    </xf>
    <xf numFmtId="0" fontId="24" fillId="2" borderId="0" xfId="3" applyFont="1" applyFill="1" applyBorder="1" applyAlignment="1">
      <alignment horizontal="left" vertical="center"/>
    </xf>
    <xf numFmtId="0" fontId="32" fillId="2" borderId="6" xfId="0" applyFont="1" applyFill="1" applyBorder="1" applyAlignment="1">
      <alignment vertical="center"/>
    </xf>
    <xf numFmtId="0" fontId="32" fillId="2" borderId="6" xfId="0" quotePrefix="1" applyFont="1" applyFill="1" applyBorder="1" applyAlignment="1">
      <alignment horizontal="center" vertical="center"/>
    </xf>
    <xf numFmtId="0" fontId="0" fillId="2" borderId="8" xfId="0" applyFont="1" applyFill="1" applyBorder="1" applyAlignment="1">
      <alignment vertical="center"/>
    </xf>
    <xf numFmtId="166" fontId="24" fillId="2" borderId="6" xfId="4" applyFont="1" applyFill="1" applyBorder="1" applyAlignment="1">
      <alignment horizontal="left" vertical="center"/>
    </xf>
    <xf numFmtId="0" fontId="0" fillId="2" borderId="6" xfId="0" applyFont="1" applyFill="1" applyBorder="1" applyAlignment="1">
      <alignment vertical="center"/>
    </xf>
    <xf numFmtId="0" fontId="3" fillId="0" borderId="0" xfId="0" applyFont="1"/>
    <xf numFmtId="0" fontId="35" fillId="0" borderId="0" xfId="0" applyFont="1"/>
    <xf numFmtId="0" fontId="35" fillId="0" borderId="11" xfId="0" applyFont="1" applyBorder="1"/>
    <xf numFmtId="0" fontId="36" fillId="0" borderId="13" xfId="0" applyFont="1" applyBorder="1"/>
    <xf numFmtId="0" fontId="36" fillId="0" borderId="14" xfId="0" applyFont="1" applyBorder="1"/>
    <xf numFmtId="0" fontId="35" fillId="0" borderId="10" xfId="0" applyFont="1" applyBorder="1"/>
    <xf numFmtId="0" fontId="38" fillId="0" borderId="12" xfId="0" applyFont="1" applyBorder="1"/>
    <xf numFmtId="0" fontId="38" fillId="0" borderId="12" xfId="0" applyFont="1" applyBorder="1" applyAlignment="1">
      <alignment horizontal="center"/>
    </xf>
    <xf numFmtId="0" fontId="36" fillId="0" borderId="0" xfId="0" applyFont="1"/>
    <xf numFmtId="0" fontId="36" fillId="0" borderId="12" xfId="0" applyFont="1" applyBorder="1"/>
    <xf numFmtId="0" fontId="39" fillId="0" borderId="12" xfId="0" applyFont="1" applyBorder="1"/>
    <xf numFmtId="0" fontId="35" fillId="0" borderId="15" xfId="0" applyFont="1" applyBorder="1"/>
    <xf numFmtId="0" fontId="36" fillId="0" borderId="16" xfId="0" applyFont="1" applyBorder="1"/>
    <xf numFmtId="0" fontId="36" fillId="0" borderId="17" xfId="0" applyFont="1" applyBorder="1"/>
    <xf numFmtId="0" fontId="25" fillId="3" borderId="0" xfId="0" applyFont="1" applyFill="1" applyBorder="1" applyAlignment="1">
      <alignment horizontal="center" vertical="center"/>
    </xf>
    <xf numFmtId="0" fontId="16" fillId="0" borderId="0" xfId="1" applyFont="1" applyAlignment="1">
      <alignment vertical="center" wrapText="1"/>
    </xf>
    <xf numFmtId="0" fontId="16" fillId="0" borderId="0" xfId="0" applyFont="1" applyBorder="1" applyAlignment="1">
      <alignment vertical="center"/>
    </xf>
    <xf numFmtId="0" fontId="0" fillId="0" borderId="7" xfId="0" applyFont="1" applyBorder="1" applyAlignment="1">
      <alignment vertical="center"/>
    </xf>
    <xf numFmtId="0" fontId="5" fillId="2" borderId="1" xfId="0" applyFont="1" applyFill="1" applyBorder="1"/>
    <xf numFmtId="0" fontId="5" fillId="2" borderId="0" xfId="0" applyFont="1" applyFill="1"/>
    <xf numFmtId="0" fontId="40" fillId="0" borderId="0" xfId="0" applyFont="1" applyAlignment="1">
      <alignment vertical="center"/>
    </xf>
    <xf numFmtId="0" fontId="41" fillId="3" borderId="0" xfId="0" applyFont="1" applyFill="1" applyBorder="1" applyAlignment="1" applyProtection="1">
      <alignment horizontal="left" vertical="center"/>
    </xf>
    <xf numFmtId="0" fontId="41" fillId="3" borderId="0" xfId="0" applyFont="1" applyFill="1" applyBorder="1" applyAlignment="1">
      <alignment horizontal="center" vertical="center"/>
    </xf>
    <xf numFmtId="0" fontId="43" fillId="2" borderId="0" xfId="0" applyFont="1" applyFill="1" applyBorder="1" applyAlignment="1" applyProtection="1">
      <alignment horizontal="centerContinuous" vertical="center"/>
    </xf>
    <xf numFmtId="0" fontId="43" fillId="2" borderId="0" xfId="0" applyFont="1" applyFill="1" applyBorder="1" applyAlignment="1">
      <alignment horizontal="centerContinuous" vertical="center"/>
    </xf>
    <xf numFmtId="0" fontId="45" fillId="2" borderId="0" xfId="0" quotePrefix="1" applyFont="1" applyFill="1" applyAlignment="1" applyProtection="1">
      <alignment vertical="center"/>
    </xf>
    <xf numFmtId="41" fontId="45" fillId="2" borderId="0" xfId="2" applyFont="1" applyFill="1" applyAlignment="1">
      <alignment horizontal="right" vertical="center"/>
    </xf>
    <xf numFmtId="0" fontId="43" fillId="2" borderId="0" xfId="0" applyFont="1" applyFill="1" applyAlignment="1">
      <alignment vertical="center"/>
    </xf>
    <xf numFmtId="41" fontId="46" fillId="2" borderId="0" xfId="2" applyFont="1" applyFill="1" applyAlignment="1">
      <alignment horizontal="right" vertical="center"/>
    </xf>
    <xf numFmtId="0" fontId="46" fillId="2" borderId="0" xfId="0" applyFont="1" applyFill="1" applyAlignment="1" applyProtection="1">
      <alignment vertical="center"/>
    </xf>
    <xf numFmtId="0" fontId="43" fillId="2" borderId="0" xfId="0" applyFont="1" applyFill="1" applyAlignment="1" applyProtection="1">
      <alignment horizontal="left" vertical="center"/>
    </xf>
    <xf numFmtId="41" fontId="46" fillId="2" borderId="0" xfId="2" applyFont="1" applyFill="1" applyBorder="1" applyAlignment="1">
      <alignment vertical="center"/>
    </xf>
    <xf numFmtId="0" fontId="45" fillId="2" borderId="0" xfId="0" quotePrefix="1" applyFont="1" applyFill="1" applyAlignment="1" applyProtection="1">
      <alignment horizontal="left" vertical="center"/>
    </xf>
    <xf numFmtId="0" fontId="46" fillId="2" borderId="0" xfId="0" applyFont="1" applyFill="1" applyBorder="1" applyAlignment="1" applyProtection="1">
      <alignment horizontal="left" vertical="center"/>
    </xf>
    <xf numFmtId="0" fontId="43" fillId="2" borderId="0" xfId="0" applyFont="1" applyFill="1" applyBorder="1" applyAlignment="1" applyProtection="1">
      <alignment horizontal="left" vertical="center"/>
    </xf>
    <xf numFmtId="0" fontId="46" fillId="2" borderId="0" xfId="0" applyFont="1" applyFill="1" applyBorder="1" applyAlignment="1">
      <alignment horizontal="right" vertical="center"/>
    </xf>
    <xf numFmtId="165" fontId="45" fillId="2" borderId="0" xfId="0" applyNumberFormat="1" applyFont="1" applyFill="1" applyAlignment="1" applyProtection="1">
      <alignment horizontal="right" vertical="center"/>
    </xf>
    <xf numFmtId="0" fontId="46" fillId="2" borderId="0" xfId="0" applyFont="1" applyFill="1" applyAlignment="1">
      <alignment horizontal="right" vertical="center"/>
    </xf>
    <xf numFmtId="165" fontId="46" fillId="2" borderId="0" xfId="0" applyNumberFormat="1" applyFont="1" applyFill="1" applyAlignment="1" applyProtection="1">
      <alignment horizontal="right" vertical="center"/>
    </xf>
    <xf numFmtId="3" fontId="46" fillId="2" borderId="0" xfId="0" applyNumberFormat="1" applyFont="1" applyFill="1" applyAlignment="1">
      <alignment horizontal="right" vertical="center"/>
    </xf>
    <xf numFmtId="0" fontId="46" fillId="2" borderId="0" xfId="0" applyFont="1" applyFill="1" applyBorder="1" applyAlignment="1">
      <alignment vertical="center"/>
    </xf>
    <xf numFmtId="165" fontId="43" fillId="2" borderId="0" xfId="0" applyNumberFormat="1" applyFont="1" applyFill="1" applyAlignment="1" applyProtection="1">
      <alignment horizontal="right" vertical="center"/>
    </xf>
    <xf numFmtId="0" fontId="46" fillId="2" borderId="0" xfId="0" quotePrefix="1" applyFont="1" applyFill="1" applyAlignment="1" applyProtection="1">
      <alignment horizontal="left" vertical="center"/>
    </xf>
    <xf numFmtId="0" fontId="46" fillId="2" borderId="0" xfId="0" applyFont="1" applyFill="1" applyAlignment="1" applyProtection="1">
      <alignment horizontal="left" vertical="center"/>
    </xf>
    <xf numFmtId="0" fontId="46" fillId="2" borderId="1" xfId="0" quotePrefix="1" applyFont="1" applyFill="1" applyBorder="1" applyAlignment="1" applyProtection="1">
      <alignment horizontal="left" vertical="center"/>
    </xf>
    <xf numFmtId="165" fontId="46" fillId="2" borderId="1" xfId="0" applyNumberFormat="1" applyFont="1" applyFill="1" applyBorder="1" applyAlignment="1" applyProtection="1">
      <alignment horizontal="right" vertical="center"/>
    </xf>
    <xf numFmtId="0" fontId="43" fillId="0" borderId="0" xfId="0" applyFont="1" applyAlignment="1">
      <alignment vertical="center"/>
    </xf>
    <xf numFmtId="0" fontId="15" fillId="0" borderId="0" xfId="0" applyFont="1" applyAlignment="1">
      <alignment vertical="center"/>
    </xf>
    <xf numFmtId="41" fontId="9" fillId="2" borderId="0" xfId="2" applyFont="1" applyFill="1" applyAlignment="1" applyProtection="1">
      <alignment horizontal="right"/>
    </xf>
    <xf numFmtId="41" fontId="9" fillId="2" borderId="0" xfId="2" applyFont="1" applyFill="1" applyBorder="1" applyAlignment="1" applyProtection="1">
      <alignment horizontal="right"/>
    </xf>
    <xf numFmtId="1" fontId="11" fillId="2" borderId="0" xfId="0" applyNumberFormat="1" applyFont="1" applyFill="1" applyBorder="1" applyAlignment="1">
      <alignment horizontal="center"/>
    </xf>
    <xf numFmtId="1" fontId="11" fillId="2" borderId="0" xfId="0" applyNumberFormat="1" applyFont="1" applyFill="1" applyBorder="1" applyAlignment="1">
      <alignment horizontal="center"/>
    </xf>
    <xf numFmtId="0" fontId="25" fillId="3" borderId="0" xfId="0" applyFont="1" applyFill="1" applyBorder="1" applyAlignment="1">
      <alignment vertical="center"/>
    </xf>
    <xf numFmtId="41" fontId="12" fillId="2" borderId="0" xfId="2" applyFont="1" applyFill="1"/>
    <xf numFmtId="0" fontId="25" fillId="3" borderId="0" xfId="0" applyFont="1" applyFill="1" applyBorder="1" applyAlignment="1" applyProtection="1">
      <alignment horizontal="right" vertical="center"/>
    </xf>
    <xf numFmtId="0" fontId="25" fillId="3" borderId="0" xfId="0" applyFont="1" applyFill="1" applyBorder="1" applyAlignment="1">
      <alignment horizontal="right" vertical="center"/>
    </xf>
    <xf numFmtId="0" fontId="19" fillId="2" borderId="0" xfId="1" applyFont="1" applyFill="1" applyBorder="1" applyAlignment="1">
      <alignment vertical="center" wrapText="1"/>
    </xf>
    <xf numFmtId="0" fontId="20" fillId="2" borderId="0" xfId="0" applyFont="1" applyFill="1" applyAlignment="1">
      <alignment vertical="center"/>
    </xf>
    <xf numFmtId="0" fontId="19" fillId="2" borderId="0" xfId="1" applyFont="1" applyFill="1" applyBorder="1" applyAlignment="1">
      <alignment vertical="center"/>
    </xf>
    <xf numFmtId="0" fontId="20" fillId="2" borderId="0" xfId="0" applyFont="1" applyFill="1" applyBorder="1" applyAlignment="1">
      <alignment vertical="center"/>
    </xf>
    <xf numFmtId="0" fontId="20" fillId="2" borderId="0" xfId="0" applyFont="1" applyFill="1" applyBorder="1" applyAlignment="1">
      <alignment vertical="center" wrapText="1"/>
    </xf>
    <xf numFmtId="1" fontId="5" fillId="0" borderId="0" xfId="0" applyNumberFormat="1" applyFont="1" applyBorder="1"/>
    <xf numFmtId="0" fontId="9" fillId="2" borderId="0" xfId="1" applyFont="1" applyFill="1" applyBorder="1" applyAlignment="1">
      <alignment vertical="center" wrapText="1"/>
    </xf>
    <xf numFmtId="0" fontId="13" fillId="2" borderId="0" xfId="0" applyFont="1" applyFill="1" applyBorder="1" applyAlignment="1">
      <alignment horizontal="center" vertical="center"/>
    </xf>
    <xf numFmtId="0" fontId="28" fillId="0" borderId="0" xfId="0" applyFont="1"/>
    <xf numFmtId="0" fontId="0" fillId="0" borderId="0" xfId="0" applyFont="1" applyBorder="1" applyAlignment="1">
      <alignment vertical="center" wrapText="1"/>
    </xf>
    <xf numFmtId="0" fontId="24" fillId="2" borderId="5" xfId="3" applyFont="1" applyFill="1" applyBorder="1" applyAlignment="1">
      <alignment horizontal="left" vertical="center"/>
    </xf>
    <xf numFmtId="0" fontId="8" fillId="2" borderId="5" xfId="3" applyFont="1" applyFill="1" applyBorder="1" applyAlignment="1">
      <alignment vertical="center"/>
    </xf>
    <xf numFmtId="0" fontId="22" fillId="2" borderId="3" xfId="0" applyFont="1" applyFill="1" applyBorder="1" applyAlignment="1">
      <alignment horizontal="center" vertical="center" wrapText="1"/>
    </xf>
    <xf numFmtId="0" fontId="0" fillId="2" borderId="4" xfId="0" applyFont="1" applyFill="1" applyBorder="1" applyAlignment="1">
      <alignment vertical="center" wrapText="1"/>
    </xf>
    <xf numFmtId="41" fontId="9" fillId="0" borderId="0" xfId="1" applyNumberFormat="1" applyFont="1" applyAlignment="1">
      <alignment vertical="center"/>
    </xf>
    <xf numFmtId="0" fontId="9" fillId="0" borderId="0" xfId="1" applyFont="1" applyFill="1" applyAlignment="1">
      <alignment vertical="center"/>
    </xf>
    <xf numFmtId="0" fontId="9" fillId="0" borderId="0" xfId="1" applyFont="1" applyFill="1" applyBorder="1" applyAlignment="1">
      <alignment vertical="center"/>
    </xf>
    <xf numFmtId="41" fontId="9" fillId="0" borderId="0" xfId="1" applyNumberFormat="1" applyFont="1" applyFill="1" applyAlignment="1">
      <alignment vertical="center"/>
    </xf>
    <xf numFmtId="0" fontId="16" fillId="0" borderId="0" xfId="1" applyFont="1" applyFill="1" applyAlignment="1">
      <alignment vertical="center"/>
    </xf>
    <xf numFmtId="0" fontId="9" fillId="0" borderId="0" xfId="1" applyFont="1" applyFill="1" applyAlignment="1">
      <alignment vertical="center" wrapText="1"/>
    </xf>
    <xf numFmtId="41" fontId="16" fillId="0" borderId="0" xfId="1" applyNumberFormat="1" applyFont="1" applyFill="1" applyAlignment="1">
      <alignment vertical="center"/>
    </xf>
    <xf numFmtId="0" fontId="25" fillId="3" borderId="0" xfId="0" applyFont="1" applyFill="1" applyBorder="1" applyAlignment="1">
      <alignment horizontal="center" vertical="center"/>
    </xf>
    <xf numFmtId="0" fontId="11" fillId="2" borderId="0" xfId="0" applyFont="1" applyFill="1" applyBorder="1" applyAlignment="1">
      <alignment horizontal="center" vertical="center"/>
    </xf>
    <xf numFmtId="0" fontId="0" fillId="2" borderId="6" xfId="0" applyFont="1" applyFill="1" applyBorder="1" applyAlignment="1">
      <alignment vertical="center" wrapText="1"/>
    </xf>
    <xf numFmtId="0" fontId="32" fillId="2" borderId="0" xfId="0" quotePrefix="1" applyFont="1" applyFill="1" applyBorder="1" applyAlignment="1">
      <alignment horizontal="left" vertical="center"/>
    </xf>
    <xf numFmtId="0" fontId="8" fillId="0" borderId="5" xfId="0" applyFont="1" applyBorder="1" applyAlignment="1">
      <alignment vertical="center" wrapText="1"/>
    </xf>
    <xf numFmtId="0" fontId="0" fillId="2" borderId="1" xfId="0" applyFont="1" applyFill="1" applyBorder="1" applyAlignment="1">
      <alignment vertical="center"/>
    </xf>
    <xf numFmtId="0" fontId="48" fillId="0" borderId="5" xfId="3" applyFont="1" applyBorder="1" applyAlignment="1">
      <alignment vertical="center" wrapText="1"/>
    </xf>
    <xf numFmtId="0" fontId="49" fillId="2" borderId="0" xfId="0" applyFont="1" applyFill="1" applyBorder="1" applyAlignment="1">
      <alignment vertical="center"/>
    </xf>
    <xf numFmtId="0" fontId="48" fillId="2" borderId="5" xfId="3" applyFont="1" applyFill="1" applyBorder="1" applyAlignment="1">
      <alignment vertical="center"/>
    </xf>
    <xf numFmtId="0" fontId="23" fillId="2" borderId="6" xfId="0" applyFont="1" applyFill="1" applyBorder="1" applyAlignment="1">
      <alignment vertical="center"/>
    </xf>
    <xf numFmtId="0" fontId="23" fillId="0" borderId="8" xfId="0" applyFont="1" applyBorder="1" applyAlignment="1">
      <alignment vertical="center"/>
    </xf>
    <xf numFmtId="0" fontId="4" fillId="2" borderId="0" xfId="3" applyFont="1" applyFill="1" applyBorder="1" applyAlignment="1">
      <alignment vertical="center"/>
    </xf>
    <xf numFmtId="0" fontId="0" fillId="0" borderId="5" xfId="0" applyFont="1" applyBorder="1" applyAlignment="1">
      <alignment vertical="center" wrapText="1"/>
    </xf>
    <xf numFmtId="0" fontId="4" fillId="0" borderId="5" xfId="3" applyFont="1" applyBorder="1" applyAlignment="1">
      <alignment vertical="center" wrapText="1"/>
    </xf>
    <xf numFmtId="0" fontId="23" fillId="2" borderId="0" xfId="1" applyFont="1" applyFill="1" applyBorder="1" applyAlignment="1">
      <alignment horizontal="left" vertical="center"/>
    </xf>
    <xf numFmtId="0" fontId="23" fillId="2" borderId="6" xfId="1" applyFont="1" applyFill="1" applyBorder="1" applyAlignment="1">
      <alignment horizontal="center" vertical="center"/>
    </xf>
    <xf numFmtId="0" fontId="23" fillId="2" borderId="0" xfId="1" quotePrefix="1" applyFont="1" applyFill="1" applyBorder="1" applyAlignment="1">
      <alignment horizontal="left" vertical="center"/>
    </xf>
    <xf numFmtId="0" fontId="31" fillId="2" borderId="3" xfId="0" applyFont="1" applyFill="1" applyBorder="1" applyAlignment="1">
      <alignment vertical="center" wrapText="1"/>
    </xf>
    <xf numFmtId="0" fontId="31" fillId="2" borderId="2" xfId="0" applyFont="1" applyFill="1" applyBorder="1" applyAlignment="1">
      <alignment vertical="center" wrapText="1"/>
    </xf>
    <xf numFmtId="0" fontId="31" fillId="2" borderId="4" xfId="0" applyFont="1" applyFill="1" applyBorder="1" applyAlignment="1">
      <alignment vertical="center" wrapText="1"/>
    </xf>
    <xf numFmtId="0" fontId="49" fillId="0" borderId="0" xfId="0" applyFont="1" applyBorder="1" applyAlignment="1">
      <alignment vertical="center"/>
    </xf>
    <xf numFmtId="0" fontId="49" fillId="0" borderId="5" xfId="0" applyFont="1" applyBorder="1" applyAlignment="1">
      <alignment vertical="center"/>
    </xf>
    <xf numFmtId="0" fontId="50" fillId="0" borderId="0" xfId="0" applyFont="1"/>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xf>
    <xf numFmtId="0" fontId="25" fillId="3" borderId="8" xfId="0" applyFont="1" applyFill="1" applyBorder="1" applyAlignment="1">
      <alignment horizontal="center" vertical="center"/>
    </xf>
    <xf numFmtId="0" fontId="9" fillId="2" borderId="0" xfId="1" applyFont="1" applyFill="1" applyAlignment="1">
      <alignment horizontal="left" vertical="center"/>
    </xf>
    <xf numFmtId="0" fontId="25" fillId="3" borderId="0" xfId="1" applyFont="1" applyFill="1" applyBorder="1" applyAlignment="1">
      <alignment horizontal="left" vertical="center" wrapText="1"/>
    </xf>
    <xf numFmtId="0" fontId="13" fillId="2" borderId="0" xfId="0" applyFont="1" applyFill="1" applyBorder="1" applyAlignment="1">
      <alignment horizontal="center" vertical="center"/>
    </xf>
    <xf numFmtId="0" fontId="25" fillId="3" borderId="0" xfId="0" applyFont="1" applyFill="1" applyBorder="1" applyAlignment="1">
      <alignment horizontal="center" vertical="center"/>
    </xf>
    <xf numFmtId="0" fontId="11" fillId="2" borderId="0" xfId="0" applyFont="1" applyFill="1" applyBorder="1" applyAlignment="1">
      <alignment horizontal="center" vertical="center"/>
    </xf>
    <xf numFmtId="0" fontId="4" fillId="0" borderId="7" xfId="3" applyBorder="1" applyAlignment="1">
      <alignment vertical="center"/>
    </xf>
    <xf numFmtId="0" fontId="48" fillId="0" borderId="5" xfId="3" applyFont="1" applyBorder="1" applyAlignment="1">
      <alignment vertical="center"/>
    </xf>
    <xf numFmtId="1" fontId="51" fillId="3" borderId="0" xfId="0" applyNumberFormat="1" applyFont="1" applyFill="1" applyBorder="1" applyAlignment="1">
      <alignment horizontal="left" vertical="center" wrapText="1"/>
    </xf>
    <xf numFmtId="1" fontId="51" fillId="3" borderId="0" xfId="0" applyNumberFormat="1" applyFont="1" applyFill="1" applyBorder="1" applyAlignment="1">
      <alignment horizontal="center" vertical="center"/>
    </xf>
    <xf numFmtId="0" fontId="51" fillId="3" borderId="0" xfId="0" applyFont="1" applyFill="1" applyBorder="1" applyAlignment="1">
      <alignment horizontal="center" vertical="center" wrapText="1"/>
    </xf>
    <xf numFmtId="41" fontId="20" fillId="2" borderId="0" xfId="2" applyFont="1" applyFill="1" applyAlignment="1">
      <alignment horizontal="right" vertical="center"/>
    </xf>
    <xf numFmtId="0" fontId="19" fillId="2" borderId="0" xfId="0" applyFont="1" applyFill="1" applyAlignment="1">
      <alignment vertical="center"/>
    </xf>
    <xf numFmtId="41" fontId="19" fillId="2" borderId="0" xfId="2" applyFont="1" applyFill="1" applyBorder="1" applyAlignment="1">
      <alignment vertical="center"/>
    </xf>
    <xf numFmtId="41" fontId="40" fillId="2" borderId="0" xfId="2" applyFont="1" applyFill="1" applyAlignment="1">
      <alignment vertical="center"/>
    </xf>
    <xf numFmtId="0" fontId="19" fillId="2" borderId="0" xfId="0" quotePrefix="1" applyFont="1" applyFill="1" applyAlignment="1">
      <alignment horizontal="left" vertical="center"/>
    </xf>
    <xf numFmtId="0" fontId="19" fillId="2" borderId="0" xfId="0" applyFont="1" applyFill="1" applyBorder="1" applyAlignment="1">
      <alignment vertical="center"/>
    </xf>
    <xf numFmtId="41" fontId="40" fillId="2" borderId="0" xfId="2" applyFont="1" applyFill="1" applyBorder="1" applyAlignment="1">
      <alignment vertical="center"/>
    </xf>
    <xf numFmtId="0" fontId="19" fillId="2" borderId="1" xfId="0" applyFont="1" applyFill="1" applyBorder="1" applyAlignment="1">
      <alignment vertical="center"/>
    </xf>
    <xf numFmtId="41" fontId="19" fillId="2" borderId="1" xfId="2" applyFont="1" applyFill="1" applyBorder="1" applyAlignment="1">
      <alignment vertical="center"/>
    </xf>
    <xf numFmtId="41" fontId="40" fillId="2" borderId="1" xfId="2" applyFont="1" applyFill="1" applyBorder="1" applyAlignment="1">
      <alignment vertical="center"/>
    </xf>
    <xf numFmtId="0" fontId="51" fillId="2" borderId="0" xfId="0" applyFont="1" applyFill="1" applyBorder="1" applyAlignment="1">
      <alignment horizontal="center" vertical="center" wrapText="1"/>
    </xf>
    <xf numFmtId="0" fontId="20" fillId="0" borderId="0" xfId="0" applyFont="1" applyAlignment="1">
      <alignment vertical="center"/>
    </xf>
    <xf numFmtId="0" fontId="19" fillId="0" borderId="0" xfId="0" applyFont="1"/>
    <xf numFmtId="0" fontId="25" fillId="3" borderId="0" xfId="0" applyFont="1" applyFill="1" applyBorder="1" applyAlignment="1">
      <alignment horizontal="center" vertical="center"/>
    </xf>
    <xf numFmtId="1" fontId="11" fillId="2" borderId="0" xfId="0" applyNumberFormat="1" applyFont="1" applyFill="1" applyBorder="1" applyAlignment="1">
      <alignment horizontal="center" vertical="center"/>
    </xf>
    <xf numFmtId="41" fontId="11" fillId="2" borderId="0" xfId="2" applyFont="1" applyFill="1" applyBorder="1" applyAlignment="1">
      <alignment horizontal="center" vertical="center"/>
    </xf>
    <xf numFmtId="0" fontId="11" fillId="2" borderId="1" xfId="0" applyFont="1" applyFill="1" applyBorder="1" applyAlignment="1" applyProtection="1">
      <alignment horizontal="center" vertical="center"/>
    </xf>
    <xf numFmtId="1" fontId="11" fillId="2" borderId="1" xfId="0" applyNumberFormat="1" applyFont="1" applyFill="1" applyBorder="1" applyAlignment="1">
      <alignment horizontal="center" vertical="center"/>
    </xf>
    <xf numFmtId="165" fontId="11" fillId="2" borderId="0" xfId="2" applyNumberFormat="1" applyFont="1" applyFill="1" applyAlignment="1">
      <alignment horizontal="center" vertical="center"/>
    </xf>
    <xf numFmtId="165" fontId="9" fillId="2" borderId="0" xfId="2" applyNumberFormat="1" applyFont="1" applyFill="1" applyBorder="1" applyAlignment="1">
      <alignment horizontal="center" vertical="center"/>
    </xf>
    <xf numFmtId="1" fontId="25" fillId="3" borderId="0" xfId="0" applyNumberFormat="1" applyFont="1" applyFill="1" applyBorder="1" applyAlignment="1" applyProtection="1">
      <alignment horizontal="center" vertical="center"/>
    </xf>
    <xf numFmtId="1" fontId="9" fillId="2" borderId="0" xfId="0" applyNumberFormat="1" applyFont="1" applyFill="1" applyAlignment="1">
      <alignment horizontal="center" vertical="center"/>
    </xf>
    <xf numFmtId="1" fontId="18" fillId="2" borderId="0" xfId="2" applyNumberFormat="1" applyFont="1" applyFill="1" applyAlignment="1">
      <alignment horizontal="center" vertical="center"/>
    </xf>
    <xf numFmtId="1" fontId="5" fillId="2" borderId="0" xfId="2" applyNumberFormat="1" applyFont="1" applyFill="1" applyAlignment="1">
      <alignment horizontal="center" vertical="center"/>
    </xf>
    <xf numFmtId="1" fontId="12" fillId="2" borderId="0" xfId="0" applyNumberFormat="1" applyFont="1" applyFill="1" applyBorder="1" applyAlignment="1">
      <alignment horizontal="center" vertical="center"/>
    </xf>
    <xf numFmtId="1" fontId="11" fillId="2" borderId="0" xfId="2" applyNumberFormat="1" applyFont="1" applyFill="1" applyAlignment="1">
      <alignment horizontal="center" vertical="center"/>
    </xf>
    <xf numFmtId="1" fontId="9" fillId="2" borderId="0" xfId="2" applyNumberFormat="1" applyFont="1" applyFill="1" applyBorder="1" applyAlignment="1">
      <alignment horizontal="center" vertical="center"/>
    </xf>
    <xf numFmtId="1" fontId="9" fillId="2" borderId="1" xfId="2" applyNumberFormat="1" applyFont="1" applyFill="1" applyBorder="1" applyAlignment="1">
      <alignment horizontal="center" vertical="center"/>
    </xf>
    <xf numFmtId="1" fontId="9" fillId="0" borderId="0" xfId="0" applyNumberFormat="1" applyFont="1" applyAlignment="1">
      <alignment horizontal="center" vertical="center"/>
    </xf>
    <xf numFmtId="1" fontId="9" fillId="2" borderId="0" xfId="2" applyNumberFormat="1" applyFont="1" applyFill="1" applyAlignment="1">
      <alignment horizontal="center" vertical="center"/>
    </xf>
    <xf numFmtId="0" fontId="33" fillId="4" borderId="3" xfId="0" applyFont="1" applyFill="1" applyBorder="1" applyAlignment="1">
      <alignment horizontal="center" vertical="center"/>
    </xf>
    <xf numFmtId="0" fontId="33" fillId="4" borderId="4" xfId="0" applyFont="1" applyFill="1" applyBorder="1" applyAlignment="1">
      <alignment horizontal="center" vertical="center"/>
    </xf>
    <xf numFmtId="0" fontId="31" fillId="4" borderId="3" xfId="0" applyFont="1" applyFill="1" applyBorder="1" applyAlignment="1">
      <alignment horizontal="center" vertical="center" wrapText="1"/>
    </xf>
    <xf numFmtId="0" fontId="31" fillId="4" borderId="2"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23" fillId="2" borderId="0" xfId="0" applyFont="1" applyFill="1" applyBorder="1" applyAlignment="1">
      <alignment horizontal="center" vertical="center"/>
    </xf>
    <xf numFmtId="0" fontId="34" fillId="5" borderId="0" xfId="3" applyFont="1" applyFill="1" applyBorder="1" applyAlignment="1">
      <alignment horizontal="center" vertical="center"/>
    </xf>
    <xf numFmtId="0" fontId="37" fillId="0" borderId="0" xfId="0" applyFont="1" applyAlignment="1">
      <alignment horizontal="center"/>
    </xf>
    <xf numFmtId="0" fontId="30" fillId="5" borderId="0" xfId="3" applyFont="1" applyFill="1" applyBorder="1" applyAlignment="1">
      <alignment horizontal="center" vertical="center"/>
    </xf>
    <xf numFmtId="0" fontId="52" fillId="0" borderId="0" xfId="0" applyFont="1" applyBorder="1" applyAlignment="1">
      <alignment horizontal="center" vertical="center"/>
    </xf>
    <xf numFmtId="0" fontId="20" fillId="2" borderId="0" xfId="0" applyFont="1" applyFill="1" applyAlignment="1">
      <alignment horizontal="left" vertical="center"/>
    </xf>
    <xf numFmtId="0" fontId="11" fillId="2" borderId="0" xfId="1" quotePrefix="1" applyFont="1" applyFill="1" applyAlignment="1" applyProtection="1">
      <alignment horizontal="center" vertical="center"/>
    </xf>
    <xf numFmtId="0" fontId="19" fillId="2" borderId="2" xfId="1" applyFont="1" applyFill="1" applyBorder="1" applyAlignment="1">
      <alignment horizontal="left" vertical="center" wrapText="1"/>
    </xf>
    <xf numFmtId="0" fontId="19" fillId="2" borderId="0" xfId="1" applyFont="1" applyFill="1" applyAlignment="1">
      <alignment horizontal="left" vertical="center"/>
    </xf>
    <xf numFmtId="0" fontId="11" fillId="2" borderId="0" xfId="0" applyFont="1" applyFill="1" applyAlignment="1" applyProtection="1">
      <alignment horizontal="center" vertical="center"/>
    </xf>
    <xf numFmtId="0" fontId="27" fillId="3" borderId="9" xfId="0" applyFont="1" applyFill="1" applyBorder="1" applyAlignment="1">
      <alignment horizontal="center" vertical="center"/>
    </xf>
    <xf numFmtId="0" fontId="25" fillId="3" borderId="0" xfId="1" applyFont="1" applyFill="1" applyBorder="1" applyAlignment="1">
      <alignment horizontal="left" vertical="center" wrapText="1"/>
    </xf>
    <xf numFmtId="0" fontId="13" fillId="2" borderId="0" xfId="0" applyFont="1" applyFill="1" applyBorder="1" applyAlignment="1">
      <alignment horizontal="center" vertical="center"/>
    </xf>
    <xf numFmtId="0" fontId="19" fillId="2" borderId="0" xfId="1" applyFont="1" applyFill="1" applyBorder="1" applyAlignment="1">
      <alignment horizontal="left" vertical="center"/>
    </xf>
    <xf numFmtId="0" fontId="43" fillId="2" borderId="0" xfId="0" applyFont="1" applyFill="1" applyAlignment="1">
      <alignment horizontal="left" vertical="center"/>
    </xf>
    <xf numFmtId="0" fontId="11" fillId="2" borderId="0" xfId="0" quotePrefix="1" applyFont="1" applyFill="1" applyBorder="1" applyAlignment="1">
      <alignment horizontal="center" vertical="center"/>
    </xf>
    <xf numFmtId="0" fontId="43" fillId="2" borderId="0" xfId="0" applyFont="1" applyFill="1" applyBorder="1" applyAlignment="1" applyProtection="1">
      <alignment horizontal="center" vertical="center"/>
    </xf>
    <xf numFmtId="0" fontId="44" fillId="2" borderId="0" xfId="0" applyFont="1" applyFill="1" applyBorder="1" applyAlignment="1">
      <alignment horizontal="center" vertical="center"/>
    </xf>
    <xf numFmtId="0" fontId="43" fillId="2" borderId="0" xfId="0" applyFont="1" applyFill="1" applyBorder="1" applyAlignment="1">
      <alignment horizontal="left" vertical="center"/>
    </xf>
    <xf numFmtId="0" fontId="46" fillId="2" borderId="0" xfId="0" applyFont="1" applyFill="1" applyBorder="1" applyAlignment="1" applyProtection="1">
      <alignment horizontal="left" vertical="center" indent="1"/>
    </xf>
    <xf numFmtId="0" fontId="43" fillId="2" borderId="0" xfId="0" applyFont="1" applyFill="1" applyBorder="1" applyAlignment="1" applyProtection="1">
      <alignment horizontal="left" vertical="center" indent="1"/>
    </xf>
    <xf numFmtId="0" fontId="46" fillId="2" borderId="0" xfId="0" applyFont="1" applyFill="1" applyBorder="1" applyAlignment="1" applyProtection="1">
      <alignment horizontal="left" vertical="center" wrapText="1" indent="1"/>
    </xf>
    <xf numFmtId="0" fontId="43" fillId="2" borderId="0" xfId="0" applyFont="1" applyFill="1" applyBorder="1" applyAlignment="1" applyProtection="1">
      <alignment horizontal="left" vertical="center" wrapText="1" indent="1"/>
    </xf>
    <xf numFmtId="0" fontId="19" fillId="2" borderId="0" xfId="1" applyFont="1" applyFill="1" applyBorder="1" applyAlignment="1">
      <alignment horizontal="left" vertical="center" wrapText="1"/>
    </xf>
    <xf numFmtId="0" fontId="20" fillId="0" borderId="0" xfId="0" applyFont="1" applyBorder="1" applyAlignment="1">
      <alignment horizontal="left" vertical="center"/>
    </xf>
    <xf numFmtId="0" fontId="11" fillId="2" borderId="0" xfId="0" applyFont="1" applyFill="1" applyAlignment="1">
      <alignment horizontal="center" vertical="center"/>
    </xf>
    <xf numFmtId="0" fontId="11" fillId="2" borderId="0" xfId="0" applyFont="1" applyFill="1" applyAlignment="1">
      <alignment horizontal="left" vertical="center"/>
    </xf>
    <xf numFmtId="0" fontId="20" fillId="2" borderId="0" xfId="0" applyFont="1" applyFill="1" applyBorder="1" applyAlignment="1">
      <alignment horizontal="left" vertical="center"/>
    </xf>
    <xf numFmtId="0" fontId="25" fillId="3" borderId="0" xfId="0" applyFont="1" applyFill="1" applyBorder="1" applyAlignment="1">
      <alignment horizontal="center" vertical="center"/>
    </xf>
    <xf numFmtId="0" fontId="25" fillId="3" borderId="0" xfId="0" applyFont="1" applyFill="1" applyBorder="1" applyAlignment="1">
      <alignment horizontal="left" vertical="center"/>
    </xf>
    <xf numFmtId="0" fontId="11" fillId="2" borderId="0" xfId="0" applyFont="1" applyFill="1" applyAlignment="1" applyProtection="1">
      <alignment horizontal="center"/>
    </xf>
    <xf numFmtId="0" fontId="11" fillId="2" borderId="0" xfId="0" applyFont="1" applyFill="1" applyBorder="1" applyAlignment="1" applyProtection="1">
      <alignment horizontal="center"/>
    </xf>
    <xf numFmtId="0" fontId="13" fillId="2" borderId="0" xfId="0" applyFont="1" applyFill="1" applyAlignment="1"/>
    <xf numFmtId="0" fontId="47" fillId="0" borderId="0" xfId="0" applyFont="1" applyAlignment="1">
      <alignment horizontal="center" vertical="center" wrapText="1"/>
    </xf>
    <xf numFmtId="0" fontId="25" fillId="3" borderId="9" xfId="0" applyFont="1" applyFill="1" applyBorder="1" applyAlignment="1">
      <alignment horizontal="center" vertical="center" wrapText="1"/>
    </xf>
    <xf numFmtId="0" fontId="11" fillId="2" borderId="0" xfId="0" applyFont="1" applyFill="1" applyBorder="1" applyAlignment="1">
      <alignment horizontal="center" vertical="center"/>
    </xf>
    <xf numFmtId="0" fontId="25" fillId="3" borderId="0" xfId="0" applyFont="1" applyFill="1" applyBorder="1" applyAlignment="1">
      <alignment horizontal="left" vertical="center" wrapText="1"/>
    </xf>
    <xf numFmtId="0" fontId="30" fillId="5" borderId="0" xfId="3" applyFont="1" applyFill="1" applyBorder="1" applyAlignment="1">
      <alignment horizontal="center" vertical="center" wrapText="1"/>
    </xf>
    <xf numFmtId="0" fontId="20" fillId="2" borderId="0" xfId="0" applyFont="1" applyFill="1" applyBorder="1" applyAlignment="1">
      <alignment horizontal="left" vertical="center" wrapText="1"/>
    </xf>
    <xf numFmtId="0" fontId="25" fillId="3" borderId="18" xfId="0" applyFont="1" applyFill="1" applyBorder="1" applyAlignment="1">
      <alignment horizontal="center" vertical="center" wrapText="1"/>
    </xf>
    <xf numFmtId="0" fontId="25" fillId="3" borderId="19" xfId="0" applyFont="1" applyFill="1" applyBorder="1" applyAlignment="1">
      <alignment horizontal="center" vertical="center" wrapText="1"/>
    </xf>
    <xf numFmtId="0" fontId="25" fillId="3" borderId="3" xfId="0" applyFont="1" applyFill="1" applyBorder="1" applyAlignment="1">
      <alignment horizontal="left" vertical="center"/>
    </xf>
    <xf numFmtId="0" fontId="25" fillId="3" borderId="7" xfId="0" applyFont="1" applyFill="1" applyBorder="1" applyAlignment="1">
      <alignment horizontal="left" vertical="center"/>
    </xf>
    <xf numFmtId="1" fontId="11" fillId="2" borderId="0" xfId="0" applyNumberFormat="1" applyFont="1" applyFill="1" applyAlignment="1">
      <alignment horizontal="center" vertical="center"/>
    </xf>
    <xf numFmtId="1" fontId="11" fillId="2" borderId="0" xfId="0" applyNumberFormat="1" applyFont="1" applyFill="1" applyBorder="1" applyAlignment="1">
      <alignment horizontal="center" vertical="center"/>
    </xf>
    <xf numFmtId="0" fontId="9" fillId="2" borderId="2" xfId="1" applyFont="1" applyFill="1" applyBorder="1" applyAlignment="1">
      <alignment horizontal="left" vertical="center" wrapText="1"/>
    </xf>
    <xf numFmtId="0" fontId="6" fillId="2" borderId="0" xfId="0" applyFont="1" applyFill="1" applyAlignment="1">
      <alignment horizontal="center"/>
    </xf>
    <xf numFmtId="0" fontId="9" fillId="2" borderId="0" xfId="1" applyFont="1" applyFill="1" applyBorder="1" applyAlignment="1">
      <alignment horizontal="left" vertical="center" wrapText="1"/>
    </xf>
    <xf numFmtId="0" fontId="11" fillId="2" borderId="0" xfId="0" applyFont="1" applyFill="1" applyAlignment="1">
      <alignment horizontal="center"/>
    </xf>
    <xf numFmtId="1" fontId="11" fillId="2" borderId="0" xfId="0" applyNumberFormat="1" applyFont="1" applyFill="1" applyAlignment="1">
      <alignment horizontal="center"/>
    </xf>
    <xf numFmtId="0" fontId="11" fillId="2" borderId="0" xfId="0" applyFont="1" applyFill="1" applyBorder="1" applyAlignment="1">
      <alignment horizontal="center"/>
    </xf>
    <xf numFmtId="0" fontId="9" fillId="2" borderId="0" xfId="1" applyFont="1" applyFill="1" applyAlignment="1">
      <alignment horizontal="left" vertical="center"/>
    </xf>
    <xf numFmtId="0" fontId="11" fillId="2" borderId="2" xfId="0" applyFont="1" applyFill="1" applyBorder="1" applyAlignment="1">
      <alignment horizontal="center"/>
    </xf>
    <xf numFmtId="1" fontId="11" fillId="2" borderId="0" xfId="0" applyNumberFormat="1" applyFont="1" applyFill="1" applyBorder="1" applyAlignment="1">
      <alignment horizontal="center"/>
    </xf>
    <xf numFmtId="1" fontId="11" fillId="2" borderId="2" xfId="0" applyNumberFormat="1" applyFont="1" applyFill="1" applyBorder="1" applyAlignment="1">
      <alignment horizontal="center"/>
    </xf>
    <xf numFmtId="0" fontId="25" fillId="3" borderId="1" xfId="0" applyFont="1" applyFill="1" applyBorder="1" applyAlignment="1">
      <alignment horizontal="center" vertical="center"/>
    </xf>
    <xf numFmtId="1" fontId="11" fillId="2" borderId="1" xfId="0" applyNumberFormat="1" applyFont="1" applyFill="1" applyBorder="1" applyAlignment="1">
      <alignment horizontal="center"/>
    </xf>
    <xf numFmtId="41" fontId="11" fillId="2" borderId="0" xfId="2" applyFont="1" applyFill="1" applyBorder="1" applyAlignment="1">
      <alignment horizontal="center" vertical="center"/>
    </xf>
    <xf numFmtId="0" fontId="25" fillId="3" borderId="0" xfId="0" applyFont="1" applyFill="1" applyBorder="1" applyAlignment="1">
      <alignment horizontal="right" vertical="center"/>
    </xf>
    <xf numFmtId="0" fontId="25" fillId="3" borderId="1" xfId="0" applyFont="1" applyFill="1" applyBorder="1" applyAlignment="1">
      <alignment horizontal="right" vertical="center"/>
    </xf>
    <xf numFmtId="0" fontId="11" fillId="2" borderId="2" xfId="0" applyFont="1" applyFill="1" applyBorder="1" applyAlignment="1">
      <alignment horizontal="center" vertical="center"/>
    </xf>
    <xf numFmtId="1" fontId="25" fillId="3" borderId="0" xfId="0" applyNumberFormat="1" applyFont="1" applyFill="1" applyBorder="1" applyAlignment="1">
      <alignment horizontal="center" vertical="center"/>
    </xf>
  </cellXfs>
  <cellStyles count="6">
    <cellStyle name="Hipervínculo" xfId="3" builtinId="8"/>
    <cellStyle name="Millares [0]" xfId="2" builtinId="6"/>
    <cellStyle name="Millares [0] 2" xfId="5"/>
    <cellStyle name="Normal" xfId="0" builtinId="0"/>
    <cellStyle name="Normal 2" xfId="1"/>
    <cellStyle name="Normal 3" xfId="4"/>
  </cellStyles>
  <dxfs count="0"/>
  <tableStyles count="0" defaultTableStyle="TableStyleMedium2" defaultPivotStyle="PivotStyleLight16"/>
  <colors>
    <mruColors>
      <color rgb="FF19A0FF"/>
      <color rgb="FF215967"/>
      <color rgb="FFFFCC32"/>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2</xdr:row>
      <xdr:rowOff>171449</xdr:rowOff>
    </xdr:from>
    <xdr:to>
      <xdr:col>12</xdr:col>
      <xdr:colOff>0</xdr:colOff>
      <xdr:row>70</xdr:row>
      <xdr:rowOff>68035</xdr:rowOff>
    </xdr:to>
    <xdr:pic>
      <xdr:nvPicPr>
        <xdr:cNvPr id="3" name="Imagen 2">
          <a:extLst>
            <a:ext uri="{FF2B5EF4-FFF2-40B4-BE49-F238E27FC236}">
              <a16:creationId xmlns="" xmlns:a16="http://schemas.microsoft.com/office/drawing/2014/main" id="{CB8C6D9D-221B-420A-B34C-A6F7B12FA5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06878"/>
          <a:ext cx="9115425" cy="12850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670831</xdr:colOff>
      <xdr:row>66</xdr:row>
      <xdr:rowOff>133350</xdr:rowOff>
    </xdr:from>
    <xdr:to>
      <xdr:col>10</xdr:col>
      <xdr:colOff>689881</xdr:colOff>
      <xdr:row>69</xdr:row>
      <xdr:rowOff>26785</xdr:rowOff>
    </xdr:to>
    <xdr:sp macro="" textlink="">
      <xdr:nvSpPr>
        <xdr:cNvPr id="4" name="Rectángulo 3">
          <a:extLst>
            <a:ext uri="{FF2B5EF4-FFF2-40B4-BE49-F238E27FC236}">
              <a16:creationId xmlns="" xmlns:a16="http://schemas.microsoft.com/office/drawing/2014/main" id="{C7CBC21E-B612-4483-BDB6-376AE876AC9A}"/>
            </a:ext>
          </a:extLst>
        </xdr:cNvPr>
        <xdr:cNvSpPr>
          <a:spLocks noChangeArrowheads="1"/>
        </xdr:cNvSpPr>
      </xdr:nvSpPr>
      <xdr:spPr bwMode="auto">
        <a:xfrm>
          <a:off x="670831" y="12570279"/>
          <a:ext cx="7639050" cy="464935"/>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txBody>
        <a:bodyPr wrap="square">
          <a:spAutoFit/>
        </a:bodyPr>
        <a:lstStyle/>
        <a:p>
          <a:pPr algn="ctr" eaLnBrk="0" fontAlgn="base" hangingPunct="0">
            <a:lnSpc>
              <a:spcPct val="106000"/>
            </a:lnSpc>
          </a:pPr>
          <a:r>
            <a:rPr lang="es-CR" sz="1200" kern="1200">
              <a:solidFill>
                <a:schemeClr val="bg1"/>
              </a:solidFill>
              <a:effectLst/>
              <a:latin typeface="Arial" panose="020B0604020202020204" pitchFamily="34" charset="0"/>
              <a:ea typeface="Calibri" panose="020F0502020204030204" pitchFamily="34" charset="0"/>
              <a:cs typeface="Arial" panose="020B0604020202020204" pitchFamily="34" charset="0"/>
            </a:rPr>
            <a:t>San José, Merced, Edificio Torre Mercedes, 10° piso, Paseo Colón, Avenida Primera, Calles 22 y 24 bis, </a:t>
          </a:r>
          <a:endParaRPr lang="es-CR" sz="1800" kern="1400">
            <a:solidFill>
              <a:schemeClr val="bg1"/>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eaLnBrk="0" fontAlgn="base" hangingPunct="0">
            <a:lnSpc>
              <a:spcPct val="106000"/>
            </a:lnSpc>
          </a:pPr>
          <a:r>
            <a:rPr lang="es-CR" sz="1200" kern="1200">
              <a:solidFill>
                <a:schemeClr val="bg1"/>
              </a:solidFill>
              <a:effectLst/>
              <a:latin typeface="Arial" panose="020B0604020202020204" pitchFamily="34" charset="0"/>
              <a:ea typeface="Calibri" panose="020F0502020204030204" pitchFamily="34" charset="0"/>
              <a:cs typeface="Arial" panose="020B0604020202020204" pitchFamily="34" charset="0"/>
            </a:rPr>
            <a:t>Correo electrónico: estadistica@mep.go.cr</a:t>
          </a:r>
          <a:endParaRPr lang="es-CR" sz="1800" kern="1400">
            <a:solidFill>
              <a:schemeClr val="bg1"/>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twoCellAnchor>
    <xdr:from>
      <xdr:col>8</xdr:col>
      <xdr:colOff>186418</xdr:colOff>
      <xdr:row>16</xdr:row>
      <xdr:rowOff>58511</xdr:rowOff>
    </xdr:from>
    <xdr:to>
      <xdr:col>10</xdr:col>
      <xdr:colOff>510268</xdr:colOff>
      <xdr:row>18</xdr:row>
      <xdr:rowOff>1361</xdr:rowOff>
    </xdr:to>
    <xdr:sp macro="" textlink="">
      <xdr:nvSpPr>
        <xdr:cNvPr id="5" name="CuadroTexto 4">
          <a:extLst>
            <a:ext uri="{FF2B5EF4-FFF2-40B4-BE49-F238E27FC236}">
              <a16:creationId xmlns="" xmlns:a16="http://schemas.microsoft.com/office/drawing/2014/main" id="{18660790-481D-4F05-BA35-3AB210B8B0CF}"/>
            </a:ext>
          </a:extLst>
        </xdr:cNvPr>
        <xdr:cNvSpPr txBox="1"/>
      </xdr:nvSpPr>
      <xdr:spPr>
        <a:xfrm>
          <a:off x="6282418" y="3160940"/>
          <a:ext cx="18478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R" sz="1800">
              <a:solidFill>
                <a:schemeClr val="tx1"/>
              </a:solidFill>
              <a:latin typeface="+mn-lt"/>
              <a:ea typeface="Verdana" panose="020B0604030504040204" pitchFamily="34" charset="0"/>
              <a:cs typeface="Arial" panose="020B0604020202020204" pitchFamily="34" charset="0"/>
            </a:rPr>
            <a:t>SSN-1409-0481</a:t>
          </a:r>
        </a:p>
      </xdr:txBody>
    </xdr:sp>
    <xdr:clientData/>
  </xdr:twoCellAnchor>
  <xdr:twoCellAnchor>
    <xdr:from>
      <xdr:col>0</xdr:col>
      <xdr:colOff>408214</xdr:colOff>
      <xdr:row>24</xdr:row>
      <xdr:rowOff>187780</xdr:rowOff>
    </xdr:from>
    <xdr:to>
      <xdr:col>11</xdr:col>
      <xdr:colOff>381000</xdr:colOff>
      <xdr:row>35</xdr:row>
      <xdr:rowOff>163286</xdr:rowOff>
    </xdr:to>
    <xdr:sp macro="" textlink="">
      <xdr:nvSpPr>
        <xdr:cNvPr id="6" name="CuadroTexto 5">
          <a:extLst>
            <a:ext uri="{FF2B5EF4-FFF2-40B4-BE49-F238E27FC236}">
              <a16:creationId xmlns="" xmlns:a16="http://schemas.microsoft.com/office/drawing/2014/main" id="{6D850025-836B-40DB-98BC-8FD3A0CBBF82}"/>
            </a:ext>
          </a:extLst>
        </xdr:cNvPr>
        <xdr:cNvSpPr txBox="1"/>
      </xdr:nvSpPr>
      <xdr:spPr>
        <a:xfrm>
          <a:off x="408214" y="4814209"/>
          <a:ext cx="8354786" cy="20710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s-CR" sz="3600" b="1">
              <a:latin typeface="+mn-lt"/>
              <a:cs typeface="Arial" panose="020B0604020202020204" pitchFamily="34" charset="0"/>
            </a:rPr>
            <a:t>PERSONAL TOTAL</a:t>
          </a:r>
          <a:r>
            <a:rPr lang="es-CR" sz="3600" b="1" baseline="0">
              <a:latin typeface="+mn-lt"/>
              <a:cs typeface="Arial" panose="020B0604020202020204" pitchFamily="34" charset="0"/>
            </a:rPr>
            <a:t> QUE LABORA EN INSTITUCIONES DE EDUCACIÓN REGULAR, </a:t>
          </a:r>
        </a:p>
        <a:p>
          <a:pPr algn="ctr"/>
          <a:r>
            <a:rPr lang="es-CR" sz="3600" b="1" baseline="0">
              <a:latin typeface="+mn-lt"/>
              <a:cs typeface="Arial" panose="020B0604020202020204" pitchFamily="34" charset="0"/>
            </a:rPr>
            <a:t>2021</a:t>
          </a:r>
        </a:p>
      </xdr:txBody>
    </xdr:sp>
    <xdr:clientData/>
  </xdr:twoCellAnchor>
  <xdr:twoCellAnchor>
    <xdr:from>
      <xdr:col>1</xdr:col>
      <xdr:colOff>5443</xdr:colOff>
      <xdr:row>46</xdr:row>
      <xdr:rowOff>108857</xdr:rowOff>
    </xdr:from>
    <xdr:to>
      <xdr:col>10</xdr:col>
      <xdr:colOff>748393</xdr:colOff>
      <xdr:row>49</xdr:row>
      <xdr:rowOff>42182</xdr:rowOff>
    </xdr:to>
    <xdr:sp macro="" textlink="">
      <xdr:nvSpPr>
        <xdr:cNvPr id="7" name="CuadroTexto 6">
          <a:extLst>
            <a:ext uri="{FF2B5EF4-FFF2-40B4-BE49-F238E27FC236}">
              <a16:creationId xmlns="" xmlns:a16="http://schemas.microsoft.com/office/drawing/2014/main" id="{A2283A81-EADA-4632-BDA8-47CD8F6CDDFA}"/>
            </a:ext>
          </a:extLst>
        </xdr:cNvPr>
        <xdr:cNvSpPr txBox="1"/>
      </xdr:nvSpPr>
      <xdr:spPr>
        <a:xfrm>
          <a:off x="767443" y="8735786"/>
          <a:ext cx="760095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R" sz="1800" b="1">
              <a:latin typeface="+mn-lt"/>
              <a:cs typeface="Arial" panose="020B0604020202020204" pitchFamily="34" charset="0"/>
            </a:rPr>
            <a:t>PUBLICACIÓN</a:t>
          </a:r>
          <a:r>
            <a:rPr lang="es-CR" sz="1800" b="1" baseline="0">
              <a:latin typeface="+mn-lt"/>
              <a:cs typeface="Arial" panose="020B0604020202020204" pitchFamily="34" charset="0"/>
            </a:rPr>
            <a:t> </a:t>
          </a:r>
          <a:r>
            <a:rPr lang="es-CR" sz="1800" b="1" baseline="0">
              <a:solidFill>
                <a:schemeClr val="tx1"/>
              </a:solidFill>
              <a:latin typeface="+mn-lt"/>
              <a:cs typeface="Arial" panose="020B0604020202020204" pitchFamily="34" charset="0"/>
            </a:rPr>
            <a:t>421-22</a:t>
          </a:r>
          <a:endParaRPr lang="es-CR" sz="1800" b="1">
            <a:solidFill>
              <a:schemeClr val="tx1"/>
            </a:solidFill>
            <a:latin typeface="+mn-lt"/>
            <a:cs typeface="Arial" panose="020B0604020202020204" pitchFamily="34" charset="0"/>
          </a:endParaRPr>
        </a:p>
      </xdr:txBody>
    </xdr:sp>
    <xdr:clientData/>
  </xdr:twoCellAnchor>
  <xdr:twoCellAnchor>
    <xdr:from>
      <xdr:col>1</xdr:col>
      <xdr:colOff>5443</xdr:colOff>
      <xdr:row>49</xdr:row>
      <xdr:rowOff>46263</xdr:rowOff>
    </xdr:from>
    <xdr:to>
      <xdr:col>10</xdr:col>
      <xdr:colOff>748393</xdr:colOff>
      <xdr:row>51</xdr:row>
      <xdr:rowOff>93888</xdr:rowOff>
    </xdr:to>
    <xdr:sp macro="" textlink="">
      <xdr:nvSpPr>
        <xdr:cNvPr id="8" name="CuadroTexto 7">
          <a:extLst>
            <a:ext uri="{FF2B5EF4-FFF2-40B4-BE49-F238E27FC236}">
              <a16:creationId xmlns="" xmlns:a16="http://schemas.microsoft.com/office/drawing/2014/main" id="{C1DC3D2B-A847-4BE0-9A44-B5789961751B}"/>
            </a:ext>
          </a:extLst>
        </xdr:cNvPr>
        <xdr:cNvSpPr txBox="1"/>
      </xdr:nvSpPr>
      <xdr:spPr>
        <a:xfrm>
          <a:off x="767443" y="9244692"/>
          <a:ext cx="7600950"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R" sz="1800" b="1">
              <a:latin typeface="+mn-lt"/>
              <a:cs typeface="Arial" panose="020B0604020202020204" pitchFamily="34" charset="0"/>
            </a:rPr>
            <a:t>FEBRERO, 2022</a:t>
          </a:r>
        </a:p>
      </xdr:txBody>
    </xdr:sp>
    <xdr:clientData/>
  </xdr:twoCellAnchor>
  <xdr:twoCellAnchor editAs="oneCell">
    <xdr:from>
      <xdr:col>0</xdr:col>
      <xdr:colOff>95250</xdr:colOff>
      <xdr:row>5</xdr:row>
      <xdr:rowOff>122464</xdr:rowOff>
    </xdr:from>
    <xdr:to>
      <xdr:col>1</xdr:col>
      <xdr:colOff>691005</xdr:colOff>
      <xdr:row>11</xdr:row>
      <xdr:rowOff>13607</xdr:rowOff>
    </xdr:to>
    <xdr:pic>
      <xdr:nvPicPr>
        <xdr:cNvPr id="9" name="Imagen 8">
          <a:extLst>
            <a:ext uri="{FF2B5EF4-FFF2-40B4-BE49-F238E27FC236}">
              <a16:creationId xmlns="" xmlns:a16="http://schemas.microsoft.com/office/drawing/2014/main" id="{46DC8F93-39D5-4036-AE5B-A37568E52A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129393"/>
          <a:ext cx="1357755" cy="103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749754</xdr:colOff>
      <xdr:row>5</xdr:row>
      <xdr:rowOff>123825</xdr:rowOff>
    </xdr:from>
    <xdr:to>
      <xdr:col>8</xdr:col>
      <xdr:colOff>719574</xdr:colOff>
      <xdr:row>12</xdr:row>
      <xdr:rowOff>136071</xdr:rowOff>
    </xdr:to>
    <xdr:pic>
      <xdr:nvPicPr>
        <xdr:cNvPr id="10" name="Imagen 9">
          <a:extLst>
            <a:ext uri="{FF2B5EF4-FFF2-40B4-BE49-F238E27FC236}">
              <a16:creationId xmlns="" xmlns:a16="http://schemas.microsoft.com/office/drawing/2014/main" id="{17B45824-61D4-46AC-8D4C-7F21EBD28AD8}"/>
            </a:ext>
          </a:extLst>
        </xdr:cNvPr>
        <xdr:cNvPicPr>
          <a:picLocks noChangeAspect="1"/>
        </xdr:cNvPicPr>
      </xdr:nvPicPr>
      <xdr:blipFill>
        <a:blip xmlns:r="http://schemas.openxmlformats.org/officeDocument/2006/relationships" r:embed="rId3"/>
        <a:stretch>
          <a:fillRect/>
        </a:stretch>
      </xdr:blipFill>
      <xdr:spPr>
        <a:xfrm>
          <a:off x="1511754" y="1130754"/>
          <a:ext cx="5303820" cy="13457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7</xdr:col>
      <xdr:colOff>742949</xdr:colOff>
      <xdr:row>55</xdr:row>
      <xdr:rowOff>152400</xdr:rowOff>
    </xdr:to>
    <xdr:pic>
      <xdr:nvPicPr>
        <xdr:cNvPr id="2" name="Imagen 1">
          <a:extLst>
            <a:ext uri="{FF2B5EF4-FFF2-40B4-BE49-F238E27FC236}">
              <a16:creationId xmlns="" xmlns:a16="http://schemas.microsoft.com/office/drawing/2014/main" id="{00000000-0008-0000-4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53150"/>
          <a:ext cx="6076949"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7</xdr:col>
      <xdr:colOff>742949</xdr:colOff>
      <xdr:row>54</xdr:row>
      <xdr:rowOff>152400</xdr:rowOff>
    </xdr:to>
    <xdr:pic>
      <xdr:nvPicPr>
        <xdr:cNvPr id="7" name="Imagen 6">
          <a:extLst>
            <a:ext uri="{FF2B5EF4-FFF2-40B4-BE49-F238E27FC236}">
              <a16:creationId xmlns=""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05250"/>
          <a:ext cx="6076949"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7</xdr:col>
      <xdr:colOff>742949</xdr:colOff>
      <xdr:row>55</xdr:row>
      <xdr:rowOff>152400</xdr:rowOff>
    </xdr:to>
    <xdr:pic>
      <xdr:nvPicPr>
        <xdr:cNvPr id="2" name="Imagen 1">
          <a:extLst>
            <a:ext uri="{FF2B5EF4-FFF2-40B4-BE49-F238E27FC236}">
              <a16:creationId xmlns=""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91225"/>
          <a:ext cx="6076949"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38</xdr:row>
      <xdr:rowOff>104775</xdr:rowOff>
    </xdr:from>
    <xdr:to>
      <xdr:col>7</xdr:col>
      <xdr:colOff>742949</xdr:colOff>
      <xdr:row>56</xdr:row>
      <xdr:rowOff>95250</xdr:rowOff>
    </xdr:to>
    <xdr:pic>
      <xdr:nvPicPr>
        <xdr:cNvPr id="2" name="Imagen 1">
          <a:extLst>
            <a:ext uri="{FF2B5EF4-FFF2-40B4-BE49-F238E27FC236}">
              <a16:creationId xmlns=""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57925"/>
          <a:ext cx="6076949"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7</xdr:col>
      <xdr:colOff>742949</xdr:colOff>
      <xdr:row>55</xdr:row>
      <xdr:rowOff>152400</xdr:rowOff>
    </xdr:to>
    <xdr:pic>
      <xdr:nvPicPr>
        <xdr:cNvPr id="2" name="Imagen 1">
          <a:extLst>
            <a:ext uri="{FF2B5EF4-FFF2-40B4-BE49-F238E27FC236}">
              <a16:creationId xmlns=""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53150"/>
          <a:ext cx="6076949"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7</xdr:col>
      <xdr:colOff>742949</xdr:colOff>
      <xdr:row>55</xdr:row>
      <xdr:rowOff>152400</xdr:rowOff>
    </xdr:to>
    <xdr:pic>
      <xdr:nvPicPr>
        <xdr:cNvPr id="2" name="Imagen 1">
          <a:extLst>
            <a:ext uri="{FF2B5EF4-FFF2-40B4-BE49-F238E27FC236}">
              <a16:creationId xmlns=""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53150"/>
          <a:ext cx="6076949"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7</xdr:col>
      <xdr:colOff>742949</xdr:colOff>
      <xdr:row>55</xdr:row>
      <xdr:rowOff>152400</xdr:rowOff>
    </xdr:to>
    <xdr:pic>
      <xdr:nvPicPr>
        <xdr:cNvPr id="2" name="Imagen 1">
          <a:extLst>
            <a:ext uri="{FF2B5EF4-FFF2-40B4-BE49-F238E27FC236}">
              <a16:creationId xmlns=""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53150"/>
          <a:ext cx="6076949"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7</xdr:col>
      <xdr:colOff>742949</xdr:colOff>
      <xdr:row>55</xdr:row>
      <xdr:rowOff>152400</xdr:rowOff>
    </xdr:to>
    <xdr:pic>
      <xdr:nvPicPr>
        <xdr:cNvPr id="2" name="Imagen 1">
          <a:extLst>
            <a:ext uri="{FF2B5EF4-FFF2-40B4-BE49-F238E27FC236}">
              <a16:creationId xmlns=""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53150"/>
          <a:ext cx="6076949"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7</xdr:col>
      <xdr:colOff>742949</xdr:colOff>
      <xdr:row>55</xdr:row>
      <xdr:rowOff>152400</xdr:rowOff>
    </xdr:to>
    <xdr:pic>
      <xdr:nvPicPr>
        <xdr:cNvPr id="2" name="Imagen 1">
          <a:extLst>
            <a:ext uri="{FF2B5EF4-FFF2-40B4-BE49-F238E27FC236}">
              <a16:creationId xmlns="" xmlns:a16="http://schemas.microsoft.com/office/drawing/2014/main" id="{00000000-0008-0000-3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53150"/>
          <a:ext cx="6076949"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file:///D:\Users\mquiros\AppData\Local\Microsoft\Windows\INetCache\Content.Outlook\S25H4947\2021%20Personal%20total%20que%20labora%20en%20instituciones%20de%20educaci&#243;n%20regular.xlsx" TargetMode="External"/><Relationship Id="rId13" Type="http://schemas.openxmlformats.org/officeDocument/2006/relationships/hyperlink" Target="file:///D:\Users\mquiros\AppData\Local\Microsoft\Windows\INetCache\Content.Outlook\S25H4947\2021%20Personal%20total%20que%20labora%20en%20instituciones%20de%20educaci&#243;n%20regular.xlsx" TargetMode="External"/><Relationship Id="rId3" Type="http://schemas.openxmlformats.org/officeDocument/2006/relationships/hyperlink" Target="file:///D:\Users\mquiros\AppData\Local\Microsoft\Windows\INetCache\Content.Outlook\S25H4947\2021%20Personal%20total%20que%20labora%20en%20instituciones%20de%20educaci&#243;n%20regular.xlsx" TargetMode="External"/><Relationship Id="rId7" Type="http://schemas.openxmlformats.org/officeDocument/2006/relationships/hyperlink" Target="file:///D:\Users\mquiros\AppData\Local\Microsoft\Windows\INetCache\Content.Outlook\S25H4947\2021%20Personal%20total%20que%20labora%20en%20instituciones%20de%20educaci&#243;n%20regular.xlsx" TargetMode="External"/><Relationship Id="rId12" Type="http://schemas.openxmlformats.org/officeDocument/2006/relationships/hyperlink" Target="file:///D:\Users\mquiros\AppData\Local\Microsoft\Windows\INetCache\Content.Outlook\S25H4947\2021%20Personal%20total%20que%20labora%20en%20instituciones%20de%20educaci&#243;n%20regular.xlsx" TargetMode="External"/><Relationship Id="rId2" Type="http://schemas.openxmlformats.org/officeDocument/2006/relationships/hyperlink" Target="file:///D:\Users\mquiros\AppData\Local\Microsoft\Windows\INetCache\Content.Outlook\S25H4947\2021%20Personal%20total%20que%20labora%20en%20instituciones%20de%20educaci&#243;n%20regular.xlsx" TargetMode="External"/><Relationship Id="rId16" Type="http://schemas.openxmlformats.org/officeDocument/2006/relationships/printerSettings" Target="../printerSettings/printerSettings1.bin"/><Relationship Id="rId1" Type="http://schemas.openxmlformats.org/officeDocument/2006/relationships/hyperlink" Target="file:///D:\Users\mquiros\AppData\Local\Microsoft\Windows\INetCache\Content.Outlook\S25H4947\2021%20Personal%20total%20que%20labora%20en%20instituciones%20de%20educaci&#243;n%20regular.xlsx" TargetMode="External"/><Relationship Id="rId6" Type="http://schemas.openxmlformats.org/officeDocument/2006/relationships/hyperlink" Target="file:///D:\Users\mquiros\AppData\Local\Microsoft\Windows\INetCache\Content.Outlook\S25H4947\2021%20Personal%20total%20que%20labora%20en%20instituciones%20de%20educaci&#243;n%20regular.xlsx" TargetMode="External"/><Relationship Id="rId11" Type="http://schemas.openxmlformats.org/officeDocument/2006/relationships/hyperlink" Target="file:///D:\Users\mquiros\AppData\Local\Microsoft\Windows\INetCache\Content.Outlook\S25H4947\2021%20Personal%20total%20que%20labora%20en%20instituciones%20de%20educaci&#243;n%20regular.xlsx" TargetMode="External"/><Relationship Id="rId5" Type="http://schemas.openxmlformats.org/officeDocument/2006/relationships/hyperlink" Target="file:///D:\Users\mquiros\AppData\Local\Microsoft\Windows\INetCache\Content.Outlook\S25H4947\2021%20Personal%20total%20que%20labora%20en%20instituciones%20de%20educaci&#243;n%20regular.xlsx" TargetMode="External"/><Relationship Id="rId15" Type="http://schemas.openxmlformats.org/officeDocument/2006/relationships/hyperlink" Target="file:///D:\Users\mquiros\AppData\Local\Microsoft\Windows\INetCache\Content.Outlook\S25H4947\2021%20Personal%20total%20que%20labora%20en%20instituciones%20de%20educaci&#243;n%20regular.xlsx" TargetMode="External"/><Relationship Id="rId10" Type="http://schemas.openxmlformats.org/officeDocument/2006/relationships/hyperlink" Target="file:///D:\Users\mquiros\AppData\Local\Microsoft\Windows\INetCache\Content.Outlook\S25H4947\2021%20Personal%20total%20que%20labora%20en%20instituciones%20de%20educaci&#243;n%20regular.xlsx" TargetMode="External"/><Relationship Id="rId4" Type="http://schemas.openxmlformats.org/officeDocument/2006/relationships/hyperlink" Target="file:///D:\Users\mquiros\AppData\Local\Microsoft\Windows\INetCache\Content.Outlook\S25H4947\2021%20Personal%20total%20que%20labora%20en%20instituciones%20de%20educaci&#243;n%20regular.xlsx" TargetMode="External"/><Relationship Id="rId9" Type="http://schemas.openxmlformats.org/officeDocument/2006/relationships/hyperlink" Target="file:///D:\Users\mquiros\AppData\Local\Microsoft\Windows\INetCache\Content.Outlook\S25H4947\2021%20Personal%20total%20que%20labora%20en%20instituciones%20de%20educaci&#243;n%20regular.xlsx" TargetMode="External"/><Relationship Id="rId14" Type="http://schemas.openxmlformats.org/officeDocument/2006/relationships/hyperlink" Target="file:///D:\Users\mquiros\AppData\Local\Microsoft\Windows\INetCache\Content.Outlook\S25H4947\2021%20Personal%20total%20que%20labora%20en%20instituciones%20de%20educaci&#243;n%20regular.xls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
  <sheetViews>
    <sheetView showGridLines="0" workbookViewId="0">
      <selection sqref="A1:C1"/>
    </sheetView>
  </sheetViews>
  <sheetFormatPr baseColWidth="10" defaultRowHeight="15" x14ac:dyDescent="0.25"/>
  <cols>
    <col min="1" max="1" width="3.28515625" style="241" bestFit="1" customWidth="1"/>
    <col min="2" max="2" width="54.140625" style="241" customWidth="1"/>
    <col min="3" max="3" width="15.140625" style="241" customWidth="1"/>
    <col min="4" max="4" width="17.7109375" style="241" customWidth="1"/>
    <col min="5" max="5" width="7" style="242" customWidth="1"/>
    <col min="6" max="6" width="164.5703125" style="241" customWidth="1"/>
    <col min="7" max="16384" width="11.42578125" style="241"/>
  </cols>
  <sheetData>
    <row r="1" spans="1:18" s="235" customFormat="1" ht="30" customHeight="1" thickBot="1" x14ac:dyDescent="0.3">
      <c r="A1" s="394" t="s">
        <v>352</v>
      </c>
      <c r="B1" s="395"/>
      <c r="C1" s="396"/>
      <c r="D1" s="234"/>
      <c r="E1" s="392" t="s">
        <v>452</v>
      </c>
      <c r="F1" s="393"/>
    </row>
    <row r="2" spans="1:18" s="235" customFormat="1" ht="15.75" customHeight="1" x14ac:dyDescent="0.25">
      <c r="A2" s="343"/>
      <c r="B2" s="344"/>
      <c r="C2" s="345"/>
      <c r="D2" s="234"/>
      <c r="E2" s="317"/>
      <c r="F2" s="318"/>
    </row>
    <row r="3" spans="1:18" s="235" customFormat="1" x14ac:dyDescent="0.25">
      <c r="A3" s="330"/>
      <c r="B3" s="337" t="s">
        <v>382</v>
      </c>
      <c r="C3" s="244"/>
      <c r="D3" s="243"/>
      <c r="E3" s="315" t="s">
        <v>453</v>
      </c>
      <c r="F3" s="247"/>
      <c r="G3" s="236"/>
      <c r="H3" s="236"/>
    </row>
    <row r="4" spans="1:18" s="236" customFormat="1" x14ac:dyDescent="0.25">
      <c r="A4" s="338"/>
      <c r="B4" s="337" t="s">
        <v>383</v>
      </c>
      <c r="C4" s="244"/>
      <c r="D4" s="333"/>
      <c r="E4" s="334" t="s">
        <v>244</v>
      </c>
      <c r="F4" s="335" t="s">
        <v>410</v>
      </c>
      <c r="G4" s="314"/>
      <c r="H4" s="314"/>
    </row>
    <row r="5" spans="1:18" s="314" customFormat="1" x14ac:dyDescent="0.25">
      <c r="A5" s="338"/>
      <c r="B5" s="329" t="s">
        <v>384</v>
      </c>
      <c r="C5" s="245" t="s">
        <v>385</v>
      </c>
      <c r="D5" s="333"/>
      <c r="E5" s="334" t="s">
        <v>245</v>
      </c>
      <c r="F5" s="335" t="s">
        <v>411</v>
      </c>
      <c r="G5" s="237"/>
      <c r="H5" s="238"/>
    </row>
    <row r="6" spans="1:18" s="314" customFormat="1" ht="26.1" customHeight="1" x14ac:dyDescent="0.25">
      <c r="A6" s="339" t="s">
        <v>449</v>
      </c>
      <c r="B6" s="340" t="s">
        <v>454</v>
      </c>
      <c r="C6" s="341" t="s">
        <v>180</v>
      </c>
      <c r="D6" s="333"/>
      <c r="E6" s="334" t="s">
        <v>246</v>
      </c>
      <c r="F6" s="335" t="s">
        <v>411</v>
      </c>
      <c r="G6" s="237"/>
      <c r="H6" s="238"/>
      <c r="I6" s="238"/>
      <c r="J6" s="238"/>
      <c r="K6" s="238"/>
      <c r="L6" s="238"/>
      <c r="M6" s="238"/>
      <c r="N6" s="238"/>
      <c r="O6" s="238"/>
      <c r="P6" s="238"/>
      <c r="Q6" s="238"/>
      <c r="R6" s="238"/>
    </row>
    <row r="7" spans="1:18" s="314" customFormat="1" x14ac:dyDescent="0.25">
      <c r="A7" s="339" t="s">
        <v>450</v>
      </c>
      <c r="B7" s="340" t="s">
        <v>439</v>
      </c>
      <c r="C7" s="341" t="s">
        <v>351</v>
      </c>
      <c r="D7" s="333"/>
      <c r="E7" s="334" t="s">
        <v>247</v>
      </c>
      <c r="F7" s="335" t="s">
        <v>412</v>
      </c>
      <c r="G7" s="240"/>
      <c r="H7" s="238"/>
      <c r="I7" s="238"/>
      <c r="J7" s="238"/>
      <c r="K7" s="238"/>
      <c r="L7" s="238"/>
      <c r="M7" s="238"/>
      <c r="N7" s="238"/>
      <c r="O7" s="238"/>
      <c r="P7" s="238"/>
      <c r="Q7" s="238"/>
      <c r="R7" s="238"/>
    </row>
    <row r="8" spans="1:18" s="240" customFormat="1" ht="20.100000000000001" customHeight="1" x14ac:dyDescent="0.25">
      <c r="A8" s="339" t="s">
        <v>497</v>
      </c>
      <c r="B8" s="340" t="s">
        <v>181</v>
      </c>
      <c r="C8" s="341" t="s">
        <v>185</v>
      </c>
      <c r="D8" s="333"/>
      <c r="E8" s="334" t="s">
        <v>248</v>
      </c>
      <c r="F8" s="335" t="s">
        <v>413</v>
      </c>
      <c r="I8" s="238"/>
      <c r="J8" s="238"/>
      <c r="K8" s="238"/>
      <c r="L8" s="238"/>
      <c r="M8" s="238"/>
      <c r="N8" s="238"/>
      <c r="O8" s="238"/>
      <c r="P8" s="238"/>
      <c r="Q8" s="238"/>
    </row>
    <row r="9" spans="1:18" s="240" customFormat="1" ht="20.100000000000001" customHeight="1" x14ac:dyDescent="0.25">
      <c r="A9" s="339" t="s">
        <v>498</v>
      </c>
      <c r="B9" s="342" t="s">
        <v>182</v>
      </c>
      <c r="C9" s="341" t="s">
        <v>186</v>
      </c>
      <c r="D9" s="333"/>
      <c r="E9" s="334" t="s">
        <v>249</v>
      </c>
      <c r="F9" s="335" t="s">
        <v>414</v>
      </c>
    </row>
    <row r="10" spans="1:18" s="240" customFormat="1" ht="20.100000000000001" customHeight="1" x14ac:dyDescent="0.25">
      <c r="A10" s="339" t="s">
        <v>499</v>
      </c>
      <c r="B10" s="342" t="s">
        <v>183</v>
      </c>
      <c r="C10" s="341" t="s">
        <v>187</v>
      </c>
      <c r="D10" s="333"/>
      <c r="E10" s="334" t="s">
        <v>250</v>
      </c>
      <c r="F10" s="335" t="s">
        <v>415</v>
      </c>
    </row>
    <row r="11" spans="1:18" s="240" customFormat="1" ht="20.100000000000001" customHeight="1" x14ac:dyDescent="0.25">
      <c r="A11" s="339" t="s">
        <v>500</v>
      </c>
      <c r="B11" s="340" t="s">
        <v>184</v>
      </c>
      <c r="C11" s="341" t="s">
        <v>188</v>
      </c>
      <c r="D11" s="333"/>
      <c r="E11" s="334" t="s">
        <v>251</v>
      </c>
      <c r="F11" s="335" t="s">
        <v>416</v>
      </c>
    </row>
    <row r="12" spans="1:18" s="240" customFormat="1" ht="20.100000000000001" customHeight="1" x14ac:dyDescent="0.25">
      <c r="A12" s="339" t="s">
        <v>501</v>
      </c>
      <c r="B12" s="342" t="s">
        <v>506</v>
      </c>
      <c r="C12" s="341" t="s">
        <v>243</v>
      </c>
      <c r="D12" s="333"/>
      <c r="E12" s="334" t="s">
        <v>252</v>
      </c>
      <c r="F12" s="335" t="s">
        <v>417</v>
      </c>
    </row>
    <row r="13" spans="1:18" s="240" customFormat="1" ht="20.100000000000001" customHeight="1" x14ac:dyDescent="0.25">
      <c r="A13" s="339" t="s">
        <v>502</v>
      </c>
      <c r="B13" s="340" t="s">
        <v>505</v>
      </c>
      <c r="C13" s="341" t="s">
        <v>513</v>
      </c>
      <c r="D13" s="333"/>
      <c r="E13" s="334" t="s">
        <v>253</v>
      </c>
      <c r="F13" s="335" t="s">
        <v>418</v>
      </c>
    </row>
    <row r="14" spans="1:18" s="240" customFormat="1" ht="20.100000000000001" customHeight="1" x14ac:dyDescent="0.25">
      <c r="A14" s="332" t="s">
        <v>503</v>
      </c>
      <c r="B14" s="340" t="s">
        <v>504</v>
      </c>
      <c r="C14" s="341" t="s">
        <v>516</v>
      </c>
      <c r="D14" s="333"/>
      <c r="E14" s="334" t="s">
        <v>254</v>
      </c>
      <c r="F14" s="335" t="s">
        <v>419</v>
      </c>
    </row>
    <row r="15" spans="1:18" s="240" customFormat="1" ht="20.100000000000001" customHeight="1" thickBot="1" x14ac:dyDescent="0.3">
      <c r="A15" s="266"/>
      <c r="B15" s="331"/>
      <c r="C15" s="246"/>
      <c r="D15" s="239"/>
      <c r="E15" s="316" t="s">
        <v>451</v>
      </c>
      <c r="F15" s="248"/>
    </row>
    <row r="16" spans="1:18" s="240" customFormat="1" ht="20.100000000000001" customHeight="1" x14ac:dyDescent="0.25">
      <c r="B16" s="239"/>
      <c r="C16" s="239"/>
      <c r="D16" s="333"/>
      <c r="E16" s="334" t="s">
        <v>255</v>
      </c>
      <c r="F16" s="248" t="s">
        <v>420</v>
      </c>
    </row>
    <row r="17" spans="2:6" s="240" customFormat="1" ht="20.100000000000001" customHeight="1" x14ac:dyDescent="0.25">
      <c r="B17" s="239"/>
      <c r="C17" s="239"/>
      <c r="D17" s="333"/>
      <c r="E17" s="334" t="s">
        <v>256</v>
      </c>
      <c r="F17" s="248" t="s">
        <v>421</v>
      </c>
    </row>
    <row r="18" spans="2:6" s="240" customFormat="1" ht="20.100000000000001" customHeight="1" x14ac:dyDescent="0.25">
      <c r="B18" s="239"/>
      <c r="C18" s="239"/>
      <c r="D18" s="333"/>
      <c r="E18" s="334" t="s">
        <v>257</v>
      </c>
      <c r="F18" s="248" t="s">
        <v>422</v>
      </c>
    </row>
    <row r="19" spans="2:6" s="240" customFormat="1" ht="20.100000000000001" customHeight="1" x14ac:dyDescent="0.25">
      <c r="B19" s="239"/>
      <c r="C19" s="239"/>
      <c r="D19" s="333"/>
      <c r="E19" s="334" t="s">
        <v>258</v>
      </c>
      <c r="F19" s="248" t="s">
        <v>423</v>
      </c>
    </row>
    <row r="20" spans="2:6" s="240" customFormat="1" ht="20.100000000000001" customHeight="1" x14ac:dyDescent="0.25">
      <c r="B20" s="239"/>
      <c r="C20" s="239"/>
      <c r="D20" s="333"/>
      <c r="E20" s="334" t="s">
        <v>259</v>
      </c>
      <c r="F20" s="248" t="s">
        <v>424</v>
      </c>
    </row>
    <row r="21" spans="2:6" s="240" customFormat="1" ht="20.100000000000001" customHeight="1" x14ac:dyDescent="0.25">
      <c r="B21" s="239"/>
      <c r="C21" s="239"/>
      <c r="D21" s="333"/>
      <c r="E21" s="334" t="s">
        <v>260</v>
      </c>
      <c r="F21" s="248" t="s">
        <v>425</v>
      </c>
    </row>
    <row r="22" spans="2:6" s="240" customFormat="1" ht="20.100000000000001" customHeight="1" x14ac:dyDescent="0.25">
      <c r="B22" s="239"/>
      <c r="C22" s="239"/>
      <c r="D22" s="239"/>
      <c r="E22" s="316" t="s">
        <v>460</v>
      </c>
      <c r="F22" s="248"/>
    </row>
    <row r="23" spans="2:6" s="240" customFormat="1" ht="20.100000000000001" customHeight="1" x14ac:dyDescent="0.25">
      <c r="B23" s="239"/>
      <c r="C23" s="239"/>
      <c r="D23" s="333"/>
      <c r="E23" s="334" t="s">
        <v>261</v>
      </c>
      <c r="F23" s="248" t="s">
        <v>426</v>
      </c>
    </row>
    <row r="24" spans="2:6" s="240" customFormat="1" ht="20.100000000000001" customHeight="1" x14ac:dyDescent="0.25">
      <c r="B24" s="239"/>
      <c r="C24" s="239"/>
      <c r="D24" s="333"/>
      <c r="E24" s="334" t="s">
        <v>262</v>
      </c>
      <c r="F24" s="248" t="s">
        <v>427</v>
      </c>
    </row>
    <row r="25" spans="2:6" s="240" customFormat="1" ht="20.100000000000001" customHeight="1" x14ac:dyDescent="0.25">
      <c r="B25" s="239"/>
      <c r="C25" s="239"/>
      <c r="D25" s="333"/>
      <c r="E25" s="334" t="s">
        <v>263</v>
      </c>
      <c r="F25" s="248" t="s">
        <v>428</v>
      </c>
    </row>
    <row r="26" spans="2:6" s="240" customFormat="1" ht="20.100000000000001" customHeight="1" x14ac:dyDescent="0.25">
      <c r="B26" s="239"/>
      <c r="C26" s="239"/>
      <c r="D26" s="333"/>
      <c r="E26" s="334" t="s">
        <v>264</v>
      </c>
      <c r="F26" s="248" t="s">
        <v>429</v>
      </c>
    </row>
    <row r="27" spans="2:6" s="240" customFormat="1" ht="20.100000000000001" customHeight="1" x14ac:dyDescent="0.25">
      <c r="B27" s="239"/>
      <c r="C27" s="239"/>
      <c r="D27" s="333"/>
      <c r="E27" s="334" t="s">
        <v>265</v>
      </c>
      <c r="F27" s="248" t="s">
        <v>430</v>
      </c>
    </row>
    <row r="28" spans="2:6" s="240" customFormat="1" ht="20.100000000000001" customHeight="1" x14ac:dyDescent="0.25">
      <c r="B28" s="239"/>
      <c r="C28" s="239"/>
      <c r="D28" s="333"/>
      <c r="E28" s="334" t="s">
        <v>266</v>
      </c>
      <c r="F28" s="248" t="s">
        <v>431</v>
      </c>
    </row>
    <row r="29" spans="2:6" s="240" customFormat="1" ht="20.100000000000001" customHeight="1" x14ac:dyDescent="0.25">
      <c r="B29" s="239"/>
      <c r="C29" s="239"/>
      <c r="D29" s="333"/>
      <c r="E29" s="334" t="s">
        <v>267</v>
      </c>
      <c r="F29" s="248" t="s">
        <v>432</v>
      </c>
    </row>
    <row r="30" spans="2:6" s="240" customFormat="1" ht="20.100000000000001" customHeight="1" x14ac:dyDescent="0.25">
      <c r="B30" s="239"/>
      <c r="C30" s="239"/>
      <c r="D30" s="239"/>
      <c r="E30" s="316" t="s">
        <v>461</v>
      </c>
      <c r="F30" s="248"/>
    </row>
    <row r="31" spans="2:6" s="240" customFormat="1" ht="20.100000000000001" customHeight="1" x14ac:dyDescent="0.25">
      <c r="B31" s="239"/>
      <c r="C31" s="239"/>
      <c r="D31" s="333"/>
      <c r="E31" s="334" t="s">
        <v>268</v>
      </c>
      <c r="F31" s="248" t="s">
        <v>488</v>
      </c>
    </row>
    <row r="32" spans="2:6" s="240" customFormat="1" ht="20.100000000000001" customHeight="1" x14ac:dyDescent="0.25">
      <c r="B32" s="239"/>
      <c r="C32" s="239"/>
      <c r="D32" s="333"/>
      <c r="E32" s="334" t="s">
        <v>269</v>
      </c>
      <c r="F32" s="248" t="s">
        <v>489</v>
      </c>
    </row>
    <row r="33" spans="2:6" s="240" customFormat="1" ht="20.100000000000001" customHeight="1" x14ac:dyDescent="0.25">
      <c r="B33" s="239"/>
      <c r="C33" s="239"/>
      <c r="D33" s="333"/>
      <c r="E33" s="334" t="s">
        <v>270</v>
      </c>
      <c r="F33" s="248" t="s">
        <v>490</v>
      </c>
    </row>
    <row r="34" spans="2:6" s="240" customFormat="1" ht="20.100000000000001" customHeight="1" x14ac:dyDescent="0.25">
      <c r="B34" s="239"/>
      <c r="C34" s="239"/>
      <c r="D34" s="333"/>
      <c r="E34" s="334" t="s">
        <v>271</v>
      </c>
      <c r="F34" s="248" t="s">
        <v>491</v>
      </c>
    </row>
    <row r="35" spans="2:6" s="240" customFormat="1" ht="20.100000000000001" customHeight="1" x14ac:dyDescent="0.25">
      <c r="B35" s="239"/>
      <c r="C35" s="239"/>
      <c r="D35" s="333"/>
      <c r="E35" s="334" t="s">
        <v>272</v>
      </c>
      <c r="F35" s="248" t="s">
        <v>492</v>
      </c>
    </row>
    <row r="36" spans="2:6" s="240" customFormat="1" ht="20.100000000000001" customHeight="1" x14ac:dyDescent="0.25">
      <c r="B36" s="239"/>
      <c r="C36" s="239"/>
      <c r="D36" s="333"/>
      <c r="E36" s="334" t="s">
        <v>273</v>
      </c>
      <c r="F36" s="248" t="s">
        <v>493</v>
      </c>
    </row>
    <row r="37" spans="2:6" s="240" customFormat="1" ht="20.100000000000001" customHeight="1" x14ac:dyDescent="0.25">
      <c r="B37" s="239"/>
      <c r="C37" s="239"/>
      <c r="D37" s="333"/>
      <c r="E37" s="334" t="s">
        <v>274</v>
      </c>
      <c r="F37" s="248" t="s">
        <v>494</v>
      </c>
    </row>
    <row r="38" spans="2:6" s="240" customFormat="1" ht="20.100000000000001" customHeight="1" x14ac:dyDescent="0.25">
      <c r="B38" s="239"/>
      <c r="C38" s="239"/>
      <c r="D38" s="239"/>
      <c r="E38" s="316" t="s">
        <v>462</v>
      </c>
      <c r="F38" s="248"/>
    </row>
    <row r="39" spans="2:6" s="240" customFormat="1" ht="20.100000000000001" customHeight="1" x14ac:dyDescent="0.25">
      <c r="B39" s="239"/>
      <c r="C39" s="239"/>
      <c r="D39" s="333"/>
      <c r="E39" s="334" t="s">
        <v>275</v>
      </c>
      <c r="F39" s="248" t="s">
        <v>483</v>
      </c>
    </row>
    <row r="40" spans="2:6" s="240" customFormat="1" ht="20.100000000000001" customHeight="1" x14ac:dyDescent="0.25">
      <c r="B40" s="239"/>
      <c r="C40" s="239"/>
      <c r="D40" s="333"/>
      <c r="E40" s="334" t="s">
        <v>276</v>
      </c>
      <c r="F40" s="248" t="s">
        <v>484</v>
      </c>
    </row>
    <row r="41" spans="2:6" s="240" customFormat="1" ht="20.100000000000001" customHeight="1" x14ac:dyDescent="0.25">
      <c r="B41" s="239"/>
      <c r="C41" s="239"/>
      <c r="D41" s="333"/>
      <c r="E41" s="334" t="s">
        <v>277</v>
      </c>
      <c r="F41" s="248" t="s">
        <v>485</v>
      </c>
    </row>
    <row r="42" spans="2:6" s="240" customFormat="1" ht="20.100000000000001" customHeight="1" x14ac:dyDescent="0.25">
      <c r="B42" s="239"/>
      <c r="C42" s="239"/>
      <c r="D42" s="333"/>
      <c r="E42" s="334" t="s">
        <v>278</v>
      </c>
      <c r="F42" s="248" t="s">
        <v>486</v>
      </c>
    </row>
    <row r="43" spans="2:6" s="240" customFormat="1" ht="20.100000000000001" customHeight="1" x14ac:dyDescent="0.25">
      <c r="B43" s="239"/>
      <c r="C43" s="239"/>
      <c r="D43" s="333"/>
      <c r="E43" s="334" t="s">
        <v>279</v>
      </c>
      <c r="F43" s="248" t="s">
        <v>487</v>
      </c>
    </row>
    <row r="44" spans="2:6" s="240" customFormat="1" ht="20.100000000000001" customHeight="1" x14ac:dyDescent="0.25">
      <c r="B44" s="239"/>
      <c r="C44" s="239"/>
      <c r="D44" s="239"/>
      <c r="E44" s="316" t="s">
        <v>463</v>
      </c>
      <c r="F44" s="248"/>
    </row>
    <row r="45" spans="2:6" s="240" customFormat="1" ht="20.100000000000001" customHeight="1" x14ac:dyDescent="0.25">
      <c r="B45" s="239"/>
      <c r="C45" s="239"/>
      <c r="D45" s="333"/>
      <c r="E45" s="334" t="s">
        <v>280</v>
      </c>
      <c r="F45" s="248" t="s">
        <v>433</v>
      </c>
    </row>
    <row r="46" spans="2:6" s="240" customFormat="1" ht="20.100000000000001" customHeight="1" x14ac:dyDescent="0.25">
      <c r="B46" s="239"/>
      <c r="C46" s="239"/>
      <c r="D46" s="333"/>
      <c r="E46" s="334" t="s">
        <v>281</v>
      </c>
      <c r="F46" s="248" t="s">
        <v>434</v>
      </c>
    </row>
    <row r="47" spans="2:6" s="240" customFormat="1" ht="20.100000000000001" customHeight="1" x14ac:dyDescent="0.25">
      <c r="B47" s="239"/>
      <c r="C47" s="239"/>
      <c r="D47" s="333"/>
      <c r="E47" s="334" t="s">
        <v>282</v>
      </c>
      <c r="F47" s="248" t="s">
        <v>435</v>
      </c>
    </row>
    <row r="48" spans="2:6" s="240" customFormat="1" ht="20.100000000000001" customHeight="1" x14ac:dyDescent="0.25">
      <c r="B48" s="239"/>
      <c r="C48" s="239"/>
      <c r="D48" s="333"/>
      <c r="E48" s="334" t="s">
        <v>283</v>
      </c>
      <c r="F48" s="248" t="s">
        <v>436</v>
      </c>
    </row>
    <row r="49" spans="2:6" s="240" customFormat="1" ht="20.100000000000001" customHeight="1" x14ac:dyDescent="0.25">
      <c r="B49" s="239"/>
      <c r="C49" s="239"/>
      <c r="D49" s="333"/>
      <c r="E49" s="334" t="s">
        <v>284</v>
      </c>
      <c r="F49" s="248" t="s">
        <v>437</v>
      </c>
    </row>
    <row r="50" spans="2:6" s="240" customFormat="1" ht="30" x14ac:dyDescent="0.25">
      <c r="B50" s="239"/>
      <c r="C50" s="239"/>
      <c r="D50" s="333"/>
      <c r="E50" s="334" t="s">
        <v>285</v>
      </c>
      <c r="F50" s="328" t="s">
        <v>458</v>
      </c>
    </row>
    <row r="51" spans="2:6" s="240" customFormat="1" ht="30" x14ac:dyDescent="0.25">
      <c r="B51" s="239"/>
      <c r="C51" s="239"/>
      <c r="D51" s="333"/>
      <c r="E51" s="334" t="s">
        <v>286</v>
      </c>
      <c r="F51" s="328" t="s">
        <v>438</v>
      </c>
    </row>
    <row r="52" spans="2:6" s="240" customFormat="1" x14ac:dyDescent="0.25">
      <c r="B52" s="239"/>
      <c r="C52" s="239"/>
      <c r="D52" s="239"/>
      <c r="E52" s="316" t="s">
        <v>471</v>
      </c>
      <c r="F52" s="328"/>
    </row>
    <row r="53" spans="2:6" s="240" customFormat="1" ht="20.100000000000001" customHeight="1" x14ac:dyDescent="0.25">
      <c r="B53" s="239"/>
      <c r="C53" s="239"/>
      <c r="D53" s="333"/>
      <c r="E53" s="334" t="s">
        <v>287</v>
      </c>
      <c r="F53" s="248" t="s">
        <v>464</v>
      </c>
    </row>
    <row r="54" spans="2:6" s="240" customFormat="1" ht="20.100000000000001" customHeight="1" x14ac:dyDescent="0.25">
      <c r="B54" s="239"/>
      <c r="C54" s="239"/>
      <c r="D54" s="333"/>
      <c r="E54" s="334" t="s">
        <v>288</v>
      </c>
      <c r="F54" s="248" t="s">
        <v>470</v>
      </c>
    </row>
    <row r="55" spans="2:6" s="240" customFormat="1" ht="20.100000000000001" customHeight="1" x14ac:dyDescent="0.25">
      <c r="B55" s="239"/>
      <c r="C55" s="239"/>
      <c r="D55" s="333"/>
      <c r="E55" s="334" t="s">
        <v>289</v>
      </c>
      <c r="F55" s="248" t="s">
        <v>465</v>
      </c>
    </row>
    <row r="56" spans="2:6" s="240" customFormat="1" ht="20.100000000000001" customHeight="1" x14ac:dyDescent="0.25">
      <c r="B56" s="239"/>
      <c r="C56" s="239"/>
      <c r="D56" s="333"/>
      <c r="E56" s="334" t="s">
        <v>290</v>
      </c>
      <c r="F56" s="248" t="s">
        <v>466</v>
      </c>
    </row>
    <row r="57" spans="2:6" s="240" customFormat="1" ht="20.100000000000001" customHeight="1" x14ac:dyDescent="0.25">
      <c r="B57" s="239"/>
      <c r="C57" s="239"/>
      <c r="D57" s="333"/>
      <c r="E57" s="334" t="s">
        <v>291</v>
      </c>
      <c r="F57" s="248" t="s">
        <v>467</v>
      </c>
    </row>
    <row r="58" spans="2:6" s="240" customFormat="1" ht="20.100000000000001" customHeight="1" x14ac:dyDescent="0.25">
      <c r="B58" s="239"/>
      <c r="C58" s="239"/>
      <c r="D58" s="333"/>
      <c r="E58" s="334" t="s">
        <v>292</v>
      </c>
      <c r="F58" s="248" t="s">
        <v>468</v>
      </c>
    </row>
    <row r="59" spans="2:6" s="240" customFormat="1" ht="20.100000000000001" customHeight="1" x14ac:dyDescent="0.25">
      <c r="B59" s="239"/>
      <c r="C59" s="239"/>
      <c r="D59" s="333"/>
      <c r="E59" s="334" t="s">
        <v>293</v>
      </c>
      <c r="F59" s="248" t="s">
        <v>469</v>
      </c>
    </row>
    <row r="60" spans="2:6" s="240" customFormat="1" ht="20.100000000000001" customHeight="1" x14ac:dyDescent="0.25">
      <c r="B60" s="239"/>
      <c r="C60" s="239"/>
      <c r="D60" s="239"/>
      <c r="E60" s="316" t="s">
        <v>495</v>
      </c>
      <c r="F60" s="248"/>
    </row>
    <row r="61" spans="2:6" s="240" customFormat="1" ht="20.100000000000001" customHeight="1" x14ac:dyDescent="0.25">
      <c r="B61" s="239"/>
      <c r="C61" s="239"/>
      <c r="D61" s="333"/>
      <c r="E61" s="334" t="s">
        <v>294</v>
      </c>
      <c r="F61" s="248" t="s">
        <v>472</v>
      </c>
    </row>
    <row r="62" spans="2:6" s="240" customFormat="1" ht="20.100000000000001" customHeight="1" x14ac:dyDescent="0.25">
      <c r="B62" s="239"/>
      <c r="C62" s="239"/>
      <c r="D62" s="333"/>
      <c r="E62" s="334" t="s">
        <v>295</v>
      </c>
      <c r="F62" s="248" t="s">
        <v>473</v>
      </c>
    </row>
    <row r="63" spans="2:6" s="240" customFormat="1" ht="20.100000000000001" customHeight="1" x14ac:dyDescent="0.25">
      <c r="B63" s="239"/>
      <c r="C63" s="239"/>
      <c r="D63" s="333"/>
      <c r="E63" s="334" t="s">
        <v>296</v>
      </c>
      <c r="F63" s="248" t="s">
        <v>518</v>
      </c>
    </row>
    <row r="64" spans="2:6" s="240" customFormat="1" ht="20.100000000000001" customHeight="1" x14ac:dyDescent="0.25">
      <c r="B64" s="239"/>
      <c r="C64" s="239"/>
      <c r="D64" s="333"/>
      <c r="E64" s="334" t="s">
        <v>297</v>
      </c>
      <c r="F64" s="248" t="s">
        <v>474</v>
      </c>
    </row>
    <row r="65" spans="1:17" s="240" customFormat="1" ht="20.100000000000001" customHeight="1" x14ac:dyDescent="0.25">
      <c r="B65" s="239"/>
      <c r="C65" s="239"/>
      <c r="D65" s="333"/>
      <c r="E65" s="334" t="s">
        <v>298</v>
      </c>
      <c r="F65" s="248" t="s">
        <v>475</v>
      </c>
    </row>
    <row r="66" spans="1:17" s="240" customFormat="1" ht="20.100000000000001" customHeight="1" x14ac:dyDescent="0.25">
      <c r="B66" s="239"/>
      <c r="C66" s="239"/>
      <c r="D66" s="333"/>
      <c r="E66" s="334" t="s">
        <v>299</v>
      </c>
      <c r="F66" s="248" t="s">
        <v>476</v>
      </c>
    </row>
    <row r="67" spans="1:17" s="240" customFormat="1" ht="20.100000000000001" customHeight="1" x14ac:dyDescent="0.25">
      <c r="B67" s="239"/>
      <c r="C67" s="239"/>
      <c r="D67" s="239"/>
      <c r="E67" s="334" t="s">
        <v>300</v>
      </c>
      <c r="F67" s="248" t="s">
        <v>477</v>
      </c>
    </row>
    <row r="68" spans="1:17" s="240" customFormat="1" ht="20.100000000000001" customHeight="1" x14ac:dyDescent="0.25">
      <c r="B68" s="239"/>
      <c r="C68" s="239"/>
      <c r="D68" s="333"/>
      <c r="E68" s="316" t="s">
        <v>496</v>
      </c>
      <c r="F68" s="248"/>
    </row>
    <row r="69" spans="1:17" s="240" customFormat="1" ht="20.100000000000001" customHeight="1" x14ac:dyDescent="0.25">
      <c r="B69" s="239"/>
      <c r="C69" s="239"/>
      <c r="D69" s="333"/>
      <c r="E69" s="334" t="s">
        <v>301</v>
      </c>
      <c r="F69" s="248" t="s">
        <v>478</v>
      </c>
    </row>
    <row r="70" spans="1:17" s="240" customFormat="1" ht="20.100000000000001" customHeight="1" x14ac:dyDescent="0.25">
      <c r="B70" s="239"/>
      <c r="C70" s="239"/>
      <c r="D70" s="346"/>
      <c r="E70" s="347" t="s">
        <v>405</v>
      </c>
      <c r="F70" s="248" t="s">
        <v>479</v>
      </c>
    </row>
    <row r="71" spans="1:17" s="240" customFormat="1" ht="20.100000000000001" customHeight="1" x14ac:dyDescent="0.25">
      <c r="B71" s="239"/>
      <c r="C71" s="239"/>
      <c r="D71" s="346"/>
      <c r="E71" s="347" t="s">
        <v>406</v>
      </c>
      <c r="F71" s="248" t="s">
        <v>519</v>
      </c>
    </row>
    <row r="72" spans="1:17" s="240" customFormat="1" ht="20.100000000000001" customHeight="1" x14ac:dyDescent="0.25">
      <c r="D72" s="346"/>
      <c r="E72" s="358" t="s">
        <v>459</v>
      </c>
      <c r="F72" s="335" t="s">
        <v>480</v>
      </c>
    </row>
    <row r="73" spans="1:17" s="240" customFormat="1" ht="20.100000000000001" customHeight="1" x14ac:dyDescent="0.25">
      <c r="D73" s="346"/>
      <c r="E73" s="358" t="s">
        <v>511</v>
      </c>
      <c r="F73" s="335" t="s">
        <v>481</v>
      </c>
    </row>
    <row r="74" spans="1:17" s="240" customFormat="1" ht="15.75" thickBot="1" x14ac:dyDescent="0.3">
      <c r="D74" s="241"/>
      <c r="E74" s="357" t="s">
        <v>517</v>
      </c>
      <c r="F74" s="336" t="s">
        <v>482</v>
      </c>
    </row>
    <row r="75" spans="1:17" s="240" customFormat="1" x14ac:dyDescent="0.25">
      <c r="D75" s="241"/>
      <c r="E75" s="242"/>
      <c r="F75" s="241"/>
    </row>
    <row r="76" spans="1:17" s="240" customFormat="1" x14ac:dyDescent="0.25">
      <c r="D76" s="241"/>
      <c r="E76" s="242"/>
      <c r="F76" s="397"/>
      <c r="G76" s="397"/>
    </row>
    <row r="77" spans="1:17" s="240" customFormat="1" x14ac:dyDescent="0.25">
      <c r="A77" s="241"/>
      <c r="B77" s="241"/>
      <c r="C77" s="241"/>
      <c r="D77" s="241"/>
      <c r="E77" s="242"/>
      <c r="F77" s="241"/>
      <c r="G77" s="241"/>
    </row>
    <row r="78" spans="1:17" x14ac:dyDescent="0.25">
      <c r="I78" s="240"/>
      <c r="J78" s="240"/>
      <c r="K78" s="240"/>
      <c r="L78" s="240"/>
      <c r="M78" s="240"/>
      <c r="N78" s="240"/>
      <c r="O78" s="240"/>
      <c r="P78" s="240"/>
      <c r="Q78" s="240"/>
    </row>
  </sheetData>
  <sortState ref="F72">
    <sortCondition ref="F71:F72"/>
  </sortState>
  <mergeCells count="3">
    <mergeCell ref="E1:F1"/>
    <mergeCell ref="A1:C1"/>
    <mergeCell ref="F76:G76"/>
  </mergeCells>
  <phoneticPr fontId="16" type="noConversion"/>
  <hyperlinks>
    <hyperlink ref="E4" location="'C1'!A1" display="C1"/>
    <hyperlink ref="E5" location="'C2'!A1" display="C2"/>
    <hyperlink ref="E6" location="'C3'!A1" display="C3"/>
    <hyperlink ref="E7" location="'C4'!A1" display="C4"/>
    <hyperlink ref="E8" location="'C5-C6'!A1" display="C5"/>
    <hyperlink ref="E9" location="'C5-C6'!A69" display="C6"/>
    <hyperlink ref="E10" location="'C7'!A1" display="C7"/>
    <hyperlink ref="E11" location="'C8'!A1" display="C8"/>
    <hyperlink ref="E12" location="'C9'!A1" display="C9"/>
    <hyperlink ref="E13" location="'C10'!A1" display="C10"/>
    <hyperlink ref="E14" location="'C11'!A1" display="C11"/>
    <hyperlink ref="E16" location="'C12'!A1" display="C12"/>
    <hyperlink ref="E17" location="'C13'!A1" display="C13"/>
    <hyperlink ref="E18" location="'C14'!A1" display="C14"/>
    <hyperlink ref="E19" location="'C15'!A1" display="C15"/>
    <hyperlink ref="E20" location="'C16-C17'!A1" display="C16"/>
    <hyperlink ref="E21" location="'C16-C17'!A43" display="C17"/>
    <hyperlink ref="E23" location="'C18'!A1" display="C18"/>
    <hyperlink ref="E24" location="'C19'!A1" display="C19"/>
    <hyperlink ref="E25" location="'C20'!A1" display="C20"/>
    <hyperlink ref="E26" location="'C21'!A1" display="C21"/>
    <hyperlink ref="E27" location="'C22'!A1" display="C22"/>
    <hyperlink ref="E28" location="'C23'!A1" display="C23"/>
    <hyperlink ref="E29" location="'C24'!A1" display="C24"/>
    <hyperlink ref="E31" location="'C25'!A1" display="C25"/>
    <hyperlink ref="E32" location="'C26'!A1" display="C26"/>
    <hyperlink ref="E33" location="'C27'!A1" display="C27"/>
    <hyperlink ref="E34" location="'C28'!A1" display="C28"/>
    <hyperlink ref="E35" location="'C29'!A1" display="C29"/>
    <hyperlink ref="E36" location="'C30'!A1" display="C30"/>
    <hyperlink ref="E37" location="'C31'!A1" display="C31"/>
    <hyperlink ref="E39" location="'C32'!A1" display="C32"/>
    <hyperlink ref="E40" location="'C33'!A1" display="C33"/>
    <hyperlink ref="E41" location="'C34'!A1" display="C34"/>
    <hyperlink ref="E42" location="'C35'!A1" display="C35"/>
    <hyperlink ref="E43" location="'C36'!A1" display="C36"/>
    <hyperlink ref="E45" location="'C37'!A1" display="C37"/>
    <hyperlink ref="E46" location="'C38'!A1" display="C38"/>
    <hyperlink ref="E47" location="'C39'!A1" display="C39"/>
    <hyperlink ref="E48" location="'C40'!A1" display="C40"/>
    <hyperlink ref="E49" location="'C41'!A1" display="C41"/>
    <hyperlink ref="E50" location="'C42'!A1" display="C42"/>
    <hyperlink ref="E51" location="'C43'!A1" display="C43"/>
    <hyperlink ref="E53" location="'C44'!A1" display="C44"/>
    <hyperlink ref="E54" location="'C45'!A1" display="C45"/>
    <hyperlink ref="E55" location="'C46'!A1" display="C46"/>
    <hyperlink ref="E56" location="'C47'!A1" display="C47"/>
    <hyperlink ref="E57" location="'C48'!A1" display="C48"/>
    <hyperlink ref="E58" location="'C49'!A1" display="C49"/>
    <hyperlink ref="E59" location="'C50'!A1" display="C50"/>
    <hyperlink ref="E61" location="'C51'!A1" display="C51"/>
    <hyperlink ref="E62" location="'C52'!A1" display="C52"/>
    <hyperlink ref="E63" location="'C53'!A1" display="C53"/>
    <hyperlink ref="E64" location="'C54'!A1" display="C54"/>
    <hyperlink ref="E65" location="'C55'!A1" display="C55"/>
    <hyperlink ref="E66" location="'C56'!A1" display="C56"/>
    <hyperlink ref="E67" location="'C57'!A1" display="C57"/>
    <hyperlink ref="E69" location="'C58'!A1" display="C58"/>
    <hyperlink ref="B3" r:id="rId1" location="PORTADA!A1"/>
    <hyperlink ref="B4" r:id="rId2" location="FUNCIONARIOS!A1"/>
    <hyperlink ref="E72" r:id="rId3" location="'C61'!A1"/>
    <hyperlink ref="A6" r:id="rId4" location="'D1'!A1"/>
    <hyperlink ref="A7:A14" r:id="rId5" location="'D1'!A1" display="D1"/>
    <hyperlink ref="A7" r:id="rId6" location="'D2'!A1"/>
    <hyperlink ref="A8" r:id="rId7" location="'D3'!A1"/>
    <hyperlink ref="A9" r:id="rId8" location="'D4'!A1"/>
    <hyperlink ref="A10" r:id="rId9" location="'D5'!A1"/>
    <hyperlink ref="A11" r:id="rId10" location="'D6'!A1"/>
    <hyperlink ref="A12" r:id="rId11" location="'D7'!A1"/>
    <hyperlink ref="A13" r:id="rId12" location="'D8'!A1"/>
    <hyperlink ref="A14" r:id="rId13" location="'D9'!A1"/>
    <hyperlink ref="E73" r:id="rId14" location="'C62'!A1"/>
    <hyperlink ref="E74" r:id="rId15" location="'C63'!A1"/>
  </hyperlinks>
  <printOptions horizontalCentered="1"/>
  <pageMargins left="0.70866141732283472" right="0.70866141732283472" top="0.74803149606299213" bottom="0.74803149606299213" header="0.31496062992125984" footer="0.31496062992125984"/>
  <pageSetup orientation="portrait"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5"/>
  <sheetViews>
    <sheetView showGridLines="0" topLeftCell="A34" zoomScaleNormal="100" workbookViewId="0">
      <selection activeCell="L50" sqref="L50"/>
    </sheetView>
  </sheetViews>
  <sheetFormatPr baseColWidth="10" defaultRowHeight="12.75" x14ac:dyDescent="0.25"/>
  <cols>
    <col min="1" max="1" width="26.42578125" style="93" bestFit="1" customWidth="1"/>
    <col min="2" max="3" width="7.5703125" style="93" customWidth="1"/>
    <col min="4" max="5" width="5.5703125" style="93" customWidth="1"/>
    <col min="6" max="13" width="7.5703125" style="93" customWidth="1"/>
    <col min="14" max="216" width="11.42578125" style="93"/>
    <col min="217" max="217" width="18.5703125" style="93" customWidth="1"/>
    <col min="218" max="232" width="6.7109375" style="93" customWidth="1"/>
    <col min="233" max="472" width="11.42578125" style="93"/>
    <col min="473" max="473" width="18.5703125" style="93" customWidth="1"/>
    <col min="474" max="488" width="6.7109375" style="93" customWidth="1"/>
    <col min="489" max="728" width="11.42578125" style="93"/>
    <col min="729" max="729" width="18.5703125" style="93" customWidth="1"/>
    <col min="730" max="744" width="6.7109375" style="93" customWidth="1"/>
    <col min="745" max="984" width="11.42578125" style="93"/>
    <col min="985" max="985" width="18.5703125" style="93" customWidth="1"/>
    <col min="986" max="1000" width="6.7109375" style="93" customWidth="1"/>
    <col min="1001" max="1240" width="11.42578125" style="93"/>
    <col min="1241" max="1241" width="18.5703125" style="93" customWidth="1"/>
    <col min="1242" max="1256" width="6.7109375" style="93" customWidth="1"/>
    <col min="1257" max="1496" width="11.42578125" style="93"/>
    <col min="1497" max="1497" width="18.5703125" style="93" customWidth="1"/>
    <col min="1498" max="1512" width="6.7109375" style="93" customWidth="1"/>
    <col min="1513" max="1752" width="11.42578125" style="93"/>
    <col min="1753" max="1753" width="18.5703125" style="93" customWidth="1"/>
    <col min="1754" max="1768" width="6.7109375" style="93" customWidth="1"/>
    <col min="1769" max="2008" width="11.42578125" style="93"/>
    <col min="2009" max="2009" width="18.5703125" style="93" customWidth="1"/>
    <col min="2010" max="2024" width="6.7109375" style="93" customWidth="1"/>
    <col min="2025" max="2264" width="11.42578125" style="93"/>
    <col min="2265" max="2265" width="18.5703125" style="93" customWidth="1"/>
    <col min="2266" max="2280" width="6.7109375" style="93" customWidth="1"/>
    <col min="2281" max="2520" width="11.42578125" style="93"/>
    <col min="2521" max="2521" width="18.5703125" style="93" customWidth="1"/>
    <col min="2522" max="2536" width="6.7109375" style="93" customWidth="1"/>
    <col min="2537" max="2776" width="11.42578125" style="93"/>
    <col min="2777" max="2777" width="18.5703125" style="93" customWidth="1"/>
    <col min="2778" max="2792" width="6.7109375" style="93" customWidth="1"/>
    <col min="2793" max="3032" width="11.42578125" style="93"/>
    <col min="3033" max="3033" width="18.5703125" style="93" customWidth="1"/>
    <col min="3034" max="3048" width="6.7109375" style="93" customWidth="1"/>
    <col min="3049" max="3288" width="11.42578125" style="93"/>
    <col min="3289" max="3289" width="18.5703125" style="93" customWidth="1"/>
    <col min="3290" max="3304" width="6.7109375" style="93" customWidth="1"/>
    <col min="3305" max="3544" width="11.42578125" style="93"/>
    <col min="3545" max="3545" width="18.5703125" style="93" customWidth="1"/>
    <col min="3546" max="3560" width="6.7109375" style="93" customWidth="1"/>
    <col min="3561" max="3800" width="11.42578125" style="93"/>
    <col min="3801" max="3801" width="18.5703125" style="93" customWidth="1"/>
    <col min="3802" max="3816" width="6.7109375" style="93" customWidth="1"/>
    <col min="3817" max="4056" width="11.42578125" style="93"/>
    <col min="4057" max="4057" width="18.5703125" style="93" customWidth="1"/>
    <col min="4058" max="4072" width="6.7109375" style="93" customWidth="1"/>
    <col min="4073" max="4312" width="11.42578125" style="93"/>
    <col min="4313" max="4313" width="18.5703125" style="93" customWidth="1"/>
    <col min="4314" max="4328" width="6.7109375" style="93" customWidth="1"/>
    <col min="4329" max="4568" width="11.42578125" style="93"/>
    <col min="4569" max="4569" width="18.5703125" style="93" customWidth="1"/>
    <col min="4570" max="4584" width="6.7109375" style="93" customWidth="1"/>
    <col min="4585" max="4824" width="11.42578125" style="93"/>
    <col min="4825" max="4825" width="18.5703125" style="93" customWidth="1"/>
    <col min="4826" max="4840" width="6.7109375" style="93" customWidth="1"/>
    <col min="4841" max="5080" width="11.42578125" style="93"/>
    <col min="5081" max="5081" width="18.5703125" style="93" customWidth="1"/>
    <col min="5082" max="5096" width="6.7109375" style="93" customWidth="1"/>
    <col min="5097" max="5336" width="11.42578125" style="93"/>
    <col min="5337" max="5337" width="18.5703125" style="93" customWidth="1"/>
    <col min="5338" max="5352" width="6.7109375" style="93" customWidth="1"/>
    <col min="5353" max="5592" width="11.42578125" style="93"/>
    <col min="5593" max="5593" width="18.5703125" style="93" customWidth="1"/>
    <col min="5594" max="5608" width="6.7109375" style="93" customWidth="1"/>
    <col min="5609" max="5848" width="11.42578125" style="93"/>
    <col min="5849" max="5849" width="18.5703125" style="93" customWidth="1"/>
    <col min="5850" max="5864" width="6.7109375" style="93" customWidth="1"/>
    <col min="5865" max="6104" width="11.42578125" style="93"/>
    <col min="6105" max="6105" width="18.5703125" style="93" customWidth="1"/>
    <col min="6106" max="6120" width="6.7109375" style="93" customWidth="1"/>
    <col min="6121" max="6360" width="11.42578125" style="93"/>
    <col min="6361" max="6361" width="18.5703125" style="93" customWidth="1"/>
    <col min="6362" max="6376" width="6.7109375" style="93" customWidth="1"/>
    <col min="6377" max="6616" width="11.42578125" style="93"/>
    <col min="6617" max="6617" width="18.5703125" style="93" customWidth="1"/>
    <col min="6618" max="6632" width="6.7109375" style="93" customWidth="1"/>
    <col min="6633" max="6872" width="11.42578125" style="93"/>
    <col min="6873" max="6873" width="18.5703125" style="93" customWidth="1"/>
    <col min="6874" max="6888" width="6.7109375" style="93" customWidth="1"/>
    <col min="6889" max="7128" width="11.42578125" style="93"/>
    <col min="7129" max="7129" width="18.5703125" style="93" customWidth="1"/>
    <col min="7130" max="7144" width="6.7109375" style="93" customWidth="1"/>
    <col min="7145" max="7384" width="11.42578125" style="93"/>
    <col min="7385" max="7385" width="18.5703125" style="93" customWidth="1"/>
    <col min="7386" max="7400" width="6.7109375" style="93" customWidth="1"/>
    <col min="7401" max="7640" width="11.42578125" style="93"/>
    <col min="7641" max="7641" width="18.5703125" style="93" customWidth="1"/>
    <col min="7642" max="7656" width="6.7109375" style="93" customWidth="1"/>
    <col min="7657" max="7896" width="11.42578125" style="93"/>
    <col min="7897" max="7897" width="18.5703125" style="93" customWidth="1"/>
    <col min="7898" max="7912" width="6.7109375" style="93" customWidth="1"/>
    <col min="7913" max="8152" width="11.42578125" style="93"/>
    <col min="8153" max="8153" width="18.5703125" style="93" customWidth="1"/>
    <col min="8154" max="8168" width="6.7109375" style="93" customWidth="1"/>
    <col min="8169" max="8408" width="11.42578125" style="93"/>
    <col min="8409" max="8409" width="18.5703125" style="93" customWidth="1"/>
    <col min="8410" max="8424" width="6.7109375" style="93" customWidth="1"/>
    <col min="8425" max="8664" width="11.42578125" style="93"/>
    <col min="8665" max="8665" width="18.5703125" style="93" customWidth="1"/>
    <col min="8666" max="8680" width="6.7109375" style="93" customWidth="1"/>
    <col min="8681" max="8920" width="11.42578125" style="93"/>
    <col min="8921" max="8921" width="18.5703125" style="93" customWidth="1"/>
    <col min="8922" max="8936" width="6.7109375" style="93" customWidth="1"/>
    <col min="8937" max="9176" width="11.42578125" style="93"/>
    <col min="9177" max="9177" width="18.5703125" style="93" customWidth="1"/>
    <col min="9178" max="9192" width="6.7109375" style="93" customWidth="1"/>
    <col min="9193" max="9432" width="11.42578125" style="93"/>
    <col min="9433" max="9433" width="18.5703125" style="93" customWidth="1"/>
    <col min="9434" max="9448" width="6.7109375" style="93" customWidth="1"/>
    <col min="9449" max="9688" width="11.42578125" style="93"/>
    <col min="9689" max="9689" width="18.5703125" style="93" customWidth="1"/>
    <col min="9690" max="9704" width="6.7109375" style="93" customWidth="1"/>
    <col min="9705" max="9944" width="11.42578125" style="93"/>
    <col min="9945" max="9945" width="18.5703125" style="93" customWidth="1"/>
    <col min="9946" max="9960" width="6.7109375" style="93" customWidth="1"/>
    <col min="9961" max="10200" width="11.42578125" style="93"/>
    <col min="10201" max="10201" width="18.5703125" style="93" customWidth="1"/>
    <col min="10202" max="10216" width="6.7109375" style="93" customWidth="1"/>
    <col min="10217" max="10456" width="11.42578125" style="93"/>
    <col min="10457" max="10457" width="18.5703125" style="93" customWidth="1"/>
    <col min="10458" max="10472" width="6.7109375" style="93" customWidth="1"/>
    <col min="10473" max="10712" width="11.42578125" style="93"/>
    <col min="10713" max="10713" width="18.5703125" style="93" customWidth="1"/>
    <col min="10714" max="10728" width="6.7109375" style="93" customWidth="1"/>
    <col min="10729" max="10968" width="11.42578125" style="93"/>
    <col min="10969" max="10969" width="18.5703125" style="93" customWidth="1"/>
    <col min="10970" max="10984" width="6.7109375" style="93" customWidth="1"/>
    <col min="10985" max="11224" width="11.42578125" style="93"/>
    <col min="11225" max="11225" width="18.5703125" style="93" customWidth="1"/>
    <col min="11226" max="11240" width="6.7109375" style="93" customWidth="1"/>
    <col min="11241" max="11480" width="11.42578125" style="93"/>
    <col min="11481" max="11481" width="18.5703125" style="93" customWidth="1"/>
    <col min="11482" max="11496" width="6.7109375" style="93" customWidth="1"/>
    <col min="11497" max="11736" width="11.42578125" style="93"/>
    <col min="11737" max="11737" width="18.5703125" style="93" customWidth="1"/>
    <col min="11738" max="11752" width="6.7109375" style="93" customWidth="1"/>
    <col min="11753" max="11992" width="11.42578125" style="93"/>
    <col min="11993" max="11993" width="18.5703125" style="93" customWidth="1"/>
    <col min="11994" max="12008" width="6.7109375" style="93" customWidth="1"/>
    <col min="12009" max="12248" width="11.42578125" style="93"/>
    <col min="12249" max="12249" width="18.5703125" style="93" customWidth="1"/>
    <col min="12250" max="12264" width="6.7109375" style="93" customWidth="1"/>
    <col min="12265" max="12504" width="11.42578125" style="93"/>
    <col min="12505" max="12505" width="18.5703125" style="93" customWidth="1"/>
    <col min="12506" max="12520" width="6.7109375" style="93" customWidth="1"/>
    <col min="12521" max="12760" width="11.42578125" style="93"/>
    <col min="12761" max="12761" width="18.5703125" style="93" customWidth="1"/>
    <col min="12762" max="12776" width="6.7109375" style="93" customWidth="1"/>
    <col min="12777" max="13016" width="11.42578125" style="93"/>
    <col min="13017" max="13017" width="18.5703125" style="93" customWidth="1"/>
    <col min="13018" max="13032" width="6.7109375" style="93" customWidth="1"/>
    <col min="13033" max="13272" width="11.42578125" style="93"/>
    <col min="13273" max="13273" width="18.5703125" style="93" customWidth="1"/>
    <col min="13274" max="13288" width="6.7109375" style="93" customWidth="1"/>
    <col min="13289" max="13528" width="11.42578125" style="93"/>
    <col min="13529" max="13529" width="18.5703125" style="93" customWidth="1"/>
    <col min="13530" max="13544" width="6.7109375" style="93" customWidth="1"/>
    <col min="13545" max="13784" width="11.42578125" style="93"/>
    <col min="13785" max="13785" width="18.5703125" style="93" customWidth="1"/>
    <col min="13786" max="13800" width="6.7109375" style="93" customWidth="1"/>
    <col min="13801" max="14040" width="11.42578125" style="93"/>
    <col min="14041" max="14041" width="18.5703125" style="93" customWidth="1"/>
    <col min="14042" max="14056" width="6.7109375" style="93" customWidth="1"/>
    <col min="14057" max="14296" width="11.42578125" style="93"/>
    <col min="14297" max="14297" width="18.5703125" style="93" customWidth="1"/>
    <col min="14298" max="14312" width="6.7109375" style="93" customWidth="1"/>
    <col min="14313" max="14552" width="11.42578125" style="93"/>
    <col min="14553" max="14553" width="18.5703125" style="93" customWidth="1"/>
    <col min="14554" max="14568" width="6.7109375" style="93" customWidth="1"/>
    <col min="14569" max="14808" width="11.42578125" style="93"/>
    <col min="14809" max="14809" width="18.5703125" style="93" customWidth="1"/>
    <col min="14810" max="14824" width="6.7109375" style="93" customWidth="1"/>
    <col min="14825" max="15064" width="11.42578125" style="93"/>
    <col min="15065" max="15065" width="18.5703125" style="93" customWidth="1"/>
    <col min="15066" max="15080" width="6.7109375" style="93" customWidth="1"/>
    <col min="15081" max="15320" width="11.42578125" style="93"/>
    <col min="15321" max="15321" width="18.5703125" style="93" customWidth="1"/>
    <col min="15322" max="15336" width="6.7109375" style="93" customWidth="1"/>
    <col min="15337" max="15576" width="11.42578125" style="93"/>
    <col min="15577" max="15577" width="18.5703125" style="93" customWidth="1"/>
    <col min="15578" max="15592" width="6.7109375" style="93" customWidth="1"/>
    <col min="15593" max="15832" width="11.42578125" style="93"/>
    <col min="15833" max="15833" width="18.5703125" style="93" customWidth="1"/>
    <col min="15834" max="15848" width="6.7109375" style="93" customWidth="1"/>
    <col min="15849" max="16088" width="11.42578125" style="93"/>
    <col min="16089" max="16089" width="18.5703125" style="93" customWidth="1"/>
    <col min="16090" max="16104" width="6.7109375" style="93" customWidth="1"/>
    <col min="16105" max="16384" width="11.42578125" style="93"/>
  </cols>
  <sheetData>
    <row r="1" spans="1:16" ht="12.75" customHeight="1" x14ac:dyDescent="0.25">
      <c r="A1" s="412" t="s">
        <v>302</v>
      </c>
      <c r="B1" s="412"/>
      <c r="C1" s="412"/>
      <c r="D1" s="412"/>
      <c r="E1" s="412"/>
      <c r="F1" s="412"/>
      <c r="G1" s="412"/>
      <c r="H1" s="412"/>
      <c r="I1" s="412"/>
      <c r="J1" s="412"/>
      <c r="K1" s="412"/>
      <c r="L1" s="412"/>
      <c r="M1" s="412"/>
      <c r="O1" s="400" t="s">
        <v>178</v>
      </c>
    </row>
    <row r="2" spans="1:16" ht="13.5" customHeight="1" x14ac:dyDescent="0.25">
      <c r="A2" s="412" t="s">
        <v>128</v>
      </c>
      <c r="B2" s="412"/>
      <c r="C2" s="412"/>
      <c r="D2" s="412"/>
      <c r="E2" s="412"/>
      <c r="F2" s="412"/>
      <c r="G2" s="412"/>
      <c r="H2" s="412"/>
      <c r="I2" s="412"/>
      <c r="J2" s="412"/>
      <c r="K2" s="412"/>
      <c r="L2" s="412"/>
      <c r="M2" s="412"/>
      <c r="O2" s="400"/>
    </row>
    <row r="3" spans="1:16" x14ac:dyDescent="0.25">
      <c r="A3" s="412" t="s">
        <v>344</v>
      </c>
      <c r="B3" s="412"/>
      <c r="C3" s="412"/>
      <c r="D3" s="412"/>
      <c r="E3" s="412"/>
      <c r="F3" s="412"/>
      <c r="G3" s="412"/>
      <c r="H3" s="412"/>
      <c r="I3" s="412"/>
      <c r="J3" s="412"/>
      <c r="K3" s="412"/>
      <c r="L3" s="412"/>
      <c r="M3" s="412"/>
      <c r="N3" s="69"/>
      <c r="O3" s="69"/>
    </row>
    <row r="4" spans="1:16" x14ac:dyDescent="0.25">
      <c r="A4" s="412" t="s">
        <v>328</v>
      </c>
      <c r="B4" s="412"/>
      <c r="C4" s="412"/>
      <c r="D4" s="412"/>
      <c r="E4" s="412"/>
      <c r="F4" s="412"/>
      <c r="G4" s="412"/>
      <c r="H4" s="412"/>
      <c r="I4" s="412"/>
      <c r="J4" s="412"/>
      <c r="K4" s="412"/>
      <c r="L4" s="412"/>
      <c r="M4" s="412"/>
      <c r="N4" s="69"/>
    </row>
    <row r="5" spans="1:16" x14ac:dyDescent="0.25">
      <c r="A5" s="412" t="s">
        <v>370</v>
      </c>
      <c r="B5" s="412"/>
      <c r="C5" s="412"/>
      <c r="D5" s="412"/>
      <c r="E5" s="412"/>
      <c r="F5" s="412"/>
      <c r="G5" s="412"/>
      <c r="H5" s="412"/>
      <c r="I5" s="412"/>
      <c r="J5" s="412"/>
      <c r="K5" s="412"/>
      <c r="L5" s="412"/>
      <c r="M5" s="412"/>
    </row>
    <row r="6" spans="1:16" ht="18.75" customHeight="1" x14ac:dyDescent="0.25">
      <c r="A6" s="412"/>
      <c r="B6" s="412"/>
      <c r="C6" s="412"/>
      <c r="D6" s="412"/>
      <c r="E6" s="412"/>
      <c r="F6" s="412"/>
      <c r="G6" s="412"/>
      <c r="H6" s="106"/>
      <c r="I6" s="106"/>
      <c r="J6" s="106"/>
      <c r="K6" s="106"/>
      <c r="L6" s="106"/>
      <c r="M6" s="106"/>
    </row>
    <row r="7" spans="1:16" ht="18.75" customHeight="1" x14ac:dyDescent="0.25">
      <c r="A7" s="270" t="s">
        <v>138</v>
      </c>
      <c r="B7" s="271">
        <v>2010</v>
      </c>
      <c r="C7" s="271">
        <v>2011</v>
      </c>
      <c r="D7" s="271">
        <v>2012</v>
      </c>
      <c r="E7" s="271">
        <v>2013</v>
      </c>
      <c r="F7" s="271" t="s">
        <v>441</v>
      </c>
      <c r="G7" s="271">
        <v>2015</v>
      </c>
      <c r="H7" s="271">
        <v>2016</v>
      </c>
      <c r="I7" s="271">
        <v>2017</v>
      </c>
      <c r="J7" s="271">
        <v>2018</v>
      </c>
      <c r="K7" s="271">
        <v>2019</v>
      </c>
      <c r="L7" s="271">
        <v>2020</v>
      </c>
      <c r="M7" s="271">
        <v>2021</v>
      </c>
    </row>
    <row r="8" spans="1:16" x14ac:dyDescent="0.25">
      <c r="A8" s="413" t="s">
        <v>143</v>
      </c>
      <c r="B8" s="413"/>
      <c r="C8" s="413"/>
      <c r="D8" s="413"/>
      <c r="E8" s="413"/>
      <c r="F8" s="413"/>
      <c r="G8" s="413"/>
      <c r="H8" s="413"/>
      <c r="I8" s="413"/>
      <c r="J8" s="413"/>
      <c r="K8" s="413"/>
      <c r="L8" s="413"/>
      <c r="M8" s="413"/>
    </row>
    <row r="9" spans="1:16" x14ac:dyDescent="0.25">
      <c r="A9" s="272"/>
      <c r="B9" s="273"/>
      <c r="C9" s="273"/>
      <c r="D9" s="273"/>
      <c r="E9" s="273"/>
      <c r="F9" s="273"/>
      <c r="G9" s="273"/>
      <c r="H9" s="273"/>
      <c r="I9" s="273"/>
      <c r="J9" s="273"/>
      <c r="K9" s="273"/>
      <c r="L9" s="273"/>
      <c r="M9" s="273"/>
    </row>
    <row r="10" spans="1:16" s="107" customFormat="1" x14ac:dyDescent="0.25">
      <c r="A10" s="414" t="s">
        <v>0</v>
      </c>
      <c r="B10" s="414"/>
      <c r="C10" s="414"/>
      <c r="D10" s="414"/>
      <c r="E10" s="414"/>
      <c r="F10" s="414"/>
      <c r="G10" s="414"/>
      <c r="H10" s="414"/>
      <c r="I10" s="414"/>
      <c r="J10" s="414"/>
      <c r="K10" s="414"/>
      <c r="L10" s="414"/>
      <c r="M10" s="414"/>
      <c r="O10" s="93"/>
      <c r="P10" s="93"/>
    </row>
    <row r="11" spans="1:16" s="109" customFormat="1" x14ac:dyDescent="0.25">
      <c r="A11" s="274" t="s">
        <v>0</v>
      </c>
      <c r="B11" s="275">
        <f>+B20+B29</f>
        <v>64836</v>
      </c>
      <c r="C11" s="275">
        <f>+C20+C29</f>
        <v>66381</v>
      </c>
      <c r="D11" s="275" t="s">
        <v>122</v>
      </c>
      <c r="E11" s="275" t="s">
        <v>122</v>
      </c>
      <c r="F11" s="275">
        <f t="shared" ref="F11:M11" si="0">+F20+F29</f>
        <v>78078</v>
      </c>
      <c r="G11" s="275">
        <f t="shared" si="0"/>
        <v>81970</v>
      </c>
      <c r="H11" s="275">
        <f t="shared" si="0"/>
        <v>85894</v>
      </c>
      <c r="I11" s="275">
        <f t="shared" si="0"/>
        <v>87729</v>
      </c>
      <c r="J11" s="275">
        <f t="shared" si="0"/>
        <v>90069</v>
      </c>
      <c r="K11" s="275">
        <f t="shared" si="0"/>
        <v>92593</v>
      </c>
      <c r="L11" s="275">
        <f t="shared" si="0"/>
        <v>94720</v>
      </c>
      <c r="M11" s="275">
        <f t="shared" si="0"/>
        <v>93822</v>
      </c>
      <c r="N11" s="108"/>
      <c r="O11" s="93"/>
      <c r="P11" s="93"/>
    </row>
    <row r="12" spans="1:16" x14ac:dyDescent="0.25">
      <c r="A12" s="276"/>
      <c r="B12" s="275"/>
      <c r="C12" s="275"/>
      <c r="D12" s="277"/>
      <c r="E12" s="277"/>
      <c r="F12" s="275"/>
      <c r="G12" s="275"/>
      <c r="H12" s="275"/>
      <c r="I12" s="275"/>
      <c r="J12" s="275"/>
      <c r="K12" s="275"/>
      <c r="L12" s="275"/>
      <c r="M12" s="275"/>
    </row>
    <row r="13" spans="1:16" x14ac:dyDescent="0.25">
      <c r="A13" s="278" t="s">
        <v>119</v>
      </c>
      <c r="B13" s="277">
        <f t="shared" ref="B13:C13" si="1">+B22+B31</f>
        <v>7449</v>
      </c>
      <c r="C13" s="277">
        <f t="shared" si="1"/>
        <v>7683</v>
      </c>
      <c r="D13" s="277" t="s">
        <v>122</v>
      </c>
      <c r="E13" s="277" t="s">
        <v>122</v>
      </c>
      <c r="F13" s="277">
        <f t="shared" ref="F13:M13" si="2">+F22+F31</f>
        <v>8963</v>
      </c>
      <c r="G13" s="277">
        <f t="shared" si="2"/>
        <v>8909</v>
      </c>
      <c r="H13" s="277">
        <f t="shared" si="2"/>
        <v>9161</v>
      </c>
      <c r="I13" s="277">
        <f t="shared" si="2"/>
        <v>9407</v>
      </c>
      <c r="J13" s="277">
        <f t="shared" si="2"/>
        <v>10115</v>
      </c>
      <c r="K13" s="277">
        <f t="shared" si="2"/>
        <v>10659</v>
      </c>
      <c r="L13" s="277">
        <f t="shared" si="2"/>
        <v>11354</v>
      </c>
      <c r="M13" s="277">
        <f t="shared" si="2"/>
        <v>11023</v>
      </c>
      <c r="N13" s="111"/>
    </row>
    <row r="14" spans="1:16" x14ac:dyDescent="0.25">
      <c r="A14" s="278" t="s">
        <v>120</v>
      </c>
      <c r="B14" s="277">
        <f t="shared" ref="B14:C14" si="3">+B23+B32</f>
        <v>27639</v>
      </c>
      <c r="C14" s="277">
        <f t="shared" si="3"/>
        <v>27691</v>
      </c>
      <c r="D14" s="277" t="s">
        <v>122</v>
      </c>
      <c r="E14" s="277" t="s">
        <v>122</v>
      </c>
      <c r="F14" s="277">
        <f t="shared" ref="F14:M14" si="4">+F23+F32</f>
        <v>30910</v>
      </c>
      <c r="G14" s="277">
        <f t="shared" si="4"/>
        <v>32449</v>
      </c>
      <c r="H14" s="277">
        <f t="shared" si="4"/>
        <v>33424</v>
      </c>
      <c r="I14" s="277">
        <f t="shared" si="4"/>
        <v>34500</v>
      </c>
      <c r="J14" s="277">
        <f t="shared" si="4"/>
        <v>35058</v>
      </c>
      <c r="K14" s="277">
        <f t="shared" si="4"/>
        <v>35996</v>
      </c>
      <c r="L14" s="277">
        <f t="shared" si="4"/>
        <v>36286</v>
      </c>
      <c r="M14" s="277">
        <f t="shared" si="4"/>
        <v>35557</v>
      </c>
      <c r="N14" s="111"/>
    </row>
    <row r="15" spans="1:16" x14ac:dyDescent="0.25">
      <c r="A15" s="278" t="s">
        <v>123</v>
      </c>
      <c r="B15" s="277">
        <f t="shared" ref="B15:C15" si="5">+B24+B33</f>
        <v>20</v>
      </c>
      <c r="C15" s="277">
        <f t="shared" si="5"/>
        <v>19</v>
      </c>
      <c r="D15" s="277" t="s">
        <v>122</v>
      </c>
      <c r="E15" s="277" t="s">
        <v>122</v>
      </c>
      <c r="F15" s="277">
        <f t="shared" ref="F15:M15" si="6">+F24+F33</f>
        <v>15</v>
      </c>
      <c r="G15" s="277">
        <f t="shared" si="6"/>
        <v>14</v>
      </c>
      <c r="H15" s="277">
        <f t="shared" si="6"/>
        <v>12</v>
      </c>
      <c r="I15" s="277">
        <f t="shared" si="6"/>
        <v>15</v>
      </c>
      <c r="J15" s="277">
        <f t="shared" si="6"/>
        <v>14</v>
      </c>
      <c r="K15" s="277">
        <f t="shared" si="6"/>
        <v>14</v>
      </c>
      <c r="L15" s="277">
        <f t="shared" si="6"/>
        <v>17</v>
      </c>
      <c r="M15" s="277">
        <f t="shared" si="6"/>
        <v>16</v>
      </c>
      <c r="N15" s="111"/>
    </row>
    <row r="16" spans="1:16" x14ac:dyDescent="0.25">
      <c r="A16" s="278" t="s">
        <v>166</v>
      </c>
      <c r="B16" s="277">
        <f t="shared" ref="B16:C16" si="7">+B25+B34</f>
        <v>24018</v>
      </c>
      <c r="C16" s="277">
        <f t="shared" si="7"/>
        <v>24689</v>
      </c>
      <c r="D16" s="277" t="s">
        <v>122</v>
      </c>
      <c r="E16" s="277" t="s">
        <v>122</v>
      </c>
      <c r="F16" s="277">
        <f t="shared" ref="F16:M16" si="8">+F25+F34</f>
        <v>28644</v>
      </c>
      <c r="G16" s="277">
        <f t="shared" si="8"/>
        <v>29810</v>
      </c>
      <c r="H16" s="277">
        <f t="shared" si="8"/>
        <v>31392</v>
      </c>
      <c r="I16" s="277">
        <f t="shared" si="8"/>
        <v>31457</v>
      </c>
      <c r="J16" s="277">
        <f t="shared" si="8"/>
        <v>31457</v>
      </c>
      <c r="K16" s="277">
        <f t="shared" si="8"/>
        <v>32217</v>
      </c>
      <c r="L16" s="277">
        <f t="shared" si="8"/>
        <v>33088</v>
      </c>
      <c r="M16" s="277">
        <f t="shared" si="8"/>
        <v>33455</v>
      </c>
      <c r="N16" s="111"/>
    </row>
    <row r="17" spans="1:16" x14ac:dyDescent="0.25">
      <c r="A17" s="278" t="s">
        <v>132</v>
      </c>
      <c r="B17" s="277">
        <f t="shared" ref="B17:C17" si="9">+B26+B35</f>
        <v>5710</v>
      </c>
      <c r="C17" s="277">
        <f t="shared" si="9"/>
        <v>6299</v>
      </c>
      <c r="D17" s="277" t="s">
        <v>122</v>
      </c>
      <c r="E17" s="277" t="s">
        <v>122</v>
      </c>
      <c r="F17" s="277">
        <f t="shared" ref="F17:M17" si="10">+F26+F35</f>
        <v>9546</v>
      </c>
      <c r="G17" s="277">
        <f t="shared" si="10"/>
        <v>10788</v>
      </c>
      <c r="H17" s="277">
        <f t="shared" si="10"/>
        <v>11905</v>
      </c>
      <c r="I17" s="277">
        <f t="shared" si="10"/>
        <v>12350</v>
      </c>
      <c r="J17" s="277">
        <f t="shared" si="10"/>
        <v>13425</v>
      </c>
      <c r="K17" s="277">
        <f t="shared" si="10"/>
        <v>13707</v>
      </c>
      <c r="L17" s="277">
        <f t="shared" si="10"/>
        <v>13975</v>
      </c>
      <c r="M17" s="277">
        <f t="shared" si="10"/>
        <v>13771</v>
      </c>
      <c r="N17" s="111"/>
    </row>
    <row r="18" spans="1:16" ht="7.5" customHeight="1" x14ac:dyDescent="0.25">
      <c r="A18" s="279"/>
      <c r="B18" s="280"/>
      <c r="C18" s="280"/>
      <c r="D18" s="280"/>
      <c r="E18" s="280"/>
      <c r="F18" s="280"/>
      <c r="G18" s="280"/>
      <c r="H18" s="280"/>
      <c r="I18" s="280"/>
      <c r="J18" s="280"/>
      <c r="K18" s="280"/>
      <c r="L18" s="280"/>
      <c r="M18" s="280"/>
    </row>
    <row r="19" spans="1:16" s="107" customFormat="1" x14ac:dyDescent="0.25">
      <c r="A19" s="414" t="s">
        <v>144</v>
      </c>
      <c r="B19" s="414"/>
      <c r="C19" s="414"/>
      <c r="D19" s="414"/>
      <c r="E19" s="414"/>
      <c r="F19" s="414"/>
      <c r="G19" s="414"/>
      <c r="H19" s="414"/>
      <c r="I19" s="414"/>
      <c r="J19" s="414"/>
      <c r="K19" s="414"/>
      <c r="L19" s="414"/>
      <c r="M19" s="414"/>
      <c r="O19" s="93"/>
      <c r="P19" s="93"/>
    </row>
    <row r="20" spans="1:16" s="109" customFormat="1" x14ac:dyDescent="0.25">
      <c r="A20" s="274" t="s">
        <v>0</v>
      </c>
      <c r="B20" s="275">
        <f>B22+B23+B24+B25+B26</f>
        <v>57006</v>
      </c>
      <c r="C20" s="275">
        <f>C22+C23+C24+C25+C26</f>
        <v>59361</v>
      </c>
      <c r="D20" s="275" t="s">
        <v>122</v>
      </c>
      <c r="E20" s="275" t="s">
        <v>122</v>
      </c>
      <c r="F20" s="275">
        <f t="shared" ref="F20" si="11">F22+F23+F24+F25+F26</f>
        <v>73120</v>
      </c>
      <c r="G20" s="275">
        <f t="shared" ref="G20:H20" si="12">G22+G23+G24+G25+G26</f>
        <v>76915</v>
      </c>
      <c r="H20" s="275">
        <f t="shared" si="12"/>
        <v>80323</v>
      </c>
      <c r="I20" s="275">
        <f t="shared" ref="I20:J20" si="13">I22+I23+I24+I25+I26</f>
        <v>81840</v>
      </c>
      <c r="J20" s="275">
        <f t="shared" si="13"/>
        <v>84741</v>
      </c>
      <c r="K20" s="275">
        <f t="shared" ref="K20:M20" si="14">K22+K23+K24+K25+K26</f>
        <v>87616</v>
      </c>
      <c r="L20" s="275">
        <f t="shared" si="14"/>
        <v>88245</v>
      </c>
      <c r="M20" s="275">
        <f t="shared" si="14"/>
        <v>89310</v>
      </c>
      <c r="N20" s="108"/>
      <c r="O20" s="93"/>
      <c r="P20" s="93"/>
    </row>
    <row r="21" spans="1:16" x14ac:dyDescent="0.25">
      <c r="A21" s="276"/>
      <c r="B21" s="277"/>
      <c r="C21" s="277"/>
      <c r="D21" s="277"/>
      <c r="E21" s="277"/>
      <c r="F21" s="277"/>
      <c r="G21" s="277"/>
      <c r="H21" s="277"/>
      <c r="I21" s="277"/>
      <c r="J21" s="277"/>
      <c r="K21" s="277"/>
      <c r="L21" s="277"/>
      <c r="M21" s="277"/>
    </row>
    <row r="22" spans="1:16" x14ac:dyDescent="0.25">
      <c r="A22" s="278" t="s">
        <v>119</v>
      </c>
      <c r="B22" s="277">
        <v>5990</v>
      </c>
      <c r="C22" s="277">
        <v>6106</v>
      </c>
      <c r="D22" s="277" t="s">
        <v>122</v>
      </c>
      <c r="E22" s="277" t="s">
        <v>122</v>
      </c>
      <c r="F22" s="277">
        <v>7707</v>
      </c>
      <c r="G22" s="277">
        <v>7804</v>
      </c>
      <c r="H22" s="277">
        <v>8073</v>
      </c>
      <c r="I22" s="277">
        <v>8262</v>
      </c>
      <c r="J22" s="277">
        <v>9101</v>
      </c>
      <c r="K22" s="277">
        <f>8125+1348</f>
        <v>9473</v>
      </c>
      <c r="L22" s="277">
        <f>8561+1476</f>
        <v>10037</v>
      </c>
      <c r="M22" s="277">
        <v>9959</v>
      </c>
      <c r="N22" s="111"/>
      <c r="O22" s="111"/>
    </row>
    <row r="23" spans="1:16" x14ac:dyDescent="0.25">
      <c r="A23" s="278" t="s">
        <v>120</v>
      </c>
      <c r="B23" s="277">
        <v>24793</v>
      </c>
      <c r="C23" s="277">
        <v>25372</v>
      </c>
      <c r="D23" s="277" t="s">
        <v>122</v>
      </c>
      <c r="E23" s="277" t="s">
        <v>122</v>
      </c>
      <c r="F23" s="277">
        <v>28854</v>
      </c>
      <c r="G23" s="277">
        <v>30215</v>
      </c>
      <c r="H23" s="277">
        <v>31068</v>
      </c>
      <c r="I23" s="277">
        <v>31917</v>
      </c>
      <c r="J23" s="277">
        <v>32508</v>
      </c>
      <c r="K23" s="277">
        <f>26393+7282</f>
        <v>33675</v>
      </c>
      <c r="L23" s="277">
        <f>26202+7703</f>
        <v>33905</v>
      </c>
      <c r="M23" s="277">
        <v>33435</v>
      </c>
      <c r="N23" s="111"/>
      <c r="O23" s="111"/>
    </row>
    <row r="24" spans="1:16" x14ac:dyDescent="0.25">
      <c r="A24" s="278" t="s">
        <v>123</v>
      </c>
      <c r="B24" s="277">
        <v>20</v>
      </c>
      <c r="C24" s="277">
        <v>19</v>
      </c>
      <c r="D24" s="277" t="s">
        <v>122</v>
      </c>
      <c r="E24" s="277" t="s">
        <v>122</v>
      </c>
      <c r="F24" s="277">
        <v>15</v>
      </c>
      <c r="G24" s="277">
        <v>14</v>
      </c>
      <c r="H24" s="277">
        <v>12</v>
      </c>
      <c r="I24" s="277">
        <v>15</v>
      </c>
      <c r="J24" s="277">
        <v>14</v>
      </c>
      <c r="K24" s="277">
        <v>14</v>
      </c>
      <c r="L24" s="277">
        <v>17</v>
      </c>
      <c r="M24" s="277">
        <v>15</v>
      </c>
      <c r="N24" s="111"/>
      <c r="O24" s="111"/>
    </row>
    <row r="25" spans="1:16" x14ac:dyDescent="0.25">
      <c r="A25" s="278" t="s">
        <v>166</v>
      </c>
      <c r="B25" s="277">
        <v>21369</v>
      </c>
      <c r="C25" s="277">
        <v>22358</v>
      </c>
      <c r="D25" s="277" t="s">
        <v>122</v>
      </c>
      <c r="E25" s="277" t="s">
        <v>122</v>
      </c>
      <c r="F25" s="277">
        <v>27497</v>
      </c>
      <c r="G25" s="277">
        <v>28675</v>
      </c>
      <c r="H25" s="277">
        <v>29881</v>
      </c>
      <c r="I25" s="277">
        <v>29878</v>
      </c>
      <c r="J25" s="277">
        <v>30262</v>
      </c>
      <c r="K25" s="277">
        <f>22691+8573</f>
        <v>31264</v>
      </c>
      <c r="L25" s="277">
        <f>23253+8690</f>
        <v>31943</v>
      </c>
      <c r="M25" s="277">
        <v>32610</v>
      </c>
      <c r="N25" s="111"/>
      <c r="O25" s="111"/>
    </row>
    <row r="26" spans="1:16" x14ac:dyDescent="0.25">
      <c r="A26" s="278" t="s">
        <v>132</v>
      </c>
      <c r="B26" s="277">
        <v>4834</v>
      </c>
      <c r="C26" s="277">
        <v>5506</v>
      </c>
      <c r="D26" s="277" t="s">
        <v>122</v>
      </c>
      <c r="E26" s="277" t="s">
        <v>122</v>
      </c>
      <c r="F26" s="277">
        <v>9047</v>
      </c>
      <c r="G26" s="277">
        <v>10207</v>
      </c>
      <c r="H26" s="277">
        <v>11289</v>
      </c>
      <c r="I26" s="277">
        <v>11768</v>
      </c>
      <c r="J26" s="277">
        <v>12856</v>
      </c>
      <c r="K26" s="277">
        <f>9399+2555+1236</f>
        <v>13190</v>
      </c>
      <c r="L26" s="277">
        <f>9917+2355+71</f>
        <v>12343</v>
      </c>
      <c r="M26" s="277">
        <f>13287+4</f>
        <v>13291</v>
      </c>
      <c r="N26" s="111"/>
      <c r="O26" s="111"/>
    </row>
    <row r="27" spans="1:16" ht="7.5" customHeight="1" x14ac:dyDescent="0.25">
      <c r="A27" s="279"/>
      <c r="B27" s="280"/>
      <c r="C27" s="280"/>
      <c r="D27" s="280"/>
      <c r="E27" s="280"/>
      <c r="F27" s="280"/>
      <c r="G27" s="280"/>
      <c r="H27" s="280"/>
      <c r="I27" s="280"/>
      <c r="J27" s="280"/>
      <c r="K27" s="280"/>
      <c r="L27" s="280"/>
      <c r="M27" s="280"/>
    </row>
    <row r="28" spans="1:16" s="113" customFormat="1" ht="15" customHeight="1" x14ac:dyDescent="0.25">
      <c r="A28" s="414" t="s">
        <v>145</v>
      </c>
      <c r="B28" s="414"/>
      <c r="C28" s="414"/>
      <c r="D28" s="414"/>
      <c r="E28" s="414"/>
      <c r="F28" s="414"/>
      <c r="G28" s="414"/>
      <c r="H28" s="414"/>
      <c r="I28" s="414"/>
      <c r="J28" s="414"/>
      <c r="K28" s="414"/>
      <c r="L28" s="414"/>
      <c r="M28" s="414"/>
    </row>
    <row r="29" spans="1:16" s="109" customFormat="1" x14ac:dyDescent="0.25">
      <c r="A29" s="281" t="s">
        <v>0</v>
      </c>
      <c r="B29" s="275">
        <f>B31+B32+B34+B35+B33</f>
        <v>7830</v>
      </c>
      <c r="C29" s="275">
        <f>C31+C32+C34+C35+C33</f>
        <v>7020</v>
      </c>
      <c r="D29" s="275" t="s">
        <v>122</v>
      </c>
      <c r="E29" s="275" t="s">
        <v>122</v>
      </c>
      <c r="F29" s="275">
        <f t="shared" ref="F29" si="15">F31+F32+F34+F35+F33</f>
        <v>4958</v>
      </c>
      <c r="G29" s="275">
        <f t="shared" ref="G29:H29" si="16">G31+G32+G34+G35+G33</f>
        <v>5055</v>
      </c>
      <c r="H29" s="275">
        <f t="shared" si="16"/>
        <v>5571</v>
      </c>
      <c r="I29" s="275">
        <f t="shared" ref="I29:J29" si="17">I31+I32+I34+I35+I33</f>
        <v>5889</v>
      </c>
      <c r="J29" s="275">
        <f t="shared" si="17"/>
        <v>5328</v>
      </c>
      <c r="K29" s="275">
        <f t="shared" ref="K29:M29" si="18">K31+K32+K34+K35+K33</f>
        <v>4977</v>
      </c>
      <c r="L29" s="275">
        <f t="shared" si="18"/>
        <v>6475</v>
      </c>
      <c r="M29" s="275">
        <f t="shared" si="18"/>
        <v>4512</v>
      </c>
      <c r="O29" s="93"/>
    </row>
    <row r="30" spans="1:16" x14ac:dyDescent="0.25">
      <c r="A30" s="276"/>
      <c r="B30" s="277"/>
      <c r="C30" s="277"/>
      <c r="D30" s="277"/>
      <c r="E30" s="277"/>
      <c r="F30" s="277"/>
      <c r="G30" s="277"/>
      <c r="H30" s="277"/>
      <c r="I30" s="277"/>
      <c r="J30" s="277"/>
      <c r="K30" s="277"/>
      <c r="L30" s="277"/>
      <c r="M30" s="277"/>
      <c r="O30" s="109"/>
    </row>
    <row r="31" spans="1:16" x14ac:dyDescent="0.25">
      <c r="A31" s="282" t="s">
        <v>119</v>
      </c>
      <c r="B31" s="277">
        <v>1459</v>
      </c>
      <c r="C31" s="277">
        <v>1577</v>
      </c>
      <c r="D31" s="277" t="s">
        <v>122</v>
      </c>
      <c r="E31" s="277" t="s">
        <v>122</v>
      </c>
      <c r="F31" s="277">
        <v>1256</v>
      </c>
      <c r="G31" s="277">
        <v>1105</v>
      </c>
      <c r="H31" s="277">
        <v>1088</v>
      </c>
      <c r="I31" s="277">
        <v>1145</v>
      </c>
      <c r="J31" s="277">
        <v>1014</v>
      </c>
      <c r="K31" s="277">
        <f>396+326+41+423</f>
        <v>1186</v>
      </c>
      <c r="L31" s="277">
        <f>435+355+69+458</f>
        <v>1317</v>
      </c>
      <c r="M31" s="277">
        <v>1064</v>
      </c>
    </row>
    <row r="32" spans="1:16" x14ac:dyDescent="0.25">
      <c r="A32" s="282" t="s">
        <v>120</v>
      </c>
      <c r="B32" s="277">
        <v>2846</v>
      </c>
      <c r="C32" s="277">
        <v>2319</v>
      </c>
      <c r="D32" s="277" t="s">
        <v>122</v>
      </c>
      <c r="E32" s="277" t="s">
        <v>122</v>
      </c>
      <c r="F32" s="277">
        <v>2056</v>
      </c>
      <c r="G32" s="277">
        <v>2234</v>
      </c>
      <c r="H32" s="277">
        <v>2356</v>
      </c>
      <c r="I32" s="277">
        <v>2583</v>
      </c>
      <c r="J32" s="277">
        <v>2550</v>
      </c>
      <c r="K32" s="277">
        <f>994+324+114+889</f>
        <v>2321</v>
      </c>
      <c r="L32" s="277">
        <f>949+324+144+964</f>
        <v>2381</v>
      </c>
      <c r="M32" s="277">
        <v>2122</v>
      </c>
    </row>
    <row r="33" spans="1:13" x14ac:dyDescent="0.25">
      <c r="A33" s="282" t="s">
        <v>123</v>
      </c>
      <c r="B33" s="277">
        <v>0</v>
      </c>
      <c r="C33" s="277">
        <v>0</v>
      </c>
      <c r="D33" s="277" t="s">
        <v>122</v>
      </c>
      <c r="E33" s="277" t="s">
        <v>122</v>
      </c>
      <c r="F33" s="277">
        <v>0</v>
      </c>
      <c r="G33" s="277">
        <v>0</v>
      </c>
      <c r="H33" s="277">
        <v>0</v>
      </c>
      <c r="I33" s="277">
        <v>0</v>
      </c>
      <c r="J33" s="277">
        <v>0</v>
      </c>
      <c r="K33" s="277">
        <v>0</v>
      </c>
      <c r="L33" s="277">
        <v>0</v>
      </c>
      <c r="M33" s="277">
        <v>1</v>
      </c>
    </row>
    <row r="34" spans="1:13" x14ac:dyDescent="0.25">
      <c r="A34" s="282" t="s">
        <v>166</v>
      </c>
      <c r="B34" s="277">
        <v>2649</v>
      </c>
      <c r="C34" s="277">
        <v>2331</v>
      </c>
      <c r="D34" s="277" t="s">
        <v>122</v>
      </c>
      <c r="E34" s="277" t="s">
        <v>122</v>
      </c>
      <c r="F34" s="277">
        <v>1147</v>
      </c>
      <c r="G34" s="277">
        <v>1135</v>
      </c>
      <c r="H34" s="277">
        <v>1511</v>
      </c>
      <c r="I34" s="277">
        <v>1579</v>
      </c>
      <c r="J34" s="277">
        <v>1195</v>
      </c>
      <c r="K34" s="277">
        <f>297+216+105+335</f>
        <v>953</v>
      </c>
      <c r="L34" s="277">
        <f>270+185+155+535</f>
        <v>1145</v>
      </c>
      <c r="M34" s="277">
        <v>845</v>
      </c>
    </row>
    <row r="35" spans="1:13" x14ac:dyDescent="0.25">
      <c r="A35" s="282" t="s">
        <v>132</v>
      </c>
      <c r="B35" s="277">
        <v>876</v>
      </c>
      <c r="C35" s="277">
        <v>793</v>
      </c>
      <c r="D35" s="277" t="s">
        <v>122</v>
      </c>
      <c r="E35" s="277" t="s">
        <v>122</v>
      </c>
      <c r="F35" s="277">
        <v>499</v>
      </c>
      <c r="G35" s="277">
        <v>581</v>
      </c>
      <c r="H35" s="277">
        <v>616</v>
      </c>
      <c r="I35" s="277">
        <v>582</v>
      </c>
      <c r="J35" s="277">
        <v>569</v>
      </c>
      <c r="K35" s="277">
        <f>70+139+53+64+191</f>
        <v>517</v>
      </c>
      <c r="L35" s="277">
        <f>1083+94+105+128+222</f>
        <v>1632</v>
      </c>
      <c r="M35" s="277">
        <v>480</v>
      </c>
    </row>
    <row r="36" spans="1:13" x14ac:dyDescent="0.25">
      <c r="A36" s="283"/>
      <c r="B36" s="284"/>
      <c r="C36" s="284"/>
      <c r="D36" s="284"/>
      <c r="E36" s="284"/>
      <c r="F36" s="284"/>
      <c r="G36" s="284"/>
      <c r="H36" s="284"/>
      <c r="I36" s="284"/>
      <c r="J36" s="284"/>
      <c r="K36" s="284"/>
      <c r="L36" s="284"/>
      <c r="M36" s="284"/>
    </row>
    <row r="37" spans="1:13" x14ac:dyDescent="0.25">
      <c r="A37" s="413" t="s">
        <v>146</v>
      </c>
      <c r="B37" s="413"/>
      <c r="C37" s="413"/>
      <c r="D37" s="413"/>
      <c r="E37" s="413"/>
      <c r="F37" s="413"/>
      <c r="G37" s="413"/>
      <c r="H37" s="413"/>
      <c r="I37" s="413"/>
      <c r="J37" s="413"/>
      <c r="K37" s="413"/>
      <c r="L37" s="413"/>
      <c r="M37" s="413"/>
    </row>
    <row r="38" spans="1:13" ht="9" customHeight="1" x14ac:dyDescent="0.25">
      <c r="A38" s="283"/>
      <c r="B38" s="284"/>
      <c r="C38" s="284"/>
      <c r="D38" s="284"/>
      <c r="E38" s="284"/>
      <c r="F38" s="284"/>
      <c r="G38" s="284"/>
      <c r="H38" s="284"/>
      <c r="I38" s="284"/>
      <c r="J38" s="284"/>
      <c r="K38" s="284"/>
      <c r="L38" s="284"/>
      <c r="M38" s="284"/>
    </row>
    <row r="39" spans="1:13" s="107" customFormat="1" x14ac:dyDescent="0.25">
      <c r="A39" s="414" t="s">
        <v>144</v>
      </c>
      <c r="B39" s="414"/>
      <c r="C39" s="414"/>
      <c r="D39" s="414"/>
      <c r="E39" s="414"/>
      <c r="F39" s="414"/>
      <c r="G39" s="414"/>
      <c r="H39" s="414"/>
      <c r="I39" s="414"/>
      <c r="J39" s="414"/>
      <c r="K39" s="414"/>
      <c r="L39" s="414"/>
      <c r="M39" s="414"/>
    </row>
    <row r="40" spans="1:13" s="109" customFormat="1" x14ac:dyDescent="0.25">
      <c r="A40" s="281" t="s">
        <v>0</v>
      </c>
      <c r="B40" s="285">
        <f>+B20/(B20+B29)*100</f>
        <v>87.923375902276518</v>
      </c>
      <c r="C40" s="285">
        <f>+C20/(C20+C29)*100</f>
        <v>89.424684774257685</v>
      </c>
      <c r="D40" s="285" t="s">
        <v>122</v>
      </c>
      <c r="E40" s="285" t="s">
        <v>122</v>
      </c>
      <c r="F40" s="285">
        <f t="shared" ref="F40:G40" si="19">+F20/(F20+F29)*100</f>
        <v>93.649939803785955</v>
      </c>
      <c r="G40" s="285">
        <f t="shared" si="19"/>
        <v>93.833109674271071</v>
      </c>
      <c r="H40" s="285">
        <f t="shared" ref="H40:J40" si="20">+H20/(H20+H29)*100</f>
        <v>93.514098772906138</v>
      </c>
      <c r="I40" s="285">
        <f t="shared" ref="I40" si="21">+I20/(I20+I29)*100</f>
        <v>93.287282426563621</v>
      </c>
      <c r="J40" s="285">
        <f t="shared" si="20"/>
        <v>94.084535189687898</v>
      </c>
      <c r="K40" s="285">
        <f t="shared" ref="K40:L40" si="22">+K20/(K20+K29)*100</f>
        <v>94.624863650599934</v>
      </c>
      <c r="L40" s="285">
        <f t="shared" si="22"/>
        <v>93.1640625</v>
      </c>
      <c r="M40" s="285">
        <f t="shared" ref="M40" si="23">+M20/(M20+M29)*100</f>
        <v>95.190893393873509</v>
      </c>
    </row>
    <row r="41" spans="1:13" x14ac:dyDescent="0.25">
      <c r="A41" s="276"/>
      <c r="B41" s="286"/>
      <c r="C41" s="286"/>
      <c r="D41" s="286"/>
      <c r="E41" s="286"/>
      <c r="F41" s="286"/>
      <c r="G41" s="286"/>
      <c r="H41" s="286"/>
      <c r="I41" s="286"/>
      <c r="J41" s="286"/>
      <c r="K41" s="286"/>
      <c r="L41" s="286"/>
      <c r="M41" s="286"/>
    </row>
    <row r="42" spans="1:13" x14ac:dyDescent="0.25">
      <c r="A42" s="282" t="s">
        <v>119</v>
      </c>
      <c r="B42" s="287">
        <f t="shared" ref="B42" si="24">+B22/(B22+B31)*100</f>
        <v>80.413478319237484</v>
      </c>
      <c r="C42" s="287">
        <f>+C22/(C22+C31)*100</f>
        <v>79.474163738123124</v>
      </c>
      <c r="D42" s="288" t="s">
        <v>122</v>
      </c>
      <c r="E42" s="288" t="s">
        <v>122</v>
      </c>
      <c r="F42" s="287">
        <f t="shared" ref="F42:G46" si="25">+F22/(F22+F31)*100</f>
        <v>85.986834765145602</v>
      </c>
      <c r="G42" s="287">
        <f t="shared" si="25"/>
        <v>87.596812212369514</v>
      </c>
      <c r="H42" s="287">
        <f t="shared" ref="H42:J42" si="26">+H22/(H22+H31)*100</f>
        <v>88.123567296146703</v>
      </c>
      <c r="I42" s="287">
        <f t="shared" ref="I42" si="27">+I22/(I22+I31)*100</f>
        <v>87.828213032847884</v>
      </c>
      <c r="J42" s="287">
        <f t="shared" si="26"/>
        <v>89.975284231339586</v>
      </c>
      <c r="K42" s="287">
        <f t="shared" ref="K42:L42" si="28">+K22/(K22+K31)*100</f>
        <v>88.873252650342437</v>
      </c>
      <c r="L42" s="287">
        <f t="shared" si="28"/>
        <v>88.400563677998946</v>
      </c>
      <c r="M42" s="287">
        <f t="shared" ref="M42" si="29">+M22/(M22+M31)*100</f>
        <v>90.347455320693086</v>
      </c>
    </row>
    <row r="43" spans="1:13" x14ac:dyDescent="0.25">
      <c r="A43" s="282" t="s">
        <v>120</v>
      </c>
      <c r="B43" s="287">
        <f t="shared" ref="B43" si="30">+B23/(B23+B32)*100</f>
        <v>89.702955968016212</v>
      </c>
      <c r="C43" s="287">
        <f>+C23/(C23+C32)*100</f>
        <v>91.625437867899322</v>
      </c>
      <c r="D43" s="288" t="s">
        <v>122</v>
      </c>
      <c r="E43" s="288" t="s">
        <v>122</v>
      </c>
      <c r="F43" s="287">
        <f t="shared" si="25"/>
        <v>93.348430928502097</v>
      </c>
      <c r="G43" s="287">
        <f t="shared" si="25"/>
        <v>93.11535024191808</v>
      </c>
      <c r="H43" s="287">
        <f t="shared" ref="H43:J43" si="31">+H23/(H23+H32)*100</f>
        <v>92.951172809956915</v>
      </c>
      <c r="I43" s="287">
        <f t="shared" ref="I43" si="32">+I23/(I23+I32)*100</f>
        <v>92.513043478260869</v>
      </c>
      <c r="J43" s="287">
        <f t="shared" si="31"/>
        <v>92.726339209310282</v>
      </c>
      <c r="K43" s="287">
        <f t="shared" ref="K43:L43" si="33">+K23/(K23+K32)*100</f>
        <v>93.55206134014891</v>
      </c>
      <c r="L43" s="287">
        <f t="shared" si="33"/>
        <v>93.438240643774463</v>
      </c>
      <c r="M43" s="287">
        <f t="shared" ref="M43" si="34">+M23/(M23+M32)*100</f>
        <v>94.032117445228792</v>
      </c>
    </row>
    <row r="44" spans="1:13" x14ac:dyDescent="0.25">
      <c r="A44" s="282" t="s">
        <v>123</v>
      </c>
      <c r="B44" s="287">
        <f t="shared" ref="B44" si="35">+B24/(B24+B33)*100</f>
        <v>100</v>
      </c>
      <c r="C44" s="287">
        <f>+C24/(C24+C33)*100</f>
        <v>100</v>
      </c>
      <c r="D44" s="288" t="s">
        <v>122</v>
      </c>
      <c r="E44" s="288" t="s">
        <v>122</v>
      </c>
      <c r="F44" s="287">
        <f t="shared" si="25"/>
        <v>100</v>
      </c>
      <c r="G44" s="287">
        <f t="shared" si="25"/>
        <v>100</v>
      </c>
      <c r="H44" s="287">
        <f t="shared" ref="H44:J44" si="36">+H24/(H24+H33)*100</f>
        <v>100</v>
      </c>
      <c r="I44" s="287">
        <f t="shared" ref="I44" si="37">+I24/(I24+I33)*100</f>
        <v>100</v>
      </c>
      <c r="J44" s="287">
        <f t="shared" si="36"/>
        <v>100</v>
      </c>
      <c r="K44" s="287">
        <f t="shared" ref="K44:L44" si="38">+K24/(K24+K33)*100</f>
        <v>100</v>
      </c>
      <c r="L44" s="287">
        <f t="shared" si="38"/>
        <v>100</v>
      </c>
      <c r="M44" s="287">
        <f t="shared" ref="M44" si="39">+M24/(M24+M33)*100</f>
        <v>93.75</v>
      </c>
    </row>
    <row r="45" spans="1:13" x14ac:dyDescent="0.25">
      <c r="A45" s="282" t="s">
        <v>166</v>
      </c>
      <c r="B45" s="287">
        <f t="shared" ref="B45" si="40">+B25/(B25+B34)*100</f>
        <v>88.97077192105921</v>
      </c>
      <c r="C45" s="287">
        <f>+C25/(C25+C34)*100</f>
        <v>90.558548341366603</v>
      </c>
      <c r="D45" s="288" t="s">
        <v>122</v>
      </c>
      <c r="E45" s="288" t="s">
        <v>122</v>
      </c>
      <c r="F45" s="287">
        <f t="shared" si="25"/>
        <v>95.995670995671006</v>
      </c>
      <c r="G45" s="287">
        <f t="shared" si="25"/>
        <v>96.192552834619264</v>
      </c>
      <c r="H45" s="287">
        <f t="shared" ref="H45:J45" si="41">+H25/(H25+H34)*100</f>
        <v>95.186671763506624</v>
      </c>
      <c r="I45" s="287">
        <f t="shared" ref="I45" si="42">+I25/(I25+I34)*100</f>
        <v>94.980449502495475</v>
      </c>
      <c r="J45" s="287">
        <f t="shared" si="41"/>
        <v>96.201163493022221</v>
      </c>
      <c r="K45" s="287">
        <f t="shared" ref="K45:L45" si="43">+K25/(K25+K34)*100</f>
        <v>97.041934382468881</v>
      </c>
      <c r="L45" s="287">
        <f t="shared" si="43"/>
        <v>96.539530947775631</v>
      </c>
      <c r="M45" s="287">
        <f t="shared" ref="M45" si="44">+M25/(M25+M34)*100</f>
        <v>97.47421910028396</v>
      </c>
    </row>
    <row r="46" spans="1:13" x14ac:dyDescent="0.25">
      <c r="A46" s="282" t="s">
        <v>132</v>
      </c>
      <c r="B46" s="287">
        <f t="shared" ref="B46" si="45">+B26/(B26+B35)*100</f>
        <v>84.658493870402808</v>
      </c>
      <c r="C46" s="287">
        <f>+C26/(C26+C35)*100</f>
        <v>87.410700111128747</v>
      </c>
      <c r="D46" s="288" t="s">
        <v>122</v>
      </c>
      <c r="E46" s="288" t="s">
        <v>122</v>
      </c>
      <c r="F46" s="287">
        <f t="shared" si="25"/>
        <v>94.772679656400584</v>
      </c>
      <c r="G46" s="287">
        <f t="shared" si="25"/>
        <v>94.61438635520949</v>
      </c>
      <c r="H46" s="287">
        <f t="shared" ref="H46:J46" si="46">+H26/(H26+H35)*100</f>
        <v>94.825703485930276</v>
      </c>
      <c r="I46" s="287">
        <f t="shared" ref="I46" si="47">+I26/(I26+I35)*100</f>
        <v>95.28744939271256</v>
      </c>
      <c r="J46" s="287">
        <f t="shared" si="46"/>
        <v>95.761638733705766</v>
      </c>
      <c r="K46" s="287">
        <f t="shared" ref="K46:L46" si="48">+K26/(K26+K35)*100</f>
        <v>96.228204567009556</v>
      </c>
      <c r="L46" s="287">
        <f t="shared" si="48"/>
        <v>88.322003577817526</v>
      </c>
      <c r="M46" s="287">
        <f t="shared" ref="M46" si="49">+M26/(M26+M35)*100</f>
        <v>96.514414348994265</v>
      </c>
    </row>
    <row r="47" spans="1:13" ht="6" customHeight="1" x14ac:dyDescent="0.25">
      <c r="A47" s="279"/>
      <c r="B47" s="289"/>
      <c r="C47" s="289"/>
      <c r="D47" s="289"/>
      <c r="E47" s="289"/>
      <c r="F47" s="289"/>
      <c r="G47" s="289"/>
      <c r="H47" s="289"/>
      <c r="I47" s="289"/>
      <c r="J47" s="289"/>
      <c r="K47" s="289"/>
      <c r="L47" s="289"/>
      <c r="M47" s="289"/>
    </row>
    <row r="48" spans="1:13" x14ac:dyDescent="0.25">
      <c r="A48" s="414" t="s">
        <v>145</v>
      </c>
      <c r="B48" s="414"/>
      <c r="C48" s="414"/>
      <c r="D48" s="414"/>
      <c r="E48" s="414"/>
      <c r="F48" s="414"/>
      <c r="G48" s="414"/>
      <c r="H48" s="414"/>
      <c r="I48" s="414"/>
      <c r="J48" s="414"/>
      <c r="K48" s="414"/>
      <c r="L48" s="414"/>
      <c r="M48" s="414"/>
    </row>
    <row r="49" spans="1:13" x14ac:dyDescent="0.25">
      <c r="A49" s="281" t="s">
        <v>0</v>
      </c>
      <c r="B49" s="290">
        <f>+B29/(B29+B20)*100</f>
        <v>12.076624097723487</v>
      </c>
      <c r="C49" s="290">
        <f>+C29/(C29+C20)*100</f>
        <v>10.575315225742306</v>
      </c>
      <c r="D49" s="290" t="s">
        <v>122</v>
      </c>
      <c r="E49" s="290" t="s">
        <v>122</v>
      </c>
      <c r="F49" s="290">
        <f t="shared" ref="F49" si="50">+F29/(F29+F20)*100</f>
        <v>6.3500601962140424</v>
      </c>
      <c r="G49" s="290">
        <f t="shared" ref="G49:H49" si="51">+G29/(G29+G20)*100</f>
        <v>6.1668903257289251</v>
      </c>
      <c r="H49" s="290">
        <f t="shared" si="51"/>
        <v>6.4859012270938603</v>
      </c>
      <c r="I49" s="290">
        <f t="shared" ref="I49:J49" si="52">+I29/(I29+I20)*100</f>
        <v>6.7127175734363771</v>
      </c>
      <c r="J49" s="290">
        <f t="shared" si="52"/>
        <v>5.9154648103120939</v>
      </c>
      <c r="K49" s="290">
        <f t="shared" ref="K49:L49" si="53">+K29/(K29+K20)*100</f>
        <v>5.375136349400063</v>
      </c>
      <c r="L49" s="290">
        <f t="shared" si="53"/>
        <v>6.8359375</v>
      </c>
      <c r="M49" s="290">
        <f t="shared" ref="M49" si="54">+M29/(M29+M20)*100</f>
        <v>4.8091066061264947</v>
      </c>
    </row>
    <row r="50" spans="1:13" x14ac:dyDescent="0.25">
      <c r="A50" s="276"/>
      <c r="B50" s="286"/>
      <c r="C50" s="286"/>
      <c r="D50" s="286"/>
      <c r="E50" s="286"/>
      <c r="F50" s="286"/>
      <c r="G50" s="286"/>
      <c r="H50" s="286"/>
      <c r="I50" s="286"/>
      <c r="J50" s="286"/>
      <c r="K50" s="286"/>
      <c r="L50" s="286"/>
      <c r="M50" s="286"/>
    </row>
    <row r="51" spans="1:13" x14ac:dyDescent="0.25">
      <c r="A51" s="291" t="s">
        <v>119</v>
      </c>
      <c r="B51" s="287">
        <f t="shared" ref="B51" si="55">+B31/(B31+B22)*100</f>
        <v>19.58652168076252</v>
      </c>
      <c r="C51" s="287">
        <f>+C31/(C31+C22)*100</f>
        <v>20.525836261876869</v>
      </c>
      <c r="D51" s="287" t="s">
        <v>122</v>
      </c>
      <c r="E51" s="287" t="s">
        <v>122</v>
      </c>
      <c r="F51" s="287">
        <f t="shared" ref="F51:G55" si="56">+F31/(F31+F22)*100</f>
        <v>14.013165234854402</v>
      </c>
      <c r="G51" s="287">
        <f t="shared" si="56"/>
        <v>12.403187787630486</v>
      </c>
      <c r="H51" s="287">
        <f t="shared" ref="H51:J51" si="57">+H31/(H31+H22)*100</f>
        <v>11.876432703853292</v>
      </c>
      <c r="I51" s="287">
        <f t="shared" ref="I51" si="58">+I31/(I31+I22)*100</f>
        <v>12.171786967152121</v>
      </c>
      <c r="J51" s="287">
        <f t="shared" si="57"/>
        <v>10.024715768660405</v>
      </c>
      <c r="K51" s="287">
        <f t="shared" ref="K51:L51" si="59">+K31/(K31+K22)*100</f>
        <v>11.126747349657567</v>
      </c>
      <c r="L51" s="287">
        <f t="shared" si="59"/>
        <v>11.599436322001058</v>
      </c>
      <c r="M51" s="287">
        <f t="shared" ref="M51" si="60">+M31/(M31+M22)*100</f>
        <v>9.6525446793069047</v>
      </c>
    </row>
    <row r="52" spans="1:13" x14ac:dyDescent="0.25">
      <c r="A52" s="291" t="s">
        <v>120</v>
      </c>
      <c r="B52" s="287">
        <f t="shared" ref="B52" si="61">+B32/(B32+B23)*100</f>
        <v>10.297044031983791</v>
      </c>
      <c r="C52" s="287">
        <f>+C32/(C32+C23)*100</f>
        <v>8.3745621321006816</v>
      </c>
      <c r="D52" s="287" t="s">
        <v>122</v>
      </c>
      <c r="E52" s="287" t="s">
        <v>122</v>
      </c>
      <c r="F52" s="287">
        <f t="shared" si="56"/>
        <v>6.6515690714978968</v>
      </c>
      <c r="G52" s="287">
        <f t="shared" si="56"/>
        <v>6.8846497580819133</v>
      </c>
      <c r="H52" s="287">
        <f t="shared" ref="H52:J52" si="62">+H32/(H32+H23)*100</f>
        <v>7.0488271900430828</v>
      </c>
      <c r="I52" s="287">
        <f t="shared" ref="I52" si="63">+I32/(I32+I23)*100</f>
        <v>7.4869565217391294</v>
      </c>
      <c r="J52" s="287">
        <f t="shared" si="62"/>
        <v>7.2736607906897133</v>
      </c>
      <c r="K52" s="287">
        <f t="shared" ref="K52:L52" si="64">+K32/(K32+K23)*100</f>
        <v>6.4479386598510953</v>
      </c>
      <c r="L52" s="287">
        <f t="shared" si="64"/>
        <v>6.561759356225541</v>
      </c>
      <c r="M52" s="287">
        <f t="shared" ref="M52" si="65">+M32/(M32+M23)*100</f>
        <v>5.9678825547712124</v>
      </c>
    </row>
    <row r="53" spans="1:13" x14ac:dyDescent="0.25">
      <c r="A53" s="291" t="s">
        <v>123</v>
      </c>
      <c r="B53" s="287">
        <f t="shared" ref="B53" si="66">+B33/(B33+B24)*100</f>
        <v>0</v>
      </c>
      <c r="C53" s="287">
        <f>+C33/(C33+C24)*100</f>
        <v>0</v>
      </c>
      <c r="D53" s="287" t="s">
        <v>122</v>
      </c>
      <c r="E53" s="287" t="s">
        <v>122</v>
      </c>
      <c r="F53" s="287">
        <f t="shared" si="56"/>
        <v>0</v>
      </c>
      <c r="G53" s="287">
        <f t="shared" si="56"/>
        <v>0</v>
      </c>
      <c r="H53" s="287">
        <f t="shared" ref="H53:J53" si="67">+H33/(H33+H24)*100</f>
        <v>0</v>
      </c>
      <c r="I53" s="287">
        <f t="shared" ref="I53" si="68">+I33/(I33+I24)*100</f>
        <v>0</v>
      </c>
      <c r="J53" s="287">
        <f t="shared" si="67"/>
        <v>0</v>
      </c>
      <c r="K53" s="287">
        <f t="shared" ref="K53:L53" si="69">+K33/(K33+K24)*100</f>
        <v>0</v>
      </c>
      <c r="L53" s="287">
        <f t="shared" si="69"/>
        <v>0</v>
      </c>
      <c r="M53" s="287">
        <f t="shared" ref="M53" si="70">+M33/(M33+M24)*100</f>
        <v>6.25</v>
      </c>
    </row>
    <row r="54" spans="1:13" x14ac:dyDescent="0.25">
      <c r="A54" s="292" t="s">
        <v>166</v>
      </c>
      <c r="B54" s="287">
        <f t="shared" ref="B54" si="71">+B34/(B34+B25)*100</f>
        <v>11.029228078940795</v>
      </c>
      <c r="C54" s="287">
        <f>+C34/(C34+C25)*100</f>
        <v>9.4414516586333992</v>
      </c>
      <c r="D54" s="287" t="s">
        <v>122</v>
      </c>
      <c r="E54" s="287" t="s">
        <v>122</v>
      </c>
      <c r="F54" s="287">
        <f t="shared" si="56"/>
        <v>4.0043290043290041</v>
      </c>
      <c r="G54" s="287">
        <f t="shared" si="56"/>
        <v>3.8074471653807445</v>
      </c>
      <c r="H54" s="287">
        <f t="shared" ref="H54:J54" si="72">+H34/(H34+H25)*100</f>
        <v>4.8133282364933745</v>
      </c>
      <c r="I54" s="287">
        <f t="shared" ref="I54" si="73">+I34/(I34+I25)*100</f>
        <v>5.0195504975045306</v>
      </c>
      <c r="J54" s="287">
        <f t="shared" si="72"/>
        <v>3.798836506977779</v>
      </c>
      <c r="K54" s="287">
        <f t="shared" ref="K54:L54" si="74">+K34/(K34+K25)*100</f>
        <v>2.9580656175311173</v>
      </c>
      <c r="L54" s="287">
        <f t="shared" si="74"/>
        <v>3.4604690522243713</v>
      </c>
      <c r="M54" s="287">
        <f t="shared" ref="M54" si="75">+M34/(M34+M25)*100</f>
        <v>2.5257808997160365</v>
      </c>
    </row>
    <row r="55" spans="1:13" ht="13.5" thickBot="1" x14ac:dyDescent="0.3">
      <c r="A55" s="293" t="s">
        <v>132</v>
      </c>
      <c r="B55" s="294">
        <f t="shared" ref="B55" si="76">+B35/(B35+B26)*100</f>
        <v>15.3415061295972</v>
      </c>
      <c r="C55" s="294">
        <f>+C35/(C35+C26)*100</f>
        <v>12.589299888871249</v>
      </c>
      <c r="D55" s="294" t="s">
        <v>122</v>
      </c>
      <c r="E55" s="294" t="s">
        <v>122</v>
      </c>
      <c r="F55" s="294">
        <f t="shared" si="56"/>
        <v>5.2273203435994136</v>
      </c>
      <c r="G55" s="294">
        <f t="shared" si="56"/>
        <v>5.3856136447905083</v>
      </c>
      <c r="H55" s="294">
        <f t="shared" ref="H55:J55" si="77">+H35/(H35+H26)*100</f>
        <v>5.1742965140697184</v>
      </c>
      <c r="I55" s="294">
        <f t="shared" ref="I55" si="78">+I35/(I35+I26)*100</f>
        <v>4.7125506072874499</v>
      </c>
      <c r="J55" s="294">
        <f t="shared" si="77"/>
        <v>4.2383612662942269</v>
      </c>
      <c r="K55" s="294">
        <f t="shared" ref="K55:L55" si="79">+K35/(K35+K26)*100</f>
        <v>3.7717954329904426</v>
      </c>
      <c r="L55" s="294">
        <f t="shared" si="79"/>
        <v>11.677996422182469</v>
      </c>
      <c r="M55" s="294">
        <f t="shared" ref="M55" si="80">+M35/(M35+M26)*100</f>
        <v>3.4855856510057368</v>
      </c>
    </row>
    <row r="56" spans="1:13" ht="15" customHeight="1" x14ac:dyDescent="0.25">
      <c r="A56" s="415" t="s">
        <v>445</v>
      </c>
      <c r="B56" s="415"/>
      <c r="C56" s="415"/>
      <c r="D56" s="415"/>
      <c r="E56" s="415"/>
      <c r="F56" s="415"/>
      <c r="G56" s="415"/>
      <c r="H56" s="415"/>
      <c r="I56" s="415"/>
      <c r="J56" s="415"/>
      <c r="K56" s="415"/>
      <c r="L56" s="415"/>
      <c r="M56" s="415"/>
    </row>
    <row r="57" spans="1:13" x14ac:dyDescent="0.25">
      <c r="A57" s="416" t="s">
        <v>446</v>
      </c>
      <c r="B57" s="417"/>
      <c r="C57" s="417"/>
      <c r="D57" s="417"/>
      <c r="E57" s="417"/>
      <c r="F57" s="417"/>
      <c r="G57" s="417"/>
      <c r="H57" s="417"/>
      <c r="I57" s="417"/>
      <c r="J57" s="417"/>
      <c r="K57" s="417"/>
      <c r="L57" s="417"/>
      <c r="M57" s="417"/>
    </row>
    <row r="58" spans="1:13" x14ac:dyDescent="0.25">
      <c r="A58" s="416" t="s">
        <v>447</v>
      </c>
      <c r="B58" s="416"/>
      <c r="C58" s="416"/>
      <c r="D58" s="416"/>
      <c r="E58" s="416"/>
      <c r="F58" s="416"/>
      <c r="G58" s="416"/>
      <c r="H58" s="416"/>
      <c r="I58" s="416"/>
      <c r="J58" s="416"/>
      <c r="K58" s="416"/>
      <c r="L58" s="416"/>
      <c r="M58" s="416"/>
    </row>
    <row r="59" spans="1:13" ht="36" customHeight="1" x14ac:dyDescent="0.25">
      <c r="A59" s="418" t="s">
        <v>448</v>
      </c>
      <c r="B59" s="419"/>
      <c r="C59" s="419"/>
      <c r="D59" s="419"/>
      <c r="E59" s="419"/>
      <c r="F59" s="419"/>
      <c r="G59" s="419"/>
      <c r="H59" s="419"/>
      <c r="I59" s="419"/>
      <c r="J59" s="419"/>
      <c r="K59" s="419"/>
      <c r="L59" s="419"/>
      <c r="M59" s="419"/>
    </row>
    <row r="60" spans="1:13" ht="15" customHeight="1" x14ac:dyDescent="0.25">
      <c r="A60" s="415" t="s">
        <v>442</v>
      </c>
      <c r="B60" s="415"/>
      <c r="C60" s="415"/>
      <c r="D60" s="415"/>
      <c r="E60" s="415"/>
      <c r="F60" s="415"/>
      <c r="G60" s="415"/>
      <c r="H60" s="415"/>
      <c r="I60" s="415"/>
      <c r="J60" s="415"/>
      <c r="K60" s="415"/>
      <c r="L60" s="415"/>
      <c r="M60" s="415"/>
    </row>
    <row r="61" spans="1:13" x14ac:dyDescent="0.25">
      <c r="A61" s="411" t="s">
        <v>443</v>
      </c>
      <c r="B61" s="411"/>
      <c r="C61" s="411"/>
      <c r="D61" s="411"/>
      <c r="E61" s="411"/>
      <c r="F61" s="411"/>
      <c r="G61" s="411"/>
      <c r="H61" s="411"/>
      <c r="I61" s="411"/>
      <c r="J61" s="411"/>
      <c r="K61" s="411"/>
      <c r="L61" s="411"/>
      <c r="M61" s="411"/>
    </row>
    <row r="62" spans="1:13" x14ac:dyDescent="0.25">
      <c r="A62" s="411" t="s">
        <v>444</v>
      </c>
      <c r="B62" s="411"/>
      <c r="C62" s="411"/>
      <c r="D62" s="411"/>
      <c r="E62" s="411"/>
      <c r="F62" s="411"/>
      <c r="G62" s="411"/>
      <c r="H62" s="411"/>
      <c r="I62" s="411"/>
      <c r="J62" s="411"/>
      <c r="K62" s="411"/>
      <c r="L62" s="411"/>
      <c r="M62" s="411"/>
    </row>
    <row r="63" spans="1:13" x14ac:dyDescent="0.25">
      <c r="A63" s="295"/>
      <c r="B63" s="295"/>
      <c r="C63" s="295"/>
      <c r="D63" s="295"/>
      <c r="E63" s="295"/>
      <c r="F63" s="295"/>
      <c r="G63" s="295"/>
      <c r="H63" s="295"/>
      <c r="I63" s="295"/>
      <c r="J63" s="295"/>
      <c r="K63" s="295"/>
      <c r="L63" s="295"/>
      <c r="M63" s="295"/>
    </row>
    <row r="64" spans="1:13" x14ac:dyDescent="0.25">
      <c r="A64" s="295"/>
      <c r="B64" s="295"/>
      <c r="C64" s="295"/>
      <c r="D64" s="295"/>
      <c r="E64" s="295"/>
      <c r="F64" s="295"/>
      <c r="G64" s="295"/>
      <c r="H64" s="295"/>
      <c r="I64" s="295"/>
      <c r="J64" s="295"/>
      <c r="K64" s="295"/>
      <c r="L64" s="295"/>
      <c r="M64" s="295"/>
    </row>
    <row r="65" spans="1:13" x14ac:dyDescent="0.25">
      <c r="A65" s="295"/>
      <c r="B65" s="295"/>
      <c r="C65" s="295"/>
      <c r="D65" s="295"/>
      <c r="E65" s="295"/>
      <c r="F65" s="295"/>
      <c r="G65" s="295"/>
      <c r="H65" s="295"/>
      <c r="I65" s="295"/>
      <c r="J65" s="295"/>
      <c r="K65" s="295"/>
      <c r="L65" s="295"/>
      <c r="M65" s="295"/>
    </row>
  </sheetData>
  <mergeCells count="21">
    <mergeCell ref="O1:O2"/>
    <mergeCell ref="A6:G6"/>
    <mergeCell ref="A57:M57"/>
    <mergeCell ref="A58:M58"/>
    <mergeCell ref="A61:M61"/>
    <mergeCell ref="A59:M59"/>
    <mergeCell ref="A56:M56"/>
    <mergeCell ref="A62:M62"/>
    <mergeCell ref="A1:M1"/>
    <mergeCell ref="A2:M2"/>
    <mergeCell ref="A3:M3"/>
    <mergeCell ref="A4:M4"/>
    <mergeCell ref="A5:M5"/>
    <mergeCell ref="A8:M8"/>
    <mergeCell ref="A19:M19"/>
    <mergeCell ref="A28:M28"/>
    <mergeCell ref="A37:M37"/>
    <mergeCell ref="A39:M39"/>
    <mergeCell ref="A48:M48"/>
    <mergeCell ref="A60:M60"/>
    <mergeCell ref="A10:M10"/>
  </mergeCells>
  <hyperlinks>
    <hyperlink ref="O1" location="INDICE!A1" display="INDICE"/>
  </hyperlinks>
  <printOptions horizontalCentered="1"/>
  <pageMargins left="0.70866141732283472" right="0.70866141732283472" top="0.74803149606299213" bottom="0.74803149606299213" header="0.31496062992125984" footer="0.31496062992125984"/>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
  <sheetViews>
    <sheetView showGridLines="0" topLeftCell="A16" workbookViewId="0">
      <selection activeCell="L50" sqref="L50"/>
    </sheetView>
  </sheetViews>
  <sheetFormatPr baseColWidth="10" defaultColWidth="6.42578125" defaultRowHeight="12.75" x14ac:dyDescent="0.25"/>
  <cols>
    <col min="1" max="1" width="9.7109375" style="93" customWidth="1"/>
    <col min="2" max="5" width="9.7109375" style="87" customWidth="1"/>
    <col min="6" max="6" width="9.7109375" style="79" customWidth="1"/>
    <col min="7" max="7" width="11" style="79" bestFit="1" customWidth="1"/>
    <col min="8" max="9" width="9.7109375" style="79" customWidth="1"/>
    <col min="10" max="10" width="11.140625" style="79" bestFit="1" customWidth="1"/>
    <col min="11" max="11" width="6.42578125" style="79" bestFit="1" customWidth="1"/>
    <col min="12" max="240" width="6.42578125" style="79"/>
    <col min="241" max="241" width="6.140625" style="79" customWidth="1"/>
    <col min="242" max="242" width="10.85546875" style="79" customWidth="1"/>
    <col min="243" max="243" width="10.7109375" style="79" customWidth="1"/>
    <col min="244" max="247" width="7.5703125" style="79" customWidth="1"/>
    <col min="248" max="248" width="1.85546875" style="79" customWidth="1"/>
    <col min="249" max="252" width="7.5703125" style="79" customWidth="1"/>
    <col min="253" max="496" width="6.42578125" style="79"/>
    <col min="497" max="497" width="6.140625" style="79" customWidth="1"/>
    <col min="498" max="498" width="10.85546875" style="79" customWidth="1"/>
    <col min="499" max="499" width="10.7109375" style="79" customWidth="1"/>
    <col min="500" max="503" width="7.5703125" style="79" customWidth="1"/>
    <col min="504" max="504" width="1.85546875" style="79" customWidth="1"/>
    <col min="505" max="508" width="7.5703125" style="79" customWidth="1"/>
    <col min="509" max="752" width="6.42578125" style="79"/>
    <col min="753" max="753" width="6.140625" style="79" customWidth="1"/>
    <col min="754" max="754" width="10.85546875" style="79" customWidth="1"/>
    <col min="755" max="755" width="10.7109375" style="79" customWidth="1"/>
    <col min="756" max="759" width="7.5703125" style="79" customWidth="1"/>
    <col min="760" max="760" width="1.85546875" style="79" customWidth="1"/>
    <col min="761" max="764" width="7.5703125" style="79" customWidth="1"/>
    <col min="765" max="1008" width="6.42578125" style="79"/>
    <col min="1009" max="1009" width="6.140625" style="79" customWidth="1"/>
    <col min="1010" max="1010" width="10.85546875" style="79" customWidth="1"/>
    <col min="1011" max="1011" width="10.7109375" style="79" customWidth="1"/>
    <col min="1012" max="1015" width="7.5703125" style="79" customWidth="1"/>
    <col min="1016" max="1016" width="1.85546875" style="79" customWidth="1"/>
    <col min="1017" max="1020" width="7.5703125" style="79" customWidth="1"/>
    <col min="1021" max="1264" width="6.42578125" style="79"/>
    <col min="1265" max="1265" width="6.140625" style="79" customWidth="1"/>
    <col min="1266" max="1266" width="10.85546875" style="79" customWidth="1"/>
    <col min="1267" max="1267" width="10.7109375" style="79" customWidth="1"/>
    <col min="1268" max="1271" width="7.5703125" style="79" customWidth="1"/>
    <col min="1272" max="1272" width="1.85546875" style="79" customWidth="1"/>
    <col min="1273" max="1276" width="7.5703125" style="79" customWidth="1"/>
    <col min="1277" max="1520" width="6.42578125" style="79"/>
    <col min="1521" max="1521" width="6.140625" style="79" customWidth="1"/>
    <col min="1522" max="1522" width="10.85546875" style="79" customWidth="1"/>
    <col min="1523" max="1523" width="10.7109375" style="79" customWidth="1"/>
    <col min="1524" max="1527" width="7.5703125" style="79" customWidth="1"/>
    <col min="1528" max="1528" width="1.85546875" style="79" customWidth="1"/>
    <col min="1529" max="1532" width="7.5703125" style="79" customWidth="1"/>
    <col min="1533" max="1776" width="6.42578125" style="79"/>
    <col min="1777" max="1777" width="6.140625" style="79" customWidth="1"/>
    <col min="1778" max="1778" width="10.85546875" style="79" customWidth="1"/>
    <col min="1779" max="1779" width="10.7109375" style="79" customWidth="1"/>
    <col min="1780" max="1783" width="7.5703125" style="79" customWidth="1"/>
    <col min="1784" max="1784" width="1.85546875" style="79" customWidth="1"/>
    <col min="1785" max="1788" width="7.5703125" style="79" customWidth="1"/>
    <col min="1789" max="2032" width="6.42578125" style="79"/>
    <col min="2033" max="2033" width="6.140625" style="79" customWidth="1"/>
    <col min="2034" max="2034" width="10.85546875" style="79" customWidth="1"/>
    <col min="2035" max="2035" width="10.7109375" style="79" customWidth="1"/>
    <col min="2036" max="2039" width="7.5703125" style="79" customWidth="1"/>
    <col min="2040" max="2040" width="1.85546875" style="79" customWidth="1"/>
    <col min="2041" max="2044" width="7.5703125" style="79" customWidth="1"/>
    <col min="2045" max="2288" width="6.42578125" style="79"/>
    <col min="2289" max="2289" width="6.140625" style="79" customWidth="1"/>
    <col min="2290" max="2290" width="10.85546875" style="79" customWidth="1"/>
    <col min="2291" max="2291" width="10.7109375" style="79" customWidth="1"/>
    <col min="2292" max="2295" width="7.5703125" style="79" customWidth="1"/>
    <col min="2296" max="2296" width="1.85546875" style="79" customWidth="1"/>
    <col min="2297" max="2300" width="7.5703125" style="79" customWidth="1"/>
    <col min="2301" max="2544" width="6.42578125" style="79"/>
    <col min="2545" max="2545" width="6.140625" style="79" customWidth="1"/>
    <col min="2546" max="2546" width="10.85546875" style="79" customWidth="1"/>
    <col min="2547" max="2547" width="10.7109375" style="79" customWidth="1"/>
    <col min="2548" max="2551" width="7.5703125" style="79" customWidth="1"/>
    <col min="2552" max="2552" width="1.85546875" style="79" customWidth="1"/>
    <col min="2553" max="2556" width="7.5703125" style="79" customWidth="1"/>
    <col min="2557" max="2800" width="6.42578125" style="79"/>
    <col min="2801" max="2801" width="6.140625" style="79" customWidth="1"/>
    <col min="2802" max="2802" width="10.85546875" style="79" customWidth="1"/>
    <col min="2803" max="2803" width="10.7109375" style="79" customWidth="1"/>
    <col min="2804" max="2807" width="7.5703125" style="79" customWidth="1"/>
    <col min="2808" max="2808" width="1.85546875" style="79" customWidth="1"/>
    <col min="2809" max="2812" width="7.5703125" style="79" customWidth="1"/>
    <col min="2813" max="3056" width="6.42578125" style="79"/>
    <col min="3057" max="3057" width="6.140625" style="79" customWidth="1"/>
    <col min="3058" max="3058" width="10.85546875" style="79" customWidth="1"/>
    <col min="3059" max="3059" width="10.7109375" style="79" customWidth="1"/>
    <col min="3060" max="3063" width="7.5703125" style="79" customWidth="1"/>
    <col min="3064" max="3064" width="1.85546875" style="79" customWidth="1"/>
    <col min="3065" max="3068" width="7.5703125" style="79" customWidth="1"/>
    <col min="3069" max="3312" width="6.42578125" style="79"/>
    <col min="3313" max="3313" width="6.140625" style="79" customWidth="1"/>
    <col min="3314" max="3314" width="10.85546875" style="79" customWidth="1"/>
    <col min="3315" max="3315" width="10.7109375" style="79" customWidth="1"/>
    <col min="3316" max="3319" width="7.5703125" style="79" customWidth="1"/>
    <col min="3320" max="3320" width="1.85546875" style="79" customWidth="1"/>
    <col min="3321" max="3324" width="7.5703125" style="79" customWidth="1"/>
    <col min="3325" max="3568" width="6.42578125" style="79"/>
    <col min="3569" max="3569" width="6.140625" style="79" customWidth="1"/>
    <col min="3570" max="3570" width="10.85546875" style="79" customWidth="1"/>
    <col min="3571" max="3571" width="10.7109375" style="79" customWidth="1"/>
    <col min="3572" max="3575" width="7.5703125" style="79" customWidth="1"/>
    <col min="3576" max="3576" width="1.85546875" style="79" customWidth="1"/>
    <col min="3577" max="3580" width="7.5703125" style="79" customWidth="1"/>
    <col min="3581" max="3824" width="6.42578125" style="79"/>
    <col min="3825" max="3825" width="6.140625" style="79" customWidth="1"/>
    <col min="3826" max="3826" width="10.85546875" style="79" customWidth="1"/>
    <col min="3827" max="3827" width="10.7109375" style="79" customWidth="1"/>
    <col min="3828" max="3831" width="7.5703125" style="79" customWidth="1"/>
    <col min="3832" max="3832" width="1.85546875" style="79" customWidth="1"/>
    <col min="3833" max="3836" width="7.5703125" style="79" customWidth="1"/>
    <col min="3837" max="4080" width="6.42578125" style="79"/>
    <col min="4081" max="4081" width="6.140625" style="79" customWidth="1"/>
    <col min="4082" max="4082" width="10.85546875" style="79" customWidth="1"/>
    <col min="4083" max="4083" width="10.7109375" style="79" customWidth="1"/>
    <col min="4084" max="4087" width="7.5703125" style="79" customWidth="1"/>
    <col min="4088" max="4088" width="1.85546875" style="79" customWidth="1"/>
    <col min="4089" max="4092" width="7.5703125" style="79" customWidth="1"/>
    <col min="4093" max="4336" width="6.42578125" style="79"/>
    <col min="4337" max="4337" width="6.140625" style="79" customWidth="1"/>
    <col min="4338" max="4338" width="10.85546875" style="79" customWidth="1"/>
    <col min="4339" max="4339" width="10.7109375" style="79" customWidth="1"/>
    <col min="4340" max="4343" width="7.5703125" style="79" customWidth="1"/>
    <col min="4344" max="4344" width="1.85546875" style="79" customWidth="1"/>
    <col min="4345" max="4348" width="7.5703125" style="79" customWidth="1"/>
    <col min="4349" max="4592" width="6.42578125" style="79"/>
    <col min="4593" max="4593" width="6.140625" style="79" customWidth="1"/>
    <col min="4594" max="4594" width="10.85546875" style="79" customWidth="1"/>
    <col min="4595" max="4595" width="10.7109375" style="79" customWidth="1"/>
    <col min="4596" max="4599" width="7.5703125" style="79" customWidth="1"/>
    <col min="4600" max="4600" width="1.85546875" style="79" customWidth="1"/>
    <col min="4601" max="4604" width="7.5703125" style="79" customWidth="1"/>
    <col min="4605" max="4848" width="6.42578125" style="79"/>
    <col min="4849" max="4849" width="6.140625" style="79" customWidth="1"/>
    <col min="4850" max="4850" width="10.85546875" style="79" customWidth="1"/>
    <col min="4851" max="4851" width="10.7109375" style="79" customWidth="1"/>
    <col min="4852" max="4855" width="7.5703125" style="79" customWidth="1"/>
    <col min="4856" max="4856" width="1.85546875" style="79" customWidth="1"/>
    <col min="4857" max="4860" width="7.5703125" style="79" customWidth="1"/>
    <col min="4861" max="5104" width="6.42578125" style="79"/>
    <col min="5105" max="5105" width="6.140625" style="79" customWidth="1"/>
    <col min="5106" max="5106" width="10.85546875" style="79" customWidth="1"/>
    <col min="5107" max="5107" width="10.7109375" style="79" customWidth="1"/>
    <col min="5108" max="5111" width="7.5703125" style="79" customWidth="1"/>
    <col min="5112" max="5112" width="1.85546875" style="79" customWidth="1"/>
    <col min="5113" max="5116" width="7.5703125" style="79" customWidth="1"/>
    <col min="5117" max="5360" width="6.42578125" style="79"/>
    <col min="5361" max="5361" width="6.140625" style="79" customWidth="1"/>
    <col min="5362" max="5362" width="10.85546875" style="79" customWidth="1"/>
    <col min="5363" max="5363" width="10.7109375" style="79" customWidth="1"/>
    <col min="5364" max="5367" width="7.5703125" style="79" customWidth="1"/>
    <col min="5368" max="5368" width="1.85546875" style="79" customWidth="1"/>
    <col min="5369" max="5372" width="7.5703125" style="79" customWidth="1"/>
    <col min="5373" max="5616" width="6.42578125" style="79"/>
    <col min="5617" max="5617" width="6.140625" style="79" customWidth="1"/>
    <col min="5618" max="5618" width="10.85546875" style="79" customWidth="1"/>
    <col min="5619" max="5619" width="10.7109375" style="79" customWidth="1"/>
    <col min="5620" max="5623" width="7.5703125" style="79" customWidth="1"/>
    <col min="5624" max="5624" width="1.85546875" style="79" customWidth="1"/>
    <col min="5625" max="5628" width="7.5703125" style="79" customWidth="1"/>
    <col min="5629" max="5872" width="6.42578125" style="79"/>
    <col min="5873" max="5873" width="6.140625" style="79" customWidth="1"/>
    <col min="5874" max="5874" width="10.85546875" style="79" customWidth="1"/>
    <col min="5875" max="5875" width="10.7109375" style="79" customWidth="1"/>
    <col min="5876" max="5879" width="7.5703125" style="79" customWidth="1"/>
    <col min="5880" max="5880" width="1.85546875" style="79" customWidth="1"/>
    <col min="5881" max="5884" width="7.5703125" style="79" customWidth="1"/>
    <col min="5885" max="6128" width="6.42578125" style="79"/>
    <col min="6129" max="6129" width="6.140625" style="79" customWidth="1"/>
    <col min="6130" max="6130" width="10.85546875" style="79" customWidth="1"/>
    <col min="6131" max="6131" width="10.7109375" style="79" customWidth="1"/>
    <col min="6132" max="6135" width="7.5703125" style="79" customWidth="1"/>
    <col min="6136" max="6136" width="1.85546875" style="79" customWidth="1"/>
    <col min="6137" max="6140" width="7.5703125" style="79" customWidth="1"/>
    <col min="6141" max="6384" width="6.42578125" style="79"/>
    <col min="6385" max="6385" width="6.140625" style="79" customWidth="1"/>
    <col min="6386" max="6386" width="10.85546875" style="79" customWidth="1"/>
    <col min="6387" max="6387" width="10.7109375" style="79" customWidth="1"/>
    <col min="6388" max="6391" width="7.5703125" style="79" customWidth="1"/>
    <col min="6392" max="6392" width="1.85546875" style="79" customWidth="1"/>
    <col min="6393" max="6396" width="7.5703125" style="79" customWidth="1"/>
    <col min="6397" max="6640" width="6.42578125" style="79"/>
    <col min="6641" max="6641" width="6.140625" style="79" customWidth="1"/>
    <col min="6642" max="6642" width="10.85546875" style="79" customWidth="1"/>
    <col min="6643" max="6643" width="10.7109375" style="79" customWidth="1"/>
    <col min="6644" max="6647" width="7.5703125" style="79" customWidth="1"/>
    <col min="6648" max="6648" width="1.85546875" style="79" customWidth="1"/>
    <col min="6649" max="6652" width="7.5703125" style="79" customWidth="1"/>
    <col min="6653" max="6896" width="6.42578125" style="79"/>
    <col min="6897" max="6897" width="6.140625" style="79" customWidth="1"/>
    <col min="6898" max="6898" width="10.85546875" style="79" customWidth="1"/>
    <col min="6899" max="6899" width="10.7109375" style="79" customWidth="1"/>
    <col min="6900" max="6903" width="7.5703125" style="79" customWidth="1"/>
    <col min="6904" max="6904" width="1.85546875" style="79" customWidth="1"/>
    <col min="6905" max="6908" width="7.5703125" style="79" customWidth="1"/>
    <col min="6909" max="7152" width="6.42578125" style="79"/>
    <col min="7153" max="7153" width="6.140625" style="79" customWidth="1"/>
    <col min="7154" max="7154" width="10.85546875" style="79" customWidth="1"/>
    <col min="7155" max="7155" width="10.7109375" style="79" customWidth="1"/>
    <col min="7156" max="7159" width="7.5703125" style="79" customWidth="1"/>
    <col min="7160" max="7160" width="1.85546875" style="79" customWidth="1"/>
    <col min="7161" max="7164" width="7.5703125" style="79" customWidth="1"/>
    <col min="7165" max="7408" width="6.42578125" style="79"/>
    <col min="7409" max="7409" width="6.140625" style="79" customWidth="1"/>
    <col min="7410" max="7410" width="10.85546875" style="79" customWidth="1"/>
    <col min="7411" max="7411" width="10.7109375" style="79" customWidth="1"/>
    <col min="7412" max="7415" width="7.5703125" style="79" customWidth="1"/>
    <col min="7416" max="7416" width="1.85546875" style="79" customWidth="1"/>
    <col min="7417" max="7420" width="7.5703125" style="79" customWidth="1"/>
    <col min="7421" max="7664" width="6.42578125" style="79"/>
    <col min="7665" max="7665" width="6.140625" style="79" customWidth="1"/>
    <col min="7666" max="7666" width="10.85546875" style="79" customWidth="1"/>
    <col min="7667" max="7667" width="10.7109375" style="79" customWidth="1"/>
    <col min="7668" max="7671" width="7.5703125" style="79" customWidth="1"/>
    <col min="7672" max="7672" width="1.85546875" style="79" customWidth="1"/>
    <col min="7673" max="7676" width="7.5703125" style="79" customWidth="1"/>
    <col min="7677" max="7920" width="6.42578125" style="79"/>
    <col min="7921" max="7921" width="6.140625" style="79" customWidth="1"/>
    <col min="7922" max="7922" width="10.85546875" style="79" customWidth="1"/>
    <col min="7923" max="7923" width="10.7109375" style="79" customWidth="1"/>
    <col min="7924" max="7927" width="7.5703125" style="79" customWidth="1"/>
    <col min="7928" max="7928" width="1.85546875" style="79" customWidth="1"/>
    <col min="7929" max="7932" width="7.5703125" style="79" customWidth="1"/>
    <col min="7933" max="8176" width="6.42578125" style="79"/>
    <col min="8177" max="8177" width="6.140625" style="79" customWidth="1"/>
    <col min="8178" max="8178" width="10.85546875" style="79" customWidth="1"/>
    <col min="8179" max="8179" width="10.7109375" style="79" customWidth="1"/>
    <col min="8180" max="8183" width="7.5703125" style="79" customWidth="1"/>
    <col min="8184" max="8184" width="1.85546875" style="79" customWidth="1"/>
    <col min="8185" max="8188" width="7.5703125" style="79" customWidth="1"/>
    <col min="8189" max="8432" width="6.42578125" style="79"/>
    <col min="8433" max="8433" width="6.140625" style="79" customWidth="1"/>
    <col min="8434" max="8434" width="10.85546875" style="79" customWidth="1"/>
    <col min="8435" max="8435" width="10.7109375" style="79" customWidth="1"/>
    <col min="8436" max="8439" width="7.5703125" style="79" customWidth="1"/>
    <col min="8440" max="8440" width="1.85546875" style="79" customWidth="1"/>
    <col min="8441" max="8444" width="7.5703125" style="79" customWidth="1"/>
    <col min="8445" max="8688" width="6.42578125" style="79"/>
    <col min="8689" max="8689" width="6.140625" style="79" customWidth="1"/>
    <col min="8690" max="8690" width="10.85546875" style="79" customWidth="1"/>
    <col min="8691" max="8691" width="10.7109375" style="79" customWidth="1"/>
    <col min="8692" max="8695" width="7.5703125" style="79" customWidth="1"/>
    <col min="8696" max="8696" width="1.85546875" style="79" customWidth="1"/>
    <col min="8697" max="8700" width="7.5703125" style="79" customWidth="1"/>
    <col min="8701" max="8944" width="6.42578125" style="79"/>
    <col min="8945" max="8945" width="6.140625" style="79" customWidth="1"/>
    <col min="8946" max="8946" width="10.85546875" style="79" customWidth="1"/>
    <col min="8947" max="8947" width="10.7109375" style="79" customWidth="1"/>
    <col min="8948" max="8951" width="7.5703125" style="79" customWidth="1"/>
    <col min="8952" max="8952" width="1.85546875" style="79" customWidth="1"/>
    <col min="8953" max="8956" width="7.5703125" style="79" customWidth="1"/>
    <col min="8957" max="9200" width="6.42578125" style="79"/>
    <col min="9201" max="9201" width="6.140625" style="79" customWidth="1"/>
    <col min="9202" max="9202" width="10.85546875" style="79" customWidth="1"/>
    <col min="9203" max="9203" width="10.7109375" style="79" customWidth="1"/>
    <col min="9204" max="9207" width="7.5703125" style="79" customWidth="1"/>
    <col min="9208" max="9208" width="1.85546875" style="79" customWidth="1"/>
    <col min="9209" max="9212" width="7.5703125" style="79" customWidth="1"/>
    <col min="9213" max="9456" width="6.42578125" style="79"/>
    <col min="9457" max="9457" width="6.140625" style="79" customWidth="1"/>
    <col min="9458" max="9458" width="10.85546875" style="79" customWidth="1"/>
    <col min="9459" max="9459" width="10.7109375" style="79" customWidth="1"/>
    <col min="9460" max="9463" width="7.5703125" style="79" customWidth="1"/>
    <col min="9464" max="9464" width="1.85546875" style="79" customWidth="1"/>
    <col min="9465" max="9468" width="7.5703125" style="79" customWidth="1"/>
    <col min="9469" max="9712" width="6.42578125" style="79"/>
    <col min="9713" max="9713" width="6.140625" style="79" customWidth="1"/>
    <col min="9714" max="9714" width="10.85546875" style="79" customWidth="1"/>
    <col min="9715" max="9715" width="10.7109375" style="79" customWidth="1"/>
    <col min="9716" max="9719" width="7.5703125" style="79" customWidth="1"/>
    <col min="9720" max="9720" width="1.85546875" style="79" customWidth="1"/>
    <col min="9721" max="9724" width="7.5703125" style="79" customWidth="1"/>
    <col min="9725" max="9968" width="6.42578125" style="79"/>
    <col min="9969" max="9969" width="6.140625" style="79" customWidth="1"/>
    <col min="9970" max="9970" width="10.85546875" style="79" customWidth="1"/>
    <col min="9971" max="9971" width="10.7109375" style="79" customWidth="1"/>
    <col min="9972" max="9975" width="7.5703125" style="79" customWidth="1"/>
    <col min="9976" max="9976" width="1.85546875" style="79" customWidth="1"/>
    <col min="9977" max="9980" width="7.5703125" style="79" customWidth="1"/>
    <col min="9981" max="10224" width="6.42578125" style="79"/>
    <col min="10225" max="10225" width="6.140625" style="79" customWidth="1"/>
    <col min="10226" max="10226" width="10.85546875" style="79" customWidth="1"/>
    <col min="10227" max="10227" width="10.7109375" style="79" customWidth="1"/>
    <col min="10228" max="10231" width="7.5703125" style="79" customWidth="1"/>
    <col min="10232" max="10232" width="1.85546875" style="79" customWidth="1"/>
    <col min="10233" max="10236" width="7.5703125" style="79" customWidth="1"/>
    <col min="10237" max="10480" width="6.42578125" style="79"/>
    <col min="10481" max="10481" width="6.140625" style="79" customWidth="1"/>
    <col min="10482" max="10482" width="10.85546875" style="79" customWidth="1"/>
    <col min="10483" max="10483" width="10.7109375" style="79" customWidth="1"/>
    <col min="10484" max="10487" width="7.5703125" style="79" customWidth="1"/>
    <col min="10488" max="10488" width="1.85546875" style="79" customWidth="1"/>
    <col min="10489" max="10492" width="7.5703125" style="79" customWidth="1"/>
    <col min="10493" max="10736" width="6.42578125" style="79"/>
    <col min="10737" max="10737" width="6.140625" style="79" customWidth="1"/>
    <col min="10738" max="10738" width="10.85546875" style="79" customWidth="1"/>
    <col min="10739" max="10739" width="10.7109375" style="79" customWidth="1"/>
    <col min="10740" max="10743" width="7.5703125" style="79" customWidth="1"/>
    <col min="10744" max="10744" width="1.85546875" style="79" customWidth="1"/>
    <col min="10745" max="10748" width="7.5703125" style="79" customWidth="1"/>
    <col min="10749" max="10992" width="6.42578125" style="79"/>
    <col min="10993" max="10993" width="6.140625" style="79" customWidth="1"/>
    <col min="10994" max="10994" width="10.85546875" style="79" customWidth="1"/>
    <col min="10995" max="10995" width="10.7109375" style="79" customWidth="1"/>
    <col min="10996" max="10999" width="7.5703125" style="79" customWidth="1"/>
    <col min="11000" max="11000" width="1.85546875" style="79" customWidth="1"/>
    <col min="11001" max="11004" width="7.5703125" style="79" customWidth="1"/>
    <col min="11005" max="11248" width="6.42578125" style="79"/>
    <col min="11249" max="11249" width="6.140625" style="79" customWidth="1"/>
    <col min="11250" max="11250" width="10.85546875" style="79" customWidth="1"/>
    <col min="11251" max="11251" width="10.7109375" style="79" customWidth="1"/>
    <col min="11252" max="11255" width="7.5703125" style="79" customWidth="1"/>
    <col min="11256" max="11256" width="1.85546875" style="79" customWidth="1"/>
    <col min="11257" max="11260" width="7.5703125" style="79" customWidth="1"/>
    <col min="11261" max="11504" width="6.42578125" style="79"/>
    <col min="11505" max="11505" width="6.140625" style="79" customWidth="1"/>
    <col min="11506" max="11506" width="10.85546875" style="79" customWidth="1"/>
    <col min="11507" max="11507" width="10.7109375" style="79" customWidth="1"/>
    <col min="11508" max="11511" width="7.5703125" style="79" customWidth="1"/>
    <col min="11512" max="11512" width="1.85546875" style="79" customWidth="1"/>
    <col min="11513" max="11516" width="7.5703125" style="79" customWidth="1"/>
    <col min="11517" max="11760" width="6.42578125" style="79"/>
    <col min="11761" max="11761" width="6.140625" style="79" customWidth="1"/>
    <col min="11762" max="11762" width="10.85546875" style="79" customWidth="1"/>
    <col min="11763" max="11763" width="10.7109375" style="79" customWidth="1"/>
    <col min="11764" max="11767" width="7.5703125" style="79" customWidth="1"/>
    <col min="11768" max="11768" width="1.85546875" style="79" customWidth="1"/>
    <col min="11769" max="11772" width="7.5703125" style="79" customWidth="1"/>
    <col min="11773" max="12016" width="6.42578125" style="79"/>
    <col min="12017" max="12017" width="6.140625" style="79" customWidth="1"/>
    <col min="12018" max="12018" width="10.85546875" style="79" customWidth="1"/>
    <col min="12019" max="12019" width="10.7109375" style="79" customWidth="1"/>
    <col min="12020" max="12023" width="7.5703125" style="79" customWidth="1"/>
    <col min="12024" max="12024" width="1.85546875" style="79" customWidth="1"/>
    <col min="12025" max="12028" width="7.5703125" style="79" customWidth="1"/>
    <col min="12029" max="12272" width="6.42578125" style="79"/>
    <col min="12273" max="12273" width="6.140625" style="79" customWidth="1"/>
    <col min="12274" max="12274" width="10.85546875" style="79" customWidth="1"/>
    <col min="12275" max="12275" width="10.7109375" style="79" customWidth="1"/>
    <col min="12276" max="12279" width="7.5703125" style="79" customWidth="1"/>
    <col min="12280" max="12280" width="1.85546875" style="79" customWidth="1"/>
    <col min="12281" max="12284" width="7.5703125" style="79" customWidth="1"/>
    <col min="12285" max="12528" width="6.42578125" style="79"/>
    <col min="12529" max="12529" width="6.140625" style="79" customWidth="1"/>
    <col min="12530" max="12530" width="10.85546875" style="79" customWidth="1"/>
    <col min="12531" max="12531" width="10.7109375" style="79" customWidth="1"/>
    <col min="12532" max="12535" width="7.5703125" style="79" customWidth="1"/>
    <col min="12536" max="12536" width="1.85546875" style="79" customWidth="1"/>
    <col min="12537" max="12540" width="7.5703125" style="79" customWidth="1"/>
    <col min="12541" max="12784" width="6.42578125" style="79"/>
    <col min="12785" max="12785" width="6.140625" style="79" customWidth="1"/>
    <col min="12786" max="12786" width="10.85546875" style="79" customWidth="1"/>
    <col min="12787" max="12787" width="10.7109375" style="79" customWidth="1"/>
    <col min="12788" max="12791" width="7.5703125" style="79" customWidth="1"/>
    <col min="12792" max="12792" width="1.85546875" style="79" customWidth="1"/>
    <col min="12793" max="12796" width="7.5703125" style="79" customWidth="1"/>
    <col min="12797" max="13040" width="6.42578125" style="79"/>
    <col min="13041" max="13041" width="6.140625" style="79" customWidth="1"/>
    <col min="13042" max="13042" width="10.85546875" style="79" customWidth="1"/>
    <col min="13043" max="13043" width="10.7109375" style="79" customWidth="1"/>
    <col min="13044" max="13047" width="7.5703125" style="79" customWidth="1"/>
    <col min="13048" max="13048" width="1.85546875" style="79" customWidth="1"/>
    <col min="13049" max="13052" width="7.5703125" style="79" customWidth="1"/>
    <col min="13053" max="13296" width="6.42578125" style="79"/>
    <col min="13297" max="13297" width="6.140625" style="79" customWidth="1"/>
    <col min="13298" max="13298" width="10.85546875" style="79" customWidth="1"/>
    <col min="13299" max="13299" width="10.7109375" style="79" customWidth="1"/>
    <col min="13300" max="13303" width="7.5703125" style="79" customWidth="1"/>
    <col min="13304" max="13304" width="1.85546875" style="79" customWidth="1"/>
    <col min="13305" max="13308" width="7.5703125" style="79" customWidth="1"/>
    <col min="13309" max="13552" width="6.42578125" style="79"/>
    <col min="13553" max="13553" width="6.140625" style="79" customWidth="1"/>
    <col min="13554" max="13554" width="10.85546875" style="79" customWidth="1"/>
    <col min="13555" max="13555" width="10.7109375" style="79" customWidth="1"/>
    <col min="13556" max="13559" width="7.5703125" style="79" customWidth="1"/>
    <col min="13560" max="13560" width="1.85546875" style="79" customWidth="1"/>
    <col min="13561" max="13564" width="7.5703125" style="79" customWidth="1"/>
    <col min="13565" max="13808" width="6.42578125" style="79"/>
    <col min="13809" max="13809" width="6.140625" style="79" customWidth="1"/>
    <col min="13810" max="13810" width="10.85546875" style="79" customWidth="1"/>
    <col min="13811" max="13811" width="10.7109375" style="79" customWidth="1"/>
    <col min="13812" max="13815" width="7.5703125" style="79" customWidth="1"/>
    <col min="13816" max="13816" width="1.85546875" style="79" customWidth="1"/>
    <col min="13817" max="13820" width="7.5703125" style="79" customWidth="1"/>
    <col min="13821" max="14064" width="6.42578125" style="79"/>
    <col min="14065" max="14065" width="6.140625" style="79" customWidth="1"/>
    <col min="14066" max="14066" width="10.85546875" style="79" customWidth="1"/>
    <col min="14067" max="14067" width="10.7109375" style="79" customWidth="1"/>
    <col min="14068" max="14071" width="7.5703125" style="79" customWidth="1"/>
    <col min="14072" max="14072" width="1.85546875" style="79" customWidth="1"/>
    <col min="14073" max="14076" width="7.5703125" style="79" customWidth="1"/>
    <col min="14077" max="14320" width="6.42578125" style="79"/>
    <col min="14321" max="14321" width="6.140625" style="79" customWidth="1"/>
    <col min="14322" max="14322" width="10.85546875" style="79" customWidth="1"/>
    <col min="14323" max="14323" width="10.7109375" style="79" customWidth="1"/>
    <col min="14324" max="14327" width="7.5703125" style="79" customWidth="1"/>
    <col min="14328" max="14328" width="1.85546875" style="79" customWidth="1"/>
    <col min="14329" max="14332" width="7.5703125" style="79" customWidth="1"/>
    <col min="14333" max="14576" width="6.42578125" style="79"/>
    <col min="14577" max="14577" width="6.140625" style="79" customWidth="1"/>
    <col min="14578" max="14578" width="10.85546875" style="79" customWidth="1"/>
    <col min="14579" max="14579" width="10.7109375" style="79" customWidth="1"/>
    <col min="14580" max="14583" width="7.5703125" style="79" customWidth="1"/>
    <col min="14584" max="14584" width="1.85546875" style="79" customWidth="1"/>
    <col min="14585" max="14588" width="7.5703125" style="79" customWidth="1"/>
    <col min="14589" max="14832" width="6.42578125" style="79"/>
    <col min="14833" max="14833" width="6.140625" style="79" customWidth="1"/>
    <col min="14834" max="14834" width="10.85546875" style="79" customWidth="1"/>
    <col min="14835" max="14835" width="10.7109375" style="79" customWidth="1"/>
    <col min="14836" max="14839" width="7.5703125" style="79" customWidth="1"/>
    <col min="14840" max="14840" width="1.85546875" style="79" customWidth="1"/>
    <col min="14841" max="14844" width="7.5703125" style="79" customWidth="1"/>
    <col min="14845" max="15088" width="6.42578125" style="79"/>
    <col min="15089" max="15089" width="6.140625" style="79" customWidth="1"/>
    <col min="15090" max="15090" width="10.85546875" style="79" customWidth="1"/>
    <col min="15091" max="15091" width="10.7109375" style="79" customWidth="1"/>
    <col min="15092" max="15095" width="7.5703125" style="79" customWidth="1"/>
    <col min="15096" max="15096" width="1.85546875" style="79" customWidth="1"/>
    <col min="15097" max="15100" width="7.5703125" style="79" customWidth="1"/>
    <col min="15101" max="15344" width="6.42578125" style="79"/>
    <col min="15345" max="15345" width="6.140625" style="79" customWidth="1"/>
    <col min="15346" max="15346" width="10.85546875" style="79" customWidth="1"/>
    <col min="15347" max="15347" width="10.7109375" style="79" customWidth="1"/>
    <col min="15348" max="15351" width="7.5703125" style="79" customWidth="1"/>
    <col min="15352" max="15352" width="1.85546875" style="79" customWidth="1"/>
    <col min="15353" max="15356" width="7.5703125" style="79" customWidth="1"/>
    <col min="15357" max="15600" width="6.42578125" style="79"/>
    <col min="15601" max="15601" width="6.140625" style="79" customWidth="1"/>
    <col min="15602" max="15602" width="10.85546875" style="79" customWidth="1"/>
    <col min="15603" max="15603" width="10.7109375" style="79" customWidth="1"/>
    <col min="15604" max="15607" width="7.5703125" style="79" customWidth="1"/>
    <col min="15608" max="15608" width="1.85546875" style="79" customWidth="1"/>
    <col min="15609" max="15612" width="7.5703125" style="79" customWidth="1"/>
    <col min="15613" max="15856" width="6.42578125" style="79"/>
    <col min="15857" max="15857" width="6.140625" style="79" customWidth="1"/>
    <col min="15858" max="15858" width="10.85546875" style="79" customWidth="1"/>
    <col min="15859" max="15859" width="10.7109375" style="79" customWidth="1"/>
    <col min="15860" max="15863" width="7.5703125" style="79" customWidth="1"/>
    <col min="15864" max="15864" width="1.85546875" style="79" customWidth="1"/>
    <col min="15865" max="15868" width="7.5703125" style="79" customWidth="1"/>
    <col min="15869" max="16112" width="6.42578125" style="79"/>
    <col min="16113" max="16113" width="6.140625" style="79" customWidth="1"/>
    <col min="16114" max="16114" width="10.85546875" style="79" customWidth="1"/>
    <col min="16115" max="16115" width="10.7109375" style="79" customWidth="1"/>
    <col min="16116" max="16119" width="7.5703125" style="79" customWidth="1"/>
    <col min="16120" max="16120" width="1.85546875" style="79" customWidth="1"/>
    <col min="16121" max="16124" width="7.5703125" style="79" customWidth="1"/>
    <col min="16125" max="16384" width="6.42578125" style="79"/>
  </cols>
  <sheetData>
    <row r="1" spans="1:19" s="93" customFormat="1" ht="15" customHeight="1" x14ac:dyDescent="0.25">
      <c r="A1" s="406" t="s">
        <v>229</v>
      </c>
      <c r="B1" s="406"/>
      <c r="C1" s="406"/>
      <c r="D1" s="406"/>
      <c r="E1" s="406"/>
      <c r="F1" s="406"/>
      <c r="G1" s="406"/>
      <c r="H1" s="406"/>
      <c r="I1" s="69"/>
      <c r="J1" s="400" t="s">
        <v>178</v>
      </c>
      <c r="K1" s="69"/>
      <c r="L1" s="69"/>
      <c r="M1" s="69"/>
      <c r="N1" s="69"/>
      <c r="O1" s="69"/>
    </row>
    <row r="2" spans="1:19" s="93" customFormat="1" ht="12.75" customHeight="1" x14ac:dyDescent="0.25">
      <c r="A2" s="406" t="s">
        <v>147</v>
      </c>
      <c r="B2" s="406"/>
      <c r="C2" s="406"/>
      <c r="D2" s="406"/>
      <c r="E2" s="406"/>
      <c r="F2" s="406"/>
      <c r="G2" s="406"/>
      <c r="H2" s="406"/>
      <c r="J2" s="400"/>
    </row>
    <row r="3" spans="1:19" s="93" customFormat="1" x14ac:dyDescent="0.25">
      <c r="A3" s="406" t="s">
        <v>148</v>
      </c>
      <c r="B3" s="406"/>
      <c r="C3" s="406"/>
      <c r="D3" s="406"/>
      <c r="E3" s="406"/>
      <c r="F3" s="406"/>
      <c r="G3" s="406"/>
      <c r="H3" s="406"/>
      <c r="I3" s="69"/>
      <c r="J3" s="94"/>
    </row>
    <row r="4" spans="1:19" s="93" customFormat="1" ht="12.75" customHeight="1" x14ac:dyDescent="0.25">
      <c r="A4" s="406" t="s">
        <v>328</v>
      </c>
      <c r="B4" s="406"/>
      <c r="C4" s="406"/>
      <c r="D4" s="406"/>
      <c r="E4" s="406"/>
      <c r="F4" s="406"/>
      <c r="G4" s="406"/>
      <c r="H4" s="406"/>
      <c r="I4" s="69"/>
    </row>
    <row r="5" spans="1:19" s="93" customFormat="1" ht="12.75" customHeight="1" x14ac:dyDescent="0.25">
      <c r="A5" s="406" t="s">
        <v>370</v>
      </c>
      <c r="B5" s="406"/>
      <c r="C5" s="406"/>
      <c r="D5" s="406"/>
      <c r="E5" s="406"/>
      <c r="F5" s="406"/>
      <c r="G5" s="406"/>
      <c r="H5" s="406"/>
      <c r="I5" s="110"/>
      <c r="K5" s="296"/>
      <c r="L5" s="296"/>
      <c r="M5" s="296"/>
      <c r="N5" s="296"/>
      <c r="O5" s="296"/>
      <c r="P5" s="296"/>
      <c r="Q5" s="296"/>
      <c r="R5" s="296"/>
      <c r="S5" s="296"/>
    </row>
    <row r="6" spans="1:19" s="93" customFormat="1" ht="12.75" customHeight="1" x14ac:dyDescent="0.25">
      <c r="A6" s="83"/>
      <c r="B6" s="83"/>
      <c r="C6" s="83"/>
      <c r="D6" s="83"/>
      <c r="E6" s="83"/>
      <c r="F6" s="95"/>
      <c r="G6" s="95"/>
      <c r="H6" s="95"/>
      <c r="I6" s="110"/>
      <c r="K6" s="85"/>
      <c r="L6" s="296"/>
      <c r="M6" s="296"/>
      <c r="N6" s="296"/>
      <c r="O6" s="296"/>
      <c r="P6" s="296"/>
      <c r="Q6" s="296"/>
      <c r="R6" s="296"/>
      <c r="S6" s="296"/>
    </row>
    <row r="7" spans="1:19" x14ac:dyDescent="0.25">
      <c r="A7" s="426" t="s">
        <v>118</v>
      </c>
      <c r="B7" s="425" t="s">
        <v>0</v>
      </c>
      <c r="C7" s="425" t="s">
        <v>167</v>
      </c>
      <c r="D7" s="151" t="s">
        <v>149</v>
      </c>
      <c r="E7" s="151" t="s">
        <v>150</v>
      </c>
      <c r="F7" s="151" t="s">
        <v>226</v>
      </c>
      <c r="G7" s="151" t="s">
        <v>227</v>
      </c>
      <c r="H7" s="425" t="s">
        <v>151</v>
      </c>
      <c r="I7" s="98"/>
    </row>
    <row r="8" spans="1:19" ht="19.5" customHeight="1" x14ac:dyDescent="0.25">
      <c r="A8" s="426"/>
      <c r="B8" s="425"/>
      <c r="C8" s="425"/>
      <c r="D8" s="151" t="s">
        <v>223</v>
      </c>
      <c r="E8" s="151" t="s">
        <v>224</v>
      </c>
      <c r="F8" s="151" t="s">
        <v>225</v>
      </c>
      <c r="G8" s="151" t="s">
        <v>228</v>
      </c>
      <c r="H8" s="425" t="s">
        <v>151</v>
      </c>
      <c r="I8" s="98"/>
    </row>
    <row r="9" spans="1:19" ht="15" customHeight="1" x14ac:dyDescent="0.25">
      <c r="A9" s="422" t="s">
        <v>5</v>
      </c>
      <c r="B9" s="422"/>
      <c r="C9" s="422"/>
      <c r="D9" s="422"/>
      <c r="E9" s="422"/>
      <c r="F9" s="422"/>
      <c r="G9" s="422"/>
      <c r="H9" s="422"/>
      <c r="I9" s="98"/>
    </row>
    <row r="10" spans="1:19" x14ac:dyDescent="0.25">
      <c r="A10" s="423"/>
      <c r="B10" s="423"/>
      <c r="C10" s="423"/>
      <c r="D10" s="423"/>
      <c r="E10" s="423"/>
      <c r="F10" s="423"/>
      <c r="G10" s="423"/>
      <c r="H10" s="423"/>
      <c r="I10" s="98"/>
      <c r="K10" s="97"/>
    </row>
    <row r="11" spans="1:19" ht="15" customHeight="1" x14ac:dyDescent="0.25">
      <c r="A11" s="99">
        <v>2010</v>
      </c>
      <c r="B11" s="104">
        <f t="shared" ref="B11:B12" si="0">SUM(C11:H11)</f>
        <v>7449</v>
      </c>
      <c r="C11" s="104">
        <v>281</v>
      </c>
      <c r="D11" s="104">
        <v>249</v>
      </c>
      <c r="E11" s="104">
        <v>5990</v>
      </c>
      <c r="F11" s="104" t="s">
        <v>168</v>
      </c>
      <c r="G11" s="104" t="s">
        <v>168</v>
      </c>
      <c r="H11" s="105">
        <v>929</v>
      </c>
      <c r="I11" s="97"/>
      <c r="J11" s="97"/>
      <c r="K11" s="97"/>
      <c r="L11" s="97"/>
      <c r="M11" s="169"/>
      <c r="P11" s="97"/>
    </row>
    <row r="12" spans="1:19" ht="15" customHeight="1" x14ac:dyDescent="0.25">
      <c r="A12" s="99">
        <v>2011</v>
      </c>
      <c r="B12" s="104">
        <f t="shared" si="0"/>
        <v>7683</v>
      </c>
      <c r="C12" s="104">
        <v>295</v>
      </c>
      <c r="D12" s="104">
        <v>285</v>
      </c>
      <c r="E12" s="104">
        <v>6106</v>
      </c>
      <c r="F12" s="104" t="s">
        <v>168</v>
      </c>
      <c r="G12" s="104" t="s">
        <v>168</v>
      </c>
      <c r="H12" s="105">
        <v>997</v>
      </c>
      <c r="I12" s="97"/>
      <c r="J12" s="97"/>
      <c r="K12" s="97"/>
      <c r="L12" s="97"/>
      <c r="M12" s="169"/>
      <c r="P12" s="97"/>
    </row>
    <row r="13" spans="1:19" ht="15" customHeight="1" x14ac:dyDescent="0.25">
      <c r="A13" s="99">
        <v>2012</v>
      </c>
      <c r="B13" s="104" t="s">
        <v>122</v>
      </c>
      <c r="C13" s="104" t="s">
        <v>122</v>
      </c>
      <c r="D13" s="104" t="s">
        <v>122</v>
      </c>
      <c r="E13" s="104" t="s">
        <v>122</v>
      </c>
      <c r="F13" s="104" t="s">
        <v>122</v>
      </c>
      <c r="G13" s="104" t="s">
        <v>122</v>
      </c>
      <c r="H13" s="104" t="s">
        <v>122</v>
      </c>
      <c r="I13" s="97"/>
      <c r="J13" s="97"/>
      <c r="K13" s="97"/>
      <c r="L13" s="97"/>
      <c r="P13" s="97"/>
    </row>
    <row r="14" spans="1:19" ht="15" customHeight="1" x14ac:dyDescent="0.25">
      <c r="A14" s="99">
        <v>2013</v>
      </c>
      <c r="B14" s="104" t="s">
        <v>122</v>
      </c>
      <c r="C14" s="104" t="s">
        <v>122</v>
      </c>
      <c r="D14" s="104" t="s">
        <v>122</v>
      </c>
      <c r="E14" s="104" t="s">
        <v>122</v>
      </c>
      <c r="F14" s="104" t="s">
        <v>122</v>
      </c>
      <c r="G14" s="104" t="s">
        <v>122</v>
      </c>
      <c r="H14" s="104" t="s">
        <v>122</v>
      </c>
      <c r="I14" s="97"/>
      <c r="J14" s="97"/>
      <c r="K14" s="97"/>
      <c r="L14" s="97"/>
      <c r="P14" s="97"/>
    </row>
    <row r="15" spans="1:19" ht="15" customHeight="1" x14ac:dyDescent="0.25">
      <c r="A15" s="99" t="s">
        <v>372</v>
      </c>
      <c r="B15" s="104">
        <f>SUM(C15:H15)</f>
        <v>8963</v>
      </c>
      <c r="C15" s="104">
        <v>391</v>
      </c>
      <c r="D15" s="104">
        <v>274</v>
      </c>
      <c r="E15" s="104">
        <v>6763</v>
      </c>
      <c r="F15" s="104">
        <v>22</v>
      </c>
      <c r="G15" s="104">
        <v>944</v>
      </c>
      <c r="H15" s="105">
        <v>569</v>
      </c>
      <c r="I15" s="97"/>
      <c r="J15" s="97"/>
      <c r="K15" s="97"/>
      <c r="L15" s="97"/>
      <c r="M15" s="169"/>
      <c r="P15" s="97"/>
    </row>
    <row r="16" spans="1:19" ht="15" customHeight="1" x14ac:dyDescent="0.25">
      <c r="A16" s="99">
        <v>2015</v>
      </c>
      <c r="B16" s="104">
        <f>SUM(C16:H16)</f>
        <v>8909</v>
      </c>
      <c r="C16" s="104">
        <v>271</v>
      </c>
      <c r="D16" s="104">
        <v>231</v>
      </c>
      <c r="E16" s="104">
        <v>6767</v>
      </c>
      <c r="F16" s="104">
        <v>37</v>
      </c>
      <c r="G16" s="104">
        <v>1037</v>
      </c>
      <c r="H16" s="105">
        <f>542+24</f>
        <v>566</v>
      </c>
      <c r="I16" s="97"/>
      <c r="J16" s="97"/>
      <c r="K16" s="97"/>
      <c r="L16" s="97"/>
      <c r="M16" s="169"/>
      <c r="P16" s="97"/>
    </row>
    <row r="17" spans="1:16" ht="15" customHeight="1" x14ac:dyDescent="0.25">
      <c r="A17" s="99">
        <v>2016</v>
      </c>
      <c r="B17" s="104">
        <f>SUM(C17:H17)</f>
        <v>9161</v>
      </c>
      <c r="C17" s="104">
        <v>354</v>
      </c>
      <c r="D17" s="104">
        <v>261</v>
      </c>
      <c r="E17" s="104">
        <v>6957</v>
      </c>
      <c r="F17" s="104">
        <v>64</v>
      </c>
      <c r="G17" s="104">
        <v>1116</v>
      </c>
      <c r="H17" s="104">
        <v>409</v>
      </c>
      <c r="I17" s="97"/>
      <c r="J17" s="97"/>
      <c r="K17" s="97"/>
      <c r="L17" s="97"/>
      <c r="M17" s="169"/>
      <c r="P17" s="97"/>
    </row>
    <row r="18" spans="1:16" ht="15" customHeight="1" x14ac:dyDescent="0.25">
      <c r="A18" s="99">
        <v>2017</v>
      </c>
      <c r="B18" s="104">
        <f>SUM(C18:H18)</f>
        <v>9407</v>
      </c>
      <c r="C18" s="104">
        <v>400</v>
      </c>
      <c r="D18" s="104">
        <v>249</v>
      </c>
      <c r="E18" s="104">
        <v>7119</v>
      </c>
      <c r="F18" s="104">
        <v>53</v>
      </c>
      <c r="G18" s="104">
        <v>1143</v>
      </c>
      <c r="H18" s="104">
        <v>443</v>
      </c>
      <c r="I18" s="97"/>
      <c r="J18" s="97"/>
      <c r="K18" s="97"/>
      <c r="L18" s="97"/>
      <c r="M18" s="169"/>
      <c r="P18" s="97"/>
    </row>
    <row r="19" spans="1:16" ht="27" customHeight="1" x14ac:dyDescent="0.25">
      <c r="A19" s="99">
        <v>2018</v>
      </c>
      <c r="B19" s="104">
        <v>10115</v>
      </c>
      <c r="C19" s="104">
        <v>354</v>
      </c>
      <c r="D19" s="104">
        <v>210</v>
      </c>
      <c r="E19" s="104">
        <v>7923</v>
      </c>
      <c r="F19" s="104">
        <v>37</v>
      </c>
      <c r="G19" s="104">
        <v>1178</v>
      </c>
      <c r="H19" s="104">
        <v>413</v>
      </c>
      <c r="I19" s="97"/>
      <c r="J19" s="97"/>
      <c r="K19" s="97"/>
      <c r="L19" s="97"/>
      <c r="M19" s="169"/>
      <c r="P19" s="97"/>
    </row>
    <row r="20" spans="1:16" ht="15" customHeight="1" x14ac:dyDescent="0.25">
      <c r="A20" s="99">
        <v>2019</v>
      </c>
      <c r="B20" s="104">
        <f>+C20+D20+E20+F20+G20+H20</f>
        <v>10659</v>
      </c>
      <c r="C20" s="104">
        <v>396</v>
      </c>
      <c r="D20" s="104">
        <v>326</v>
      </c>
      <c r="E20" s="104">
        <v>8125</v>
      </c>
      <c r="F20" s="104">
        <v>41</v>
      </c>
      <c r="G20" s="104">
        <v>1348</v>
      </c>
      <c r="H20" s="104">
        <v>423</v>
      </c>
      <c r="I20" s="97"/>
      <c r="J20" s="97"/>
      <c r="K20" s="97"/>
      <c r="L20" s="97"/>
      <c r="M20" s="169"/>
      <c r="P20" s="97"/>
    </row>
    <row r="21" spans="1:16" ht="15" customHeight="1" x14ac:dyDescent="0.25">
      <c r="A21" s="99">
        <v>2020</v>
      </c>
      <c r="B21" s="104">
        <f>+C21+D21+E21+F21+G21+H21</f>
        <v>11354</v>
      </c>
      <c r="C21" s="104">
        <v>435</v>
      </c>
      <c r="D21" s="104">
        <v>355</v>
      </c>
      <c r="E21" s="104">
        <v>8561</v>
      </c>
      <c r="F21" s="104">
        <v>69</v>
      </c>
      <c r="G21" s="104">
        <v>1476</v>
      </c>
      <c r="H21" s="104">
        <v>458</v>
      </c>
      <c r="I21" s="97"/>
      <c r="J21" s="97"/>
      <c r="K21" s="97"/>
      <c r="L21" s="97"/>
      <c r="M21" s="169"/>
      <c r="P21" s="97"/>
    </row>
    <row r="22" spans="1:16" ht="15" customHeight="1" x14ac:dyDescent="0.25">
      <c r="A22" s="99">
        <v>2021</v>
      </c>
      <c r="B22" s="104">
        <f>+C22+D22+E22+F22+G22+H22</f>
        <v>11023</v>
      </c>
      <c r="C22" s="104">
        <v>322</v>
      </c>
      <c r="D22" s="104">
        <v>304</v>
      </c>
      <c r="E22" s="104">
        <v>8430</v>
      </c>
      <c r="F22" s="104">
        <v>58</v>
      </c>
      <c r="G22" s="104">
        <v>1474</v>
      </c>
      <c r="H22" s="104">
        <v>435</v>
      </c>
      <c r="I22" s="97"/>
      <c r="J22" s="97"/>
      <c r="K22" s="97"/>
      <c r="L22" s="97"/>
      <c r="M22" s="169"/>
      <c r="N22" s="97"/>
    </row>
    <row r="23" spans="1:16" ht="18" customHeight="1" x14ac:dyDescent="0.25">
      <c r="A23" s="422" t="s">
        <v>8</v>
      </c>
      <c r="B23" s="422"/>
      <c r="C23" s="422"/>
      <c r="D23" s="422"/>
      <c r="E23" s="422"/>
      <c r="F23" s="422"/>
      <c r="G23" s="422"/>
      <c r="H23" s="422"/>
    </row>
    <row r="24" spans="1:16" ht="18" customHeight="1" x14ac:dyDescent="0.25">
      <c r="A24" s="98"/>
      <c r="B24" s="80"/>
      <c r="C24" s="80"/>
      <c r="D24" s="80"/>
      <c r="E24" s="80"/>
      <c r="F24" s="98"/>
      <c r="G24" s="98"/>
      <c r="H24" s="98"/>
    </row>
    <row r="25" spans="1:16" ht="15" customHeight="1" x14ac:dyDescent="0.25">
      <c r="A25" s="99">
        <v>2010</v>
      </c>
      <c r="B25" s="92">
        <f t="shared" ref="B25:B26" si="1">SUM(C25:H25)</f>
        <v>100</v>
      </c>
      <c r="C25" s="101">
        <f t="shared" ref="C25:E26" si="2">+C11/$B11*100</f>
        <v>3.7723184320042957</v>
      </c>
      <c r="D25" s="101">
        <f t="shared" si="2"/>
        <v>3.3427305678614578</v>
      </c>
      <c r="E25" s="101">
        <f t="shared" si="2"/>
        <v>80.413478319237484</v>
      </c>
      <c r="F25" s="91" t="s">
        <v>168</v>
      </c>
      <c r="G25" s="91" t="s">
        <v>168</v>
      </c>
      <c r="H25" s="101">
        <f>+H11/$B11*100</f>
        <v>12.471472680896763</v>
      </c>
    </row>
    <row r="26" spans="1:16" ht="15" customHeight="1" x14ac:dyDescent="0.25">
      <c r="A26" s="99">
        <v>2011</v>
      </c>
      <c r="B26" s="92">
        <f t="shared" si="1"/>
        <v>100</v>
      </c>
      <c r="C26" s="101">
        <f t="shared" si="2"/>
        <v>3.8396459716256675</v>
      </c>
      <c r="D26" s="101">
        <f t="shared" si="2"/>
        <v>3.7094884810620852</v>
      </c>
      <c r="E26" s="101">
        <f t="shared" si="2"/>
        <v>79.474163738123124</v>
      </c>
      <c r="F26" s="91" t="s">
        <v>168</v>
      </c>
      <c r="G26" s="91" t="s">
        <v>168</v>
      </c>
      <c r="H26" s="101">
        <f>+H12/$B12*100</f>
        <v>12.97670180918912</v>
      </c>
    </row>
    <row r="27" spans="1:16" ht="15" customHeight="1" x14ac:dyDescent="0.25">
      <c r="A27" s="99">
        <v>2012</v>
      </c>
      <c r="B27" s="91" t="s">
        <v>122</v>
      </c>
      <c r="C27" s="91" t="s">
        <v>122</v>
      </c>
      <c r="D27" s="91" t="s">
        <v>122</v>
      </c>
      <c r="E27" s="91" t="s">
        <v>122</v>
      </c>
      <c r="F27" s="91" t="s">
        <v>122</v>
      </c>
      <c r="G27" s="91" t="s">
        <v>122</v>
      </c>
      <c r="H27" s="91" t="s">
        <v>122</v>
      </c>
    </row>
    <row r="28" spans="1:16" ht="15" customHeight="1" x14ac:dyDescent="0.25">
      <c r="A28" s="99">
        <v>2013</v>
      </c>
      <c r="B28" s="91" t="s">
        <v>122</v>
      </c>
      <c r="C28" s="91" t="s">
        <v>122</v>
      </c>
      <c r="D28" s="91" t="s">
        <v>122</v>
      </c>
      <c r="E28" s="91" t="s">
        <v>122</v>
      </c>
      <c r="F28" s="91" t="s">
        <v>122</v>
      </c>
      <c r="G28" s="91" t="s">
        <v>122</v>
      </c>
      <c r="H28" s="91" t="s">
        <v>122</v>
      </c>
    </row>
    <row r="29" spans="1:16" ht="15" customHeight="1" x14ac:dyDescent="0.25">
      <c r="A29" s="99">
        <v>2014</v>
      </c>
      <c r="B29" s="92">
        <f t="shared" ref="B29:B34" si="3">SUM(C29:H29)</f>
        <v>100</v>
      </c>
      <c r="C29" s="101">
        <f t="shared" ref="C29:H31" si="4">+C15/$B15*100</f>
        <v>4.3623786678567447</v>
      </c>
      <c r="D29" s="101">
        <f t="shared" si="4"/>
        <v>3.0570121611067722</v>
      </c>
      <c r="E29" s="101">
        <f t="shared" si="4"/>
        <v>75.454646881624456</v>
      </c>
      <c r="F29" s="101">
        <f t="shared" si="4"/>
        <v>0.24545353118375543</v>
      </c>
      <c r="G29" s="101">
        <f t="shared" si="4"/>
        <v>10.532187883521143</v>
      </c>
      <c r="H29" s="101">
        <f t="shared" si="4"/>
        <v>6.3483208747071291</v>
      </c>
    </row>
    <row r="30" spans="1:16" ht="15" customHeight="1" x14ac:dyDescent="0.25">
      <c r="A30" s="99">
        <v>2015</v>
      </c>
      <c r="B30" s="92">
        <f t="shared" si="3"/>
        <v>100</v>
      </c>
      <c r="C30" s="101">
        <f t="shared" si="4"/>
        <v>3.041867774160961</v>
      </c>
      <c r="D30" s="101">
        <f t="shared" si="4"/>
        <v>2.59288360085307</v>
      </c>
      <c r="E30" s="101">
        <f t="shared" si="4"/>
        <v>75.956897519362442</v>
      </c>
      <c r="F30" s="101">
        <f t="shared" si="4"/>
        <v>0.41531036030979906</v>
      </c>
      <c r="G30" s="101">
        <f t="shared" si="4"/>
        <v>11.639914693007071</v>
      </c>
      <c r="H30" s="101">
        <f t="shared" si="4"/>
        <v>6.3531260523066564</v>
      </c>
    </row>
    <row r="31" spans="1:16" ht="15" customHeight="1" x14ac:dyDescent="0.25">
      <c r="A31" s="99">
        <v>2016</v>
      </c>
      <c r="B31" s="92">
        <f t="shared" si="3"/>
        <v>100</v>
      </c>
      <c r="C31" s="101">
        <f t="shared" si="4"/>
        <v>3.864206964305207</v>
      </c>
      <c r="D31" s="101">
        <f t="shared" si="4"/>
        <v>2.8490339482589238</v>
      </c>
      <c r="E31" s="101">
        <f t="shared" si="4"/>
        <v>75.941491103591304</v>
      </c>
      <c r="F31" s="101">
        <f t="shared" si="4"/>
        <v>0.69861368846195826</v>
      </c>
      <c r="G31" s="101">
        <f t="shared" si="4"/>
        <v>12.182076192555398</v>
      </c>
      <c r="H31" s="101">
        <f t="shared" si="4"/>
        <v>4.4645781028272022</v>
      </c>
    </row>
    <row r="32" spans="1:16" ht="15" customHeight="1" x14ac:dyDescent="0.25">
      <c r="A32" s="99">
        <v>2017</v>
      </c>
      <c r="B32" s="92">
        <f t="shared" si="3"/>
        <v>100</v>
      </c>
      <c r="C32" s="101">
        <f>+C18/B18*100</f>
        <v>4.2521526522802162</v>
      </c>
      <c r="D32" s="101">
        <f>+D18/B18*100</f>
        <v>2.6469650260444353</v>
      </c>
      <c r="E32" s="101">
        <f>+E18/B18*100</f>
        <v>75.677686828957164</v>
      </c>
      <c r="F32" s="101">
        <f>+F18/B18*100</f>
        <v>0.56341022642712879</v>
      </c>
      <c r="G32" s="101">
        <f>+G18/B18*100</f>
        <v>12.15052620389072</v>
      </c>
      <c r="H32" s="101">
        <f>+H18/B18*100</f>
        <v>4.7092590624003403</v>
      </c>
      <c r="J32" s="86"/>
    </row>
    <row r="33" spans="1:16" ht="15" customHeight="1" x14ac:dyDescent="0.25">
      <c r="A33" s="99">
        <v>2018</v>
      </c>
      <c r="B33" s="92">
        <f t="shared" si="3"/>
        <v>100</v>
      </c>
      <c r="C33" s="101">
        <f>+C19/B19*100</f>
        <v>3.4997528423133959</v>
      </c>
      <c r="D33" s="101">
        <f>+D19/B19*100</f>
        <v>2.0761245674740483</v>
      </c>
      <c r="E33" s="101">
        <f>+E19/B19*100</f>
        <v>78.3292140385566</v>
      </c>
      <c r="F33" s="101">
        <f>+F19/B19*100</f>
        <v>0.36579337617399899</v>
      </c>
      <c r="G33" s="101">
        <f>+G19/B19*100</f>
        <v>11.646070192782995</v>
      </c>
      <c r="H33" s="101">
        <f>+H19/B19*100</f>
        <v>4.0830449826989623</v>
      </c>
      <c r="I33" s="86"/>
      <c r="J33" s="86"/>
      <c r="K33" s="86"/>
      <c r="L33" s="86"/>
    </row>
    <row r="34" spans="1:16" ht="15" customHeight="1" x14ac:dyDescent="0.25">
      <c r="A34" s="99">
        <v>2019</v>
      </c>
      <c r="B34" s="92">
        <f t="shared" si="3"/>
        <v>99.999999999999972</v>
      </c>
      <c r="C34" s="101">
        <f>+C20/B20*100</f>
        <v>3.7151702786377707</v>
      </c>
      <c r="D34" s="101">
        <f>+D20/B20*100</f>
        <v>3.0584482596866498</v>
      </c>
      <c r="E34" s="101">
        <f>+E20/B20*100</f>
        <v>76.226662913969406</v>
      </c>
      <c r="F34" s="101">
        <f>+F20/B20*100</f>
        <v>0.38465146824279955</v>
      </c>
      <c r="G34" s="101">
        <f>+G20/B20*100</f>
        <v>12.646589736373018</v>
      </c>
      <c r="H34" s="101">
        <f>+H20/B20*100</f>
        <v>3.9684773430903464</v>
      </c>
      <c r="I34" s="86"/>
      <c r="J34" s="86"/>
    </row>
    <row r="35" spans="1:16" ht="15" customHeight="1" x14ac:dyDescent="0.25">
      <c r="A35" s="99">
        <v>2020</v>
      </c>
      <c r="B35" s="92">
        <f t="shared" ref="B35" si="5">SUM(C35:H35)</f>
        <v>100</v>
      </c>
      <c r="C35" s="101">
        <f>+C21/B21*100</f>
        <v>3.8312488990664084</v>
      </c>
      <c r="D35" s="101">
        <f>+D21/B21*100</f>
        <v>3.1266514003875283</v>
      </c>
      <c r="E35" s="101">
        <f>+E21/B21*100</f>
        <v>75.400739827373613</v>
      </c>
      <c r="F35" s="101">
        <f>+F21/B21*100</f>
        <v>0.60771534261053373</v>
      </c>
      <c r="G35" s="101">
        <f>+G21/B21*100</f>
        <v>12.999823850625331</v>
      </c>
      <c r="H35" s="101">
        <f>+H21/B21*100</f>
        <v>4.0338206799365857</v>
      </c>
      <c r="I35" s="86"/>
    </row>
    <row r="36" spans="1:16" ht="15" customHeight="1" thickBot="1" x14ac:dyDescent="0.3">
      <c r="A36" s="100">
        <v>2021</v>
      </c>
      <c r="B36" s="102"/>
      <c r="C36" s="103"/>
      <c r="D36" s="103"/>
      <c r="E36" s="103"/>
      <c r="F36" s="103"/>
      <c r="G36" s="103"/>
      <c r="H36" s="103"/>
    </row>
    <row r="37" spans="1:16" ht="53.25" customHeight="1" x14ac:dyDescent="0.25">
      <c r="A37" s="420" t="s">
        <v>402</v>
      </c>
      <c r="B37" s="420"/>
      <c r="C37" s="420"/>
      <c r="D37" s="420"/>
      <c r="E37" s="420"/>
      <c r="F37" s="420"/>
      <c r="G37" s="420"/>
      <c r="H37" s="420"/>
      <c r="I37" s="305"/>
      <c r="J37" s="305"/>
      <c r="K37" s="305"/>
      <c r="L37" s="305"/>
      <c r="M37" s="305"/>
      <c r="N37" s="305"/>
      <c r="O37" s="305"/>
      <c r="P37" s="305"/>
    </row>
    <row r="38" spans="1:16" ht="18" customHeight="1" x14ac:dyDescent="0.25">
      <c r="A38" s="421" t="s">
        <v>373</v>
      </c>
      <c r="B38" s="421"/>
      <c r="C38" s="421"/>
      <c r="D38" s="421"/>
      <c r="E38" s="421"/>
      <c r="F38" s="421"/>
      <c r="G38" s="421"/>
      <c r="H38" s="421"/>
    </row>
    <row r="39" spans="1:16" x14ac:dyDescent="0.25">
      <c r="A39" s="424" t="s">
        <v>371</v>
      </c>
      <c r="B39" s="424"/>
      <c r="C39" s="424"/>
      <c r="D39" s="424"/>
      <c r="E39" s="424"/>
      <c r="F39" s="424"/>
      <c r="G39" s="424"/>
      <c r="H39" s="424"/>
    </row>
    <row r="40" spans="1:16" x14ac:dyDescent="0.25">
      <c r="A40" s="402" t="s">
        <v>366</v>
      </c>
      <c r="B40" s="402"/>
      <c r="C40" s="402"/>
      <c r="D40" s="402"/>
      <c r="E40" s="402"/>
      <c r="F40" s="402"/>
      <c r="G40" s="402"/>
      <c r="H40" s="402"/>
    </row>
  </sheetData>
  <mergeCells count="17">
    <mergeCell ref="J1:J2"/>
    <mergeCell ref="A9:H9"/>
    <mergeCell ref="H7:H8"/>
    <mergeCell ref="A1:H1"/>
    <mergeCell ref="A2:H2"/>
    <mergeCell ref="A3:H3"/>
    <mergeCell ref="A7:A8"/>
    <mergeCell ref="B7:B8"/>
    <mergeCell ref="C7:C8"/>
    <mergeCell ref="A4:H4"/>
    <mergeCell ref="A5:H5"/>
    <mergeCell ref="A37:H37"/>
    <mergeCell ref="A40:H40"/>
    <mergeCell ref="A38:H38"/>
    <mergeCell ref="A23:H23"/>
    <mergeCell ref="A10:H10"/>
    <mergeCell ref="A39:H39"/>
  </mergeCells>
  <hyperlinks>
    <hyperlink ref="J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showGridLines="0" workbookViewId="0">
      <selection activeCell="L50" sqref="L50"/>
    </sheetView>
  </sheetViews>
  <sheetFormatPr baseColWidth="10" defaultColWidth="6.42578125" defaultRowHeight="12.75" x14ac:dyDescent="0.25"/>
  <cols>
    <col min="1" max="1" width="9.7109375" style="93" customWidth="1"/>
    <col min="2" max="5" width="9.7109375" style="87" customWidth="1"/>
    <col min="6" max="6" width="9.7109375" style="79" customWidth="1"/>
    <col min="7" max="7" width="11" style="79" bestFit="1" customWidth="1"/>
    <col min="8" max="9" width="9.7109375" style="79" customWidth="1"/>
    <col min="10" max="10" width="9" style="79" bestFit="1" customWidth="1"/>
    <col min="11" max="213" width="6.42578125" style="79"/>
    <col min="214" max="214" width="6.140625" style="79" customWidth="1"/>
    <col min="215" max="215" width="10.85546875" style="79" customWidth="1"/>
    <col min="216" max="216" width="10.7109375" style="79" customWidth="1"/>
    <col min="217" max="220" width="7.5703125" style="79" customWidth="1"/>
    <col min="221" max="221" width="1.85546875" style="79" customWidth="1"/>
    <col min="222" max="225" width="7.5703125" style="79" customWidth="1"/>
    <col min="226" max="469" width="6.42578125" style="79"/>
    <col min="470" max="470" width="6.140625" style="79" customWidth="1"/>
    <col min="471" max="471" width="10.85546875" style="79" customWidth="1"/>
    <col min="472" max="472" width="10.7109375" style="79" customWidth="1"/>
    <col min="473" max="476" width="7.5703125" style="79" customWidth="1"/>
    <col min="477" max="477" width="1.85546875" style="79" customWidth="1"/>
    <col min="478" max="481" width="7.5703125" style="79" customWidth="1"/>
    <col min="482" max="725" width="6.42578125" style="79"/>
    <col min="726" max="726" width="6.140625" style="79" customWidth="1"/>
    <col min="727" max="727" width="10.85546875" style="79" customWidth="1"/>
    <col min="728" max="728" width="10.7109375" style="79" customWidth="1"/>
    <col min="729" max="732" width="7.5703125" style="79" customWidth="1"/>
    <col min="733" max="733" width="1.85546875" style="79" customWidth="1"/>
    <col min="734" max="737" width="7.5703125" style="79" customWidth="1"/>
    <col min="738" max="981" width="6.42578125" style="79"/>
    <col min="982" max="982" width="6.140625" style="79" customWidth="1"/>
    <col min="983" max="983" width="10.85546875" style="79" customWidth="1"/>
    <col min="984" max="984" width="10.7109375" style="79" customWidth="1"/>
    <col min="985" max="988" width="7.5703125" style="79" customWidth="1"/>
    <col min="989" max="989" width="1.85546875" style="79" customWidth="1"/>
    <col min="990" max="993" width="7.5703125" style="79" customWidth="1"/>
    <col min="994" max="1237" width="6.42578125" style="79"/>
    <col min="1238" max="1238" width="6.140625" style="79" customWidth="1"/>
    <col min="1239" max="1239" width="10.85546875" style="79" customWidth="1"/>
    <col min="1240" max="1240" width="10.7109375" style="79" customWidth="1"/>
    <col min="1241" max="1244" width="7.5703125" style="79" customWidth="1"/>
    <col min="1245" max="1245" width="1.85546875" style="79" customWidth="1"/>
    <col min="1246" max="1249" width="7.5703125" style="79" customWidth="1"/>
    <col min="1250" max="1493" width="6.42578125" style="79"/>
    <col min="1494" max="1494" width="6.140625" style="79" customWidth="1"/>
    <col min="1495" max="1495" width="10.85546875" style="79" customWidth="1"/>
    <col min="1496" max="1496" width="10.7109375" style="79" customWidth="1"/>
    <col min="1497" max="1500" width="7.5703125" style="79" customWidth="1"/>
    <col min="1501" max="1501" width="1.85546875" style="79" customWidth="1"/>
    <col min="1502" max="1505" width="7.5703125" style="79" customWidth="1"/>
    <col min="1506" max="1749" width="6.42578125" style="79"/>
    <col min="1750" max="1750" width="6.140625" style="79" customWidth="1"/>
    <col min="1751" max="1751" width="10.85546875" style="79" customWidth="1"/>
    <col min="1752" max="1752" width="10.7109375" style="79" customWidth="1"/>
    <col min="1753" max="1756" width="7.5703125" style="79" customWidth="1"/>
    <col min="1757" max="1757" width="1.85546875" style="79" customWidth="1"/>
    <col min="1758" max="1761" width="7.5703125" style="79" customWidth="1"/>
    <col min="1762" max="2005" width="6.42578125" style="79"/>
    <col min="2006" max="2006" width="6.140625" style="79" customWidth="1"/>
    <col min="2007" max="2007" width="10.85546875" style="79" customWidth="1"/>
    <col min="2008" max="2008" width="10.7109375" style="79" customWidth="1"/>
    <col min="2009" max="2012" width="7.5703125" style="79" customWidth="1"/>
    <col min="2013" max="2013" width="1.85546875" style="79" customWidth="1"/>
    <col min="2014" max="2017" width="7.5703125" style="79" customWidth="1"/>
    <col min="2018" max="2261" width="6.42578125" style="79"/>
    <col min="2262" max="2262" width="6.140625" style="79" customWidth="1"/>
    <col min="2263" max="2263" width="10.85546875" style="79" customWidth="1"/>
    <col min="2264" max="2264" width="10.7109375" style="79" customWidth="1"/>
    <col min="2265" max="2268" width="7.5703125" style="79" customWidth="1"/>
    <col min="2269" max="2269" width="1.85546875" style="79" customWidth="1"/>
    <col min="2270" max="2273" width="7.5703125" style="79" customWidth="1"/>
    <col min="2274" max="2517" width="6.42578125" style="79"/>
    <col min="2518" max="2518" width="6.140625" style="79" customWidth="1"/>
    <col min="2519" max="2519" width="10.85546875" style="79" customWidth="1"/>
    <col min="2520" max="2520" width="10.7109375" style="79" customWidth="1"/>
    <col min="2521" max="2524" width="7.5703125" style="79" customWidth="1"/>
    <col min="2525" max="2525" width="1.85546875" style="79" customWidth="1"/>
    <col min="2526" max="2529" width="7.5703125" style="79" customWidth="1"/>
    <col min="2530" max="2773" width="6.42578125" style="79"/>
    <col min="2774" max="2774" width="6.140625" style="79" customWidth="1"/>
    <col min="2775" max="2775" width="10.85546875" style="79" customWidth="1"/>
    <col min="2776" max="2776" width="10.7109375" style="79" customWidth="1"/>
    <col min="2777" max="2780" width="7.5703125" style="79" customWidth="1"/>
    <col min="2781" max="2781" width="1.85546875" style="79" customWidth="1"/>
    <col min="2782" max="2785" width="7.5703125" style="79" customWidth="1"/>
    <col min="2786" max="3029" width="6.42578125" style="79"/>
    <col min="3030" max="3030" width="6.140625" style="79" customWidth="1"/>
    <col min="3031" max="3031" width="10.85546875" style="79" customWidth="1"/>
    <col min="3032" max="3032" width="10.7109375" style="79" customWidth="1"/>
    <col min="3033" max="3036" width="7.5703125" style="79" customWidth="1"/>
    <col min="3037" max="3037" width="1.85546875" style="79" customWidth="1"/>
    <col min="3038" max="3041" width="7.5703125" style="79" customWidth="1"/>
    <col min="3042" max="3285" width="6.42578125" style="79"/>
    <col min="3286" max="3286" width="6.140625" style="79" customWidth="1"/>
    <col min="3287" max="3287" width="10.85546875" style="79" customWidth="1"/>
    <col min="3288" max="3288" width="10.7109375" style="79" customWidth="1"/>
    <col min="3289" max="3292" width="7.5703125" style="79" customWidth="1"/>
    <col min="3293" max="3293" width="1.85546875" style="79" customWidth="1"/>
    <col min="3294" max="3297" width="7.5703125" style="79" customWidth="1"/>
    <col min="3298" max="3541" width="6.42578125" style="79"/>
    <col min="3542" max="3542" width="6.140625" style="79" customWidth="1"/>
    <col min="3543" max="3543" width="10.85546875" style="79" customWidth="1"/>
    <col min="3544" max="3544" width="10.7109375" style="79" customWidth="1"/>
    <col min="3545" max="3548" width="7.5703125" style="79" customWidth="1"/>
    <col min="3549" max="3549" width="1.85546875" style="79" customWidth="1"/>
    <col min="3550" max="3553" width="7.5703125" style="79" customWidth="1"/>
    <col min="3554" max="3797" width="6.42578125" style="79"/>
    <col min="3798" max="3798" width="6.140625" style="79" customWidth="1"/>
    <col min="3799" max="3799" width="10.85546875" style="79" customWidth="1"/>
    <col min="3800" max="3800" width="10.7109375" style="79" customWidth="1"/>
    <col min="3801" max="3804" width="7.5703125" style="79" customWidth="1"/>
    <col min="3805" max="3805" width="1.85546875" style="79" customWidth="1"/>
    <col min="3806" max="3809" width="7.5703125" style="79" customWidth="1"/>
    <col min="3810" max="4053" width="6.42578125" style="79"/>
    <col min="4054" max="4054" width="6.140625" style="79" customWidth="1"/>
    <col min="4055" max="4055" width="10.85546875" style="79" customWidth="1"/>
    <col min="4056" max="4056" width="10.7109375" style="79" customWidth="1"/>
    <col min="4057" max="4060" width="7.5703125" style="79" customWidth="1"/>
    <col min="4061" max="4061" width="1.85546875" style="79" customWidth="1"/>
    <col min="4062" max="4065" width="7.5703125" style="79" customWidth="1"/>
    <col min="4066" max="4309" width="6.42578125" style="79"/>
    <col min="4310" max="4310" width="6.140625" style="79" customWidth="1"/>
    <col min="4311" max="4311" width="10.85546875" style="79" customWidth="1"/>
    <col min="4312" max="4312" width="10.7109375" style="79" customWidth="1"/>
    <col min="4313" max="4316" width="7.5703125" style="79" customWidth="1"/>
    <col min="4317" max="4317" width="1.85546875" style="79" customWidth="1"/>
    <col min="4318" max="4321" width="7.5703125" style="79" customWidth="1"/>
    <col min="4322" max="4565" width="6.42578125" style="79"/>
    <col min="4566" max="4566" width="6.140625" style="79" customWidth="1"/>
    <col min="4567" max="4567" width="10.85546875" style="79" customWidth="1"/>
    <col min="4568" max="4568" width="10.7109375" style="79" customWidth="1"/>
    <col min="4569" max="4572" width="7.5703125" style="79" customWidth="1"/>
    <col min="4573" max="4573" width="1.85546875" style="79" customWidth="1"/>
    <col min="4574" max="4577" width="7.5703125" style="79" customWidth="1"/>
    <col min="4578" max="4821" width="6.42578125" style="79"/>
    <col min="4822" max="4822" width="6.140625" style="79" customWidth="1"/>
    <col min="4823" max="4823" width="10.85546875" style="79" customWidth="1"/>
    <col min="4824" max="4824" width="10.7109375" style="79" customWidth="1"/>
    <col min="4825" max="4828" width="7.5703125" style="79" customWidth="1"/>
    <col min="4829" max="4829" width="1.85546875" style="79" customWidth="1"/>
    <col min="4830" max="4833" width="7.5703125" style="79" customWidth="1"/>
    <col min="4834" max="5077" width="6.42578125" style="79"/>
    <col min="5078" max="5078" width="6.140625" style="79" customWidth="1"/>
    <col min="5079" max="5079" width="10.85546875" style="79" customWidth="1"/>
    <col min="5080" max="5080" width="10.7109375" style="79" customWidth="1"/>
    <col min="5081" max="5084" width="7.5703125" style="79" customWidth="1"/>
    <col min="5085" max="5085" width="1.85546875" style="79" customWidth="1"/>
    <col min="5086" max="5089" width="7.5703125" style="79" customWidth="1"/>
    <col min="5090" max="5333" width="6.42578125" style="79"/>
    <col min="5334" max="5334" width="6.140625" style="79" customWidth="1"/>
    <col min="5335" max="5335" width="10.85546875" style="79" customWidth="1"/>
    <col min="5336" max="5336" width="10.7109375" style="79" customWidth="1"/>
    <col min="5337" max="5340" width="7.5703125" style="79" customWidth="1"/>
    <col min="5341" max="5341" width="1.85546875" style="79" customWidth="1"/>
    <col min="5342" max="5345" width="7.5703125" style="79" customWidth="1"/>
    <col min="5346" max="5589" width="6.42578125" style="79"/>
    <col min="5590" max="5590" width="6.140625" style="79" customWidth="1"/>
    <col min="5591" max="5591" width="10.85546875" style="79" customWidth="1"/>
    <col min="5592" max="5592" width="10.7109375" style="79" customWidth="1"/>
    <col min="5593" max="5596" width="7.5703125" style="79" customWidth="1"/>
    <col min="5597" max="5597" width="1.85546875" style="79" customWidth="1"/>
    <col min="5598" max="5601" width="7.5703125" style="79" customWidth="1"/>
    <col min="5602" max="5845" width="6.42578125" style="79"/>
    <col min="5846" max="5846" width="6.140625" style="79" customWidth="1"/>
    <col min="5847" max="5847" width="10.85546875" style="79" customWidth="1"/>
    <col min="5848" max="5848" width="10.7109375" style="79" customWidth="1"/>
    <col min="5849" max="5852" width="7.5703125" style="79" customWidth="1"/>
    <col min="5853" max="5853" width="1.85546875" style="79" customWidth="1"/>
    <col min="5854" max="5857" width="7.5703125" style="79" customWidth="1"/>
    <col min="5858" max="6101" width="6.42578125" style="79"/>
    <col min="6102" max="6102" width="6.140625" style="79" customWidth="1"/>
    <col min="6103" max="6103" width="10.85546875" style="79" customWidth="1"/>
    <col min="6104" max="6104" width="10.7109375" style="79" customWidth="1"/>
    <col min="6105" max="6108" width="7.5703125" style="79" customWidth="1"/>
    <col min="6109" max="6109" width="1.85546875" style="79" customWidth="1"/>
    <col min="6110" max="6113" width="7.5703125" style="79" customWidth="1"/>
    <col min="6114" max="6357" width="6.42578125" style="79"/>
    <col min="6358" max="6358" width="6.140625" style="79" customWidth="1"/>
    <col min="6359" max="6359" width="10.85546875" style="79" customWidth="1"/>
    <col min="6360" max="6360" width="10.7109375" style="79" customWidth="1"/>
    <col min="6361" max="6364" width="7.5703125" style="79" customWidth="1"/>
    <col min="6365" max="6365" width="1.85546875" style="79" customWidth="1"/>
    <col min="6366" max="6369" width="7.5703125" style="79" customWidth="1"/>
    <col min="6370" max="6613" width="6.42578125" style="79"/>
    <col min="6614" max="6614" width="6.140625" style="79" customWidth="1"/>
    <col min="6615" max="6615" width="10.85546875" style="79" customWidth="1"/>
    <col min="6616" max="6616" width="10.7109375" style="79" customWidth="1"/>
    <col min="6617" max="6620" width="7.5703125" style="79" customWidth="1"/>
    <col min="6621" max="6621" width="1.85546875" style="79" customWidth="1"/>
    <col min="6622" max="6625" width="7.5703125" style="79" customWidth="1"/>
    <col min="6626" max="6869" width="6.42578125" style="79"/>
    <col min="6870" max="6870" width="6.140625" style="79" customWidth="1"/>
    <col min="6871" max="6871" width="10.85546875" style="79" customWidth="1"/>
    <col min="6872" max="6872" width="10.7109375" style="79" customWidth="1"/>
    <col min="6873" max="6876" width="7.5703125" style="79" customWidth="1"/>
    <col min="6877" max="6877" width="1.85546875" style="79" customWidth="1"/>
    <col min="6878" max="6881" width="7.5703125" style="79" customWidth="1"/>
    <col min="6882" max="7125" width="6.42578125" style="79"/>
    <col min="7126" max="7126" width="6.140625" style="79" customWidth="1"/>
    <col min="7127" max="7127" width="10.85546875" style="79" customWidth="1"/>
    <col min="7128" max="7128" width="10.7109375" style="79" customWidth="1"/>
    <col min="7129" max="7132" width="7.5703125" style="79" customWidth="1"/>
    <col min="7133" max="7133" width="1.85546875" style="79" customWidth="1"/>
    <col min="7134" max="7137" width="7.5703125" style="79" customWidth="1"/>
    <col min="7138" max="7381" width="6.42578125" style="79"/>
    <col min="7382" max="7382" width="6.140625" style="79" customWidth="1"/>
    <col min="7383" max="7383" width="10.85546875" style="79" customWidth="1"/>
    <col min="7384" max="7384" width="10.7109375" style="79" customWidth="1"/>
    <col min="7385" max="7388" width="7.5703125" style="79" customWidth="1"/>
    <col min="7389" max="7389" width="1.85546875" style="79" customWidth="1"/>
    <col min="7390" max="7393" width="7.5703125" style="79" customWidth="1"/>
    <col min="7394" max="7637" width="6.42578125" style="79"/>
    <col min="7638" max="7638" width="6.140625" style="79" customWidth="1"/>
    <col min="7639" max="7639" width="10.85546875" style="79" customWidth="1"/>
    <col min="7640" max="7640" width="10.7109375" style="79" customWidth="1"/>
    <col min="7641" max="7644" width="7.5703125" style="79" customWidth="1"/>
    <col min="7645" max="7645" width="1.85546875" style="79" customWidth="1"/>
    <col min="7646" max="7649" width="7.5703125" style="79" customWidth="1"/>
    <col min="7650" max="7893" width="6.42578125" style="79"/>
    <col min="7894" max="7894" width="6.140625" style="79" customWidth="1"/>
    <col min="7895" max="7895" width="10.85546875" style="79" customWidth="1"/>
    <col min="7896" max="7896" width="10.7109375" style="79" customWidth="1"/>
    <col min="7897" max="7900" width="7.5703125" style="79" customWidth="1"/>
    <col min="7901" max="7901" width="1.85546875" style="79" customWidth="1"/>
    <col min="7902" max="7905" width="7.5703125" style="79" customWidth="1"/>
    <col min="7906" max="8149" width="6.42578125" style="79"/>
    <col min="8150" max="8150" width="6.140625" style="79" customWidth="1"/>
    <col min="8151" max="8151" width="10.85546875" style="79" customWidth="1"/>
    <col min="8152" max="8152" width="10.7109375" style="79" customWidth="1"/>
    <col min="8153" max="8156" width="7.5703125" style="79" customWidth="1"/>
    <col min="8157" max="8157" width="1.85546875" style="79" customWidth="1"/>
    <col min="8158" max="8161" width="7.5703125" style="79" customWidth="1"/>
    <col min="8162" max="8405" width="6.42578125" style="79"/>
    <col min="8406" max="8406" width="6.140625" style="79" customWidth="1"/>
    <col min="8407" max="8407" width="10.85546875" style="79" customWidth="1"/>
    <col min="8408" max="8408" width="10.7109375" style="79" customWidth="1"/>
    <col min="8409" max="8412" width="7.5703125" style="79" customWidth="1"/>
    <col min="8413" max="8413" width="1.85546875" style="79" customWidth="1"/>
    <col min="8414" max="8417" width="7.5703125" style="79" customWidth="1"/>
    <col min="8418" max="8661" width="6.42578125" style="79"/>
    <col min="8662" max="8662" width="6.140625" style="79" customWidth="1"/>
    <col min="8663" max="8663" width="10.85546875" style="79" customWidth="1"/>
    <col min="8664" max="8664" width="10.7109375" style="79" customWidth="1"/>
    <col min="8665" max="8668" width="7.5703125" style="79" customWidth="1"/>
    <col min="8669" max="8669" width="1.85546875" style="79" customWidth="1"/>
    <col min="8670" max="8673" width="7.5703125" style="79" customWidth="1"/>
    <col min="8674" max="8917" width="6.42578125" style="79"/>
    <col min="8918" max="8918" width="6.140625" style="79" customWidth="1"/>
    <col min="8919" max="8919" width="10.85546875" style="79" customWidth="1"/>
    <col min="8920" max="8920" width="10.7109375" style="79" customWidth="1"/>
    <col min="8921" max="8924" width="7.5703125" style="79" customWidth="1"/>
    <col min="8925" max="8925" width="1.85546875" style="79" customWidth="1"/>
    <col min="8926" max="8929" width="7.5703125" style="79" customWidth="1"/>
    <col min="8930" max="9173" width="6.42578125" style="79"/>
    <col min="9174" max="9174" width="6.140625" style="79" customWidth="1"/>
    <col min="9175" max="9175" width="10.85546875" style="79" customWidth="1"/>
    <col min="9176" max="9176" width="10.7109375" style="79" customWidth="1"/>
    <col min="9177" max="9180" width="7.5703125" style="79" customWidth="1"/>
    <col min="9181" max="9181" width="1.85546875" style="79" customWidth="1"/>
    <col min="9182" max="9185" width="7.5703125" style="79" customWidth="1"/>
    <col min="9186" max="9429" width="6.42578125" style="79"/>
    <col min="9430" max="9430" width="6.140625" style="79" customWidth="1"/>
    <col min="9431" max="9431" width="10.85546875" style="79" customWidth="1"/>
    <col min="9432" max="9432" width="10.7109375" style="79" customWidth="1"/>
    <col min="9433" max="9436" width="7.5703125" style="79" customWidth="1"/>
    <col min="9437" max="9437" width="1.85546875" style="79" customWidth="1"/>
    <col min="9438" max="9441" width="7.5703125" style="79" customWidth="1"/>
    <col min="9442" max="9685" width="6.42578125" style="79"/>
    <col min="9686" max="9686" width="6.140625" style="79" customWidth="1"/>
    <col min="9687" max="9687" width="10.85546875" style="79" customWidth="1"/>
    <col min="9688" max="9688" width="10.7109375" style="79" customWidth="1"/>
    <col min="9689" max="9692" width="7.5703125" style="79" customWidth="1"/>
    <col min="9693" max="9693" width="1.85546875" style="79" customWidth="1"/>
    <col min="9694" max="9697" width="7.5703125" style="79" customWidth="1"/>
    <col min="9698" max="9941" width="6.42578125" style="79"/>
    <col min="9942" max="9942" width="6.140625" style="79" customWidth="1"/>
    <col min="9943" max="9943" width="10.85546875" style="79" customWidth="1"/>
    <col min="9944" max="9944" width="10.7109375" style="79" customWidth="1"/>
    <col min="9945" max="9948" width="7.5703125" style="79" customWidth="1"/>
    <col min="9949" max="9949" width="1.85546875" style="79" customWidth="1"/>
    <col min="9950" max="9953" width="7.5703125" style="79" customWidth="1"/>
    <col min="9954" max="10197" width="6.42578125" style="79"/>
    <col min="10198" max="10198" width="6.140625" style="79" customWidth="1"/>
    <col min="10199" max="10199" width="10.85546875" style="79" customWidth="1"/>
    <col min="10200" max="10200" width="10.7109375" style="79" customWidth="1"/>
    <col min="10201" max="10204" width="7.5703125" style="79" customWidth="1"/>
    <col min="10205" max="10205" width="1.85546875" style="79" customWidth="1"/>
    <col min="10206" max="10209" width="7.5703125" style="79" customWidth="1"/>
    <col min="10210" max="10453" width="6.42578125" style="79"/>
    <col min="10454" max="10454" width="6.140625" style="79" customWidth="1"/>
    <col min="10455" max="10455" width="10.85546875" style="79" customWidth="1"/>
    <col min="10456" max="10456" width="10.7109375" style="79" customWidth="1"/>
    <col min="10457" max="10460" width="7.5703125" style="79" customWidth="1"/>
    <col min="10461" max="10461" width="1.85546875" style="79" customWidth="1"/>
    <col min="10462" max="10465" width="7.5703125" style="79" customWidth="1"/>
    <col min="10466" max="10709" width="6.42578125" style="79"/>
    <col min="10710" max="10710" width="6.140625" style="79" customWidth="1"/>
    <col min="10711" max="10711" width="10.85546875" style="79" customWidth="1"/>
    <col min="10712" max="10712" width="10.7109375" style="79" customWidth="1"/>
    <col min="10713" max="10716" width="7.5703125" style="79" customWidth="1"/>
    <col min="10717" max="10717" width="1.85546875" style="79" customWidth="1"/>
    <col min="10718" max="10721" width="7.5703125" style="79" customWidth="1"/>
    <col min="10722" max="10965" width="6.42578125" style="79"/>
    <col min="10966" max="10966" width="6.140625" style="79" customWidth="1"/>
    <col min="10967" max="10967" width="10.85546875" style="79" customWidth="1"/>
    <col min="10968" max="10968" width="10.7109375" style="79" customWidth="1"/>
    <col min="10969" max="10972" width="7.5703125" style="79" customWidth="1"/>
    <col min="10973" max="10973" width="1.85546875" style="79" customWidth="1"/>
    <col min="10974" max="10977" width="7.5703125" style="79" customWidth="1"/>
    <col min="10978" max="11221" width="6.42578125" style="79"/>
    <col min="11222" max="11222" width="6.140625" style="79" customWidth="1"/>
    <col min="11223" max="11223" width="10.85546875" style="79" customWidth="1"/>
    <col min="11224" max="11224" width="10.7109375" style="79" customWidth="1"/>
    <col min="11225" max="11228" width="7.5703125" style="79" customWidth="1"/>
    <col min="11229" max="11229" width="1.85546875" style="79" customWidth="1"/>
    <col min="11230" max="11233" width="7.5703125" style="79" customWidth="1"/>
    <col min="11234" max="11477" width="6.42578125" style="79"/>
    <col min="11478" max="11478" width="6.140625" style="79" customWidth="1"/>
    <col min="11479" max="11479" width="10.85546875" style="79" customWidth="1"/>
    <col min="11480" max="11480" width="10.7109375" style="79" customWidth="1"/>
    <col min="11481" max="11484" width="7.5703125" style="79" customWidth="1"/>
    <col min="11485" max="11485" width="1.85546875" style="79" customWidth="1"/>
    <col min="11486" max="11489" width="7.5703125" style="79" customWidth="1"/>
    <col min="11490" max="11733" width="6.42578125" style="79"/>
    <col min="11734" max="11734" width="6.140625" style="79" customWidth="1"/>
    <col min="11735" max="11735" width="10.85546875" style="79" customWidth="1"/>
    <col min="11736" max="11736" width="10.7109375" style="79" customWidth="1"/>
    <col min="11737" max="11740" width="7.5703125" style="79" customWidth="1"/>
    <col min="11741" max="11741" width="1.85546875" style="79" customWidth="1"/>
    <col min="11742" max="11745" width="7.5703125" style="79" customWidth="1"/>
    <col min="11746" max="11989" width="6.42578125" style="79"/>
    <col min="11990" max="11990" width="6.140625" style="79" customWidth="1"/>
    <col min="11991" max="11991" width="10.85546875" style="79" customWidth="1"/>
    <col min="11992" max="11992" width="10.7109375" style="79" customWidth="1"/>
    <col min="11993" max="11996" width="7.5703125" style="79" customWidth="1"/>
    <col min="11997" max="11997" width="1.85546875" style="79" customWidth="1"/>
    <col min="11998" max="12001" width="7.5703125" style="79" customWidth="1"/>
    <col min="12002" max="12245" width="6.42578125" style="79"/>
    <col min="12246" max="12246" width="6.140625" style="79" customWidth="1"/>
    <col min="12247" max="12247" width="10.85546875" style="79" customWidth="1"/>
    <col min="12248" max="12248" width="10.7109375" style="79" customWidth="1"/>
    <col min="12249" max="12252" width="7.5703125" style="79" customWidth="1"/>
    <col min="12253" max="12253" width="1.85546875" style="79" customWidth="1"/>
    <col min="12254" max="12257" width="7.5703125" style="79" customWidth="1"/>
    <col min="12258" max="12501" width="6.42578125" style="79"/>
    <col min="12502" max="12502" width="6.140625" style="79" customWidth="1"/>
    <col min="12503" max="12503" width="10.85546875" style="79" customWidth="1"/>
    <col min="12504" max="12504" width="10.7109375" style="79" customWidth="1"/>
    <col min="12505" max="12508" width="7.5703125" style="79" customWidth="1"/>
    <col min="12509" max="12509" width="1.85546875" style="79" customWidth="1"/>
    <col min="12510" max="12513" width="7.5703125" style="79" customWidth="1"/>
    <col min="12514" max="12757" width="6.42578125" style="79"/>
    <col min="12758" max="12758" width="6.140625" style="79" customWidth="1"/>
    <col min="12759" max="12759" width="10.85546875" style="79" customWidth="1"/>
    <col min="12760" max="12760" width="10.7109375" style="79" customWidth="1"/>
    <col min="12761" max="12764" width="7.5703125" style="79" customWidth="1"/>
    <col min="12765" max="12765" width="1.85546875" style="79" customWidth="1"/>
    <col min="12766" max="12769" width="7.5703125" style="79" customWidth="1"/>
    <col min="12770" max="13013" width="6.42578125" style="79"/>
    <col min="13014" max="13014" width="6.140625" style="79" customWidth="1"/>
    <col min="13015" max="13015" width="10.85546875" style="79" customWidth="1"/>
    <col min="13016" max="13016" width="10.7109375" style="79" customWidth="1"/>
    <col min="13017" max="13020" width="7.5703125" style="79" customWidth="1"/>
    <col min="13021" max="13021" width="1.85546875" style="79" customWidth="1"/>
    <col min="13022" max="13025" width="7.5703125" style="79" customWidth="1"/>
    <col min="13026" max="13269" width="6.42578125" style="79"/>
    <col min="13270" max="13270" width="6.140625" style="79" customWidth="1"/>
    <col min="13271" max="13271" width="10.85546875" style="79" customWidth="1"/>
    <col min="13272" max="13272" width="10.7109375" style="79" customWidth="1"/>
    <col min="13273" max="13276" width="7.5703125" style="79" customWidth="1"/>
    <col min="13277" max="13277" width="1.85546875" style="79" customWidth="1"/>
    <col min="13278" max="13281" width="7.5703125" style="79" customWidth="1"/>
    <col min="13282" max="13525" width="6.42578125" style="79"/>
    <col min="13526" max="13526" width="6.140625" style="79" customWidth="1"/>
    <col min="13527" max="13527" width="10.85546875" style="79" customWidth="1"/>
    <col min="13528" max="13528" width="10.7109375" style="79" customWidth="1"/>
    <col min="13529" max="13532" width="7.5703125" style="79" customWidth="1"/>
    <col min="13533" max="13533" width="1.85546875" style="79" customWidth="1"/>
    <col min="13534" max="13537" width="7.5703125" style="79" customWidth="1"/>
    <col min="13538" max="13781" width="6.42578125" style="79"/>
    <col min="13782" max="13782" width="6.140625" style="79" customWidth="1"/>
    <col min="13783" max="13783" width="10.85546875" style="79" customWidth="1"/>
    <col min="13784" max="13784" width="10.7109375" style="79" customWidth="1"/>
    <col min="13785" max="13788" width="7.5703125" style="79" customWidth="1"/>
    <col min="13789" max="13789" width="1.85546875" style="79" customWidth="1"/>
    <col min="13790" max="13793" width="7.5703125" style="79" customWidth="1"/>
    <col min="13794" max="14037" width="6.42578125" style="79"/>
    <col min="14038" max="14038" width="6.140625" style="79" customWidth="1"/>
    <col min="14039" max="14039" width="10.85546875" style="79" customWidth="1"/>
    <col min="14040" max="14040" width="10.7109375" style="79" customWidth="1"/>
    <col min="14041" max="14044" width="7.5703125" style="79" customWidth="1"/>
    <col min="14045" max="14045" width="1.85546875" style="79" customWidth="1"/>
    <col min="14046" max="14049" width="7.5703125" style="79" customWidth="1"/>
    <col min="14050" max="14293" width="6.42578125" style="79"/>
    <col min="14294" max="14294" width="6.140625" style="79" customWidth="1"/>
    <col min="14295" max="14295" width="10.85546875" style="79" customWidth="1"/>
    <col min="14296" max="14296" width="10.7109375" style="79" customWidth="1"/>
    <col min="14297" max="14300" width="7.5703125" style="79" customWidth="1"/>
    <col min="14301" max="14301" width="1.85546875" style="79" customWidth="1"/>
    <col min="14302" max="14305" width="7.5703125" style="79" customWidth="1"/>
    <col min="14306" max="14549" width="6.42578125" style="79"/>
    <col min="14550" max="14550" width="6.140625" style="79" customWidth="1"/>
    <col min="14551" max="14551" width="10.85546875" style="79" customWidth="1"/>
    <col min="14552" max="14552" width="10.7109375" style="79" customWidth="1"/>
    <col min="14553" max="14556" width="7.5703125" style="79" customWidth="1"/>
    <col min="14557" max="14557" width="1.85546875" style="79" customWidth="1"/>
    <col min="14558" max="14561" width="7.5703125" style="79" customWidth="1"/>
    <col min="14562" max="14805" width="6.42578125" style="79"/>
    <col min="14806" max="14806" width="6.140625" style="79" customWidth="1"/>
    <col min="14807" max="14807" width="10.85546875" style="79" customWidth="1"/>
    <col min="14808" max="14808" width="10.7109375" style="79" customWidth="1"/>
    <col min="14809" max="14812" width="7.5703125" style="79" customWidth="1"/>
    <col min="14813" max="14813" width="1.85546875" style="79" customWidth="1"/>
    <col min="14814" max="14817" width="7.5703125" style="79" customWidth="1"/>
    <col min="14818" max="15061" width="6.42578125" style="79"/>
    <col min="15062" max="15062" width="6.140625" style="79" customWidth="1"/>
    <col min="15063" max="15063" width="10.85546875" style="79" customWidth="1"/>
    <col min="15064" max="15064" width="10.7109375" style="79" customWidth="1"/>
    <col min="15065" max="15068" width="7.5703125" style="79" customWidth="1"/>
    <col min="15069" max="15069" width="1.85546875" style="79" customWidth="1"/>
    <col min="15070" max="15073" width="7.5703125" style="79" customWidth="1"/>
    <col min="15074" max="15317" width="6.42578125" style="79"/>
    <col min="15318" max="15318" width="6.140625" style="79" customWidth="1"/>
    <col min="15319" max="15319" width="10.85546875" style="79" customWidth="1"/>
    <col min="15320" max="15320" width="10.7109375" style="79" customWidth="1"/>
    <col min="15321" max="15324" width="7.5703125" style="79" customWidth="1"/>
    <col min="15325" max="15325" width="1.85546875" style="79" customWidth="1"/>
    <col min="15326" max="15329" width="7.5703125" style="79" customWidth="1"/>
    <col min="15330" max="15573" width="6.42578125" style="79"/>
    <col min="15574" max="15574" width="6.140625" style="79" customWidth="1"/>
    <col min="15575" max="15575" width="10.85546875" style="79" customWidth="1"/>
    <col min="15576" max="15576" width="10.7109375" style="79" customWidth="1"/>
    <col min="15577" max="15580" width="7.5703125" style="79" customWidth="1"/>
    <col min="15581" max="15581" width="1.85546875" style="79" customWidth="1"/>
    <col min="15582" max="15585" width="7.5703125" style="79" customWidth="1"/>
    <col min="15586" max="15829" width="6.42578125" style="79"/>
    <col min="15830" max="15830" width="6.140625" style="79" customWidth="1"/>
    <col min="15831" max="15831" width="10.85546875" style="79" customWidth="1"/>
    <col min="15832" max="15832" width="10.7109375" style="79" customWidth="1"/>
    <col min="15833" max="15836" width="7.5703125" style="79" customWidth="1"/>
    <col min="15837" max="15837" width="1.85546875" style="79" customWidth="1"/>
    <col min="15838" max="15841" width="7.5703125" style="79" customWidth="1"/>
    <col min="15842" max="16085" width="6.42578125" style="79"/>
    <col min="16086" max="16086" width="6.140625" style="79" customWidth="1"/>
    <col min="16087" max="16087" width="10.85546875" style="79" customWidth="1"/>
    <col min="16088" max="16088" width="10.7109375" style="79" customWidth="1"/>
    <col min="16089" max="16092" width="7.5703125" style="79" customWidth="1"/>
    <col min="16093" max="16093" width="1.85546875" style="79" customWidth="1"/>
    <col min="16094" max="16097" width="7.5703125" style="79" customWidth="1"/>
    <col min="16098" max="16384" width="6.42578125" style="79"/>
  </cols>
  <sheetData>
    <row r="1" spans="1:10" s="93" customFormat="1" ht="15" customHeight="1" x14ac:dyDescent="0.25">
      <c r="A1" s="406" t="s">
        <v>234</v>
      </c>
      <c r="B1" s="406"/>
      <c r="C1" s="406"/>
      <c r="D1" s="406"/>
      <c r="E1" s="406"/>
      <c r="F1" s="406"/>
      <c r="G1" s="406"/>
      <c r="H1" s="406"/>
      <c r="I1" s="69"/>
      <c r="J1" s="400" t="s">
        <v>178</v>
      </c>
    </row>
    <row r="2" spans="1:10" s="93" customFormat="1" ht="12.75" customHeight="1" x14ac:dyDescent="0.25">
      <c r="A2" s="406" t="s">
        <v>137</v>
      </c>
      <c r="B2" s="406"/>
      <c r="C2" s="406"/>
      <c r="D2" s="406"/>
      <c r="E2" s="406"/>
      <c r="F2" s="406"/>
      <c r="G2" s="406"/>
      <c r="H2" s="406"/>
      <c r="J2" s="400"/>
    </row>
    <row r="3" spans="1:10" s="93" customFormat="1" ht="13.5" customHeight="1" x14ac:dyDescent="0.25">
      <c r="A3" s="406" t="s">
        <v>148</v>
      </c>
      <c r="B3" s="406"/>
      <c r="C3" s="406"/>
      <c r="D3" s="406"/>
      <c r="E3" s="406"/>
      <c r="F3" s="406"/>
      <c r="G3" s="406"/>
      <c r="H3" s="406"/>
      <c r="I3" s="69"/>
    </row>
    <row r="4" spans="1:10" s="93" customFormat="1" ht="12.75" customHeight="1" x14ac:dyDescent="0.25">
      <c r="A4" s="406" t="s">
        <v>328</v>
      </c>
      <c r="B4" s="406"/>
      <c r="C4" s="406"/>
      <c r="D4" s="406"/>
      <c r="E4" s="406"/>
      <c r="F4" s="406"/>
      <c r="G4" s="406"/>
      <c r="H4" s="406"/>
      <c r="I4" s="69"/>
    </row>
    <row r="5" spans="1:10" s="93" customFormat="1" ht="12.75" customHeight="1" x14ac:dyDescent="0.25">
      <c r="A5" s="406" t="s">
        <v>370</v>
      </c>
      <c r="B5" s="406"/>
      <c r="C5" s="406"/>
      <c r="D5" s="406"/>
      <c r="E5" s="406"/>
      <c r="F5" s="406"/>
      <c r="G5" s="406"/>
      <c r="H5" s="406"/>
    </row>
    <row r="6" spans="1:10" s="93" customFormat="1" ht="12.75" customHeight="1" x14ac:dyDescent="0.25">
      <c r="A6" s="83"/>
      <c r="B6" s="83"/>
      <c r="C6" s="83"/>
      <c r="D6" s="83"/>
      <c r="E6" s="83"/>
      <c r="F6" s="95"/>
      <c r="G6" s="95"/>
      <c r="H6" s="95"/>
    </row>
    <row r="7" spans="1:10" x14ac:dyDescent="0.25">
      <c r="A7" s="426" t="s">
        <v>118</v>
      </c>
      <c r="B7" s="425" t="s">
        <v>0</v>
      </c>
      <c r="C7" s="425" t="s">
        <v>167</v>
      </c>
      <c r="D7" s="151" t="s">
        <v>152</v>
      </c>
      <c r="E7" s="151" t="s">
        <v>153</v>
      </c>
      <c r="F7" s="151" t="s">
        <v>156</v>
      </c>
      <c r="G7" s="151" t="s">
        <v>157</v>
      </c>
      <c r="H7" s="425" t="s">
        <v>151</v>
      </c>
    </row>
    <row r="8" spans="1:10" ht="19.5" customHeight="1" x14ac:dyDescent="0.25">
      <c r="A8" s="426"/>
      <c r="B8" s="425"/>
      <c r="C8" s="425"/>
      <c r="D8" s="151" t="s">
        <v>231</v>
      </c>
      <c r="E8" s="151" t="s">
        <v>232</v>
      </c>
      <c r="F8" s="151" t="s">
        <v>231</v>
      </c>
      <c r="G8" s="151" t="s">
        <v>232</v>
      </c>
      <c r="H8" s="425" t="s">
        <v>151</v>
      </c>
    </row>
    <row r="9" spans="1:10" ht="15" customHeight="1" x14ac:dyDescent="0.25">
      <c r="A9" s="422" t="s">
        <v>5</v>
      </c>
      <c r="B9" s="422"/>
      <c r="C9" s="422"/>
      <c r="D9" s="422"/>
      <c r="E9" s="422"/>
      <c r="F9" s="422"/>
      <c r="G9" s="422"/>
      <c r="H9" s="422"/>
    </row>
    <row r="10" spans="1:10" x14ac:dyDescent="0.25">
      <c r="A10" s="423"/>
      <c r="B10" s="423"/>
      <c r="C10" s="423"/>
      <c r="D10" s="423"/>
      <c r="E10" s="423"/>
      <c r="F10" s="423"/>
      <c r="G10" s="423"/>
      <c r="H10" s="423"/>
    </row>
    <row r="11" spans="1:10" ht="15" customHeight="1" x14ac:dyDescent="0.25">
      <c r="A11" s="99">
        <v>2010</v>
      </c>
      <c r="B11" s="104">
        <f t="shared" ref="B11:B12" si="0">SUM(C11:H11)</f>
        <v>27639</v>
      </c>
      <c r="C11" s="104">
        <v>951</v>
      </c>
      <c r="D11" s="104">
        <v>265</v>
      </c>
      <c r="E11" s="104">
        <v>21473</v>
      </c>
      <c r="F11" s="104">
        <v>146</v>
      </c>
      <c r="G11" s="104">
        <v>3320</v>
      </c>
      <c r="H11" s="105">
        <v>1484</v>
      </c>
      <c r="I11" s="97"/>
    </row>
    <row r="12" spans="1:10" ht="15" customHeight="1" x14ac:dyDescent="0.25">
      <c r="A12" s="99">
        <v>2011</v>
      </c>
      <c r="B12" s="104">
        <f t="shared" si="0"/>
        <v>27691</v>
      </c>
      <c r="C12" s="104">
        <v>811</v>
      </c>
      <c r="D12" s="104">
        <v>187</v>
      </c>
      <c r="E12" s="104">
        <v>21729</v>
      </c>
      <c r="F12" s="104">
        <v>111</v>
      </c>
      <c r="G12" s="104">
        <v>3643</v>
      </c>
      <c r="H12" s="105">
        <v>1210</v>
      </c>
      <c r="I12" s="97"/>
    </row>
    <row r="13" spans="1:10" ht="15" customHeight="1" x14ac:dyDescent="0.25">
      <c r="A13" s="99">
        <v>2012</v>
      </c>
      <c r="B13" s="104" t="s">
        <v>122</v>
      </c>
      <c r="C13" s="104" t="s">
        <v>122</v>
      </c>
      <c r="D13" s="104" t="s">
        <v>122</v>
      </c>
      <c r="E13" s="104" t="s">
        <v>122</v>
      </c>
      <c r="F13" s="104" t="s">
        <v>122</v>
      </c>
      <c r="G13" s="104" t="s">
        <v>122</v>
      </c>
      <c r="H13" s="104" t="s">
        <v>122</v>
      </c>
      <c r="I13" s="97"/>
    </row>
    <row r="14" spans="1:10" ht="15" customHeight="1" x14ac:dyDescent="0.25">
      <c r="A14" s="99">
        <v>2013</v>
      </c>
      <c r="B14" s="104" t="s">
        <v>122</v>
      </c>
      <c r="C14" s="104" t="s">
        <v>122</v>
      </c>
      <c r="D14" s="104" t="s">
        <v>122</v>
      </c>
      <c r="E14" s="104" t="s">
        <v>122</v>
      </c>
      <c r="F14" s="104" t="s">
        <v>122</v>
      </c>
      <c r="G14" s="104" t="s">
        <v>122</v>
      </c>
      <c r="H14" s="104" t="s">
        <v>122</v>
      </c>
      <c r="I14" s="97"/>
    </row>
    <row r="15" spans="1:10" ht="15" customHeight="1" x14ac:dyDescent="0.25">
      <c r="A15" s="99" t="s">
        <v>372</v>
      </c>
      <c r="B15" s="104">
        <f>SUM(C15:H15)</f>
        <v>30910</v>
      </c>
      <c r="C15" s="104">
        <v>854</v>
      </c>
      <c r="D15" s="104">
        <v>203</v>
      </c>
      <c r="E15" s="104">
        <v>23907</v>
      </c>
      <c r="F15" s="104">
        <v>102</v>
      </c>
      <c r="G15" s="104">
        <v>4947</v>
      </c>
      <c r="H15" s="105">
        <v>897</v>
      </c>
      <c r="I15" s="97"/>
    </row>
    <row r="16" spans="1:10" ht="15" customHeight="1" x14ac:dyDescent="0.25">
      <c r="A16" s="99">
        <v>2015</v>
      </c>
      <c r="B16" s="104">
        <f>SUM(C16:H16)</f>
        <v>32449</v>
      </c>
      <c r="C16" s="104">
        <v>859</v>
      </c>
      <c r="D16" s="104">
        <v>191</v>
      </c>
      <c r="E16" s="104">
        <v>24754</v>
      </c>
      <c r="F16" s="104">
        <v>106</v>
      </c>
      <c r="G16" s="104">
        <v>5461</v>
      </c>
      <c r="H16" s="105">
        <v>1078</v>
      </c>
      <c r="I16" s="97"/>
    </row>
    <row r="17" spans="1:9" ht="15" customHeight="1" x14ac:dyDescent="0.25">
      <c r="A17" s="99">
        <v>2016</v>
      </c>
      <c r="B17" s="104">
        <f>SUM(C17:H17)</f>
        <v>33424</v>
      </c>
      <c r="C17" s="104">
        <v>958</v>
      </c>
      <c r="D17" s="104">
        <v>312</v>
      </c>
      <c r="E17" s="104">
        <v>25161</v>
      </c>
      <c r="F17" s="104">
        <v>163</v>
      </c>
      <c r="G17" s="104">
        <v>5907</v>
      </c>
      <c r="H17" s="104">
        <v>923</v>
      </c>
      <c r="I17" s="97"/>
    </row>
    <row r="18" spans="1:9" ht="15" customHeight="1" x14ac:dyDescent="0.25">
      <c r="A18" s="99">
        <v>2017</v>
      </c>
      <c r="B18" s="104">
        <f>SUM(C18:H18)</f>
        <v>34500</v>
      </c>
      <c r="C18" s="104">
        <v>1051</v>
      </c>
      <c r="D18" s="104">
        <v>325</v>
      </c>
      <c r="E18" s="104">
        <v>25665</v>
      </c>
      <c r="F18" s="104">
        <v>144</v>
      </c>
      <c r="G18" s="104">
        <v>6252</v>
      </c>
      <c r="H18" s="104">
        <v>1063</v>
      </c>
      <c r="I18" s="97"/>
    </row>
    <row r="19" spans="1:9" ht="15" customHeight="1" x14ac:dyDescent="0.25">
      <c r="A19" s="99">
        <v>2018</v>
      </c>
      <c r="B19" s="104">
        <f>+C19+D19+E19+F19+G19+H19</f>
        <v>35058</v>
      </c>
      <c r="C19" s="104">
        <v>1058</v>
      </c>
      <c r="D19" s="104">
        <v>387</v>
      </c>
      <c r="E19" s="104">
        <v>25855</v>
      </c>
      <c r="F19" s="104">
        <v>119</v>
      </c>
      <c r="G19" s="104">
        <v>6653</v>
      </c>
      <c r="H19" s="104">
        <v>986</v>
      </c>
      <c r="I19" s="97"/>
    </row>
    <row r="20" spans="1:9" ht="15" customHeight="1" x14ac:dyDescent="0.25">
      <c r="A20" s="99">
        <v>2019</v>
      </c>
      <c r="B20" s="104">
        <f>+C20+D20+E20+F20+G20+H20</f>
        <v>35996</v>
      </c>
      <c r="C20" s="104">
        <v>994</v>
      </c>
      <c r="D20" s="104">
        <v>324</v>
      </c>
      <c r="E20" s="104">
        <v>26393</v>
      </c>
      <c r="F20" s="104">
        <v>114</v>
      </c>
      <c r="G20" s="104">
        <v>7282</v>
      </c>
      <c r="H20" s="104">
        <v>889</v>
      </c>
      <c r="I20" s="97"/>
    </row>
    <row r="21" spans="1:9" ht="15" customHeight="1" x14ac:dyDescent="0.25">
      <c r="A21" s="99">
        <v>2020</v>
      </c>
      <c r="B21" s="104">
        <f>+C21+D21+E21+F21+G21+H21</f>
        <v>36286</v>
      </c>
      <c r="C21" s="104">
        <v>949</v>
      </c>
      <c r="D21" s="104">
        <v>324</v>
      </c>
      <c r="E21" s="104">
        <v>26202</v>
      </c>
      <c r="F21" s="104">
        <v>144</v>
      </c>
      <c r="G21" s="104">
        <v>7703</v>
      </c>
      <c r="H21" s="104">
        <v>964</v>
      </c>
      <c r="I21" s="97"/>
    </row>
    <row r="22" spans="1:9" ht="15" customHeight="1" x14ac:dyDescent="0.25">
      <c r="A22" s="99">
        <v>2021</v>
      </c>
      <c r="B22" s="104">
        <f>+C22+D22+E22+F22+G22+H22</f>
        <v>35557</v>
      </c>
      <c r="C22" s="104">
        <v>933</v>
      </c>
      <c r="D22" s="104">
        <v>315</v>
      </c>
      <c r="E22" s="104">
        <v>25907</v>
      </c>
      <c r="F22" s="104">
        <v>117</v>
      </c>
      <c r="G22" s="104">
        <v>7426</v>
      </c>
      <c r="H22" s="104">
        <v>859</v>
      </c>
      <c r="I22" s="97"/>
    </row>
    <row r="23" spans="1:9" ht="18" customHeight="1" x14ac:dyDescent="0.25">
      <c r="A23" s="422" t="s">
        <v>8</v>
      </c>
      <c r="B23" s="422"/>
      <c r="C23" s="422"/>
      <c r="D23" s="422"/>
      <c r="E23" s="422"/>
      <c r="F23" s="422"/>
      <c r="G23" s="422"/>
      <c r="H23" s="422"/>
    </row>
    <row r="24" spans="1:9" ht="15" customHeight="1" x14ac:dyDescent="0.25">
      <c r="A24" s="99"/>
      <c r="B24" s="92"/>
      <c r="C24" s="101"/>
      <c r="D24" s="101"/>
      <c r="E24" s="101"/>
      <c r="F24" s="91"/>
      <c r="G24" s="91"/>
      <c r="H24" s="101"/>
    </row>
    <row r="25" spans="1:9" ht="15" customHeight="1" x14ac:dyDescent="0.25">
      <c r="A25" s="99">
        <v>2010</v>
      </c>
      <c r="B25" s="92">
        <f t="shared" ref="B25:B26" si="1">SUM(C25:H25)</f>
        <v>100.00000000000001</v>
      </c>
      <c r="C25" s="101">
        <f t="shared" ref="C25:H26" si="2">+C11/$B11*100</f>
        <v>3.4407901877781395</v>
      </c>
      <c r="D25" s="101">
        <f t="shared" si="2"/>
        <v>0.9587901154166214</v>
      </c>
      <c r="E25" s="101">
        <f t="shared" si="2"/>
        <v>77.690943956004205</v>
      </c>
      <c r="F25" s="91">
        <f t="shared" si="2"/>
        <v>0.52823908245594997</v>
      </c>
      <c r="G25" s="91">
        <f t="shared" si="2"/>
        <v>12.012012012012011</v>
      </c>
      <c r="H25" s="101">
        <f t="shared" si="2"/>
        <v>5.3692246463330804</v>
      </c>
    </row>
    <row r="26" spans="1:9" ht="15" customHeight="1" x14ac:dyDescent="0.25">
      <c r="A26" s="99">
        <v>2011</v>
      </c>
      <c r="B26" s="91">
        <f t="shared" si="1"/>
        <v>99.999999999999986</v>
      </c>
      <c r="C26" s="91">
        <f t="shared" si="2"/>
        <v>2.9287494131667327</v>
      </c>
      <c r="D26" s="91">
        <f t="shared" si="2"/>
        <v>0.67530966740096066</v>
      </c>
      <c r="E26" s="91">
        <f t="shared" si="2"/>
        <v>78.469538839334078</v>
      </c>
      <c r="F26" s="91">
        <f t="shared" si="2"/>
        <v>0.40085226246794986</v>
      </c>
      <c r="G26" s="91">
        <f t="shared" si="2"/>
        <v>13.155899028565237</v>
      </c>
      <c r="H26" s="91">
        <f t="shared" si="2"/>
        <v>4.3696507890650391</v>
      </c>
    </row>
    <row r="27" spans="1:9" ht="15" customHeight="1" x14ac:dyDescent="0.25">
      <c r="A27" s="99">
        <v>2012</v>
      </c>
      <c r="B27" s="91" t="s">
        <v>122</v>
      </c>
      <c r="C27" s="91" t="s">
        <v>122</v>
      </c>
      <c r="D27" s="91" t="s">
        <v>122</v>
      </c>
      <c r="E27" s="91" t="s">
        <v>122</v>
      </c>
      <c r="F27" s="91" t="s">
        <v>122</v>
      </c>
      <c r="G27" s="91" t="s">
        <v>122</v>
      </c>
      <c r="H27" s="91" t="s">
        <v>122</v>
      </c>
    </row>
    <row r="28" spans="1:9" ht="15" customHeight="1" x14ac:dyDescent="0.25">
      <c r="A28" s="99">
        <v>2013</v>
      </c>
      <c r="B28" s="92" t="s">
        <v>122</v>
      </c>
      <c r="C28" s="101" t="s">
        <v>122</v>
      </c>
      <c r="D28" s="101" t="s">
        <v>122</v>
      </c>
      <c r="E28" s="101" t="s">
        <v>122</v>
      </c>
      <c r="F28" s="101" t="s">
        <v>122</v>
      </c>
      <c r="G28" s="101" t="s">
        <v>122</v>
      </c>
      <c r="H28" s="101" t="s">
        <v>122</v>
      </c>
    </row>
    <row r="29" spans="1:9" ht="15" customHeight="1" x14ac:dyDescent="0.25">
      <c r="A29" s="99">
        <v>2014</v>
      </c>
      <c r="B29" s="92">
        <f t="shared" ref="B29:B34" si="3">SUM(C29:H29)</f>
        <v>100.00000000000001</v>
      </c>
      <c r="C29" s="101">
        <f t="shared" ref="C29:H31" si="4">+C15/$B15*100</f>
        <v>2.7628599158848268</v>
      </c>
      <c r="D29" s="101">
        <f t="shared" si="4"/>
        <v>0.65674538984147524</v>
      </c>
      <c r="E29" s="101">
        <f t="shared" si="4"/>
        <v>77.343901649951476</v>
      </c>
      <c r="F29" s="101">
        <f t="shared" si="4"/>
        <v>0.32999029440310579</v>
      </c>
      <c r="G29" s="101">
        <f t="shared" si="4"/>
        <v>16.004529278550631</v>
      </c>
      <c r="H29" s="101">
        <f t="shared" si="4"/>
        <v>2.901973471368489</v>
      </c>
    </row>
    <row r="30" spans="1:9" ht="15" customHeight="1" x14ac:dyDescent="0.25">
      <c r="A30" s="99">
        <v>2015</v>
      </c>
      <c r="B30" s="92">
        <f t="shared" si="3"/>
        <v>99.999999999999986</v>
      </c>
      <c r="C30" s="101">
        <f t="shared" si="4"/>
        <v>2.647231039477334</v>
      </c>
      <c r="D30" s="101">
        <f t="shared" si="4"/>
        <v>0.58861598200252696</v>
      </c>
      <c r="E30" s="101">
        <f t="shared" si="4"/>
        <v>76.285863971154726</v>
      </c>
      <c r="F30" s="101">
        <f t="shared" si="4"/>
        <v>0.32666646121606213</v>
      </c>
      <c r="G30" s="101">
        <f t="shared" si="4"/>
        <v>16.829486270763354</v>
      </c>
      <c r="H30" s="101">
        <f t="shared" si="4"/>
        <v>3.3221362753859904</v>
      </c>
    </row>
    <row r="31" spans="1:9" ht="15" customHeight="1" x14ac:dyDescent="0.25">
      <c r="A31" s="99">
        <v>2016</v>
      </c>
      <c r="B31" s="92">
        <f t="shared" si="3"/>
        <v>100</v>
      </c>
      <c r="C31" s="101">
        <f t="shared" si="4"/>
        <v>2.8662039253231208</v>
      </c>
      <c r="D31" s="101">
        <f t="shared" si="4"/>
        <v>0.93346098611775974</v>
      </c>
      <c r="E31" s="101">
        <f t="shared" si="4"/>
        <v>75.278243178554334</v>
      </c>
      <c r="F31" s="101">
        <f t="shared" si="4"/>
        <v>0.48767352800382957</v>
      </c>
      <c r="G31" s="101">
        <f t="shared" si="4"/>
        <v>17.672929631402585</v>
      </c>
      <c r="H31" s="101">
        <f t="shared" si="4"/>
        <v>2.7614887505983723</v>
      </c>
    </row>
    <row r="32" spans="1:9" ht="15" customHeight="1" x14ac:dyDescent="0.25">
      <c r="A32" s="99">
        <v>2017</v>
      </c>
      <c r="B32" s="92">
        <f t="shared" si="3"/>
        <v>100</v>
      </c>
      <c r="C32" s="101">
        <f>+C18/B18*100</f>
        <v>3.0463768115942029</v>
      </c>
      <c r="D32" s="101">
        <f>+D18/B18*100</f>
        <v>0.94202898550724645</v>
      </c>
      <c r="E32" s="101">
        <f>+E18/B18*100</f>
        <v>74.391304347826079</v>
      </c>
      <c r="F32" s="101">
        <f>+F18/B18*100</f>
        <v>0.41739130434782606</v>
      </c>
      <c r="G32" s="101">
        <f>+G18/B18*100</f>
        <v>18.121739130434783</v>
      </c>
      <c r="H32" s="101">
        <f>+H18/B18*100</f>
        <v>3.0811594202898549</v>
      </c>
      <c r="I32" s="86"/>
    </row>
    <row r="33" spans="1:9" ht="15" customHeight="1" x14ac:dyDescent="0.25">
      <c r="A33" s="99">
        <v>2018</v>
      </c>
      <c r="B33" s="92">
        <f t="shared" si="3"/>
        <v>100</v>
      </c>
      <c r="C33" s="101">
        <f>+C19/B19*100</f>
        <v>3.0178561241371442</v>
      </c>
      <c r="D33" s="101">
        <f>+D19/B19*100</f>
        <v>1.1038849905870274</v>
      </c>
      <c r="E33" s="101">
        <f>+E19/B19*100</f>
        <v>73.749215585601007</v>
      </c>
      <c r="F33" s="101">
        <f>+F19/B19*100</f>
        <v>0.33943750356551999</v>
      </c>
      <c r="G33" s="101">
        <f>+G19/B19*100</f>
        <v>18.977123623709282</v>
      </c>
      <c r="H33" s="101">
        <f>+H19/B19*100</f>
        <v>2.8124821724000229</v>
      </c>
      <c r="I33" s="86"/>
    </row>
    <row r="34" spans="1:9" ht="15" customHeight="1" x14ac:dyDescent="0.25">
      <c r="A34" s="99">
        <v>2019</v>
      </c>
      <c r="B34" s="92">
        <f t="shared" si="3"/>
        <v>100</v>
      </c>
      <c r="C34" s="101">
        <f>+C20/B20*100</f>
        <v>2.7614179353261474</v>
      </c>
      <c r="D34" s="101">
        <f>+D20/B20*100</f>
        <v>0.90010001111234583</v>
      </c>
      <c r="E34" s="101">
        <f>+E20/B20*100</f>
        <v>73.322035781753527</v>
      </c>
      <c r="F34" s="101">
        <f>+F20/B20*100</f>
        <v>0.31670185576175131</v>
      </c>
      <c r="G34" s="101">
        <f>+G20/B20*100</f>
        <v>20.230025558395379</v>
      </c>
      <c r="H34" s="101">
        <f>+H20/B20*100</f>
        <v>2.4697188576508502</v>
      </c>
      <c r="I34" s="86"/>
    </row>
    <row r="35" spans="1:9" ht="15" customHeight="1" x14ac:dyDescent="0.25">
      <c r="A35" s="99">
        <v>2020</v>
      </c>
      <c r="B35" s="92">
        <f t="shared" ref="B35" si="5">SUM(C35:H35)</f>
        <v>100.00000000000001</v>
      </c>
      <c r="C35" s="101">
        <f>+C21/B21*100</f>
        <v>2.6153337375296259</v>
      </c>
      <c r="D35" s="101">
        <f>+D21/B21*100</f>
        <v>0.89290635506807037</v>
      </c>
      <c r="E35" s="101">
        <f>+E21/B21*100</f>
        <v>72.209667640412277</v>
      </c>
      <c r="F35" s="101">
        <f>+F21/B21*100</f>
        <v>0.39684726891914235</v>
      </c>
      <c r="G35" s="101">
        <f>+G21/B21*100</f>
        <v>21.228573003362179</v>
      </c>
      <c r="H35" s="101">
        <f>+H21/B21*100</f>
        <v>2.6566719947087027</v>
      </c>
      <c r="I35" s="86"/>
    </row>
    <row r="36" spans="1:9" ht="15" customHeight="1" thickBot="1" x14ac:dyDescent="0.3">
      <c r="A36" s="100">
        <v>2021</v>
      </c>
      <c r="B36" s="102">
        <f t="shared" ref="B36" si="6">SUM(C36:H36)</f>
        <v>99.999999999999986</v>
      </c>
      <c r="C36" s="103">
        <f>+C22/B22*100</f>
        <v>2.62395590179149</v>
      </c>
      <c r="D36" s="103">
        <f>+D22/B22*100</f>
        <v>0.88590151025114605</v>
      </c>
      <c r="E36" s="103">
        <f>+E22/B22*100</f>
        <v>72.860477543099805</v>
      </c>
      <c r="F36" s="103">
        <f>+F22/B22*100</f>
        <v>0.32904913237899708</v>
      </c>
      <c r="G36" s="103">
        <f>+G22/B22*100</f>
        <v>20.884776555952413</v>
      </c>
      <c r="H36" s="103">
        <f>+H22/B22*100</f>
        <v>2.4158393565261411</v>
      </c>
    </row>
    <row r="37" spans="1:9" ht="51.75" customHeight="1" x14ac:dyDescent="0.25">
      <c r="A37" s="420" t="s">
        <v>402</v>
      </c>
      <c r="B37" s="420"/>
      <c r="C37" s="420"/>
      <c r="D37" s="420"/>
      <c r="E37" s="420"/>
      <c r="F37" s="420"/>
      <c r="G37" s="420"/>
      <c r="H37" s="420"/>
    </row>
    <row r="38" spans="1:9" x14ac:dyDescent="0.25">
      <c r="A38" s="421" t="s">
        <v>373</v>
      </c>
      <c r="B38" s="421"/>
      <c r="C38" s="421"/>
      <c r="D38" s="421"/>
      <c r="E38" s="421"/>
      <c r="F38" s="421"/>
      <c r="G38" s="421"/>
      <c r="H38" s="421"/>
    </row>
    <row r="39" spans="1:9" x14ac:dyDescent="0.25">
      <c r="A39" s="424" t="s">
        <v>371</v>
      </c>
      <c r="B39" s="424"/>
      <c r="C39" s="424"/>
      <c r="D39" s="424"/>
      <c r="E39" s="424"/>
      <c r="F39" s="424"/>
      <c r="G39" s="424"/>
      <c r="H39" s="424"/>
    </row>
    <row r="40" spans="1:9" x14ac:dyDescent="0.25">
      <c r="A40" s="402" t="s">
        <v>366</v>
      </c>
      <c r="B40" s="402"/>
      <c r="C40" s="402"/>
      <c r="D40" s="402"/>
      <c r="E40" s="402"/>
      <c r="F40" s="402"/>
      <c r="G40" s="402"/>
      <c r="H40" s="402"/>
    </row>
  </sheetData>
  <mergeCells count="17">
    <mergeCell ref="A38:H38"/>
    <mergeCell ref="A10:H10"/>
    <mergeCell ref="A40:H40"/>
    <mergeCell ref="J1:J2"/>
    <mergeCell ref="A39:H39"/>
    <mergeCell ref="A5:H5"/>
    <mergeCell ref="A1:H1"/>
    <mergeCell ref="H7:H8"/>
    <mergeCell ref="A7:A8"/>
    <mergeCell ref="B7:B8"/>
    <mergeCell ref="C7:C8"/>
    <mergeCell ref="A2:H2"/>
    <mergeCell ref="A3:H3"/>
    <mergeCell ref="A4:H4"/>
    <mergeCell ref="A9:H9"/>
    <mergeCell ref="A23:H23"/>
    <mergeCell ref="A37:H37"/>
  </mergeCells>
  <hyperlinks>
    <hyperlink ref="J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0"/>
  <sheetViews>
    <sheetView showGridLines="0" workbookViewId="0">
      <selection activeCell="L50" sqref="L50"/>
    </sheetView>
  </sheetViews>
  <sheetFormatPr baseColWidth="10" defaultColWidth="6.42578125" defaultRowHeight="12.75" x14ac:dyDescent="0.25"/>
  <cols>
    <col min="1" max="1" width="9.7109375" style="93" customWidth="1"/>
    <col min="2" max="5" width="9.7109375" style="87" customWidth="1"/>
    <col min="6" max="6" width="9.7109375" style="79" customWidth="1"/>
    <col min="7" max="7" width="11" style="79" bestFit="1" customWidth="1"/>
    <col min="8" max="9" width="9.7109375" style="79" customWidth="1"/>
    <col min="10" max="10" width="4.85546875" style="79" bestFit="1" customWidth="1"/>
    <col min="11" max="239" width="6.42578125" style="79"/>
    <col min="240" max="240" width="6.140625" style="79" customWidth="1"/>
    <col min="241" max="241" width="10.85546875" style="79" customWidth="1"/>
    <col min="242" max="242" width="10.7109375" style="79" customWidth="1"/>
    <col min="243" max="246" width="7.5703125" style="79" customWidth="1"/>
    <col min="247" max="247" width="1.85546875" style="79" customWidth="1"/>
    <col min="248" max="251" width="7.5703125" style="79" customWidth="1"/>
    <col min="252" max="495" width="6.42578125" style="79"/>
    <col min="496" max="496" width="6.140625" style="79" customWidth="1"/>
    <col min="497" max="497" width="10.85546875" style="79" customWidth="1"/>
    <col min="498" max="498" width="10.7109375" style="79" customWidth="1"/>
    <col min="499" max="502" width="7.5703125" style="79" customWidth="1"/>
    <col min="503" max="503" width="1.85546875" style="79" customWidth="1"/>
    <col min="504" max="507" width="7.5703125" style="79" customWidth="1"/>
    <col min="508" max="751" width="6.42578125" style="79"/>
    <col min="752" max="752" width="6.140625" style="79" customWidth="1"/>
    <col min="753" max="753" width="10.85546875" style="79" customWidth="1"/>
    <col min="754" max="754" width="10.7109375" style="79" customWidth="1"/>
    <col min="755" max="758" width="7.5703125" style="79" customWidth="1"/>
    <col min="759" max="759" width="1.85546875" style="79" customWidth="1"/>
    <col min="760" max="763" width="7.5703125" style="79" customWidth="1"/>
    <col min="764" max="1007" width="6.42578125" style="79"/>
    <col min="1008" max="1008" width="6.140625" style="79" customWidth="1"/>
    <col min="1009" max="1009" width="10.85546875" style="79" customWidth="1"/>
    <col min="1010" max="1010" width="10.7109375" style="79" customWidth="1"/>
    <col min="1011" max="1014" width="7.5703125" style="79" customWidth="1"/>
    <col min="1015" max="1015" width="1.85546875" style="79" customWidth="1"/>
    <col min="1016" max="1019" width="7.5703125" style="79" customWidth="1"/>
    <col min="1020" max="1263" width="6.42578125" style="79"/>
    <col min="1264" max="1264" width="6.140625" style="79" customWidth="1"/>
    <col min="1265" max="1265" width="10.85546875" style="79" customWidth="1"/>
    <col min="1266" max="1266" width="10.7109375" style="79" customWidth="1"/>
    <col min="1267" max="1270" width="7.5703125" style="79" customWidth="1"/>
    <col min="1271" max="1271" width="1.85546875" style="79" customWidth="1"/>
    <col min="1272" max="1275" width="7.5703125" style="79" customWidth="1"/>
    <col min="1276" max="1519" width="6.42578125" style="79"/>
    <col min="1520" max="1520" width="6.140625" style="79" customWidth="1"/>
    <col min="1521" max="1521" width="10.85546875" style="79" customWidth="1"/>
    <col min="1522" max="1522" width="10.7109375" style="79" customWidth="1"/>
    <col min="1523" max="1526" width="7.5703125" style="79" customWidth="1"/>
    <col min="1527" max="1527" width="1.85546875" style="79" customWidth="1"/>
    <col min="1528" max="1531" width="7.5703125" style="79" customWidth="1"/>
    <col min="1532" max="1775" width="6.42578125" style="79"/>
    <col min="1776" max="1776" width="6.140625" style="79" customWidth="1"/>
    <col min="1777" max="1777" width="10.85546875" style="79" customWidth="1"/>
    <col min="1778" max="1778" width="10.7109375" style="79" customWidth="1"/>
    <col min="1779" max="1782" width="7.5703125" style="79" customWidth="1"/>
    <col min="1783" max="1783" width="1.85546875" style="79" customWidth="1"/>
    <col min="1784" max="1787" width="7.5703125" style="79" customWidth="1"/>
    <col min="1788" max="2031" width="6.42578125" style="79"/>
    <col min="2032" max="2032" width="6.140625" style="79" customWidth="1"/>
    <col min="2033" max="2033" width="10.85546875" style="79" customWidth="1"/>
    <col min="2034" max="2034" width="10.7109375" style="79" customWidth="1"/>
    <col min="2035" max="2038" width="7.5703125" style="79" customWidth="1"/>
    <col min="2039" max="2039" width="1.85546875" style="79" customWidth="1"/>
    <col min="2040" max="2043" width="7.5703125" style="79" customWidth="1"/>
    <col min="2044" max="2287" width="6.42578125" style="79"/>
    <col min="2288" max="2288" width="6.140625" style="79" customWidth="1"/>
    <col min="2289" max="2289" width="10.85546875" style="79" customWidth="1"/>
    <col min="2290" max="2290" width="10.7109375" style="79" customWidth="1"/>
    <col min="2291" max="2294" width="7.5703125" style="79" customWidth="1"/>
    <col min="2295" max="2295" width="1.85546875" style="79" customWidth="1"/>
    <col min="2296" max="2299" width="7.5703125" style="79" customWidth="1"/>
    <col min="2300" max="2543" width="6.42578125" style="79"/>
    <col min="2544" max="2544" width="6.140625" style="79" customWidth="1"/>
    <col min="2545" max="2545" width="10.85546875" style="79" customWidth="1"/>
    <col min="2546" max="2546" width="10.7109375" style="79" customWidth="1"/>
    <col min="2547" max="2550" width="7.5703125" style="79" customWidth="1"/>
    <col min="2551" max="2551" width="1.85546875" style="79" customWidth="1"/>
    <col min="2552" max="2555" width="7.5703125" style="79" customWidth="1"/>
    <col min="2556" max="2799" width="6.42578125" style="79"/>
    <col min="2800" max="2800" width="6.140625" style="79" customWidth="1"/>
    <col min="2801" max="2801" width="10.85546875" style="79" customWidth="1"/>
    <col min="2802" max="2802" width="10.7109375" style="79" customWidth="1"/>
    <col min="2803" max="2806" width="7.5703125" style="79" customWidth="1"/>
    <col min="2807" max="2807" width="1.85546875" style="79" customWidth="1"/>
    <col min="2808" max="2811" width="7.5703125" style="79" customWidth="1"/>
    <col min="2812" max="3055" width="6.42578125" style="79"/>
    <col min="3056" max="3056" width="6.140625" style="79" customWidth="1"/>
    <col min="3057" max="3057" width="10.85546875" style="79" customWidth="1"/>
    <col min="3058" max="3058" width="10.7109375" style="79" customWidth="1"/>
    <col min="3059" max="3062" width="7.5703125" style="79" customWidth="1"/>
    <col min="3063" max="3063" width="1.85546875" style="79" customWidth="1"/>
    <col min="3064" max="3067" width="7.5703125" style="79" customWidth="1"/>
    <col min="3068" max="3311" width="6.42578125" style="79"/>
    <col min="3312" max="3312" width="6.140625" style="79" customWidth="1"/>
    <col min="3313" max="3313" width="10.85546875" style="79" customWidth="1"/>
    <col min="3314" max="3314" width="10.7109375" style="79" customWidth="1"/>
    <col min="3315" max="3318" width="7.5703125" style="79" customWidth="1"/>
    <col min="3319" max="3319" width="1.85546875" style="79" customWidth="1"/>
    <col min="3320" max="3323" width="7.5703125" style="79" customWidth="1"/>
    <col min="3324" max="3567" width="6.42578125" style="79"/>
    <col min="3568" max="3568" width="6.140625" style="79" customWidth="1"/>
    <col min="3569" max="3569" width="10.85546875" style="79" customWidth="1"/>
    <col min="3570" max="3570" width="10.7109375" style="79" customWidth="1"/>
    <col min="3571" max="3574" width="7.5703125" style="79" customWidth="1"/>
    <col min="3575" max="3575" width="1.85546875" style="79" customWidth="1"/>
    <col min="3576" max="3579" width="7.5703125" style="79" customWidth="1"/>
    <col min="3580" max="3823" width="6.42578125" style="79"/>
    <col min="3824" max="3824" width="6.140625" style="79" customWidth="1"/>
    <col min="3825" max="3825" width="10.85546875" style="79" customWidth="1"/>
    <col min="3826" max="3826" width="10.7109375" style="79" customWidth="1"/>
    <col min="3827" max="3830" width="7.5703125" style="79" customWidth="1"/>
    <col min="3831" max="3831" width="1.85546875" style="79" customWidth="1"/>
    <col min="3832" max="3835" width="7.5703125" style="79" customWidth="1"/>
    <col min="3836" max="4079" width="6.42578125" style="79"/>
    <col min="4080" max="4080" width="6.140625" style="79" customWidth="1"/>
    <col min="4081" max="4081" width="10.85546875" style="79" customWidth="1"/>
    <col min="4082" max="4082" width="10.7109375" style="79" customWidth="1"/>
    <col min="4083" max="4086" width="7.5703125" style="79" customWidth="1"/>
    <col min="4087" max="4087" width="1.85546875" style="79" customWidth="1"/>
    <col min="4088" max="4091" width="7.5703125" style="79" customWidth="1"/>
    <col min="4092" max="4335" width="6.42578125" style="79"/>
    <col min="4336" max="4336" width="6.140625" style="79" customWidth="1"/>
    <col min="4337" max="4337" width="10.85546875" style="79" customWidth="1"/>
    <col min="4338" max="4338" width="10.7109375" style="79" customWidth="1"/>
    <col min="4339" max="4342" width="7.5703125" style="79" customWidth="1"/>
    <col min="4343" max="4343" width="1.85546875" style="79" customWidth="1"/>
    <col min="4344" max="4347" width="7.5703125" style="79" customWidth="1"/>
    <col min="4348" max="4591" width="6.42578125" style="79"/>
    <col min="4592" max="4592" width="6.140625" style="79" customWidth="1"/>
    <col min="4593" max="4593" width="10.85546875" style="79" customWidth="1"/>
    <col min="4594" max="4594" width="10.7109375" style="79" customWidth="1"/>
    <col min="4595" max="4598" width="7.5703125" style="79" customWidth="1"/>
    <col min="4599" max="4599" width="1.85546875" style="79" customWidth="1"/>
    <col min="4600" max="4603" width="7.5703125" style="79" customWidth="1"/>
    <col min="4604" max="4847" width="6.42578125" style="79"/>
    <col min="4848" max="4848" width="6.140625" style="79" customWidth="1"/>
    <col min="4849" max="4849" width="10.85546875" style="79" customWidth="1"/>
    <col min="4850" max="4850" width="10.7109375" style="79" customWidth="1"/>
    <col min="4851" max="4854" width="7.5703125" style="79" customWidth="1"/>
    <col min="4855" max="4855" width="1.85546875" style="79" customWidth="1"/>
    <col min="4856" max="4859" width="7.5703125" style="79" customWidth="1"/>
    <col min="4860" max="5103" width="6.42578125" style="79"/>
    <col min="5104" max="5104" width="6.140625" style="79" customWidth="1"/>
    <col min="5105" max="5105" width="10.85546875" style="79" customWidth="1"/>
    <col min="5106" max="5106" width="10.7109375" style="79" customWidth="1"/>
    <col min="5107" max="5110" width="7.5703125" style="79" customWidth="1"/>
    <col min="5111" max="5111" width="1.85546875" style="79" customWidth="1"/>
    <col min="5112" max="5115" width="7.5703125" style="79" customWidth="1"/>
    <col min="5116" max="5359" width="6.42578125" style="79"/>
    <col min="5360" max="5360" width="6.140625" style="79" customWidth="1"/>
    <col min="5361" max="5361" width="10.85546875" style="79" customWidth="1"/>
    <col min="5362" max="5362" width="10.7109375" style="79" customWidth="1"/>
    <col min="5363" max="5366" width="7.5703125" style="79" customWidth="1"/>
    <col min="5367" max="5367" width="1.85546875" style="79" customWidth="1"/>
    <col min="5368" max="5371" width="7.5703125" style="79" customWidth="1"/>
    <col min="5372" max="5615" width="6.42578125" style="79"/>
    <col min="5616" max="5616" width="6.140625" style="79" customWidth="1"/>
    <col min="5617" max="5617" width="10.85546875" style="79" customWidth="1"/>
    <col min="5618" max="5618" width="10.7109375" style="79" customWidth="1"/>
    <col min="5619" max="5622" width="7.5703125" style="79" customWidth="1"/>
    <col min="5623" max="5623" width="1.85546875" style="79" customWidth="1"/>
    <col min="5624" max="5627" width="7.5703125" style="79" customWidth="1"/>
    <col min="5628" max="5871" width="6.42578125" style="79"/>
    <col min="5872" max="5872" width="6.140625" style="79" customWidth="1"/>
    <col min="5873" max="5873" width="10.85546875" style="79" customWidth="1"/>
    <col min="5874" max="5874" width="10.7109375" style="79" customWidth="1"/>
    <col min="5875" max="5878" width="7.5703125" style="79" customWidth="1"/>
    <col min="5879" max="5879" width="1.85546875" style="79" customWidth="1"/>
    <col min="5880" max="5883" width="7.5703125" style="79" customWidth="1"/>
    <col min="5884" max="6127" width="6.42578125" style="79"/>
    <col min="6128" max="6128" width="6.140625" style="79" customWidth="1"/>
    <col min="6129" max="6129" width="10.85546875" style="79" customWidth="1"/>
    <col min="6130" max="6130" width="10.7109375" style="79" customWidth="1"/>
    <col min="6131" max="6134" width="7.5703125" style="79" customWidth="1"/>
    <col min="6135" max="6135" width="1.85546875" style="79" customWidth="1"/>
    <col min="6136" max="6139" width="7.5703125" style="79" customWidth="1"/>
    <col min="6140" max="6383" width="6.42578125" style="79"/>
    <col min="6384" max="6384" width="6.140625" style="79" customWidth="1"/>
    <col min="6385" max="6385" width="10.85546875" style="79" customWidth="1"/>
    <col min="6386" max="6386" width="10.7109375" style="79" customWidth="1"/>
    <col min="6387" max="6390" width="7.5703125" style="79" customWidth="1"/>
    <col min="6391" max="6391" width="1.85546875" style="79" customWidth="1"/>
    <col min="6392" max="6395" width="7.5703125" style="79" customWidth="1"/>
    <col min="6396" max="6639" width="6.42578125" style="79"/>
    <col min="6640" max="6640" width="6.140625" style="79" customWidth="1"/>
    <col min="6641" max="6641" width="10.85546875" style="79" customWidth="1"/>
    <col min="6642" max="6642" width="10.7109375" style="79" customWidth="1"/>
    <col min="6643" max="6646" width="7.5703125" style="79" customWidth="1"/>
    <col min="6647" max="6647" width="1.85546875" style="79" customWidth="1"/>
    <col min="6648" max="6651" width="7.5703125" style="79" customWidth="1"/>
    <col min="6652" max="6895" width="6.42578125" style="79"/>
    <col min="6896" max="6896" width="6.140625" style="79" customWidth="1"/>
    <col min="6897" max="6897" width="10.85546875" style="79" customWidth="1"/>
    <col min="6898" max="6898" width="10.7109375" style="79" customWidth="1"/>
    <col min="6899" max="6902" width="7.5703125" style="79" customWidth="1"/>
    <col min="6903" max="6903" width="1.85546875" style="79" customWidth="1"/>
    <col min="6904" max="6907" width="7.5703125" style="79" customWidth="1"/>
    <col min="6908" max="7151" width="6.42578125" style="79"/>
    <col min="7152" max="7152" width="6.140625" style="79" customWidth="1"/>
    <col min="7153" max="7153" width="10.85546875" style="79" customWidth="1"/>
    <col min="7154" max="7154" width="10.7109375" style="79" customWidth="1"/>
    <col min="7155" max="7158" width="7.5703125" style="79" customWidth="1"/>
    <col min="7159" max="7159" width="1.85546875" style="79" customWidth="1"/>
    <col min="7160" max="7163" width="7.5703125" style="79" customWidth="1"/>
    <col min="7164" max="7407" width="6.42578125" style="79"/>
    <col min="7408" max="7408" width="6.140625" style="79" customWidth="1"/>
    <col min="7409" max="7409" width="10.85546875" style="79" customWidth="1"/>
    <col min="7410" max="7410" width="10.7109375" style="79" customWidth="1"/>
    <col min="7411" max="7414" width="7.5703125" style="79" customWidth="1"/>
    <col min="7415" max="7415" width="1.85546875" style="79" customWidth="1"/>
    <col min="7416" max="7419" width="7.5703125" style="79" customWidth="1"/>
    <col min="7420" max="7663" width="6.42578125" style="79"/>
    <col min="7664" max="7664" width="6.140625" style="79" customWidth="1"/>
    <col min="7665" max="7665" width="10.85546875" style="79" customWidth="1"/>
    <col min="7666" max="7666" width="10.7109375" style="79" customWidth="1"/>
    <col min="7667" max="7670" width="7.5703125" style="79" customWidth="1"/>
    <col min="7671" max="7671" width="1.85546875" style="79" customWidth="1"/>
    <col min="7672" max="7675" width="7.5703125" style="79" customWidth="1"/>
    <col min="7676" max="7919" width="6.42578125" style="79"/>
    <col min="7920" max="7920" width="6.140625" style="79" customWidth="1"/>
    <col min="7921" max="7921" width="10.85546875" style="79" customWidth="1"/>
    <col min="7922" max="7922" width="10.7109375" style="79" customWidth="1"/>
    <col min="7923" max="7926" width="7.5703125" style="79" customWidth="1"/>
    <col min="7927" max="7927" width="1.85546875" style="79" customWidth="1"/>
    <col min="7928" max="7931" width="7.5703125" style="79" customWidth="1"/>
    <col min="7932" max="8175" width="6.42578125" style="79"/>
    <col min="8176" max="8176" width="6.140625" style="79" customWidth="1"/>
    <col min="8177" max="8177" width="10.85546875" style="79" customWidth="1"/>
    <col min="8178" max="8178" width="10.7109375" style="79" customWidth="1"/>
    <col min="8179" max="8182" width="7.5703125" style="79" customWidth="1"/>
    <col min="8183" max="8183" width="1.85546875" style="79" customWidth="1"/>
    <col min="8184" max="8187" width="7.5703125" style="79" customWidth="1"/>
    <col min="8188" max="8431" width="6.42578125" style="79"/>
    <col min="8432" max="8432" width="6.140625" style="79" customWidth="1"/>
    <col min="8433" max="8433" width="10.85546875" style="79" customWidth="1"/>
    <col min="8434" max="8434" width="10.7109375" style="79" customWidth="1"/>
    <col min="8435" max="8438" width="7.5703125" style="79" customWidth="1"/>
    <col min="8439" max="8439" width="1.85546875" style="79" customWidth="1"/>
    <col min="8440" max="8443" width="7.5703125" style="79" customWidth="1"/>
    <col min="8444" max="8687" width="6.42578125" style="79"/>
    <col min="8688" max="8688" width="6.140625" style="79" customWidth="1"/>
    <col min="8689" max="8689" width="10.85546875" style="79" customWidth="1"/>
    <col min="8690" max="8690" width="10.7109375" style="79" customWidth="1"/>
    <col min="8691" max="8694" width="7.5703125" style="79" customWidth="1"/>
    <col min="8695" max="8695" width="1.85546875" style="79" customWidth="1"/>
    <col min="8696" max="8699" width="7.5703125" style="79" customWidth="1"/>
    <col min="8700" max="8943" width="6.42578125" style="79"/>
    <col min="8944" max="8944" width="6.140625" style="79" customWidth="1"/>
    <col min="8945" max="8945" width="10.85546875" style="79" customWidth="1"/>
    <col min="8946" max="8946" width="10.7109375" style="79" customWidth="1"/>
    <col min="8947" max="8950" width="7.5703125" style="79" customWidth="1"/>
    <col min="8951" max="8951" width="1.85546875" style="79" customWidth="1"/>
    <col min="8952" max="8955" width="7.5703125" style="79" customWidth="1"/>
    <col min="8956" max="9199" width="6.42578125" style="79"/>
    <col min="9200" max="9200" width="6.140625" style="79" customWidth="1"/>
    <col min="9201" max="9201" width="10.85546875" style="79" customWidth="1"/>
    <col min="9202" max="9202" width="10.7109375" style="79" customWidth="1"/>
    <col min="9203" max="9206" width="7.5703125" style="79" customWidth="1"/>
    <col min="9207" max="9207" width="1.85546875" style="79" customWidth="1"/>
    <col min="9208" max="9211" width="7.5703125" style="79" customWidth="1"/>
    <col min="9212" max="9455" width="6.42578125" style="79"/>
    <col min="9456" max="9456" width="6.140625" style="79" customWidth="1"/>
    <col min="9457" max="9457" width="10.85546875" style="79" customWidth="1"/>
    <col min="9458" max="9458" width="10.7109375" style="79" customWidth="1"/>
    <col min="9459" max="9462" width="7.5703125" style="79" customWidth="1"/>
    <col min="9463" max="9463" width="1.85546875" style="79" customWidth="1"/>
    <col min="9464" max="9467" width="7.5703125" style="79" customWidth="1"/>
    <col min="9468" max="9711" width="6.42578125" style="79"/>
    <col min="9712" max="9712" width="6.140625" style="79" customWidth="1"/>
    <col min="9713" max="9713" width="10.85546875" style="79" customWidth="1"/>
    <col min="9714" max="9714" width="10.7109375" style="79" customWidth="1"/>
    <col min="9715" max="9718" width="7.5703125" style="79" customWidth="1"/>
    <col min="9719" max="9719" width="1.85546875" style="79" customWidth="1"/>
    <col min="9720" max="9723" width="7.5703125" style="79" customWidth="1"/>
    <col min="9724" max="9967" width="6.42578125" style="79"/>
    <col min="9968" max="9968" width="6.140625" style="79" customWidth="1"/>
    <col min="9969" max="9969" width="10.85546875" style="79" customWidth="1"/>
    <col min="9970" max="9970" width="10.7109375" style="79" customWidth="1"/>
    <col min="9971" max="9974" width="7.5703125" style="79" customWidth="1"/>
    <col min="9975" max="9975" width="1.85546875" style="79" customWidth="1"/>
    <col min="9976" max="9979" width="7.5703125" style="79" customWidth="1"/>
    <col min="9980" max="10223" width="6.42578125" style="79"/>
    <col min="10224" max="10224" width="6.140625" style="79" customWidth="1"/>
    <col min="10225" max="10225" width="10.85546875" style="79" customWidth="1"/>
    <col min="10226" max="10226" width="10.7109375" style="79" customWidth="1"/>
    <col min="10227" max="10230" width="7.5703125" style="79" customWidth="1"/>
    <col min="10231" max="10231" width="1.85546875" style="79" customWidth="1"/>
    <col min="10232" max="10235" width="7.5703125" style="79" customWidth="1"/>
    <col min="10236" max="10479" width="6.42578125" style="79"/>
    <col min="10480" max="10480" width="6.140625" style="79" customWidth="1"/>
    <col min="10481" max="10481" width="10.85546875" style="79" customWidth="1"/>
    <col min="10482" max="10482" width="10.7109375" style="79" customWidth="1"/>
    <col min="10483" max="10486" width="7.5703125" style="79" customWidth="1"/>
    <col min="10487" max="10487" width="1.85546875" style="79" customWidth="1"/>
    <col min="10488" max="10491" width="7.5703125" style="79" customWidth="1"/>
    <col min="10492" max="10735" width="6.42578125" style="79"/>
    <col min="10736" max="10736" width="6.140625" style="79" customWidth="1"/>
    <col min="10737" max="10737" width="10.85546875" style="79" customWidth="1"/>
    <col min="10738" max="10738" width="10.7109375" style="79" customWidth="1"/>
    <col min="10739" max="10742" width="7.5703125" style="79" customWidth="1"/>
    <col min="10743" max="10743" width="1.85546875" style="79" customWidth="1"/>
    <col min="10744" max="10747" width="7.5703125" style="79" customWidth="1"/>
    <col min="10748" max="10991" width="6.42578125" style="79"/>
    <col min="10992" max="10992" width="6.140625" style="79" customWidth="1"/>
    <col min="10993" max="10993" width="10.85546875" style="79" customWidth="1"/>
    <col min="10994" max="10994" width="10.7109375" style="79" customWidth="1"/>
    <col min="10995" max="10998" width="7.5703125" style="79" customWidth="1"/>
    <col min="10999" max="10999" width="1.85546875" style="79" customWidth="1"/>
    <col min="11000" max="11003" width="7.5703125" style="79" customWidth="1"/>
    <col min="11004" max="11247" width="6.42578125" style="79"/>
    <col min="11248" max="11248" width="6.140625" style="79" customWidth="1"/>
    <col min="11249" max="11249" width="10.85546875" style="79" customWidth="1"/>
    <col min="11250" max="11250" width="10.7109375" style="79" customWidth="1"/>
    <col min="11251" max="11254" width="7.5703125" style="79" customWidth="1"/>
    <col min="11255" max="11255" width="1.85546875" style="79" customWidth="1"/>
    <col min="11256" max="11259" width="7.5703125" style="79" customWidth="1"/>
    <col min="11260" max="11503" width="6.42578125" style="79"/>
    <col min="11504" max="11504" width="6.140625" style="79" customWidth="1"/>
    <col min="11505" max="11505" width="10.85546875" style="79" customWidth="1"/>
    <col min="11506" max="11506" width="10.7109375" style="79" customWidth="1"/>
    <col min="11507" max="11510" width="7.5703125" style="79" customWidth="1"/>
    <col min="11511" max="11511" width="1.85546875" style="79" customWidth="1"/>
    <col min="11512" max="11515" width="7.5703125" style="79" customWidth="1"/>
    <col min="11516" max="11759" width="6.42578125" style="79"/>
    <col min="11760" max="11760" width="6.140625" style="79" customWidth="1"/>
    <col min="11761" max="11761" width="10.85546875" style="79" customWidth="1"/>
    <col min="11762" max="11762" width="10.7109375" style="79" customWidth="1"/>
    <col min="11763" max="11766" width="7.5703125" style="79" customWidth="1"/>
    <col min="11767" max="11767" width="1.85546875" style="79" customWidth="1"/>
    <col min="11768" max="11771" width="7.5703125" style="79" customWidth="1"/>
    <col min="11772" max="12015" width="6.42578125" style="79"/>
    <col min="12016" max="12016" width="6.140625" style="79" customWidth="1"/>
    <col min="12017" max="12017" width="10.85546875" style="79" customWidth="1"/>
    <col min="12018" max="12018" width="10.7109375" style="79" customWidth="1"/>
    <col min="12019" max="12022" width="7.5703125" style="79" customWidth="1"/>
    <col min="12023" max="12023" width="1.85546875" style="79" customWidth="1"/>
    <col min="12024" max="12027" width="7.5703125" style="79" customWidth="1"/>
    <col min="12028" max="12271" width="6.42578125" style="79"/>
    <col min="12272" max="12272" width="6.140625" style="79" customWidth="1"/>
    <col min="12273" max="12273" width="10.85546875" style="79" customWidth="1"/>
    <col min="12274" max="12274" width="10.7109375" style="79" customWidth="1"/>
    <col min="12275" max="12278" width="7.5703125" style="79" customWidth="1"/>
    <col min="12279" max="12279" width="1.85546875" style="79" customWidth="1"/>
    <col min="12280" max="12283" width="7.5703125" style="79" customWidth="1"/>
    <col min="12284" max="12527" width="6.42578125" style="79"/>
    <col min="12528" max="12528" width="6.140625" style="79" customWidth="1"/>
    <col min="12529" max="12529" width="10.85546875" style="79" customWidth="1"/>
    <col min="12530" max="12530" width="10.7109375" style="79" customWidth="1"/>
    <col min="12531" max="12534" width="7.5703125" style="79" customWidth="1"/>
    <col min="12535" max="12535" width="1.85546875" style="79" customWidth="1"/>
    <col min="12536" max="12539" width="7.5703125" style="79" customWidth="1"/>
    <col min="12540" max="12783" width="6.42578125" style="79"/>
    <col min="12784" max="12784" width="6.140625" style="79" customWidth="1"/>
    <col min="12785" max="12785" width="10.85546875" style="79" customWidth="1"/>
    <col min="12786" max="12786" width="10.7109375" style="79" customWidth="1"/>
    <col min="12787" max="12790" width="7.5703125" style="79" customWidth="1"/>
    <col min="12791" max="12791" width="1.85546875" style="79" customWidth="1"/>
    <col min="12792" max="12795" width="7.5703125" style="79" customWidth="1"/>
    <col min="12796" max="13039" width="6.42578125" style="79"/>
    <col min="13040" max="13040" width="6.140625" style="79" customWidth="1"/>
    <col min="13041" max="13041" width="10.85546875" style="79" customWidth="1"/>
    <col min="13042" max="13042" width="10.7109375" style="79" customWidth="1"/>
    <col min="13043" max="13046" width="7.5703125" style="79" customWidth="1"/>
    <col min="13047" max="13047" width="1.85546875" style="79" customWidth="1"/>
    <col min="13048" max="13051" width="7.5703125" style="79" customWidth="1"/>
    <col min="13052" max="13295" width="6.42578125" style="79"/>
    <col min="13296" max="13296" width="6.140625" style="79" customWidth="1"/>
    <col min="13297" max="13297" width="10.85546875" style="79" customWidth="1"/>
    <col min="13298" max="13298" width="10.7109375" style="79" customWidth="1"/>
    <col min="13299" max="13302" width="7.5703125" style="79" customWidth="1"/>
    <col min="13303" max="13303" width="1.85546875" style="79" customWidth="1"/>
    <col min="13304" max="13307" width="7.5703125" style="79" customWidth="1"/>
    <col min="13308" max="13551" width="6.42578125" style="79"/>
    <col min="13552" max="13552" width="6.140625" style="79" customWidth="1"/>
    <col min="13553" max="13553" width="10.85546875" style="79" customWidth="1"/>
    <col min="13554" max="13554" width="10.7109375" style="79" customWidth="1"/>
    <col min="13555" max="13558" width="7.5703125" style="79" customWidth="1"/>
    <col min="13559" max="13559" width="1.85546875" style="79" customWidth="1"/>
    <col min="13560" max="13563" width="7.5703125" style="79" customWidth="1"/>
    <col min="13564" max="13807" width="6.42578125" style="79"/>
    <col min="13808" max="13808" width="6.140625" style="79" customWidth="1"/>
    <col min="13809" max="13809" width="10.85546875" style="79" customWidth="1"/>
    <col min="13810" max="13810" width="10.7109375" style="79" customWidth="1"/>
    <col min="13811" max="13814" width="7.5703125" style="79" customWidth="1"/>
    <col min="13815" max="13815" width="1.85546875" style="79" customWidth="1"/>
    <col min="13816" max="13819" width="7.5703125" style="79" customWidth="1"/>
    <col min="13820" max="14063" width="6.42578125" style="79"/>
    <col min="14064" max="14064" width="6.140625" style="79" customWidth="1"/>
    <col min="14065" max="14065" width="10.85546875" style="79" customWidth="1"/>
    <col min="14066" max="14066" width="10.7109375" style="79" customWidth="1"/>
    <col min="14067" max="14070" width="7.5703125" style="79" customWidth="1"/>
    <col min="14071" max="14071" width="1.85546875" style="79" customWidth="1"/>
    <col min="14072" max="14075" width="7.5703125" style="79" customWidth="1"/>
    <col min="14076" max="14319" width="6.42578125" style="79"/>
    <col min="14320" max="14320" width="6.140625" style="79" customWidth="1"/>
    <col min="14321" max="14321" width="10.85546875" style="79" customWidth="1"/>
    <col min="14322" max="14322" width="10.7109375" style="79" customWidth="1"/>
    <col min="14323" max="14326" width="7.5703125" style="79" customWidth="1"/>
    <col min="14327" max="14327" width="1.85546875" style="79" customWidth="1"/>
    <col min="14328" max="14331" width="7.5703125" style="79" customWidth="1"/>
    <col min="14332" max="14575" width="6.42578125" style="79"/>
    <col min="14576" max="14576" width="6.140625" style="79" customWidth="1"/>
    <col min="14577" max="14577" width="10.85546875" style="79" customWidth="1"/>
    <col min="14578" max="14578" width="10.7109375" style="79" customWidth="1"/>
    <col min="14579" max="14582" width="7.5703125" style="79" customWidth="1"/>
    <col min="14583" max="14583" width="1.85546875" style="79" customWidth="1"/>
    <col min="14584" max="14587" width="7.5703125" style="79" customWidth="1"/>
    <col min="14588" max="14831" width="6.42578125" style="79"/>
    <col min="14832" max="14832" width="6.140625" style="79" customWidth="1"/>
    <col min="14833" max="14833" width="10.85546875" style="79" customWidth="1"/>
    <col min="14834" max="14834" width="10.7109375" style="79" customWidth="1"/>
    <col min="14835" max="14838" width="7.5703125" style="79" customWidth="1"/>
    <col min="14839" max="14839" width="1.85546875" style="79" customWidth="1"/>
    <col min="14840" max="14843" width="7.5703125" style="79" customWidth="1"/>
    <col min="14844" max="15087" width="6.42578125" style="79"/>
    <col min="15088" max="15088" width="6.140625" style="79" customWidth="1"/>
    <col min="15089" max="15089" width="10.85546875" style="79" customWidth="1"/>
    <col min="15090" max="15090" width="10.7109375" style="79" customWidth="1"/>
    <col min="15091" max="15094" width="7.5703125" style="79" customWidth="1"/>
    <col min="15095" max="15095" width="1.85546875" style="79" customWidth="1"/>
    <col min="15096" max="15099" width="7.5703125" style="79" customWidth="1"/>
    <col min="15100" max="15343" width="6.42578125" style="79"/>
    <col min="15344" max="15344" width="6.140625" style="79" customWidth="1"/>
    <col min="15345" max="15345" width="10.85546875" style="79" customWidth="1"/>
    <col min="15346" max="15346" width="10.7109375" style="79" customWidth="1"/>
    <col min="15347" max="15350" width="7.5703125" style="79" customWidth="1"/>
    <col min="15351" max="15351" width="1.85546875" style="79" customWidth="1"/>
    <col min="15352" max="15355" width="7.5703125" style="79" customWidth="1"/>
    <col min="15356" max="15599" width="6.42578125" style="79"/>
    <col min="15600" max="15600" width="6.140625" style="79" customWidth="1"/>
    <col min="15601" max="15601" width="10.85546875" style="79" customWidth="1"/>
    <col min="15602" max="15602" width="10.7109375" style="79" customWidth="1"/>
    <col min="15603" max="15606" width="7.5703125" style="79" customWidth="1"/>
    <col min="15607" max="15607" width="1.85546875" style="79" customWidth="1"/>
    <col min="15608" max="15611" width="7.5703125" style="79" customWidth="1"/>
    <col min="15612" max="15855" width="6.42578125" style="79"/>
    <col min="15856" max="15856" width="6.140625" style="79" customWidth="1"/>
    <col min="15857" max="15857" width="10.85546875" style="79" customWidth="1"/>
    <col min="15858" max="15858" width="10.7109375" style="79" customWidth="1"/>
    <col min="15859" max="15862" width="7.5703125" style="79" customWidth="1"/>
    <col min="15863" max="15863" width="1.85546875" style="79" customWidth="1"/>
    <col min="15864" max="15867" width="7.5703125" style="79" customWidth="1"/>
    <col min="15868" max="16111" width="6.42578125" style="79"/>
    <col min="16112" max="16112" width="6.140625" style="79" customWidth="1"/>
    <col min="16113" max="16113" width="10.85546875" style="79" customWidth="1"/>
    <col min="16114" max="16114" width="10.7109375" style="79" customWidth="1"/>
    <col min="16115" max="16118" width="7.5703125" style="79" customWidth="1"/>
    <col min="16119" max="16119" width="1.85546875" style="79" customWidth="1"/>
    <col min="16120" max="16123" width="7.5703125" style="79" customWidth="1"/>
    <col min="16124" max="16384" width="6.42578125" style="79"/>
  </cols>
  <sheetData>
    <row r="1" spans="1:14" s="93" customFormat="1" ht="15" customHeight="1" x14ac:dyDescent="0.25">
      <c r="A1" s="406" t="s">
        <v>237</v>
      </c>
      <c r="B1" s="406"/>
      <c r="C1" s="406"/>
      <c r="D1" s="406"/>
      <c r="E1" s="406"/>
      <c r="F1" s="406"/>
      <c r="G1" s="406"/>
      <c r="H1" s="406"/>
      <c r="I1" s="69"/>
      <c r="J1" s="400" t="s">
        <v>178</v>
      </c>
      <c r="K1" s="400"/>
      <c r="L1" s="69"/>
      <c r="M1" s="69"/>
      <c r="N1" s="69"/>
    </row>
    <row r="2" spans="1:14" s="93" customFormat="1" ht="12.75" customHeight="1" x14ac:dyDescent="0.25">
      <c r="A2" s="406" t="s">
        <v>345</v>
      </c>
      <c r="B2" s="406"/>
      <c r="C2" s="406"/>
      <c r="D2" s="406"/>
      <c r="E2" s="406"/>
      <c r="F2" s="406"/>
      <c r="G2" s="406"/>
      <c r="H2" s="406"/>
      <c r="J2" s="400"/>
      <c r="K2" s="400"/>
    </row>
    <row r="3" spans="1:14" s="93" customFormat="1" ht="13.5" customHeight="1" x14ac:dyDescent="0.25">
      <c r="A3" s="406" t="s">
        <v>148</v>
      </c>
      <c r="B3" s="406"/>
      <c r="C3" s="406"/>
      <c r="D3" s="406"/>
      <c r="E3" s="406"/>
      <c r="F3" s="406"/>
      <c r="G3" s="406"/>
      <c r="H3" s="406"/>
      <c r="I3" s="69"/>
    </row>
    <row r="4" spans="1:14" s="93" customFormat="1" ht="12.75" customHeight="1" x14ac:dyDescent="0.25">
      <c r="A4" s="406" t="s">
        <v>328</v>
      </c>
      <c r="B4" s="406"/>
      <c r="C4" s="406"/>
      <c r="D4" s="406"/>
      <c r="E4" s="406"/>
      <c r="F4" s="406"/>
      <c r="G4" s="406"/>
      <c r="H4" s="406"/>
      <c r="I4" s="69"/>
    </row>
    <row r="5" spans="1:14" s="93" customFormat="1" ht="12.75" customHeight="1" x14ac:dyDescent="0.25">
      <c r="A5" s="406" t="s">
        <v>370</v>
      </c>
      <c r="B5" s="406"/>
      <c r="C5" s="406"/>
      <c r="D5" s="406"/>
      <c r="E5" s="406"/>
      <c r="F5" s="406"/>
      <c r="G5" s="406"/>
      <c r="H5" s="406"/>
    </row>
    <row r="6" spans="1:14" s="93" customFormat="1" ht="12.75" customHeight="1" x14ac:dyDescent="0.25">
      <c r="A6" s="83"/>
      <c r="B6" s="83"/>
      <c r="C6" s="83"/>
      <c r="D6" s="83"/>
      <c r="E6" s="83"/>
      <c r="F6" s="95"/>
      <c r="G6" s="95"/>
      <c r="H6" s="95"/>
    </row>
    <row r="7" spans="1:14" x14ac:dyDescent="0.25">
      <c r="A7" s="426" t="s">
        <v>118</v>
      </c>
      <c r="B7" s="425" t="s">
        <v>0</v>
      </c>
      <c r="C7" s="425" t="s">
        <v>167</v>
      </c>
      <c r="D7" s="151" t="s">
        <v>154</v>
      </c>
      <c r="E7" s="151" t="s">
        <v>155</v>
      </c>
      <c r="F7" s="151" t="s">
        <v>156</v>
      </c>
      <c r="G7" s="151" t="s">
        <v>157</v>
      </c>
      <c r="H7" s="425" t="s">
        <v>151</v>
      </c>
    </row>
    <row r="8" spans="1:14" ht="19.5" customHeight="1" x14ac:dyDescent="0.25">
      <c r="A8" s="426"/>
      <c r="B8" s="425"/>
      <c r="C8" s="425"/>
      <c r="D8" s="151" t="s">
        <v>231</v>
      </c>
      <c r="E8" s="151" t="s">
        <v>232</v>
      </c>
      <c r="F8" s="151" t="s">
        <v>231</v>
      </c>
      <c r="G8" s="151" t="s">
        <v>232</v>
      </c>
      <c r="H8" s="425" t="s">
        <v>151</v>
      </c>
    </row>
    <row r="9" spans="1:14" ht="15" customHeight="1" x14ac:dyDescent="0.25">
      <c r="A9" s="422" t="s">
        <v>5</v>
      </c>
      <c r="B9" s="422"/>
      <c r="C9" s="422"/>
      <c r="D9" s="422"/>
      <c r="E9" s="422"/>
      <c r="F9" s="422"/>
      <c r="G9" s="422"/>
      <c r="H9" s="422"/>
    </row>
    <row r="10" spans="1:14" x14ac:dyDescent="0.25">
      <c r="A10" s="423"/>
      <c r="B10" s="423"/>
      <c r="C10" s="423"/>
      <c r="D10" s="423"/>
      <c r="E10" s="423"/>
      <c r="F10" s="423"/>
      <c r="G10" s="423"/>
      <c r="H10" s="423"/>
    </row>
    <row r="11" spans="1:14" ht="15" customHeight="1" x14ac:dyDescent="0.25">
      <c r="A11" s="99">
        <v>2010</v>
      </c>
      <c r="B11" s="104">
        <f t="shared" ref="B11:B12" si="0">SUM(C11:H11)</f>
        <v>24018</v>
      </c>
      <c r="C11" s="104">
        <v>886</v>
      </c>
      <c r="D11" s="104">
        <v>82</v>
      </c>
      <c r="E11" s="104">
        <v>15803</v>
      </c>
      <c r="F11" s="104">
        <v>192</v>
      </c>
      <c r="G11" s="104">
        <v>5566</v>
      </c>
      <c r="H11" s="105">
        <v>1489</v>
      </c>
      <c r="I11" s="97"/>
      <c r="J11" s="97"/>
      <c r="L11" s="97"/>
    </row>
    <row r="12" spans="1:14" ht="15" customHeight="1" x14ac:dyDescent="0.25">
      <c r="A12" s="99">
        <v>2011</v>
      </c>
      <c r="B12" s="104">
        <f t="shared" si="0"/>
        <v>24689</v>
      </c>
      <c r="C12" s="104">
        <v>767</v>
      </c>
      <c r="D12" s="104">
        <v>75</v>
      </c>
      <c r="E12" s="104">
        <v>16427</v>
      </c>
      <c r="F12" s="104">
        <v>232</v>
      </c>
      <c r="G12" s="104">
        <v>5931</v>
      </c>
      <c r="H12" s="105">
        <v>1257</v>
      </c>
      <c r="I12" s="97"/>
      <c r="J12" s="97"/>
      <c r="L12" s="97"/>
    </row>
    <row r="13" spans="1:14" ht="15" customHeight="1" x14ac:dyDescent="0.25">
      <c r="A13" s="99">
        <v>2012</v>
      </c>
      <c r="B13" s="104" t="s">
        <v>122</v>
      </c>
      <c r="C13" s="104" t="s">
        <v>122</v>
      </c>
      <c r="D13" s="104" t="s">
        <v>122</v>
      </c>
      <c r="E13" s="104" t="s">
        <v>122</v>
      </c>
      <c r="F13" s="104" t="s">
        <v>122</v>
      </c>
      <c r="G13" s="104" t="s">
        <v>122</v>
      </c>
      <c r="H13" s="104" t="s">
        <v>122</v>
      </c>
      <c r="I13" s="97"/>
      <c r="J13" s="97"/>
      <c r="L13" s="97"/>
    </row>
    <row r="14" spans="1:14" ht="15" customHeight="1" x14ac:dyDescent="0.25">
      <c r="A14" s="99">
        <v>2013</v>
      </c>
      <c r="B14" s="104" t="s">
        <v>122</v>
      </c>
      <c r="C14" s="104" t="s">
        <v>122</v>
      </c>
      <c r="D14" s="104" t="s">
        <v>122</v>
      </c>
      <c r="E14" s="104" t="s">
        <v>122</v>
      </c>
      <c r="F14" s="104" t="s">
        <v>122</v>
      </c>
      <c r="G14" s="104" t="s">
        <v>122</v>
      </c>
      <c r="H14" s="104" t="s">
        <v>122</v>
      </c>
      <c r="I14" s="97"/>
      <c r="J14" s="97"/>
      <c r="L14" s="97"/>
    </row>
    <row r="15" spans="1:14" ht="15" customHeight="1" x14ac:dyDescent="0.25">
      <c r="A15" s="99" t="s">
        <v>372</v>
      </c>
      <c r="B15" s="104">
        <f>SUM(C15:H15)</f>
        <v>28644</v>
      </c>
      <c r="C15" s="104">
        <v>515</v>
      </c>
      <c r="D15" s="104">
        <v>160</v>
      </c>
      <c r="E15" s="104">
        <v>19982</v>
      </c>
      <c r="F15" s="104">
        <v>124</v>
      </c>
      <c r="G15" s="104">
        <v>7515</v>
      </c>
      <c r="H15" s="105">
        <v>348</v>
      </c>
      <c r="I15" s="97"/>
      <c r="J15" s="97"/>
      <c r="L15" s="97"/>
    </row>
    <row r="16" spans="1:14" ht="15" customHeight="1" x14ac:dyDescent="0.25">
      <c r="A16" s="99">
        <v>2015</v>
      </c>
      <c r="B16" s="104">
        <f>SUM(C16:H16)</f>
        <v>29810</v>
      </c>
      <c r="C16" s="104">
        <v>456</v>
      </c>
      <c r="D16" s="104">
        <v>64</v>
      </c>
      <c r="E16" s="104">
        <v>20750</v>
      </c>
      <c r="F16" s="104">
        <v>192</v>
      </c>
      <c r="G16" s="104">
        <v>7925</v>
      </c>
      <c r="H16" s="105">
        <v>423</v>
      </c>
      <c r="I16" s="97"/>
      <c r="J16" s="97"/>
      <c r="L16" s="97"/>
    </row>
    <row r="17" spans="1:12" ht="15" customHeight="1" x14ac:dyDescent="0.25">
      <c r="A17" s="99">
        <v>2016</v>
      </c>
      <c r="B17" s="104">
        <f>SUM(C17:H17)</f>
        <v>31392</v>
      </c>
      <c r="C17" s="104">
        <v>381</v>
      </c>
      <c r="D17" s="104">
        <v>226</v>
      </c>
      <c r="E17" s="104">
        <v>21521</v>
      </c>
      <c r="F17" s="104">
        <v>180</v>
      </c>
      <c r="G17" s="104">
        <v>8360</v>
      </c>
      <c r="H17" s="104">
        <v>724</v>
      </c>
      <c r="I17" s="97"/>
      <c r="J17" s="97"/>
      <c r="L17" s="97"/>
    </row>
    <row r="18" spans="1:12" ht="15" customHeight="1" x14ac:dyDescent="0.25">
      <c r="A18" s="99">
        <v>2017</v>
      </c>
      <c r="B18" s="104">
        <f t="shared" ref="B18:B19" si="1">+C18+D18+E18+F18+G18+H18</f>
        <v>31457</v>
      </c>
      <c r="C18" s="104">
        <v>346</v>
      </c>
      <c r="D18" s="104">
        <v>364</v>
      </c>
      <c r="E18" s="104">
        <v>21726</v>
      </c>
      <c r="F18" s="104">
        <v>175</v>
      </c>
      <c r="G18" s="104">
        <v>8152</v>
      </c>
      <c r="H18" s="104">
        <v>694</v>
      </c>
      <c r="I18" s="97"/>
      <c r="J18" s="97"/>
      <c r="L18" s="97"/>
    </row>
    <row r="19" spans="1:12" ht="15" customHeight="1" x14ac:dyDescent="0.25">
      <c r="A19" s="99">
        <v>2018</v>
      </c>
      <c r="B19" s="104">
        <f t="shared" si="1"/>
        <v>31457</v>
      </c>
      <c r="C19" s="104">
        <v>248</v>
      </c>
      <c r="D19" s="104">
        <v>323</v>
      </c>
      <c r="E19" s="104">
        <v>21920</v>
      </c>
      <c r="F19" s="104">
        <v>136</v>
      </c>
      <c r="G19" s="104">
        <v>8342</v>
      </c>
      <c r="H19" s="104">
        <v>488</v>
      </c>
      <c r="I19" s="97"/>
      <c r="J19" s="97"/>
      <c r="L19" s="97"/>
    </row>
    <row r="20" spans="1:12" ht="15" customHeight="1" x14ac:dyDescent="0.25">
      <c r="A20" s="99">
        <v>2019</v>
      </c>
      <c r="B20" s="104">
        <f>+C20+D20+E20+F20+G20+H20</f>
        <v>32217</v>
      </c>
      <c r="C20" s="104">
        <v>297</v>
      </c>
      <c r="D20" s="104">
        <v>216</v>
      </c>
      <c r="E20" s="104">
        <v>22691</v>
      </c>
      <c r="F20" s="104">
        <v>105</v>
      </c>
      <c r="G20" s="104">
        <v>8573</v>
      </c>
      <c r="H20" s="104">
        <v>335</v>
      </c>
      <c r="I20" s="97"/>
      <c r="J20" s="97"/>
      <c r="L20" s="97"/>
    </row>
    <row r="21" spans="1:12" ht="15" customHeight="1" x14ac:dyDescent="0.25">
      <c r="A21" s="99">
        <v>2020</v>
      </c>
      <c r="B21" s="104">
        <f>+C21+D21+E21+F21+G21+H21</f>
        <v>33088</v>
      </c>
      <c r="C21" s="104">
        <v>270</v>
      </c>
      <c r="D21" s="104">
        <v>185</v>
      </c>
      <c r="E21" s="104">
        <v>23253</v>
      </c>
      <c r="F21" s="104">
        <v>155</v>
      </c>
      <c r="G21" s="104">
        <v>8690</v>
      </c>
      <c r="H21" s="104">
        <v>535</v>
      </c>
      <c r="I21" s="97"/>
      <c r="J21" s="97"/>
      <c r="L21" s="97"/>
    </row>
    <row r="22" spans="1:12" ht="15" customHeight="1" x14ac:dyDescent="0.25">
      <c r="A22" s="99">
        <v>2021</v>
      </c>
      <c r="B22" s="104">
        <f>+C22+D22+E22+F22+G22+H22</f>
        <v>33455</v>
      </c>
      <c r="C22" s="104">
        <v>224</v>
      </c>
      <c r="D22" s="104">
        <v>201</v>
      </c>
      <c r="E22" s="104">
        <v>23340</v>
      </c>
      <c r="F22" s="104">
        <v>123</v>
      </c>
      <c r="G22" s="104">
        <v>9256</v>
      </c>
      <c r="H22" s="104">
        <v>311</v>
      </c>
      <c r="I22" s="97"/>
      <c r="J22" s="97"/>
      <c r="L22" s="97"/>
    </row>
    <row r="23" spans="1:12" ht="18" customHeight="1" x14ac:dyDescent="0.25">
      <c r="A23" s="422" t="s">
        <v>8</v>
      </c>
      <c r="B23" s="422"/>
      <c r="C23" s="422"/>
      <c r="D23" s="422"/>
      <c r="E23" s="422"/>
      <c r="F23" s="422"/>
      <c r="G23" s="422"/>
      <c r="H23" s="422"/>
    </row>
    <row r="24" spans="1:12" ht="15" customHeight="1" x14ac:dyDescent="0.25">
      <c r="A24" s="99"/>
      <c r="B24" s="92"/>
      <c r="C24" s="101"/>
      <c r="D24" s="101"/>
      <c r="E24" s="101"/>
      <c r="F24" s="91"/>
      <c r="G24" s="91"/>
      <c r="H24" s="101"/>
    </row>
    <row r="25" spans="1:12" ht="15" customHeight="1" x14ac:dyDescent="0.25">
      <c r="A25" s="99">
        <v>2010</v>
      </c>
      <c r="B25" s="92">
        <f t="shared" ref="B25:B26" si="2">SUM(C25:H25)</f>
        <v>100</v>
      </c>
      <c r="C25" s="101">
        <f t="shared" ref="C25:H26" si="3">+C11/$B11*100</f>
        <v>3.6888999916729124</v>
      </c>
      <c r="D25" s="101">
        <f t="shared" si="3"/>
        <v>0.34141060871013407</v>
      </c>
      <c r="E25" s="101">
        <f t="shared" si="3"/>
        <v>65.796485968856686</v>
      </c>
      <c r="F25" s="91">
        <f t="shared" si="3"/>
        <v>0.79940044966275292</v>
      </c>
      <c r="G25" s="91">
        <f t="shared" si="3"/>
        <v>23.174285952202514</v>
      </c>
      <c r="H25" s="101">
        <f t="shared" si="3"/>
        <v>6.1995170288949959</v>
      </c>
    </row>
    <row r="26" spans="1:12" ht="15" customHeight="1" x14ac:dyDescent="0.25">
      <c r="A26" s="99">
        <v>2011</v>
      </c>
      <c r="B26" s="91">
        <f t="shared" si="2"/>
        <v>100</v>
      </c>
      <c r="C26" s="91">
        <f t="shared" si="3"/>
        <v>3.1066466847583944</v>
      </c>
      <c r="D26" s="91">
        <f t="shared" si="3"/>
        <v>0.30377901089554055</v>
      </c>
      <c r="E26" s="91">
        <f t="shared" si="3"/>
        <v>66.535704159747254</v>
      </c>
      <c r="F26" s="91">
        <f t="shared" si="3"/>
        <v>0.93968974037020536</v>
      </c>
      <c r="G26" s="91">
        <f t="shared" si="3"/>
        <v>24.022844181619345</v>
      </c>
      <c r="H26" s="91">
        <f t="shared" si="3"/>
        <v>5.0913362226092591</v>
      </c>
    </row>
    <row r="27" spans="1:12" ht="15" customHeight="1" x14ac:dyDescent="0.25">
      <c r="A27" s="99">
        <v>2012</v>
      </c>
      <c r="B27" s="91" t="s">
        <v>122</v>
      </c>
      <c r="C27" s="91" t="s">
        <v>122</v>
      </c>
      <c r="D27" s="91" t="s">
        <v>122</v>
      </c>
      <c r="E27" s="91" t="s">
        <v>122</v>
      </c>
      <c r="F27" s="91" t="s">
        <v>122</v>
      </c>
      <c r="G27" s="91" t="s">
        <v>122</v>
      </c>
      <c r="H27" s="91" t="s">
        <v>122</v>
      </c>
    </row>
    <row r="28" spans="1:12" ht="15" customHeight="1" x14ac:dyDescent="0.25">
      <c r="A28" s="99">
        <v>2013</v>
      </c>
      <c r="B28" s="92" t="s">
        <v>122</v>
      </c>
      <c r="C28" s="101" t="s">
        <v>122</v>
      </c>
      <c r="D28" s="101" t="s">
        <v>122</v>
      </c>
      <c r="E28" s="101" t="s">
        <v>122</v>
      </c>
      <c r="F28" s="101" t="s">
        <v>122</v>
      </c>
      <c r="G28" s="101" t="s">
        <v>122</v>
      </c>
      <c r="H28" s="101" t="s">
        <v>122</v>
      </c>
    </row>
    <row r="29" spans="1:12" ht="15" customHeight="1" x14ac:dyDescent="0.25">
      <c r="A29" s="99">
        <v>2014</v>
      </c>
      <c r="B29" s="92">
        <f t="shared" ref="B29:B34" si="4">SUM(C29:H29)</f>
        <v>100.00000000000001</v>
      </c>
      <c r="C29" s="101">
        <f t="shared" ref="C29:H31" si="5">+C15/$B15*100</f>
        <v>1.7979332495461526</v>
      </c>
      <c r="D29" s="101">
        <f t="shared" si="5"/>
        <v>0.55858120374249409</v>
      </c>
      <c r="E29" s="101">
        <f t="shared" si="5"/>
        <v>69.759810082390729</v>
      </c>
      <c r="F29" s="101">
        <f t="shared" si="5"/>
        <v>0.4329004329004329</v>
      </c>
      <c r="G29" s="101">
        <f t="shared" si="5"/>
        <v>26.235860913280266</v>
      </c>
      <c r="H29" s="101">
        <f t="shared" si="5"/>
        <v>1.2149141181399248</v>
      </c>
    </row>
    <row r="30" spans="1:12" ht="15" customHeight="1" x14ac:dyDescent="0.25">
      <c r="A30" s="99">
        <v>2015</v>
      </c>
      <c r="B30" s="92">
        <f t="shared" si="4"/>
        <v>100</v>
      </c>
      <c r="C30" s="101">
        <f t="shared" si="5"/>
        <v>1.5296880241529687</v>
      </c>
      <c r="D30" s="101">
        <f t="shared" si="5"/>
        <v>0.21469305602146932</v>
      </c>
      <c r="E30" s="101">
        <f t="shared" si="5"/>
        <v>69.607514256960755</v>
      </c>
      <c r="F30" s="101">
        <f t="shared" si="5"/>
        <v>0.6440791680644079</v>
      </c>
      <c r="G30" s="101">
        <f t="shared" si="5"/>
        <v>26.585038577658505</v>
      </c>
      <c r="H30" s="101">
        <f t="shared" si="5"/>
        <v>1.4189869171418987</v>
      </c>
    </row>
    <row r="31" spans="1:12" ht="15" customHeight="1" x14ac:dyDescent="0.25">
      <c r="A31" s="99">
        <v>2016</v>
      </c>
      <c r="B31" s="92">
        <f t="shared" si="4"/>
        <v>100</v>
      </c>
      <c r="C31" s="101">
        <f t="shared" si="5"/>
        <v>1.2136850152905199</v>
      </c>
      <c r="D31" s="101">
        <f t="shared" si="5"/>
        <v>0.71992864424057079</v>
      </c>
      <c r="E31" s="101">
        <f t="shared" si="5"/>
        <v>68.555682976554536</v>
      </c>
      <c r="F31" s="101">
        <f t="shared" si="5"/>
        <v>0.57339449541284404</v>
      </c>
      <c r="G31" s="101">
        <f t="shared" si="5"/>
        <v>26.630988786952091</v>
      </c>
      <c r="H31" s="101">
        <f t="shared" si="5"/>
        <v>2.3063200815494391</v>
      </c>
    </row>
    <row r="32" spans="1:12" ht="15" customHeight="1" x14ac:dyDescent="0.25">
      <c r="A32" s="99">
        <v>2017</v>
      </c>
      <c r="B32" s="92">
        <f t="shared" si="4"/>
        <v>100</v>
      </c>
      <c r="C32" s="101">
        <f>+C18/B18*100</f>
        <v>1.0999141685475411</v>
      </c>
      <c r="D32" s="101">
        <f>+D18/B18*100</f>
        <v>1.1571351368534826</v>
      </c>
      <c r="E32" s="101">
        <f>+E18/B18*100</f>
        <v>69.065708745271323</v>
      </c>
      <c r="F32" s="101">
        <f>+F18/B18*100</f>
        <v>0.55631496964109739</v>
      </c>
      <c r="G32" s="101">
        <f>+G18/B18*100</f>
        <v>25.914740757224148</v>
      </c>
      <c r="H32" s="101">
        <f>+H18/B18*100</f>
        <v>2.2061862224624091</v>
      </c>
      <c r="I32" s="86"/>
      <c r="J32" s="86"/>
      <c r="K32" s="86"/>
    </row>
    <row r="33" spans="1:9" ht="15" customHeight="1" x14ac:dyDescent="0.25">
      <c r="A33" s="99">
        <v>2018</v>
      </c>
      <c r="B33" s="92">
        <f t="shared" si="4"/>
        <v>100</v>
      </c>
      <c r="C33" s="101">
        <f>+C19/B19*100</f>
        <v>0.78837778554852656</v>
      </c>
      <c r="D33" s="101">
        <f>+D19/B19*100</f>
        <v>1.0267984868232825</v>
      </c>
      <c r="E33" s="101">
        <f>+E19/B19*100</f>
        <v>69.682423625902018</v>
      </c>
      <c r="F33" s="101">
        <f>+F19/B19*100</f>
        <v>0.43233620497822423</v>
      </c>
      <c r="G33" s="101">
        <f>+G19/B19*100</f>
        <v>26.518739867120196</v>
      </c>
      <c r="H33" s="101">
        <f>+H19/B19*100</f>
        <v>1.5513240296277457</v>
      </c>
      <c r="I33" s="86"/>
    </row>
    <row r="34" spans="1:9" ht="15" customHeight="1" x14ac:dyDescent="0.25">
      <c r="A34" s="99">
        <v>2019</v>
      </c>
      <c r="B34" s="92">
        <f t="shared" si="4"/>
        <v>100</v>
      </c>
      <c r="C34" s="101">
        <f>+C20/B20*100</f>
        <v>0.92187354502281404</v>
      </c>
      <c r="D34" s="101">
        <f>+D20/B20*100</f>
        <v>0.67045348728931931</v>
      </c>
      <c r="E34" s="101">
        <f>+E20/B20*100</f>
        <v>70.431759630009012</v>
      </c>
      <c r="F34" s="101">
        <f>+F20/B20*100</f>
        <v>0.32591488965453025</v>
      </c>
      <c r="G34" s="101">
        <f>+G20/B20*100</f>
        <v>26.61017475245988</v>
      </c>
      <c r="H34" s="101">
        <f>+H20/B20*100</f>
        <v>1.0398236955644535</v>
      </c>
      <c r="I34" s="86"/>
    </row>
    <row r="35" spans="1:9" ht="15" customHeight="1" x14ac:dyDescent="0.25">
      <c r="A35" s="99">
        <v>2020</v>
      </c>
      <c r="B35" s="92">
        <f t="shared" ref="B35" si="6">SUM(C35:H35)</f>
        <v>100</v>
      </c>
      <c r="C35" s="101">
        <f>+C21/B21*100</f>
        <v>0.81600580270793033</v>
      </c>
      <c r="D35" s="101">
        <f>+D21/B21*100</f>
        <v>0.55911508704061896</v>
      </c>
      <c r="E35" s="101">
        <f>+E21/B21*100</f>
        <v>70.276233075435201</v>
      </c>
      <c r="F35" s="101">
        <f>+F21/B21*100</f>
        <v>0.46844777562862666</v>
      </c>
      <c r="G35" s="101">
        <f>+G21/B21*100</f>
        <v>26.263297872340424</v>
      </c>
      <c r="H35" s="101">
        <f>+H21/B21*100</f>
        <v>1.6169003868471956</v>
      </c>
      <c r="I35" s="86"/>
    </row>
    <row r="36" spans="1:9" ht="15" customHeight="1" thickBot="1" x14ac:dyDescent="0.3">
      <c r="A36" s="100">
        <v>2021</v>
      </c>
      <c r="B36" s="102">
        <f t="shared" ref="B36" si="7">SUM(C36:H36)</f>
        <v>100</v>
      </c>
      <c r="C36" s="103">
        <f>+C22/B22*100</f>
        <v>0.66955612016141086</v>
      </c>
      <c r="D36" s="103">
        <f>+D22/B22*100</f>
        <v>0.60080705425198022</v>
      </c>
      <c r="E36" s="103">
        <f>+E22/B22*100</f>
        <v>69.765356448961285</v>
      </c>
      <c r="F36" s="103">
        <f>+F22/B22*100</f>
        <v>0.36765804812434616</v>
      </c>
      <c r="G36" s="103">
        <f>+G22/B22*100</f>
        <v>27.667015393812584</v>
      </c>
      <c r="H36" s="103">
        <f>+H22/B22*100</f>
        <v>0.92960693468838751</v>
      </c>
    </row>
    <row r="37" spans="1:9" ht="51.75" customHeight="1" x14ac:dyDescent="0.25">
      <c r="A37" s="420" t="s">
        <v>402</v>
      </c>
      <c r="B37" s="420"/>
      <c r="C37" s="420"/>
      <c r="D37" s="420"/>
      <c r="E37" s="420"/>
      <c r="F37" s="420"/>
      <c r="G37" s="420"/>
      <c r="H37" s="420"/>
    </row>
    <row r="38" spans="1:9" x14ac:dyDescent="0.25">
      <c r="A38" s="421" t="s">
        <v>373</v>
      </c>
      <c r="B38" s="421"/>
      <c r="C38" s="421"/>
      <c r="D38" s="421"/>
      <c r="E38" s="421"/>
      <c r="F38" s="421"/>
      <c r="G38" s="421"/>
      <c r="H38" s="421"/>
    </row>
    <row r="39" spans="1:9" x14ac:dyDescent="0.25">
      <c r="A39" s="424" t="s">
        <v>371</v>
      </c>
      <c r="B39" s="424"/>
      <c r="C39" s="424"/>
      <c r="D39" s="424"/>
      <c r="E39" s="424"/>
      <c r="F39" s="424"/>
      <c r="G39" s="424"/>
      <c r="H39" s="424"/>
    </row>
    <row r="40" spans="1:9" x14ac:dyDescent="0.25">
      <c r="A40" s="402" t="s">
        <v>366</v>
      </c>
      <c r="B40" s="402"/>
      <c r="C40" s="402"/>
      <c r="D40" s="402"/>
      <c r="E40" s="402"/>
      <c r="F40" s="402"/>
      <c r="G40" s="402"/>
      <c r="H40" s="402"/>
    </row>
  </sheetData>
  <mergeCells count="17">
    <mergeCell ref="A9:H9"/>
    <mergeCell ref="A37:H37"/>
    <mergeCell ref="H7:H8"/>
    <mergeCell ref="A40:H40"/>
    <mergeCell ref="A39:H39"/>
    <mergeCell ref="J1:K2"/>
    <mergeCell ref="A10:H10"/>
    <mergeCell ref="A23:H23"/>
    <mergeCell ref="A38:H38"/>
    <mergeCell ref="A1:H1"/>
    <mergeCell ref="A2:H2"/>
    <mergeCell ref="A3:H3"/>
    <mergeCell ref="A4:H4"/>
    <mergeCell ref="A5:H5"/>
    <mergeCell ref="A7:A8"/>
    <mergeCell ref="B7:B8"/>
    <mergeCell ref="C7:C8"/>
  </mergeCells>
  <hyperlinks>
    <hyperlink ref="J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0"/>
  <sheetViews>
    <sheetView showGridLines="0" topLeftCell="A26" workbookViewId="0">
      <selection activeCell="L50" sqref="L50"/>
    </sheetView>
  </sheetViews>
  <sheetFormatPr baseColWidth="10" defaultColWidth="7.5703125" defaultRowHeight="12.75" x14ac:dyDescent="0.2"/>
  <cols>
    <col min="1" max="3" width="9.7109375" style="67" customWidth="1"/>
    <col min="4" max="7" width="8.7109375" style="67" customWidth="1"/>
    <col min="8" max="10" width="8.7109375" style="4" customWidth="1"/>
    <col min="11" max="11" width="11.140625" style="4" bestFit="1" customWidth="1"/>
    <col min="12" max="12" width="11.140625" style="79" bestFit="1" customWidth="1"/>
    <col min="13" max="13" width="4.85546875" style="79" bestFit="1" customWidth="1"/>
    <col min="14" max="14" width="6.42578125" style="79"/>
    <col min="15" max="15" width="7" style="4" customWidth="1"/>
    <col min="16" max="16" width="11.140625" style="4" bestFit="1" customWidth="1"/>
    <col min="17" max="20" width="7" style="4" customWidth="1"/>
    <col min="21" max="227" width="7.5703125" style="4"/>
    <col min="228" max="228" width="6" style="4" bestFit="1" customWidth="1"/>
    <col min="229" max="229" width="8.42578125" style="4" customWidth="1"/>
    <col min="230" max="230" width="7.85546875" style="4" bestFit="1" customWidth="1"/>
    <col min="231" max="231" width="4.5703125" style="4" customWidth="1"/>
    <col min="232" max="232" width="6.42578125" style="4" customWidth="1"/>
    <col min="233" max="233" width="2.28515625" style="4" customWidth="1"/>
    <col min="234" max="234" width="6.7109375" style="4" customWidth="1"/>
    <col min="235" max="235" width="5.5703125" style="4" customWidth="1"/>
    <col min="236" max="236" width="6.7109375" style="4" customWidth="1"/>
    <col min="237" max="237" width="6.85546875" style="4" customWidth="1"/>
    <col min="238" max="238" width="2.28515625" style="4" customWidth="1"/>
    <col min="239" max="240" width="3.85546875" style="4" customWidth="1"/>
    <col min="241" max="241" width="2" style="4" customWidth="1"/>
    <col min="242" max="242" width="5" style="4" customWidth="1"/>
    <col min="243" max="243" width="4.85546875" style="4" customWidth="1"/>
    <col min="244" max="244" width="4.42578125" style="4" customWidth="1"/>
    <col min="245" max="245" width="5.42578125" style="4" customWidth="1"/>
    <col min="246" max="246" width="6.140625" style="4" customWidth="1"/>
    <col min="247" max="247" width="5.85546875" style="4" customWidth="1"/>
    <col min="248" max="248" width="5.5703125" style="4" customWidth="1"/>
    <col min="249" max="276" width="7" style="4" customWidth="1"/>
    <col min="277" max="483" width="7.5703125" style="4"/>
    <col min="484" max="484" width="6" style="4" bestFit="1" customWidth="1"/>
    <col min="485" max="485" width="8.42578125" style="4" customWidth="1"/>
    <col min="486" max="486" width="7.85546875" style="4" bestFit="1" customWidth="1"/>
    <col min="487" max="487" width="4.5703125" style="4" customWidth="1"/>
    <col min="488" max="488" width="6.42578125" style="4" customWidth="1"/>
    <col min="489" max="489" width="2.28515625" style="4" customWidth="1"/>
    <col min="490" max="490" width="6.7109375" style="4" customWidth="1"/>
    <col min="491" max="491" width="5.5703125" style="4" customWidth="1"/>
    <col min="492" max="492" width="6.7109375" style="4" customWidth="1"/>
    <col min="493" max="493" width="6.85546875" style="4" customWidth="1"/>
    <col min="494" max="494" width="2.28515625" style="4" customWidth="1"/>
    <col min="495" max="496" width="3.85546875" style="4" customWidth="1"/>
    <col min="497" max="497" width="2" style="4" customWidth="1"/>
    <col min="498" max="498" width="5" style="4" customWidth="1"/>
    <col min="499" max="499" width="4.85546875" style="4" customWidth="1"/>
    <col min="500" max="500" width="4.42578125" style="4" customWidth="1"/>
    <col min="501" max="501" width="5.42578125" style="4" customWidth="1"/>
    <col min="502" max="502" width="6.140625" style="4" customWidth="1"/>
    <col min="503" max="503" width="5.85546875" style="4" customWidth="1"/>
    <col min="504" max="504" width="5.5703125" style="4" customWidth="1"/>
    <col min="505" max="532" width="7" style="4" customWidth="1"/>
    <col min="533" max="739" width="7.5703125" style="4"/>
    <col min="740" max="740" width="6" style="4" bestFit="1" customWidth="1"/>
    <col min="741" max="741" width="8.42578125" style="4" customWidth="1"/>
    <col min="742" max="742" width="7.85546875" style="4" bestFit="1" customWidth="1"/>
    <col min="743" max="743" width="4.5703125" style="4" customWidth="1"/>
    <col min="744" max="744" width="6.42578125" style="4" customWidth="1"/>
    <col min="745" max="745" width="2.28515625" style="4" customWidth="1"/>
    <col min="746" max="746" width="6.7109375" style="4" customWidth="1"/>
    <col min="747" max="747" width="5.5703125" style="4" customWidth="1"/>
    <col min="748" max="748" width="6.7109375" style="4" customWidth="1"/>
    <col min="749" max="749" width="6.85546875" style="4" customWidth="1"/>
    <col min="750" max="750" width="2.28515625" style="4" customWidth="1"/>
    <col min="751" max="752" width="3.85546875" style="4" customWidth="1"/>
    <col min="753" max="753" width="2" style="4" customWidth="1"/>
    <col min="754" max="754" width="5" style="4" customWidth="1"/>
    <col min="755" max="755" width="4.85546875" style="4" customWidth="1"/>
    <col min="756" max="756" width="4.42578125" style="4" customWidth="1"/>
    <col min="757" max="757" width="5.42578125" style="4" customWidth="1"/>
    <col min="758" max="758" width="6.140625" style="4" customWidth="1"/>
    <col min="759" max="759" width="5.85546875" style="4" customWidth="1"/>
    <col min="760" max="760" width="5.5703125" style="4" customWidth="1"/>
    <col min="761" max="788" width="7" style="4" customWidth="1"/>
    <col min="789" max="995" width="7.5703125" style="4"/>
    <col min="996" max="996" width="6" style="4" bestFit="1" customWidth="1"/>
    <col min="997" max="997" width="8.42578125" style="4" customWidth="1"/>
    <col min="998" max="998" width="7.85546875" style="4" bestFit="1" customWidth="1"/>
    <col min="999" max="999" width="4.5703125" style="4" customWidth="1"/>
    <col min="1000" max="1000" width="6.42578125" style="4" customWidth="1"/>
    <col min="1001" max="1001" width="2.28515625" style="4" customWidth="1"/>
    <col min="1002" max="1002" width="6.7109375" style="4" customWidth="1"/>
    <col min="1003" max="1003" width="5.5703125" style="4" customWidth="1"/>
    <col min="1004" max="1004" width="6.7109375" style="4" customWidth="1"/>
    <col min="1005" max="1005" width="6.85546875" style="4" customWidth="1"/>
    <col min="1006" max="1006" width="2.28515625" style="4" customWidth="1"/>
    <col min="1007" max="1008" width="3.85546875" style="4" customWidth="1"/>
    <col min="1009" max="1009" width="2" style="4" customWidth="1"/>
    <col min="1010" max="1010" width="5" style="4" customWidth="1"/>
    <col min="1011" max="1011" width="4.85546875" style="4" customWidth="1"/>
    <col min="1012" max="1012" width="4.42578125" style="4" customWidth="1"/>
    <col min="1013" max="1013" width="5.42578125" style="4" customWidth="1"/>
    <col min="1014" max="1014" width="6.140625" style="4" customWidth="1"/>
    <col min="1015" max="1015" width="5.85546875" style="4" customWidth="1"/>
    <col min="1016" max="1016" width="5.5703125" style="4" customWidth="1"/>
    <col min="1017" max="1044" width="7" style="4" customWidth="1"/>
    <col min="1045" max="1251" width="7.5703125" style="4"/>
    <col min="1252" max="1252" width="6" style="4" bestFit="1" customWidth="1"/>
    <col min="1253" max="1253" width="8.42578125" style="4" customWidth="1"/>
    <col min="1254" max="1254" width="7.85546875" style="4" bestFit="1" customWidth="1"/>
    <col min="1255" max="1255" width="4.5703125" style="4" customWidth="1"/>
    <col min="1256" max="1256" width="6.42578125" style="4" customWidth="1"/>
    <col min="1257" max="1257" width="2.28515625" style="4" customWidth="1"/>
    <col min="1258" max="1258" width="6.7109375" style="4" customWidth="1"/>
    <col min="1259" max="1259" width="5.5703125" style="4" customWidth="1"/>
    <col min="1260" max="1260" width="6.7109375" style="4" customWidth="1"/>
    <col min="1261" max="1261" width="6.85546875" style="4" customWidth="1"/>
    <col min="1262" max="1262" width="2.28515625" style="4" customWidth="1"/>
    <col min="1263" max="1264" width="3.85546875" style="4" customWidth="1"/>
    <col min="1265" max="1265" width="2" style="4" customWidth="1"/>
    <col min="1266" max="1266" width="5" style="4" customWidth="1"/>
    <col min="1267" max="1267" width="4.85546875" style="4" customWidth="1"/>
    <col min="1268" max="1268" width="4.42578125" style="4" customWidth="1"/>
    <col min="1269" max="1269" width="5.42578125" style="4" customWidth="1"/>
    <col min="1270" max="1270" width="6.140625" style="4" customWidth="1"/>
    <col min="1271" max="1271" width="5.85546875" style="4" customWidth="1"/>
    <col min="1272" max="1272" width="5.5703125" style="4" customWidth="1"/>
    <col min="1273" max="1300" width="7" style="4" customWidth="1"/>
    <col min="1301" max="1507" width="7.5703125" style="4"/>
    <col min="1508" max="1508" width="6" style="4" bestFit="1" customWidth="1"/>
    <col min="1509" max="1509" width="8.42578125" style="4" customWidth="1"/>
    <col min="1510" max="1510" width="7.85546875" style="4" bestFit="1" customWidth="1"/>
    <col min="1511" max="1511" width="4.5703125" style="4" customWidth="1"/>
    <col min="1512" max="1512" width="6.42578125" style="4" customWidth="1"/>
    <col min="1513" max="1513" width="2.28515625" style="4" customWidth="1"/>
    <col min="1514" max="1514" width="6.7109375" style="4" customWidth="1"/>
    <col min="1515" max="1515" width="5.5703125" style="4" customWidth="1"/>
    <col min="1516" max="1516" width="6.7109375" style="4" customWidth="1"/>
    <col min="1517" max="1517" width="6.85546875" style="4" customWidth="1"/>
    <col min="1518" max="1518" width="2.28515625" style="4" customWidth="1"/>
    <col min="1519" max="1520" width="3.85546875" style="4" customWidth="1"/>
    <col min="1521" max="1521" width="2" style="4" customWidth="1"/>
    <col min="1522" max="1522" width="5" style="4" customWidth="1"/>
    <col min="1523" max="1523" width="4.85546875" style="4" customWidth="1"/>
    <col min="1524" max="1524" width="4.42578125" style="4" customWidth="1"/>
    <col min="1525" max="1525" width="5.42578125" style="4" customWidth="1"/>
    <col min="1526" max="1526" width="6.140625" style="4" customWidth="1"/>
    <col min="1527" max="1527" width="5.85546875" style="4" customWidth="1"/>
    <col min="1528" max="1528" width="5.5703125" style="4" customWidth="1"/>
    <col min="1529" max="1556" width="7" style="4" customWidth="1"/>
    <col min="1557" max="1763" width="7.5703125" style="4"/>
    <col min="1764" max="1764" width="6" style="4" bestFit="1" customWidth="1"/>
    <col min="1765" max="1765" width="8.42578125" style="4" customWidth="1"/>
    <col min="1766" max="1766" width="7.85546875" style="4" bestFit="1" customWidth="1"/>
    <col min="1767" max="1767" width="4.5703125" style="4" customWidth="1"/>
    <col min="1768" max="1768" width="6.42578125" style="4" customWidth="1"/>
    <col min="1769" max="1769" width="2.28515625" style="4" customWidth="1"/>
    <col min="1770" max="1770" width="6.7109375" style="4" customWidth="1"/>
    <col min="1771" max="1771" width="5.5703125" style="4" customWidth="1"/>
    <col min="1772" max="1772" width="6.7109375" style="4" customWidth="1"/>
    <col min="1773" max="1773" width="6.85546875" style="4" customWidth="1"/>
    <col min="1774" max="1774" width="2.28515625" style="4" customWidth="1"/>
    <col min="1775" max="1776" width="3.85546875" style="4" customWidth="1"/>
    <col min="1777" max="1777" width="2" style="4" customWidth="1"/>
    <col min="1778" max="1778" width="5" style="4" customWidth="1"/>
    <col min="1779" max="1779" width="4.85546875" style="4" customWidth="1"/>
    <col min="1780" max="1780" width="4.42578125" style="4" customWidth="1"/>
    <col min="1781" max="1781" width="5.42578125" style="4" customWidth="1"/>
    <col min="1782" max="1782" width="6.140625" style="4" customWidth="1"/>
    <col min="1783" max="1783" width="5.85546875" style="4" customWidth="1"/>
    <col min="1784" max="1784" width="5.5703125" style="4" customWidth="1"/>
    <col min="1785" max="1812" width="7" style="4" customWidth="1"/>
    <col min="1813" max="2019" width="7.5703125" style="4"/>
    <col min="2020" max="2020" width="6" style="4" bestFit="1" customWidth="1"/>
    <col min="2021" max="2021" width="8.42578125" style="4" customWidth="1"/>
    <col min="2022" max="2022" width="7.85546875" style="4" bestFit="1" customWidth="1"/>
    <col min="2023" max="2023" width="4.5703125" style="4" customWidth="1"/>
    <col min="2024" max="2024" width="6.42578125" style="4" customWidth="1"/>
    <col min="2025" max="2025" width="2.28515625" style="4" customWidth="1"/>
    <col min="2026" max="2026" width="6.7109375" style="4" customWidth="1"/>
    <col min="2027" max="2027" width="5.5703125" style="4" customWidth="1"/>
    <col min="2028" max="2028" width="6.7109375" style="4" customWidth="1"/>
    <col min="2029" max="2029" width="6.85546875" style="4" customWidth="1"/>
    <col min="2030" max="2030" width="2.28515625" style="4" customWidth="1"/>
    <col min="2031" max="2032" width="3.85546875" style="4" customWidth="1"/>
    <col min="2033" max="2033" width="2" style="4" customWidth="1"/>
    <col min="2034" max="2034" width="5" style="4" customWidth="1"/>
    <col min="2035" max="2035" width="4.85546875" style="4" customWidth="1"/>
    <col min="2036" max="2036" width="4.42578125" style="4" customWidth="1"/>
    <col min="2037" max="2037" width="5.42578125" style="4" customWidth="1"/>
    <col min="2038" max="2038" width="6.140625" style="4" customWidth="1"/>
    <col min="2039" max="2039" width="5.85546875" style="4" customWidth="1"/>
    <col min="2040" max="2040" width="5.5703125" style="4" customWidth="1"/>
    <col min="2041" max="2068" width="7" style="4" customWidth="1"/>
    <col min="2069" max="2275" width="7.5703125" style="4"/>
    <col min="2276" max="2276" width="6" style="4" bestFit="1" customWidth="1"/>
    <col min="2277" max="2277" width="8.42578125" style="4" customWidth="1"/>
    <col min="2278" max="2278" width="7.85546875" style="4" bestFit="1" customWidth="1"/>
    <col min="2279" max="2279" width="4.5703125" style="4" customWidth="1"/>
    <col min="2280" max="2280" width="6.42578125" style="4" customWidth="1"/>
    <col min="2281" max="2281" width="2.28515625" style="4" customWidth="1"/>
    <col min="2282" max="2282" width="6.7109375" style="4" customWidth="1"/>
    <col min="2283" max="2283" width="5.5703125" style="4" customWidth="1"/>
    <col min="2284" max="2284" width="6.7109375" style="4" customWidth="1"/>
    <col min="2285" max="2285" width="6.85546875" style="4" customWidth="1"/>
    <col min="2286" max="2286" width="2.28515625" style="4" customWidth="1"/>
    <col min="2287" max="2288" width="3.85546875" style="4" customWidth="1"/>
    <col min="2289" max="2289" width="2" style="4" customWidth="1"/>
    <col min="2290" max="2290" width="5" style="4" customWidth="1"/>
    <col min="2291" max="2291" width="4.85546875" style="4" customWidth="1"/>
    <col min="2292" max="2292" width="4.42578125" style="4" customWidth="1"/>
    <col min="2293" max="2293" width="5.42578125" style="4" customWidth="1"/>
    <col min="2294" max="2294" width="6.140625" style="4" customWidth="1"/>
    <col min="2295" max="2295" width="5.85546875" style="4" customWidth="1"/>
    <col min="2296" max="2296" width="5.5703125" style="4" customWidth="1"/>
    <col min="2297" max="2324" width="7" style="4" customWidth="1"/>
    <col min="2325" max="2531" width="7.5703125" style="4"/>
    <col min="2532" max="2532" width="6" style="4" bestFit="1" customWidth="1"/>
    <col min="2533" max="2533" width="8.42578125" style="4" customWidth="1"/>
    <col min="2534" max="2534" width="7.85546875" style="4" bestFit="1" customWidth="1"/>
    <col min="2535" max="2535" width="4.5703125" style="4" customWidth="1"/>
    <col min="2536" max="2536" width="6.42578125" style="4" customWidth="1"/>
    <col min="2537" max="2537" width="2.28515625" style="4" customWidth="1"/>
    <col min="2538" max="2538" width="6.7109375" style="4" customWidth="1"/>
    <col min="2539" max="2539" width="5.5703125" style="4" customWidth="1"/>
    <col min="2540" max="2540" width="6.7109375" style="4" customWidth="1"/>
    <col min="2541" max="2541" width="6.85546875" style="4" customWidth="1"/>
    <col min="2542" max="2542" width="2.28515625" style="4" customWidth="1"/>
    <col min="2543" max="2544" width="3.85546875" style="4" customWidth="1"/>
    <col min="2545" max="2545" width="2" style="4" customWidth="1"/>
    <col min="2546" max="2546" width="5" style="4" customWidth="1"/>
    <col min="2547" max="2547" width="4.85546875" style="4" customWidth="1"/>
    <col min="2548" max="2548" width="4.42578125" style="4" customWidth="1"/>
    <col min="2549" max="2549" width="5.42578125" style="4" customWidth="1"/>
    <col min="2550" max="2550" width="6.140625" style="4" customWidth="1"/>
    <col min="2551" max="2551" width="5.85546875" style="4" customWidth="1"/>
    <col min="2552" max="2552" width="5.5703125" style="4" customWidth="1"/>
    <col min="2553" max="2580" width="7" style="4" customWidth="1"/>
    <col min="2581" max="2787" width="7.5703125" style="4"/>
    <col min="2788" max="2788" width="6" style="4" bestFit="1" customWidth="1"/>
    <col min="2789" max="2789" width="8.42578125" style="4" customWidth="1"/>
    <col min="2790" max="2790" width="7.85546875" style="4" bestFit="1" customWidth="1"/>
    <col min="2791" max="2791" width="4.5703125" style="4" customWidth="1"/>
    <col min="2792" max="2792" width="6.42578125" style="4" customWidth="1"/>
    <col min="2793" max="2793" width="2.28515625" style="4" customWidth="1"/>
    <col min="2794" max="2794" width="6.7109375" style="4" customWidth="1"/>
    <col min="2795" max="2795" width="5.5703125" style="4" customWidth="1"/>
    <col min="2796" max="2796" width="6.7109375" style="4" customWidth="1"/>
    <col min="2797" max="2797" width="6.85546875" style="4" customWidth="1"/>
    <col min="2798" max="2798" width="2.28515625" style="4" customWidth="1"/>
    <col min="2799" max="2800" width="3.85546875" style="4" customWidth="1"/>
    <col min="2801" max="2801" width="2" style="4" customWidth="1"/>
    <col min="2802" max="2802" width="5" style="4" customWidth="1"/>
    <col min="2803" max="2803" width="4.85546875" style="4" customWidth="1"/>
    <col min="2804" max="2804" width="4.42578125" style="4" customWidth="1"/>
    <col min="2805" max="2805" width="5.42578125" style="4" customWidth="1"/>
    <col min="2806" max="2806" width="6.140625" style="4" customWidth="1"/>
    <col min="2807" max="2807" width="5.85546875" style="4" customWidth="1"/>
    <col min="2808" max="2808" width="5.5703125" style="4" customWidth="1"/>
    <col min="2809" max="2836" width="7" style="4" customWidth="1"/>
    <col min="2837" max="3043" width="7.5703125" style="4"/>
    <col min="3044" max="3044" width="6" style="4" bestFit="1" customWidth="1"/>
    <col min="3045" max="3045" width="8.42578125" style="4" customWidth="1"/>
    <col min="3046" max="3046" width="7.85546875" style="4" bestFit="1" customWidth="1"/>
    <col min="3047" max="3047" width="4.5703125" style="4" customWidth="1"/>
    <col min="3048" max="3048" width="6.42578125" style="4" customWidth="1"/>
    <col min="3049" max="3049" width="2.28515625" style="4" customWidth="1"/>
    <col min="3050" max="3050" width="6.7109375" style="4" customWidth="1"/>
    <col min="3051" max="3051" width="5.5703125" style="4" customWidth="1"/>
    <col min="3052" max="3052" width="6.7109375" style="4" customWidth="1"/>
    <col min="3053" max="3053" width="6.85546875" style="4" customWidth="1"/>
    <col min="3054" max="3054" width="2.28515625" style="4" customWidth="1"/>
    <col min="3055" max="3056" width="3.85546875" style="4" customWidth="1"/>
    <col min="3057" max="3057" width="2" style="4" customWidth="1"/>
    <col min="3058" max="3058" width="5" style="4" customWidth="1"/>
    <col min="3059" max="3059" width="4.85546875" style="4" customWidth="1"/>
    <col min="3060" max="3060" width="4.42578125" style="4" customWidth="1"/>
    <col min="3061" max="3061" width="5.42578125" style="4" customWidth="1"/>
    <col min="3062" max="3062" width="6.140625" style="4" customWidth="1"/>
    <col min="3063" max="3063" width="5.85546875" style="4" customWidth="1"/>
    <col min="3064" max="3064" width="5.5703125" style="4" customWidth="1"/>
    <col min="3065" max="3092" width="7" style="4" customWidth="1"/>
    <col min="3093" max="3299" width="7.5703125" style="4"/>
    <col min="3300" max="3300" width="6" style="4" bestFit="1" customWidth="1"/>
    <col min="3301" max="3301" width="8.42578125" style="4" customWidth="1"/>
    <col min="3302" max="3302" width="7.85546875" style="4" bestFit="1" customWidth="1"/>
    <col min="3303" max="3303" width="4.5703125" style="4" customWidth="1"/>
    <col min="3304" max="3304" width="6.42578125" style="4" customWidth="1"/>
    <col min="3305" max="3305" width="2.28515625" style="4" customWidth="1"/>
    <col min="3306" max="3306" width="6.7109375" style="4" customWidth="1"/>
    <col min="3307" max="3307" width="5.5703125" style="4" customWidth="1"/>
    <col min="3308" max="3308" width="6.7109375" style="4" customWidth="1"/>
    <col min="3309" max="3309" width="6.85546875" style="4" customWidth="1"/>
    <col min="3310" max="3310" width="2.28515625" style="4" customWidth="1"/>
    <col min="3311" max="3312" width="3.85546875" style="4" customWidth="1"/>
    <col min="3313" max="3313" width="2" style="4" customWidth="1"/>
    <col min="3314" max="3314" width="5" style="4" customWidth="1"/>
    <col min="3315" max="3315" width="4.85546875" style="4" customWidth="1"/>
    <col min="3316" max="3316" width="4.42578125" style="4" customWidth="1"/>
    <col min="3317" max="3317" width="5.42578125" style="4" customWidth="1"/>
    <col min="3318" max="3318" width="6.140625" style="4" customWidth="1"/>
    <col min="3319" max="3319" width="5.85546875" style="4" customWidth="1"/>
    <col min="3320" max="3320" width="5.5703125" style="4" customWidth="1"/>
    <col min="3321" max="3348" width="7" style="4" customWidth="1"/>
    <col min="3349" max="3555" width="7.5703125" style="4"/>
    <col min="3556" max="3556" width="6" style="4" bestFit="1" customWidth="1"/>
    <col min="3557" max="3557" width="8.42578125" style="4" customWidth="1"/>
    <col min="3558" max="3558" width="7.85546875" style="4" bestFit="1" customWidth="1"/>
    <col min="3559" max="3559" width="4.5703125" style="4" customWidth="1"/>
    <col min="3560" max="3560" width="6.42578125" style="4" customWidth="1"/>
    <col min="3561" max="3561" width="2.28515625" style="4" customWidth="1"/>
    <col min="3562" max="3562" width="6.7109375" style="4" customWidth="1"/>
    <col min="3563" max="3563" width="5.5703125" style="4" customWidth="1"/>
    <col min="3564" max="3564" width="6.7109375" style="4" customWidth="1"/>
    <col min="3565" max="3565" width="6.85546875" style="4" customWidth="1"/>
    <col min="3566" max="3566" width="2.28515625" style="4" customWidth="1"/>
    <col min="3567" max="3568" width="3.85546875" style="4" customWidth="1"/>
    <col min="3569" max="3569" width="2" style="4" customWidth="1"/>
    <col min="3570" max="3570" width="5" style="4" customWidth="1"/>
    <col min="3571" max="3571" width="4.85546875" style="4" customWidth="1"/>
    <col min="3572" max="3572" width="4.42578125" style="4" customWidth="1"/>
    <col min="3573" max="3573" width="5.42578125" style="4" customWidth="1"/>
    <col min="3574" max="3574" width="6.140625" style="4" customWidth="1"/>
    <col min="3575" max="3575" width="5.85546875" style="4" customWidth="1"/>
    <col min="3576" max="3576" width="5.5703125" style="4" customWidth="1"/>
    <col min="3577" max="3604" width="7" style="4" customWidth="1"/>
    <col min="3605" max="3811" width="7.5703125" style="4"/>
    <col min="3812" max="3812" width="6" style="4" bestFit="1" customWidth="1"/>
    <col min="3813" max="3813" width="8.42578125" style="4" customWidth="1"/>
    <col min="3814" max="3814" width="7.85546875" style="4" bestFit="1" customWidth="1"/>
    <col min="3815" max="3815" width="4.5703125" style="4" customWidth="1"/>
    <col min="3816" max="3816" width="6.42578125" style="4" customWidth="1"/>
    <col min="3817" max="3817" width="2.28515625" style="4" customWidth="1"/>
    <col min="3818" max="3818" width="6.7109375" style="4" customWidth="1"/>
    <col min="3819" max="3819" width="5.5703125" style="4" customWidth="1"/>
    <col min="3820" max="3820" width="6.7109375" style="4" customWidth="1"/>
    <col min="3821" max="3821" width="6.85546875" style="4" customWidth="1"/>
    <col min="3822" max="3822" width="2.28515625" style="4" customWidth="1"/>
    <col min="3823" max="3824" width="3.85546875" style="4" customWidth="1"/>
    <col min="3825" max="3825" width="2" style="4" customWidth="1"/>
    <col min="3826" max="3826" width="5" style="4" customWidth="1"/>
    <col min="3827" max="3827" width="4.85546875" style="4" customWidth="1"/>
    <col min="3828" max="3828" width="4.42578125" style="4" customWidth="1"/>
    <col min="3829" max="3829" width="5.42578125" style="4" customWidth="1"/>
    <col min="3830" max="3830" width="6.140625" style="4" customWidth="1"/>
    <col min="3831" max="3831" width="5.85546875" style="4" customWidth="1"/>
    <col min="3832" max="3832" width="5.5703125" style="4" customWidth="1"/>
    <col min="3833" max="3860" width="7" style="4" customWidth="1"/>
    <col min="3861" max="4067" width="7.5703125" style="4"/>
    <col min="4068" max="4068" width="6" style="4" bestFit="1" customWidth="1"/>
    <col min="4069" max="4069" width="8.42578125" style="4" customWidth="1"/>
    <col min="4070" max="4070" width="7.85546875" style="4" bestFit="1" customWidth="1"/>
    <col min="4071" max="4071" width="4.5703125" style="4" customWidth="1"/>
    <col min="4072" max="4072" width="6.42578125" style="4" customWidth="1"/>
    <col min="4073" max="4073" width="2.28515625" style="4" customWidth="1"/>
    <col min="4074" max="4074" width="6.7109375" style="4" customWidth="1"/>
    <col min="4075" max="4075" width="5.5703125" style="4" customWidth="1"/>
    <col min="4076" max="4076" width="6.7109375" style="4" customWidth="1"/>
    <col min="4077" max="4077" width="6.85546875" style="4" customWidth="1"/>
    <col min="4078" max="4078" width="2.28515625" style="4" customWidth="1"/>
    <col min="4079" max="4080" width="3.85546875" style="4" customWidth="1"/>
    <col min="4081" max="4081" width="2" style="4" customWidth="1"/>
    <col min="4082" max="4082" width="5" style="4" customWidth="1"/>
    <col min="4083" max="4083" width="4.85546875" style="4" customWidth="1"/>
    <col min="4084" max="4084" width="4.42578125" style="4" customWidth="1"/>
    <col min="4085" max="4085" width="5.42578125" style="4" customWidth="1"/>
    <col min="4086" max="4086" width="6.140625" style="4" customWidth="1"/>
    <col min="4087" max="4087" width="5.85546875" style="4" customWidth="1"/>
    <col min="4088" max="4088" width="5.5703125" style="4" customWidth="1"/>
    <col min="4089" max="4116" width="7" style="4" customWidth="1"/>
    <col min="4117" max="4323" width="7.5703125" style="4"/>
    <col min="4324" max="4324" width="6" style="4" bestFit="1" customWidth="1"/>
    <col min="4325" max="4325" width="8.42578125" style="4" customWidth="1"/>
    <col min="4326" max="4326" width="7.85546875" style="4" bestFit="1" customWidth="1"/>
    <col min="4327" max="4327" width="4.5703125" style="4" customWidth="1"/>
    <col min="4328" max="4328" width="6.42578125" style="4" customWidth="1"/>
    <col min="4329" max="4329" width="2.28515625" style="4" customWidth="1"/>
    <col min="4330" max="4330" width="6.7109375" style="4" customWidth="1"/>
    <col min="4331" max="4331" width="5.5703125" style="4" customWidth="1"/>
    <col min="4332" max="4332" width="6.7109375" style="4" customWidth="1"/>
    <col min="4333" max="4333" width="6.85546875" style="4" customWidth="1"/>
    <col min="4334" max="4334" width="2.28515625" style="4" customWidth="1"/>
    <col min="4335" max="4336" width="3.85546875" style="4" customWidth="1"/>
    <col min="4337" max="4337" width="2" style="4" customWidth="1"/>
    <col min="4338" max="4338" width="5" style="4" customWidth="1"/>
    <col min="4339" max="4339" width="4.85546875" style="4" customWidth="1"/>
    <col min="4340" max="4340" width="4.42578125" style="4" customWidth="1"/>
    <col min="4341" max="4341" width="5.42578125" style="4" customWidth="1"/>
    <col min="4342" max="4342" width="6.140625" style="4" customWidth="1"/>
    <col min="4343" max="4343" width="5.85546875" style="4" customWidth="1"/>
    <col min="4344" max="4344" width="5.5703125" style="4" customWidth="1"/>
    <col min="4345" max="4372" width="7" style="4" customWidth="1"/>
    <col min="4373" max="4579" width="7.5703125" style="4"/>
    <col min="4580" max="4580" width="6" style="4" bestFit="1" customWidth="1"/>
    <col min="4581" max="4581" width="8.42578125" style="4" customWidth="1"/>
    <col min="4582" max="4582" width="7.85546875" style="4" bestFit="1" customWidth="1"/>
    <col min="4583" max="4583" width="4.5703125" style="4" customWidth="1"/>
    <col min="4584" max="4584" width="6.42578125" style="4" customWidth="1"/>
    <col min="4585" max="4585" width="2.28515625" style="4" customWidth="1"/>
    <col min="4586" max="4586" width="6.7109375" style="4" customWidth="1"/>
    <col min="4587" max="4587" width="5.5703125" style="4" customWidth="1"/>
    <col min="4588" max="4588" width="6.7109375" style="4" customWidth="1"/>
    <col min="4589" max="4589" width="6.85546875" style="4" customWidth="1"/>
    <col min="4590" max="4590" width="2.28515625" style="4" customWidth="1"/>
    <col min="4591" max="4592" width="3.85546875" style="4" customWidth="1"/>
    <col min="4593" max="4593" width="2" style="4" customWidth="1"/>
    <col min="4594" max="4594" width="5" style="4" customWidth="1"/>
    <col min="4595" max="4595" width="4.85546875" style="4" customWidth="1"/>
    <col min="4596" max="4596" width="4.42578125" style="4" customWidth="1"/>
    <col min="4597" max="4597" width="5.42578125" style="4" customWidth="1"/>
    <col min="4598" max="4598" width="6.140625" style="4" customWidth="1"/>
    <col min="4599" max="4599" width="5.85546875" style="4" customWidth="1"/>
    <col min="4600" max="4600" width="5.5703125" style="4" customWidth="1"/>
    <col min="4601" max="4628" width="7" style="4" customWidth="1"/>
    <col min="4629" max="4835" width="7.5703125" style="4"/>
    <col min="4836" max="4836" width="6" style="4" bestFit="1" customWidth="1"/>
    <col min="4837" max="4837" width="8.42578125" style="4" customWidth="1"/>
    <col min="4838" max="4838" width="7.85546875" style="4" bestFit="1" customWidth="1"/>
    <col min="4839" max="4839" width="4.5703125" style="4" customWidth="1"/>
    <col min="4840" max="4840" width="6.42578125" style="4" customWidth="1"/>
    <col min="4841" max="4841" width="2.28515625" style="4" customWidth="1"/>
    <col min="4842" max="4842" width="6.7109375" style="4" customWidth="1"/>
    <col min="4843" max="4843" width="5.5703125" style="4" customWidth="1"/>
    <col min="4844" max="4844" width="6.7109375" style="4" customWidth="1"/>
    <col min="4845" max="4845" width="6.85546875" style="4" customWidth="1"/>
    <col min="4846" max="4846" width="2.28515625" style="4" customWidth="1"/>
    <col min="4847" max="4848" width="3.85546875" style="4" customWidth="1"/>
    <col min="4849" max="4849" width="2" style="4" customWidth="1"/>
    <col min="4850" max="4850" width="5" style="4" customWidth="1"/>
    <col min="4851" max="4851" width="4.85546875" style="4" customWidth="1"/>
    <col min="4852" max="4852" width="4.42578125" style="4" customWidth="1"/>
    <col min="4853" max="4853" width="5.42578125" style="4" customWidth="1"/>
    <col min="4854" max="4854" width="6.140625" style="4" customWidth="1"/>
    <col min="4855" max="4855" width="5.85546875" style="4" customWidth="1"/>
    <col min="4856" max="4856" width="5.5703125" style="4" customWidth="1"/>
    <col min="4857" max="4884" width="7" style="4" customWidth="1"/>
    <col min="4885" max="5091" width="7.5703125" style="4"/>
    <col min="5092" max="5092" width="6" style="4" bestFit="1" customWidth="1"/>
    <col min="5093" max="5093" width="8.42578125" style="4" customWidth="1"/>
    <col min="5094" max="5094" width="7.85546875" style="4" bestFit="1" customWidth="1"/>
    <col min="5095" max="5095" width="4.5703125" style="4" customWidth="1"/>
    <col min="5096" max="5096" width="6.42578125" style="4" customWidth="1"/>
    <col min="5097" max="5097" width="2.28515625" style="4" customWidth="1"/>
    <col min="5098" max="5098" width="6.7109375" style="4" customWidth="1"/>
    <col min="5099" max="5099" width="5.5703125" style="4" customWidth="1"/>
    <col min="5100" max="5100" width="6.7109375" style="4" customWidth="1"/>
    <col min="5101" max="5101" width="6.85546875" style="4" customWidth="1"/>
    <col min="5102" max="5102" width="2.28515625" style="4" customWidth="1"/>
    <col min="5103" max="5104" width="3.85546875" style="4" customWidth="1"/>
    <col min="5105" max="5105" width="2" style="4" customWidth="1"/>
    <col min="5106" max="5106" width="5" style="4" customWidth="1"/>
    <col min="5107" max="5107" width="4.85546875" style="4" customWidth="1"/>
    <col min="5108" max="5108" width="4.42578125" style="4" customWidth="1"/>
    <col min="5109" max="5109" width="5.42578125" style="4" customWidth="1"/>
    <col min="5110" max="5110" width="6.140625" style="4" customWidth="1"/>
    <col min="5111" max="5111" width="5.85546875" style="4" customWidth="1"/>
    <col min="5112" max="5112" width="5.5703125" style="4" customWidth="1"/>
    <col min="5113" max="5140" width="7" style="4" customWidth="1"/>
    <col min="5141" max="5347" width="7.5703125" style="4"/>
    <col min="5348" max="5348" width="6" style="4" bestFit="1" customWidth="1"/>
    <col min="5349" max="5349" width="8.42578125" style="4" customWidth="1"/>
    <col min="5350" max="5350" width="7.85546875" style="4" bestFit="1" customWidth="1"/>
    <col min="5351" max="5351" width="4.5703125" style="4" customWidth="1"/>
    <col min="5352" max="5352" width="6.42578125" style="4" customWidth="1"/>
    <col min="5353" max="5353" width="2.28515625" style="4" customWidth="1"/>
    <col min="5354" max="5354" width="6.7109375" style="4" customWidth="1"/>
    <col min="5355" max="5355" width="5.5703125" style="4" customWidth="1"/>
    <col min="5356" max="5356" width="6.7109375" style="4" customWidth="1"/>
    <col min="5357" max="5357" width="6.85546875" style="4" customWidth="1"/>
    <col min="5358" max="5358" width="2.28515625" style="4" customWidth="1"/>
    <col min="5359" max="5360" width="3.85546875" style="4" customWidth="1"/>
    <col min="5361" max="5361" width="2" style="4" customWidth="1"/>
    <col min="5362" max="5362" width="5" style="4" customWidth="1"/>
    <col min="5363" max="5363" width="4.85546875" style="4" customWidth="1"/>
    <col min="5364" max="5364" width="4.42578125" style="4" customWidth="1"/>
    <col min="5365" max="5365" width="5.42578125" style="4" customWidth="1"/>
    <col min="5366" max="5366" width="6.140625" style="4" customWidth="1"/>
    <col min="5367" max="5367" width="5.85546875" style="4" customWidth="1"/>
    <col min="5368" max="5368" width="5.5703125" style="4" customWidth="1"/>
    <col min="5369" max="5396" width="7" style="4" customWidth="1"/>
    <col min="5397" max="5603" width="7.5703125" style="4"/>
    <col min="5604" max="5604" width="6" style="4" bestFit="1" customWidth="1"/>
    <col min="5605" max="5605" width="8.42578125" style="4" customWidth="1"/>
    <col min="5606" max="5606" width="7.85546875" style="4" bestFit="1" customWidth="1"/>
    <col min="5607" max="5607" width="4.5703125" style="4" customWidth="1"/>
    <col min="5608" max="5608" width="6.42578125" style="4" customWidth="1"/>
    <col min="5609" max="5609" width="2.28515625" style="4" customWidth="1"/>
    <col min="5610" max="5610" width="6.7109375" style="4" customWidth="1"/>
    <col min="5611" max="5611" width="5.5703125" style="4" customWidth="1"/>
    <col min="5612" max="5612" width="6.7109375" style="4" customWidth="1"/>
    <col min="5613" max="5613" width="6.85546875" style="4" customWidth="1"/>
    <col min="5614" max="5614" width="2.28515625" style="4" customWidth="1"/>
    <col min="5615" max="5616" width="3.85546875" style="4" customWidth="1"/>
    <col min="5617" max="5617" width="2" style="4" customWidth="1"/>
    <col min="5618" max="5618" width="5" style="4" customWidth="1"/>
    <col min="5619" max="5619" width="4.85546875" style="4" customWidth="1"/>
    <col min="5620" max="5620" width="4.42578125" style="4" customWidth="1"/>
    <col min="5621" max="5621" width="5.42578125" style="4" customWidth="1"/>
    <col min="5622" max="5622" width="6.140625" style="4" customWidth="1"/>
    <col min="5623" max="5623" width="5.85546875" style="4" customWidth="1"/>
    <col min="5624" max="5624" width="5.5703125" style="4" customWidth="1"/>
    <col min="5625" max="5652" width="7" style="4" customWidth="1"/>
    <col min="5653" max="5859" width="7.5703125" style="4"/>
    <col min="5860" max="5860" width="6" style="4" bestFit="1" customWidth="1"/>
    <col min="5861" max="5861" width="8.42578125" style="4" customWidth="1"/>
    <col min="5862" max="5862" width="7.85546875" style="4" bestFit="1" customWidth="1"/>
    <col min="5863" max="5863" width="4.5703125" style="4" customWidth="1"/>
    <col min="5864" max="5864" width="6.42578125" style="4" customWidth="1"/>
    <col min="5865" max="5865" width="2.28515625" style="4" customWidth="1"/>
    <col min="5866" max="5866" width="6.7109375" style="4" customWidth="1"/>
    <col min="5867" max="5867" width="5.5703125" style="4" customWidth="1"/>
    <col min="5868" max="5868" width="6.7109375" style="4" customWidth="1"/>
    <col min="5869" max="5869" width="6.85546875" style="4" customWidth="1"/>
    <col min="5870" max="5870" width="2.28515625" style="4" customWidth="1"/>
    <col min="5871" max="5872" width="3.85546875" style="4" customWidth="1"/>
    <col min="5873" max="5873" width="2" style="4" customWidth="1"/>
    <col min="5874" max="5874" width="5" style="4" customWidth="1"/>
    <col min="5875" max="5875" width="4.85546875" style="4" customWidth="1"/>
    <col min="5876" max="5876" width="4.42578125" style="4" customWidth="1"/>
    <col min="5877" max="5877" width="5.42578125" style="4" customWidth="1"/>
    <col min="5878" max="5878" width="6.140625" style="4" customWidth="1"/>
    <col min="5879" max="5879" width="5.85546875" style="4" customWidth="1"/>
    <col min="5880" max="5880" width="5.5703125" style="4" customWidth="1"/>
    <col min="5881" max="5908" width="7" style="4" customWidth="1"/>
    <col min="5909" max="6115" width="7.5703125" style="4"/>
    <col min="6116" max="6116" width="6" style="4" bestFit="1" customWidth="1"/>
    <col min="6117" max="6117" width="8.42578125" style="4" customWidth="1"/>
    <col min="6118" max="6118" width="7.85546875" style="4" bestFit="1" customWidth="1"/>
    <col min="6119" max="6119" width="4.5703125" style="4" customWidth="1"/>
    <col min="6120" max="6120" width="6.42578125" style="4" customWidth="1"/>
    <col min="6121" max="6121" width="2.28515625" style="4" customWidth="1"/>
    <col min="6122" max="6122" width="6.7109375" style="4" customWidth="1"/>
    <col min="6123" max="6123" width="5.5703125" style="4" customWidth="1"/>
    <col min="6124" max="6124" width="6.7109375" style="4" customWidth="1"/>
    <col min="6125" max="6125" width="6.85546875" style="4" customWidth="1"/>
    <col min="6126" max="6126" width="2.28515625" style="4" customWidth="1"/>
    <col min="6127" max="6128" width="3.85546875" style="4" customWidth="1"/>
    <col min="6129" max="6129" width="2" style="4" customWidth="1"/>
    <col min="6130" max="6130" width="5" style="4" customWidth="1"/>
    <col min="6131" max="6131" width="4.85546875" style="4" customWidth="1"/>
    <col min="6132" max="6132" width="4.42578125" style="4" customWidth="1"/>
    <col min="6133" max="6133" width="5.42578125" style="4" customWidth="1"/>
    <col min="6134" max="6134" width="6.140625" style="4" customWidth="1"/>
    <col min="6135" max="6135" width="5.85546875" style="4" customWidth="1"/>
    <col min="6136" max="6136" width="5.5703125" style="4" customWidth="1"/>
    <col min="6137" max="6164" width="7" style="4" customWidth="1"/>
    <col min="6165" max="6371" width="7.5703125" style="4"/>
    <col min="6372" max="6372" width="6" style="4" bestFit="1" customWidth="1"/>
    <col min="6373" max="6373" width="8.42578125" style="4" customWidth="1"/>
    <col min="6374" max="6374" width="7.85546875" style="4" bestFit="1" customWidth="1"/>
    <col min="6375" max="6375" width="4.5703125" style="4" customWidth="1"/>
    <col min="6376" max="6376" width="6.42578125" style="4" customWidth="1"/>
    <col min="6377" max="6377" width="2.28515625" style="4" customWidth="1"/>
    <col min="6378" max="6378" width="6.7109375" style="4" customWidth="1"/>
    <col min="6379" max="6379" width="5.5703125" style="4" customWidth="1"/>
    <col min="6380" max="6380" width="6.7109375" style="4" customWidth="1"/>
    <col min="6381" max="6381" width="6.85546875" style="4" customWidth="1"/>
    <col min="6382" max="6382" width="2.28515625" style="4" customWidth="1"/>
    <col min="6383" max="6384" width="3.85546875" style="4" customWidth="1"/>
    <col min="6385" max="6385" width="2" style="4" customWidth="1"/>
    <col min="6386" max="6386" width="5" style="4" customWidth="1"/>
    <col min="6387" max="6387" width="4.85546875" style="4" customWidth="1"/>
    <col min="6388" max="6388" width="4.42578125" style="4" customWidth="1"/>
    <col min="6389" max="6389" width="5.42578125" style="4" customWidth="1"/>
    <col min="6390" max="6390" width="6.140625" style="4" customWidth="1"/>
    <col min="6391" max="6391" width="5.85546875" style="4" customWidth="1"/>
    <col min="6392" max="6392" width="5.5703125" style="4" customWidth="1"/>
    <col min="6393" max="6420" width="7" style="4" customWidth="1"/>
    <col min="6421" max="6627" width="7.5703125" style="4"/>
    <col min="6628" max="6628" width="6" style="4" bestFit="1" customWidth="1"/>
    <col min="6629" max="6629" width="8.42578125" style="4" customWidth="1"/>
    <col min="6630" max="6630" width="7.85546875" style="4" bestFit="1" customWidth="1"/>
    <col min="6631" max="6631" width="4.5703125" style="4" customWidth="1"/>
    <col min="6632" max="6632" width="6.42578125" style="4" customWidth="1"/>
    <col min="6633" max="6633" width="2.28515625" style="4" customWidth="1"/>
    <col min="6634" max="6634" width="6.7109375" style="4" customWidth="1"/>
    <col min="6635" max="6635" width="5.5703125" style="4" customWidth="1"/>
    <col min="6636" max="6636" width="6.7109375" style="4" customWidth="1"/>
    <col min="6637" max="6637" width="6.85546875" style="4" customWidth="1"/>
    <col min="6638" max="6638" width="2.28515625" style="4" customWidth="1"/>
    <col min="6639" max="6640" width="3.85546875" style="4" customWidth="1"/>
    <col min="6641" max="6641" width="2" style="4" customWidth="1"/>
    <col min="6642" max="6642" width="5" style="4" customWidth="1"/>
    <col min="6643" max="6643" width="4.85546875" style="4" customWidth="1"/>
    <col min="6644" max="6644" width="4.42578125" style="4" customWidth="1"/>
    <col min="6645" max="6645" width="5.42578125" style="4" customWidth="1"/>
    <col min="6646" max="6646" width="6.140625" style="4" customWidth="1"/>
    <col min="6647" max="6647" width="5.85546875" style="4" customWidth="1"/>
    <col min="6648" max="6648" width="5.5703125" style="4" customWidth="1"/>
    <col min="6649" max="6676" width="7" style="4" customWidth="1"/>
    <col min="6677" max="6883" width="7.5703125" style="4"/>
    <col min="6884" max="6884" width="6" style="4" bestFit="1" customWidth="1"/>
    <col min="6885" max="6885" width="8.42578125" style="4" customWidth="1"/>
    <col min="6886" max="6886" width="7.85546875" style="4" bestFit="1" customWidth="1"/>
    <col min="6887" max="6887" width="4.5703125" style="4" customWidth="1"/>
    <col min="6888" max="6888" width="6.42578125" style="4" customWidth="1"/>
    <col min="6889" max="6889" width="2.28515625" style="4" customWidth="1"/>
    <col min="6890" max="6890" width="6.7109375" style="4" customWidth="1"/>
    <col min="6891" max="6891" width="5.5703125" style="4" customWidth="1"/>
    <col min="6892" max="6892" width="6.7109375" style="4" customWidth="1"/>
    <col min="6893" max="6893" width="6.85546875" style="4" customWidth="1"/>
    <col min="6894" max="6894" width="2.28515625" style="4" customWidth="1"/>
    <col min="6895" max="6896" width="3.85546875" style="4" customWidth="1"/>
    <col min="6897" max="6897" width="2" style="4" customWidth="1"/>
    <col min="6898" max="6898" width="5" style="4" customWidth="1"/>
    <col min="6899" max="6899" width="4.85546875" style="4" customWidth="1"/>
    <col min="6900" max="6900" width="4.42578125" style="4" customWidth="1"/>
    <col min="6901" max="6901" width="5.42578125" style="4" customWidth="1"/>
    <col min="6902" max="6902" width="6.140625" style="4" customWidth="1"/>
    <col min="6903" max="6903" width="5.85546875" style="4" customWidth="1"/>
    <col min="6904" max="6904" width="5.5703125" style="4" customWidth="1"/>
    <col min="6905" max="6932" width="7" style="4" customWidth="1"/>
    <col min="6933" max="7139" width="7.5703125" style="4"/>
    <col min="7140" max="7140" width="6" style="4" bestFit="1" customWidth="1"/>
    <col min="7141" max="7141" width="8.42578125" style="4" customWidth="1"/>
    <col min="7142" max="7142" width="7.85546875" style="4" bestFit="1" customWidth="1"/>
    <col min="7143" max="7143" width="4.5703125" style="4" customWidth="1"/>
    <col min="7144" max="7144" width="6.42578125" style="4" customWidth="1"/>
    <col min="7145" max="7145" width="2.28515625" style="4" customWidth="1"/>
    <col min="7146" max="7146" width="6.7109375" style="4" customWidth="1"/>
    <col min="7147" max="7147" width="5.5703125" style="4" customWidth="1"/>
    <col min="7148" max="7148" width="6.7109375" style="4" customWidth="1"/>
    <col min="7149" max="7149" width="6.85546875" style="4" customWidth="1"/>
    <col min="7150" max="7150" width="2.28515625" style="4" customWidth="1"/>
    <col min="7151" max="7152" width="3.85546875" style="4" customWidth="1"/>
    <col min="7153" max="7153" width="2" style="4" customWidth="1"/>
    <col min="7154" max="7154" width="5" style="4" customWidth="1"/>
    <col min="7155" max="7155" width="4.85546875" style="4" customWidth="1"/>
    <col min="7156" max="7156" width="4.42578125" style="4" customWidth="1"/>
    <col min="7157" max="7157" width="5.42578125" style="4" customWidth="1"/>
    <col min="7158" max="7158" width="6.140625" style="4" customWidth="1"/>
    <col min="7159" max="7159" width="5.85546875" style="4" customWidth="1"/>
    <col min="7160" max="7160" width="5.5703125" style="4" customWidth="1"/>
    <col min="7161" max="7188" width="7" style="4" customWidth="1"/>
    <col min="7189" max="7395" width="7.5703125" style="4"/>
    <col min="7396" max="7396" width="6" style="4" bestFit="1" customWidth="1"/>
    <col min="7397" max="7397" width="8.42578125" style="4" customWidth="1"/>
    <col min="7398" max="7398" width="7.85546875" style="4" bestFit="1" customWidth="1"/>
    <col min="7399" max="7399" width="4.5703125" style="4" customWidth="1"/>
    <col min="7400" max="7400" width="6.42578125" style="4" customWidth="1"/>
    <col min="7401" max="7401" width="2.28515625" style="4" customWidth="1"/>
    <col min="7402" max="7402" width="6.7109375" style="4" customWidth="1"/>
    <col min="7403" max="7403" width="5.5703125" style="4" customWidth="1"/>
    <col min="7404" max="7404" width="6.7109375" style="4" customWidth="1"/>
    <col min="7405" max="7405" width="6.85546875" style="4" customWidth="1"/>
    <col min="7406" max="7406" width="2.28515625" style="4" customWidth="1"/>
    <col min="7407" max="7408" width="3.85546875" style="4" customWidth="1"/>
    <col min="7409" max="7409" width="2" style="4" customWidth="1"/>
    <col min="7410" max="7410" width="5" style="4" customWidth="1"/>
    <col min="7411" max="7411" width="4.85546875" style="4" customWidth="1"/>
    <col min="7412" max="7412" width="4.42578125" style="4" customWidth="1"/>
    <col min="7413" max="7413" width="5.42578125" style="4" customWidth="1"/>
    <col min="7414" max="7414" width="6.140625" style="4" customWidth="1"/>
    <col min="7415" max="7415" width="5.85546875" style="4" customWidth="1"/>
    <col min="7416" max="7416" width="5.5703125" style="4" customWidth="1"/>
    <col min="7417" max="7444" width="7" style="4" customWidth="1"/>
    <col min="7445" max="7651" width="7.5703125" style="4"/>
    <col min="7652" max="7652" width="6" style="4" bestFit="1" customWidth="1"/>
    <col min="7653" max="7653" width="8.42578125" style="4" customWidth="1"/>
    <col min="7654" max="7654" width="7.85546875" style="4" bestFit="1" customWidth="1"/>
    <col min="7655" max="7655" width="4.5703125" style="4" customWidth="1"/>
    <col min="7656" max="7656" width="6.42578125" style="4" customWidth="1"/>
    <col min="7657" max="7657" width="2.28515625" style="4" customWidth="1"/>
    <col min="7658" max="7658" width="6.7109375" style="4" customWidth="1"/>
    <col min="7659" max="7659" width="5.5703125" style="4" customWidth="1"/>
    <col min="7660" max="7660" width="6.7109375" style="4" customWidth="1"/>
    <col min="7661" max="7661" width="6.85546875" style="4" customWidth="1"/>
    <col min="7662" max="7662" width="2.28515625" style="4" customWidth="1"/>
    <col min="7663" max="7664" width="3.85546875" style="4" customWidth="1"/>
    <col min="7665" max="7665" width="2" style="4" customWidth="1"/>
    <col min="7666" max="7666" width="5" style="4" customWidth="1"/>
    <col min="7667" max="7667" width="4.85546875" style="4" customWidth="1"/>
    <col min="7668" max="7668" width="4.42578125" style="4" customWidth="1"/>
    <col min="7669" max="7669" width="5.42578125" style="4" customWidth="1"/>
    <col min="7670" max="7670" width="6.140625" style="4" customWidth="1"/>
    <col min="7671" max="7671" width="5.85546875" style="4" customWidth="1"/>
    <col min="7672" max="7672" width="5.5703125" style="4" customWidth="1"/>
    <col min="7673" max="7700" width="7" style="4" customWidth="1"/>
    <col min="7701" max="7907" width="7.5703125" style="4"/>
    <col min="7908" max="7908" width="6" style="4" bestFit="1" customWidth="1"/>
    <col min="7909" max="7909" width="8.42578125" style="4" customWidth="1"/>
    <col min="7910" max="7910" width="7.85546875" style="4" bestFit="1" customWidth="1"/>
    <col min="7911" max="7911" width="4.5703125" style="4" customWidth="1"/>
    <col min="7912" max="7912" width="6.42578125" style="4" customWidth="1"/>
    <col min="7913" max="7913" width="2.28515625" style="4" customWidth="1"/>
    <col min="7914" max="7914" width="6.7109375" style="4" customWidth="1"/>
    <col min="7915" max="7915" width="5.5703125" style="4" customWidth="1"/>
    <col min="7916" max="7916" width="6.7109375" style="4" customWidth="1"/>
    <col min="7917" max="7917" width="6.85546875" style="4" customWidth="1"/>
    <col min="7918" max="7918" width="2.28515625" style="4" customWidth="1"/>
    <col min="7919" max="7920" width="3.85546875" style="4" customWidth="1"/>
    <col min="7921" max="7921" width="2" style="4" customWidth="1"/>
    <col min="7922" max="7922" width="5" style="4" customWidth="1"/>
    <col min="7923" max="7923" width="4.85546875" style="4" customWidth="1"/>
    <col min="7924" max="7924" width="4.42578125" style="4" customWidth="1"/>
    <col min="7925" max="7925" width="5.42578125" style="4" customWidth="1"/>
    <col min="7926" max="7926" width="6.140625" style="4" customWidth="1"/>
    <col min="7927" max="7927" width="5.85546875" style="4" customWidth="1"/>
    <col min="7928" max="7928" width="5.5703125" style="4" customWidth="1"/>
    <col min="7929" max="7956" width="7" style="4" customWidth="1"/>
    <col min="7957" max="8163" width="7.5703125" style="4"/>
    <col min="8164" max="8164" width="6" style="4" bestFit="1" customWidth="1"/>
    <col min="8165" max="8165" width="8.42578125" style="4" customWidth="1"/>
    <col min="8166" max="8166" width="7.85546875" style="4" bestFit="1" customWidth="1"/>
    <col min="8167" max="8167" width="4.5703125" style="4" customWidth="1"/>
    <col min="8168" max="8168" width="6.42578125" style="4" customWidth="1"/>
    <col min="8169" max="8169" width="2.28515625" style="4" customWidth="1"/>
    <col min="8170" max="8170" width="6.7109375" style="4" customWidth="1"/>
    <col min="8171" max="8171" width="5.5703125" style="4" customWidth="1"/>
    <col min="8172" max="8172" width="6.7109375" style="4" customWidth="1"/>
    <col min="8173" max="8173" width="6.85546875" style="4" customWidth="1"/>
    <col min="8174" max="8174" width="2.28515625" style="4" customWidth="1"/>
    <col min="8175" max="8176" width="3.85546875" style="4" customWidth="1"/>
    <col min="8177" max="8177" width="2" style="4" customWidth="1"/>
    <col min="8178" max="8178" width="5" style="4" customWidth="1"/>
    <col min="8179" max="8179" width="4.85546875" style="4" customWidth="1"/>
    <col min="8180" max="8180" width="4.42578125" style="4" customWidth="1"/>
    <col min="8181" max="8181" width="5.42578125" style="4" customWidth="1"/>
    <col min="8182" max="8182" width="6.140625" style="4" customWidth="1"/>
    <col min="8183" max="8183" width="5.85546875" style="4" customWidth="1"/>
    <col min="8184" max="8184" width="5.5703125" style="4" customWidth="1"/>
    <col min="8185" max="8212" width="7" style="4" customWidth="1"/>
    <col min="8213" max="8419" width="7.5703125" style="4"/>
    <col min="8420" max="8420" width="6" style="4" bestFit="1" customWidth="1"/>
    <col min="8421" max="8421" width="8.42578125" style="4" customWidth="1"/>
    <col min="8422" max="8422" width="7.85546875" style="4" bestFit="1" customWidth="1"/>
    <col min="8423" max="8423" width="4.5703125" style="4" customWidth="1"/>
    <col min="8424" max="8424" width="6.42578125" style="4" customWidth="1"/>
    <col min="8425" max="8425" width="2.28515625" style="4" customWidth="1"/>
    <col min="8426" max="8426" width="6.7109375" style="4" customWidth="1"/>
    <col min="8427" max="8427" width="5.5703125" style="4" customWidth="1"/>
    <col min="8428" max="8428" width="6.7109375" style="4" customWidth="1"/>
    <col min="8429" max="8429" width="6.85546875" style="4" customWidth="1"/>
    <col min="8430" max="8430" width="2.28515625" style="4" customWidth="1"/>
    <col min="8431" max="8432" width="3.85546875" style="4" customWidth="1"/>
    <col min="8433" max="8433" width="2" style="4" customWidth="1"/>
    <col min="8434" max="8434" width="5" style="4" customWidth="1"/>
    <col min="8435" max="8435" width="4.85546875" style="4" customWidth="1"/>
    <col min="8436" max="8436" width="4.42578125" style="4" customWidth="1"/>
    <col min="8437" max="8437" width="5.42578125" style="4" customWidth="1"/>
    <col min="8438" max="8438" width="6.140625" style="4" customWidth="1"/>
    <col min="8439" max="8439" width="5.85546875" style="4" customWidth="1"/>
    <col min="8440" max="8440" width="5.5703125" style="4" customWidth="1"/>
    <col min="8441" max="8468" width="7" style="4" customWidth="1"/>
    <col min="8469" max="8675" width="7.5703125" style="4"/>
    <col min="8676" max="8676" width="6" style="4" bestFit="1" customWidth="1"/>
    <col min="8677" max="8677" width="8.42578125" style="4" customWidth="1"/>
    <col min="8678" max="8678" width="7.85546875" style="4" bestFit="1" customWidth="1"/>
    <col min="8679" max="8679" width="4.5703125" style="4" customWidth="1"/>
    <col min="8680" max="8680" width="6.42578125" style="4" customWidth="1"/>
    <col min="8681" max="8681" width="2.28515625" style="4" customWidth="1"/>
    <col min="8682" max="8682" width="6.7109375" style="4" customWidth="1"/>
    <col min="8683" max="8683" width="5.5703125" style="4" customWidth="1"/>
    <col min="8684" max="8684" width="6.7109375" style="4" customWidth="1"/>
    <col min="8685" max="8685" width="6.85546875" style="4" customWidth="1"/>
    <col min="8686" max="8686" width="2.28515625" style="4" customWidth="1"/>
    <col min="8687" max="8688" width="3.85546875" style="4" customWidth="1"/>
    <col min="8689" max="8689" width="2" style="4" customWidth="1"/>
    <col min="8690" max="8690" width="5" style="4" customWidth="1"/>
    <col min="8691" max="8691" width="4.85546875" style="4" customWidth="1"/>
    <col min="8692" max="8692" width="4.42578125" style="4" customWidth="1"/>
    <col min="8693" max="8693" width="5.42578125" style="4" customWidth="1"/>
    <col min="8694" max="8694" width="6.140625" style="4" customWidth="1"/>
    <col min="8695" max="8695" width="5.85546875" style="4" customWidth="1"/>
    <col min="8696" max="8696" width="5.5703125" style="4" customWidth="1"/>
    <col min="8697" max="8724" width="7" style="4" customWidth="1"/>
    <col min="8725" max="8931" width="7.5703125" style="4"/>
    <col min="8932" max="8932" width="6" style="4" bestFit="1" customWidth="1"/>
    <col min="8933" max="8933" width="8.42578125" style="4" customWidth="1"/>
    <col min="8934" max="8934" width="7.85546875" style="4" bestFit="1" customWidth="1"/>
    <col min="8935" max="8935" width="4.5703125" style="4" customWidth="1"/>
    <col min="8936" max="8936" width="6.42578125" style="4" customWidth="1"/>
    <col min="8937" max="8937" width="2.28515625" style="4" customWidth="1"/>
    <col min="8938" max="8938" width="6.7109375" style="4" customWidth="1"/>
    <col min="8939" max="8939" width="5.5703125" style="4" customWidth="1"/>
    <col min="8940" max="8940" width="6.7109375" style="4" customWidth="1"/>
    <col min="8941" max="8941" width="6.85546875" style="4" customWidth="1"/>
    <col min="8942" max="8942" width="2.28515625" style="4" customWidth="1"/>
    <col min="8943" max="8944" width="3.85546875" style="4" customWidth="1"/>
    <col min="8945" max="8945" width="2" style="4" customWidth="1"/>
    <col min="8946" max="8946" width="5" style="4" customWidth="1"/>
    <col min="8947" max="8947" width="4.85546875" style="4" customWidth="1"/>
    <col min="8948" max="8948" width="4.42578125" style="4" customWidth="1"/>
    <col min="8949" max="8949" width="5.42578125" style="4" customWidth="1"/>
    <col min="8950" max="8950" width="6.140625" style="4" customWidth="1"/>
    <col min="8951" max="8951" width="5.85546875" style="4" customWidth="1"/>
    <col min="8952" max="8952" width="5.5703125" style="4" customWidth="1"/>
    <col min="8953" max="8980" width="7" style="4" customWidth="1"/>
    <col min="8981" max="9187" width="7.5703125" style="4"/>
    <col min="9188" max="9188" width="6" style="4" bestFit="1" customWidth="1"/>
    <col min="9189" max="9189" width="8.42578125" style="4" customWidth="1"/>
    <col min="9190" max="9190" width="7.85546875" style="4" bestFit="1" customWidth="1"/>
    <col min="9191" max="9191" width="4.5703125" style="4" customWidth="1"/>
    <col min="9192" max="9192" width="6.42578125" style="4" customWidth="1"/>
    <col min="9193" max="9193" width="2.28515625" style="4" customWidth="1"/>
    <col min="9194" max="9194" width="6.7109375" style="4" customWidth="1"/>
    <col min="9195" max="9195" width="5.5703125" style="4" customWidth="1"/>
    <col min="9196" max="9196" width="6.7109375" style="4" customWidth="1"/>
    <col min="9197" max="9197" width="6.85546875" style="4" customWidth="1"/>
    <col min="9198" max="9198" width="2.28515625" style="4" customWidth="1"/>
    <col min="9199" max="9200" width="3.85546875" style="4" customWidth="1"/>
    <col min="9201" max="9201" width="2" style="4" customWidth="1"/>
    <col min="9202" max="9202" width="5" style="4" customWidth="1"/>
    <col min="9203" max="9203" width="4.85546875" style="4" customWidth="1"/>
    <col min="9204" max="9204" width="4.42578125" style="4" customWidth="1"/>
    <col min="9205" max="9205" width="5.42578125" style="4" customWidth="1"/>
    <col min="9206" max="9206" width="6.140625" style="4" customWidth="1"/>
    <col min="9207" max="9207" width="5.85546875" style="4" customWidth="1"/>
    <col min="9208" max="9208" width="5.5703125" style="4" customWidth="1"/>
    <col min="9209" max="9236" width="7" style="4" customWidth="1"/>
    <col min="9237" max="9443" width="7.5703125" style="4"/>
    <col min="9444" max="9444" width="6" style="4" bestFit="1" customWidth="1"/>
    <col min="9445" max="9445" width="8.42578125" style="4" customWidth="1"/>
    <col min="9446" max="9446" width="7.85546875" style="4" bestFit="1" customWidth="1"/>
    <col min="9447" max="9447" width="4.5703125" style="4" customWidth="1"/>
    <col min="9448" max="9448" width="6.42578125" style="4" customWidth="1"/>
    <col min="9449" max="9449" width="2.28515625" style="4" customWidth="1"/>
    <col min="9450" max="9450" width="6.7109375" style="4" customWidth="1"/>
    <col min="9451" max="9451" width="5.5703125" style="4" customWidth="1"/>
    <col min="9452" max="9452" width="6.7109375" style="4" customWidth="1"/>
    <col min="9453" max="9453" width="6.85546875" style="4" customWidth="1"/>
    <col min="9454" max="9454" width="2.28515625" style="4" customWidth="1"/>
    <col min="9455" max="9456" width="3.85546875" style="4" customWidth="1"/>
    <col min="9457" max="9457" width="2" style="4" customWidth="1"/>
    <col min="9458" max="9458" width="5" style="4" customWidth="1"/>
    <col min="9459" max="9459" width="4.85546875" style="4" customWidth="1"/>
    <col min="9460" max="9460" width="4.42578125" style="4" customWidth="1"/>
    <col min="9461" max="9461" width="5.42578125" style="4" customWidth="1"/>
    <col min="9462" max="9462" width="6.140625" style="4" customWidth="1"/>
    <col min="9463" max="9463" width="5.85546875" style="4" customWidth="1"/>
    <col min="9464" max="9464" width="5.5703125" style="4" customWidth="1"/>
    <col min="9465" max="9492" width="7" style="4" customWidth="1"/>
    <col min="9493" max="9699" width="7.5703125" style="4"/>
    <col min="9700" max="9700" width="6" style="4" bestFit="1" customWidth="1"/>
    <col min="9701" max="9701" width="8.42578125" style="4" customWidth="1"/>
    <col min="9702" max="9702" width="7.85546875" style="4" bestFit="1" customWidth="1"/>
    <col min="9703" max="9703" width="4.5703125" style="4" customWidth="1"/>
    <col min="9704" max="9704" width="6.42578125" style="4" customWidth="1"/>
    <col min="9705" max="9705" width="2.28515625" style="4" customWidth="1"/>
    <col min="9706" max="9706" width="6.7109375" style="4" customWidth="1"/>
    <col min="9707" max="9707" width="5.5703125" style="4" customWidth="1"/>
    <col min="9708" max="9708" width="6.7109375" style="4" customWidth="1"/>
    <col min="9709" max="9709" width="6.85546875" style="4" customWidth="1"/>
    <col min="9710" max="9710" width="2.28515625" style="4" customWidth="1"/>
    <col min="9711" max="9712" width="3.85546875" style="4" customWidth="1"/>
    <col min="9713" max="9713" width="2" style="4" customWidth="1"/>
    <col min="9714" max="9714" width="5" style="4" customWidth="1"/>
    <col min="9715" max="9715" width="4.85546875" style="4" customWidth="1"/>
    <col min="9716" max="9716" width="4.42578125" style="4" customWidth="1"/>
    <col min="9717" max="9717" width="5.42578125" style="4" customWidth="1"/>
    <col min="9718" max="9718" width="6.140625" style="4" customWidth="1"/>
    <col min="9719" max="9719" width="5.85546875" style="4" customWidth="1"/>
    <col min="9720" max="9720" width="5.5703125" style="4" customWidth="1"/>
    <col min="9721" max="9748" width="7" style="4" customWidth="1"/>
    <col min="9749" max="9955" width="7.5703125" style="4"/>
    <col min="9956" max="9956" width="6" style="4" bestFit="1" customWidth="1"/>
    <col min="9957" max="9957" width="8.42578125" style="4" customWidth="1"/>
    <col min="9958" max="9958" width="7.85546875" style="4" bestFit="1" customWidth="1"/>
    <col min="9959" max="9959" width="4.5703125" style="4" customWidth="1"/>
    <col min="9960" max="9960" width="6.42578125" style="4" customWidth="1"/>
    <col min="9961" max="9961" width="2.28515625" style="4" customWidth="1"/>
    <col min="9962" max="9962" width="6.7109375" style="4" customWidth="1"/>
    <col min="9963" max="9963" width="5.5703125" style="4" customWidth="1"/>
    <col min="9964" max="9964" width="6.7109375" style="4" customWidth="1"/>
    <col min="9965" max="9965" width="6.85546875" style="4" customWidth="1"/>
    <col min="9966" max="9966" width="2.28515625" style="4" customWidth="1"/>
    <col min="9967" max="9968" width="3.85546875" style="4" customWidth="1"/>
    <col min="9969" max="9969" width="2" style="4" customWidth="1"/>
    <col min="9970" max="9970" width="5" style="4" customWidth="1"/>
    <col min="9971" max="9971" width="4.85546875" style="4" customWidth="1"/>
    <col min="9972" max="9972" width="4.42578125" style="4" customWidth="1"/>
    <col min="9973" max="9973" width="5.42578125" style="4" customWidth="1"/>
    <col min="9974" max="9974" width="6.140625" style="4" customWidth="1"/>
    <col min="9975" max="9975" width="5.85546875" style="4" customWidth="1"/>
    <col min="9976" max="9976" width="5.5703125" style="4" customWidth="1"/>
    <col min="9977" max="10004" width="7" style="4" customWidth="1"/>
    <col min="10005" max="10211" width="7.5703125" style="4"/>
    <col min="10212" max="10212" width="6" style="4" bestFit="1" customWidth="1"/>
    <col min="10213" max="10213" width="8.42578125" style="4" customWidth="1"/>
    <col min="10214" max="10214" width="7.85546875" style="4" bestFit="1" customWidth="1"/>
    <col min="10215" max="10215" width="4.5703125" style="4" customWidth="1"/>
    <col min="10216" max="10216" width="6.42578125" style="4" customWidth="1"/>
    <col min="10217" max="10217" width="2.28515625" style="4" customWidth="1"/>
    <col min="10218" max="10218" width="6.7109375" style="4" customWidth="1"/>
    <col min="10219" max="10219" width="5.5703125" style="4" customWidth="1"/>
    <col min="10220" max="10220" width="6.7109375" style="4" customWidth="1"/>
    <col min="10221" max="10221" width="6.85546875" style="4" customWidth="1"/>
    <col min="10222" max="10222" width="2.28515625" style="4" customWidth="1"/>
    <col min="10223" max="10224" width="3.85546875" style="4" customWidth="1"/>
    <col min="10225" max="10225" width="2" style="4" customWidth="1"/>
    <col min="10226" max="10226" width="5" style="4" customWidth="1"/>
    <col min="10227" max="10227" width="4.85546875" style="4" customWidth="1"/>
    <col min="10228" max="10228" width="4.42578125" style="4" customWidth="1"/>
    <col min="10229" max="10229" width="5.42578125" style="4" customWidth="1"/>
    <col min="10230" max="10230" width="6.140625" style="4" customWidth="1"/>
    <col min="10231" max="10231" width="5.85546875" style="4" customWidth="1"/>
    <col min="10232" max="10232" width="5.5703125" style="4" customWidth="1"/>
    <col min="10233" max="10260" width="7" style="4" customWidth="1"/>
    <col min="10261" max="10467" width="7.5703125" style="4"/>
    <col min="10468" max="10468" width="6" style="4" bestFit="1" customWidth="1"/>
    <col min="10469" max="10469" width="8.42578125" style="4" customWidth="1"/>
    <col min="10470" max="10470" width="7.85546875" style="4" bestFit="1" customWidth="1"/>
    <col min="10471" max="10471" width="4.5703125" style="4" customWidth="1"/>
    <col min="10472" max="10472" width="6.42578125" style="4" customWidth="1"/>
    <col min="10473" max="10473" width="2.28515625" style="4" customWidth="1"/>
    <col min="10474" max="10474" width="6.7109375" style="4" customWidth="1"/>
    <col min="10475" max="10475" width="5.5703125" style="4" customWidth="1"/>
    <col min="10476" max="10476" width="6.7109375" style="4" customWidth="1"/>
    <col min="10477" max="10477" width="6.85546875" style="4" customWidth="1"/>
    <col min="10478" max="10478" width="2.28515625" style="4" customWidth="1"/>
    <col min="10479" max="10480" width="3.85546875" style="4" customWidth="1"/>
    <col min="10481" max="10481" width="2" style="4" customWidth="1"/>
    <col min="10482" max="10482" width="5" style="4" customWidth="1"/>
    <col min="10483" max="10483" width="4.85546875" style="4" customWidth="1"/>
    <col min="10484" max="10484" width="4.42578125" style="4" customWidth="1"/>
    <col min="10485" max="10485" width="5.42578125" style="4" customWidth="1"/>
    <col min="10486" max="10486" width="6.140625" style="4" customWidth="1"/>
    <col min="10487" max="10487" width="5.85546875" style="4" customWidth="1"/>
    <col min="10488" max="10488" width="5.5703125" style="4" customWidth="1"/>
    <col min="10489" max="10516" width="7" style="4" customWidth="1"/>
    <col min="10517" max="10723" width="7.5703125" style="4"/>
    <col min="10724" max="10724" width="6" style="4" bestFit="1" customWidth="1"/>
    <col min="10725" max="10725" width="8.42578125" style="4" customWidth="1"/>
    <col min="10726" max="10726" width="7.85546875" style="4" bestFit="1" customWidth="1"/>
    <col min="10727" max="10727" width="4.5703125" style="4" customWidth="1"/>
    <col min="10728" max="10728" width="6.42578125" style="4" customWidth="1"/>
    <col min="10729" max="10729" width="2.28515625" style="4" customWidth="1"/>
    <col min="10730" max="10730" width="6.7109375" style="4" customWidth="1"/>
    <col min="10731" max="10731" width="5.5703125" style="4" customWidth="1"/>
    <col min="10732" max="10732" width="6.7109375" style="4" customWidth="1"/>
    <col min="10733" max="10733" width="6.85546875" style="4" customWidth="1"/>
    <col min="10734" max="10734" width="2.28515625" style="4" customWidth="1"/>
    <col min="10735" max="10736" width="3.85546875" style="4" customWidth="1"/>
    <col min="10737" max="10737" width="2" style="4" customWidth="1"/>
    <col min="10738" max="10738" width="5" style="4" customWidth="1"/>
    <col min="10739" max="10739" width="4.85546875" style="4" customWidth="1"/>
    <col min="10740" max="10740" width="4.42578125" style="4" customWidth="1"/>
    <col min="10741" max="10741" width="5.42578125" style="4" customWidth="1"/>
    <col min="10742" max="10742" width="6.140625" style="4" customWidth="1"/>
    <col min="10743" max="10743" width="5.85546875" style="4" customWidth="1"/>
    <col min="10744" max="10744" width="5.5703125" style="4" customWidth="1"/>
    <col min="10745" max="10772" width="7" style="4" customWidth="1"/>
    <col min="10773" max="10979" width="7.5703125" style="4"/>
    <col min="10980" max="10980" width="6" style="4" bestFit="1" customWidth="1"/>
    <col min="10981" max="10981" width="8.42578125" style="4" customWidth="1"/>
    <col min="10982" max="10982" width="7.85546875" style="4" bestFit="1" customWidth="1"/>
    <col min="10983" max="10983" width="4.5703125" style="4" customWidth="1"/>
    <col min="10984" max="10984" width="6.42578125" style="4" customWidth="1"/>
    <col min="10985" max="10985" width="2.28515625" style="4" customWidth="1"/>
    <col min="10986" max="10986" width="6.7109375" style="4" customWidth="1"/>
    <col min="10987" max="10987" width="5.5703125" style="4" customWidth="1"/>
    <col min="10988" max="10988" width="6.7109375" style="4" customWidth="1"/>
    <col min="10989" max="10989" width="6.85546875" style="4" customWidth="1"/>
    <col min="10990" max="10990" width="2.28515625" style="4" customWidth="1"/>
    <col min="10991" max="10992" width="3.85546875" style="4" customWidth="1"/>
    <col min="10993" max="10993" width="2" style="4" customWidth="1"/>
    <col min="10994" max="10994" width="5" style="4" customWidth="1"/>
    <col min="10995" max="10995" width="4.85546875" style="4" customWidth="1"/>
    <col min="10996" max="10996" width="4.42578125" style="4" customWidth="1"/>
    <col min="10997" max="10997" width="5.42578125" style="4" customWidth="1"/>
    <col min="10998" max="10998" width="6.140625" style="4" customWidth="1"/>
    <col min="10999" max="10999" width="5.85546875" style="4" customWidth="1"/>
    <col min="11000" max="11000" width="5.5703125" style="4" customWidth="1"/>
    <col min="11001" max="11028" width="7" style="4" customWidth="1"/>
    <col min="11029" max="11235" width="7.5703125" style="4"/>
    <col min="11236" max="11236" width="6" style="4" bestFit="1" customWidth="1"/>
    <col min="11237" max="11237" width="8.42578125" style="4" customWidth="1"/>
    <col min="11238" max="11238" width="7.85546875" style="4" bestFit="1" customWidth="1"/>
    <col min="11239" max="11239" width="4.5703125" style="4" customWidth="1"/>
    <col min="11240" max="11240" width="6.42578125" style="4" customWidth="1"/>
    <col min="11241" max="11241" width="2.28515625" style="4" customWidth="1"/>
    <col min="11242" max="11242" width="6.7109375" style="4" customWidth="1"/>
    <col min="11243" max="11243" width="5.5703125" style="4" customWidth="1"/>
    <col min="11244" max="11244" width="6.7109375" style="4" customWidth="1"/>
    <col min="11245" max="11245" width="6.85546875" style="4" customWidth="1"/>
    <col min="11246" max="11246" width="2.28515625" style="4" customWidth="1"/>
    <col min="11247" max="11248" width="3.85546875" style="4" customWidth="1"/>
    <col min="11249" max="11249" width="2" style="4" customWidth="1"/>
    <col min="11250" max="11250" width="5" style="4" customWidth="1"/>
    <col min="11251" max="11251" width="4.85546875" style="4" customWidth="1"/>
    <col min="11252" max="11252" width="4.42578125" style="4" customWidth="1"/>
    <col min="11253" max="11253" width="5.42578125" style="4" customWidth="1"/>
    <col min="11254" max="11254" width="6.140625" style="4" customWidth="1"/>
    <col min="11255" max="11255" width="5.85546875" style="4" customWidth="1"/>
    <col min="11256" max="11256" width="5.5703125" style="4" customWidth="1"/>
    <col min="11257" max="11284" width="7" style="4" customWidth="1"/>
    <col min="11285" max="11491" width="7.5703125" style="4"/>
    <col min="11492" max="11492" width="6" style="4" bestFit="1" customWidth="1"/>
    <col min="11493" max="11493" width="8.42578125" style="4" customWidth="1"/>
    <col min="11494" max="11494" width="7.85546875" style="4" bestFit="1" customWidth="1"/>
    <col min="11495" max="11495" width="4.5703125" style="4" customWidth="1"/>
    <col min="11496" max="11496" width="6.42578125" style="4" customWidth="1"/>
    <col min="11497" max="11497" width="2.28515625" style="4" customWidth="1"/>
    <col min="11498" max="11498" width="6.7109375" style="4" customWidth="1"/>
    <col min="11499" max="11499" width="5.5703125" style="4" customWidth="1"/>
    <col min="11500" max="11500" width="6.7109375" style="4" customWidth="1"/>
    <col min="11501" max="11501" width="6.85546875" style="4" customWidth="1"/>
    <col min="11502" max="11502" width="2.28515625" style="4" customWidth="1"/>
    <col min="11503" max="11504" width="3.85546875" style="4" customWidth="1"/>
    <col min="11505" max="11505" width="2" style="4" customWidth="1"/>
    <col min="11506" max="11506" width="5" style="4" customWidth="1"/>
    <col min="11507" max="11507" width="4.85546875" style="4" customWidth="1"/>
    <col min="11508" max="11508" width="4.42578125" style="4" customWidth="1"/>
    <col min="11509" max="11509" width="5.42578125" style="4" customWidth="1"/>
    <col min="11510" max="11510" width="6.140625" style="4" customWidth="1"/>
    <col min="11511" max="11511" width="5.85546875" style="4" customWidth="1"/>
    <col min="11512" max="11512" width="5.5703125" style="4" customWidth="1"/>
    <col min="11513" max="11540" width="7" style="4" customWidth="1"/>
    <col min="11541" max="11747" width="7.5703125" style="4"/>
    <col min="11748" max="11748" width="6" style="4" bestFit="1" customWidth="1"/>
    <col min="11749" max="11749" width="8.42578125" style="4" customWidth="1"/>
    <col min="11750" max="11750" width="7.85546875" style="4" bestFit="1" customWidth="1"/>
    <col min="11751" max="11751" width="4.5703125" style="4" customWidth="1"/>
    <col min="11752" max="11752" width="6.42578125" style="4" customWidth="1"/>
    <col min="11753" max="11753" width="2.28515625" style="4" customWidth="1"/>
    <col min="11754" max="11754" width="6.7109375" style="4" customWidth="1"/>
    <col min="11755" max="11755" width="5.5703125" style="4" customWidth="1"/>
    <col min="11756" max="11756" width="6.7109375" style="4" customWidth="1"/>
    <col min="11757" max="11757" width="6.85546875" style="4" customWidth="1"/>
    <col min="11758" max="11758" width="2.28515625" style="4" customWidth="1"/>
    <col min="11759" max="11760" width="3.85546875" style="4" customWidth="1"/>
    <col min="11761" max="11761" width="2" style="4" customWidth="1"/>
    <col min="11762" max="11762" width="5" style="4" customWidth="1"/>
    <col min="11763" max="11763" width="4.85546875" style="4" customWidth="1"/>
    <col min="11764" max="11764" width="4.42578125" style="4" customWidth="1"/>
    <col min="11765" max="11765" width="5.42578125" style="4" customWidth="1"/>
    <col min="11766" max="11766" width="6.140625" style="4" customWidth="1"/>
    <col min="11767" max="11767" width="5.85546875" style="4" customWidth="1"/>
    <col min="11768" max="11768" width="5.5703125" style="4" customWidth="1"/>
    <col min="11769" max="11796" width="7" style="4" customWidth="1"/>
    <col min="11797" max="12003" width="7.5703125" style="4"/>
    <col min="12004" max="12004" width="6" style="4" bestFit="1" customWidth="1"/>
    <col min="12005" max="12005" width="8.42578125" style="4" customWidth="1"/>
    <col min="12006" max="12006" width="7.85546875" style="4" bestFit="1" customWidth="1"/>
    <col min="12007" max="12007" width="4.5703125" style="4" customWidth="1"/>
    <col min="12008" max="12008" width="6.42578125" style="4" customWidth="1"/>
    <col min="12009" max="12009" width="2.28515625" style="4" customWidth="1"/>
    <col min="12010" max="12010" width="6.7109375" style="4" customWidth="1"/>
    <col min="12011" max="12011" width="5.5703125" style="4" customWidth="1"/>
    <col min="12012" max="12012" width="6.7109375" style="4" customWidth="1"/>
    <col min="12013" max="12013" width="6.85546875" style="4" customWidth="1"/>
    <col min="12014" max="12014" width="2.28515625" style="4" customWidth="1"/>
    <col min="12015" max="12016" width="3.85546875" style="4" customWidth="1"/>
    <col min="12017" max="12017" width="2" style="4" customWidth="1"/>
    <col min="12018" max="12018" width="5" style="4" customWidth="1"/>
    <col min="12019" max="12019" width="4.85546875" style="4" customWidth="1"/>
    <col min="12020" max="12020" width="4.42578125" style="4" customWidth="1"/>
    <col min="12021" max="12021" width="5.42578125" style="4" customWidth="1"/>
    <col min="12022" max="12022" width="6.140625" style="4" customWidth="1"/>
    <col min="12023" max="12023" width="5.85546875" style="4" customWidth="1"/>
    <col min="12024" max="12024" width="5.5703125" style="4" customWidth="1"/>
    <col min="12025" max="12052" width="7" style="4" customWidth="1"/>
    <col min="12053" max="12259" width="7.5703125" style="4"/>
    <col min="12260" max="12260" width="6" style="4" bestFit="1" customWidth="1"/>
    <col min="12261" max="12261" width="8.42578125" style="4" customWidth="1"/>
    <col min="12262" max="12262" width="7.85546875" style="4" bestFit="1" customWidth="1"/>
    <col min="12263" max="12263" width="4.5703125" style="4" customWidth="1"/>
    <col min="12264" max="12264" width="6.42578125" style="4" customWidth="1"/>
    <col min="12265" max="12265" width="2.28515625" style="4" customWidth="1"/>
    <col min="12266" max="12266" width="6.7109375" style="4" customWidth="1"/>
    <col min="12267" max="12267" width="5.5703125" style="4" customWidth="1"/>
    <col min="12268" max="12268" width="6.7109375" style="4" customWidth="1"/>
    <col min="12269" max="12269" width="6.85546875" style="4" customWidth="1"/>
    <col min="12270" max="12270" width="2.28515625" style="4" customWidth="1"/>
    <col min="12271" max="12272" width="3.85546875" style="4" customWidth="1"/>
    <col min="12273" max="12273" width="2" style="4" customWidth="1"/>
    <col min="12274" max="12274" width="5" style="4" customWidth="1"/>
    <col min="12275" max="12275" width="4.85546875" style="4" customWidth="1"/>
    <col min="12276" max="12276" width="4.42578125" style="4" customWidth="1"/>
    <col min="12277" max="12277" width="5.42578125" style="4" customWidth="1"/>
    <col min="12278" max="12278" width="6.140625" style="4" customWidth="1"/>
    <col min="12279" max="12279" width="5.85546875" style="4" customWidth="1"/>
    <col min="12280" max="12280" width="5.5703125" style="4" customWidth="1"/>
    <col min="12281" max="12308" width="7" style="4" customWidth="1"/>
    <col min="12309" max="12515" width="7.5703125" style="4"/>
    <col min="12516" max="12516" width="6" style="4" bestFit="1" customWidth="1"/>
    <col min="12517" max="12517" width="8.42578125" style="4" customWidth="1"/>
    <col min="12518" max="12518" width="7.85546875" style="4" bestFit="1" customWidth="1"/>
    <col min="12519" max="12519" width="4.5703125" style="4" customWidth="1"/>
    <col min="12520" max="12520" width="6.42578125" style="4" customWidth="1"/>
    <col min="12521" max="12521" width="2.28515625" style="4" customWidth="1"/>
    <col min="12522" max="12522" width="6.7109375" style="4" customWidth="1"/>
    <col min="12523" max="12523" width="5.5703125" style="4" customWidth="1"/>
    <col min="12524" max="12524" width="6.7109375" style="4" customWidth="1"/>
    <col min="12525" max="12525" width="6.85546875" style="4" customWidth="1"/>
    <col min="12526" max="12526" width="2.28515625" style="4" customWidth="1"/>
    <col min="12527" max="12528" width="3.85546875" style="4" customWidth="1"/>
    <col min="12529" max="12529" width="2" style="4" customWidth="1"/>
    <col min="12530" max="12530" width="5" style="4" customWidth="1"/>
    <col min="12531" max="12531" width="4.85546875" style="4" customWidth="1"/>
    <col min="12532" max="12532" width="4.42578125" style="4" customWidth="1"/>
    <col min="12533" max="12533" width="5.42578125" style="4" customWidth="1"/>
    <col min="12534" max="12534" width="6.140625" style="4" customWidth="1"/>
    <col min="12535" max="12535" width="5.85546875" style="4" customWidth="1"/>
    <col min="12536" max="12536" width="5.5703125" style="4" customWidth="1"/>
    <col min="12537" max="12564" width="7" style="4" customWidth="1"/>
    <col min="12565" max="12771" width="7.5703125" style="4"/>
    <col min="12772" max="12772" width="6" style="4" bestFit="1" customWidth="1"/>
    <col min="12773" max="12773" width="8.42578125" style="4" customWidth="1"/>
    <col min="12774" max="12774" width="7.85546875" style="4" bestFit="1" customWidth="1"/>
    <col min="12775" max="12775" width="4.5703125" style="4" customWidth="1"/>
    <col min="12776" max="12776" width="6.42578125" style="4" customWidth="1"/>
    <col min="12777" max="12777" width="2.28515625" style="4" customWidth="1"/>
    <col min="12778" max="12778" width="6.7109375" style="4" customWidth="1"/>
    <col min="12779" max="12779" width="5.5703125" style="4" customWidth="1"/>
    <col min="12780" max="12780" width="6.7109375" style="4" customWidth="1"/>
    <col min="12781" max="12781" width="6.85546875" style="4" customWidth="1"/>
    <col min="12782" max="12782" width="2.28515625" style="4" customWidth="1"/>
    <col min="12783" max="12784" width="3.85546875" style="4" customWidth="1"/>
    <col min="12785" max="12785" width="2" style="4" customWidth="1"/>
    <col min="12786" max="12786" width="5" style="4" customWidth="1"/>
    <col min="12787" max="12787" width="4.85546875" style="4" customWidth="1"/>
    <col min="12788" max="12788" width="4.42578125" style="4" customWidth="1"/>
    <col min="12789" max="12789" width="5.42578125" style="4" customWidth="1"/>
    <col min="12790" max="12790" width="6.140625" style="4" customWidth="1"/>
    <col min="12791" max="12791" width="5.85546875" style="4" customWidth="1"/>
    <col min="12792" max="12792" width="5.5703125" style="4" customWidth="1"/>
    <col min="12793" max="12820" width="7" style="4" customWidth="1"/>
    <col min="12821" max="13027" width="7.5703125" style="4"/>
    <col min="13028" max="13028" width="6" style="4" bestFit="1" customWidth="1"/>
    <col min="13029" max="13029" width="8.42578125" style="4" customWidth="1"/>
    <col min="13030" max="13030" width="7.85546875" style="4" bestFit="1" customWidth="1"/>
    <col min="13031" max="13031" width="4.5703125" style="4" customWidth="1"/>
    <col min="13032" max="13032" width="6.42578125" style="4" customWidth="1"/>
    <col min="13033" max="13033" width="2.28515625" style="4" customWidth="1"/>
    <col min="13034" max="13034" width="6.7109375" style="4" customWidth="1"/>
    <col min="13035" max="13035" width="5.5703125" style="4" customWidth="1"/>
    <col min="13036" max="13036" width="6.7109375" style="4" customWidth="1"/>
    <col min="13037" max="13037" width="6.85546875" style="4" customWidth="1"/>
    <col min="13038" max="13038" width="2.28515625" style="4" customWidth="1"/>
    <col min="13039" max="13040" width="3.85546875" style="4" customWidth="1"/>
    <col min="13041" max="13041" width="2" style="4" customWidth="1"/>
    <col min="13042" max="13042" width="5" style="4" customWidth="1"/>
    <col min="13043" max="13043" width="4.85546875" style="4" customWidth="1"/>
    <col min="13044" max="13044" width="4.42578125" style="4" customWidth="1"/>
    <col min="13045" max="13045" width="5.42578125" style="4" customWidth="1"/>
    <col min="13046" max="13046" width="6.140625" style="4" customWidth="1"/>
    <col min="13047" max="13047" width="5.85546875" style="4" customWidth="1"/>
    <col min="13048" max="13048" width="5.5703125" style="4" customWidth="1"/>
    <col min="13049" max="13076" width="7" style="4" customWidth="1"/>
    <col min="13077" max="13283" width="7.5703125" style="4"/>
    <col min="13284" max="13284" width="6" style="4" bestFit="1" customWidth="1"/>
    <col min="13285" max="13285" width="8.42578125" style="4" customWidth="1"/>
    <col min="13286" max="13286" width="7.85546875" style="4" bestFit="1" customWidth="1"/>
    <col min="13287" max="13287" width="4.5703125" style="4" customWidth="1"/>
    <col min="13288" max="13288" width="6.42578125" style="4" customWidth="1"/>
    <col min="13289" max="13289" width="2.28515625" style="4" customWidth="1"/>
    <col min="13290" max="13290" width="6.7109375" style="4" customWidth="1"/>
    <col min="13291" max="13291" width="5.5703125" style="4" customWidth="1"/>
    <col min="13292" max="13292" width="6.7109375" style="4" customWidth="1"/>
    <col min="13293" max="13293" width="6.85546875" style="4" customWidth="1"/>
    <col min="13294" max="13294" width="2.28515625" style="4" customWidth="1"/>
    <col min="13295" max="13296" width="3.85546875" style="4" customWidth="1"/>
    <col min="13297" max="13297" width="2" style="4" customWidth="1"/>
    <col min="13298" max="13298" width="5" style="4" customWidth="1"/>
    <col min="13299" max="13299" width="4.85546875" style="4" customWidth="1"/>
    <col min="13300" max="13300" width="4.42578125" style="4" customWidth="1"/>
    <col min="13301" max="13301" width="5.42578125" style="4" customWidth="1"/>
    <col min="13302" max="13302" width="6.140625" style="4" customWidth="1"/>
    <col min="13303" max="13303" width="5.85546875" style="4" customWidth="1"/>
    <col min="13304" max="13304" width="5.5703125" style="4" customWidth="1"/>
    <col min="13305" max="13332" width="7" style="4" customWidth="1"/>
    <col min="13333" max="13539" width="7.5703125" style="4"/>
    <col min="13540" max="13540" width="6" style="4" bestFit="1" customWidth="1"/>
    <col min="13541" max="13541" width="8.42578125" style="4" customWidth="1"/>
    <col min="13542" max="13542" width="7.85546875" style="4" bestFit="1" customWidth="1"/>
    <col min="13543" max="13543" width="4.5703125" style="4" customWidth="1"/>
    <col min="13544" max="13544" width="6.42578125" style="4" customWidth="1"/>
    <col min="13545" max="13545" width="2.28515625" style="4" customWidth="1"/>
    <col min="13546" max="13546" width="6.7109375" style="4" customWidth="1"/>
    <col min="13547" max="13547" width="5.5703125" style="4" customWidth="1"/>
    <col min="13548" max="13548" width="6.7109375" style="4" customWidth="1"/>
    <col min="13549" max="13549" width="6.85546875" style="4" customWidth="1"/>
    <col min="13550" max="13550" width="2.28515625" style="4" customWidth="1"/>
    <col min="13551" max="13552" width="3.85546875" style="4" customWidth="1"/>
    <col min="13553" max="13553" width="2" style="4" customWidth="1"/>
    <col min="13554" max="13554" width="5" style="4" customWidth="1"/>
    <col min="13555" max="13555" width="4.85546875" style="4" customWidth="1"/>
    <col min="13556" max="13556" width="4.42578125" style="4" customWidth="1"/>
    <col min="13557" max="13557" width="5.42578125" style="4" customWidth="1"/>
    <col min="13558" max="13558" width="6.140625" style="4" customWidth="1"/>
    <col min="13559" max="13559" width="5.85546875" style="4" customWidth="1"/>
    <col min="13560" max="13560" width="5.5703125" style="4" customWidth="1"/>
    <col min="13561" max="13588" width="7" style="4" customWidth="1"/>
    <col min="13589" max="13795" width="7.5703125" style="4"/>
    <col min="13796" max="13796" width="6" style="4" bestFit="1" customWidth="1"/>
    <col min="13797" max="13797" width="8.42578125" style="4" customWidth="1"/>
    <col min="13798" max="13798" width="7.85546875" style="4" bestFit="1" customWidth="1"/>
    <col min="13799" max="13799" width="4.5703125" style="4" customWidth="1"/>
    <col min="13800" max="13800" width="6.42578125" style="4" customWidth="1"/>
    <col min="13801" max="13801" width="2.28515625" style="4" customWidth="1"/>
    <col min="13802" max="13802" width="6.7109375" style="4" customWidth="1"/>
    <col min="13803" max="13803" width="5.5703125" style="4" customWidth="1"/>
    <col min="13804" max="13804" width="6.7109375" style="4" customWidth="1"/>
    <col min="13805" max="13805" width="6.85546875" style="4" customWidth="1"/>
    <col min="13806" max="13806" width="2.28515625" style="4" customWidth="1"/>
    <col min="13807" max="13808" width="3.85546875" style="4" customWidth="1"/>
    <col min="13809" max="13809" width="2" style="4" customWidth="1"/>
    <col min="13810" max="13810" width="5" style="4" customWidth="1"/>
    <col min="13811" max="13811" width="4.85546875" style="4" customWidth="1"/>
    <col min="13812" max="13812" width="4.42578125" style="4" customWidth="1"/>
    <col min="13813" max="13813" width="5.42578125" style="4" customWidth="1"/>
    <col min="13814" max="13814" width="6.140625" style="4" customWidth="1"/>
    <col min="13815" max="13815" width="5.85546875" style="4" customWidth="1"/>
    <col min="13816" max="13816" width="5.5703125" style="4" customWidth="1"/>
    <col min="13817" max="13844" width="7" style="4" customWidth="1"/>
    <col min="13845" max="14051" width="7.5703125" style="4"/>
    <col min="14052" max="14052" width="6" style="4" bestFit="1" customWidth="1"/>
    <col min="14053" max="14053" width="8.42578125" style="4" customWidth="1"/>
    <col min="14054" max="14054" width="7.85546875" style="4" bestFit="1" customWidth="1"/>
    <col min="14055" max="14055" width="4.5703125" style="4" customWidth="1"/>
    <col min="14056" max="14056" width="6.42578125" style="4" customWidth="1"/>
    <col min="14057" max="14057" width="2.28515625" style="4" customWidth="1"/>
    <col min="14058" max="14058" width="6.7109375" style="4" customWidth="1"/>
    <col min="14059" max="14059" width="5.5703125" style="4" customWidth="1"/>
    <col min="14060" max="14060" width="6.7109375" style="4" customWidth="1"/>
    <col min="14061" max="14061" width="6.85546875" style="4" customWidth="1"/>
    <col min="14062" max="14062" width="2.28515625" style="4" customWidth="1"/>
    <col min="14063" max="14064" width="3.85546875" style="4" customWidth="1"/>
    <col min="14065" max="14065" width="2" style="4" customWidth="1"/>
    <col min="14066" max="14066" width="5" style="4" customWidth="1"/>
    <col min="14067" max="14067" width="4.85546875" style="4" customWidth="1"/>
    <col min="14068" max="14068" width="4.42578125" style="4" customWidth="1"/>
    <col min="14069" max="14069" width="5.42578125" style="4" customWidth="1"/>
    <col min="14070" max="14070" width="6.140625" style="4" customWidth="1"/>
    <col min="14071" max="14071" width="5.85546875" style="4" customWidth="1"/>
    <col min="14072" max="14072" width="5.5703125" style="4" customWidth="1"/>
    <col min="14073" max="14100" width="7" style="4" customWidth="1"/>
    <col min="14101" max="14307" width="7.5703125" style="4"/>
    <col min="14308" max="14308" width="6" style="4" bestFit="1" customWidth="1"/>
    <col min="14309" max="14309" width="8.42578125" style="4" customWidth="1"/>
    <col min="14310" max="14310" width="7.85546875" style="4" bestFit="1" customWidth="1"/>
    <col min="14311" max="14311" width="4.5703125" style="4" customWidth="1"/>
    <col min="14312" max="14312" width="6.42578125" style="4" customWidth="1"/>
    <col min="14313" max="14313" width="2.28515625" style="4" customWidth="1"/>
    <col min="14314" max="14314" width="6.7109375" style="4" customWidth="1"/>
    <col min="14315" max="14315" width="5.5703125" style="4" customWidth="1"/>
    <col min="14316" max="14316" width="6.7109375" style="4" customWidth="1"/>
    <col min="14317" max="14317" width="6.85546875" style="4" customWidth="1"/>
    <col min="14318" max="14318" width="2.28515625" style="4" customWidth="1"/>
    <col min="14319" max="14320" width="3.85546875" style="4" customWidth="1"/>
    <col min="14321" max="14321" width="2" style="4" customWidth="1"/>
    <col min="14322" max="14322" width="5" style="4" customWidth="1"/>
    <col min="14323" max="14323" width="4.85546875" style="4" customWidth="1"/>
    <col min="14324" max="14324" width="4.42578125" style="4" customWidth="1"/>
    <col min="14325" max="14325" width="5.42578125" style="4" customWidth="1"/>
    <col min="14326" max="14326" width="6.140625" style="4" customWidth="1"/>
    <col min="14327" max="14327" width="5.85546875" style="4" customWidth="1"/>
    <col min="14328" max="14328" width="5.5703125" style="4" customWidth="1"/>
    <col min="14329" max="14356" width="7" style="4" customWidth="1"/>
    <col min="14357" max="14563" width="7.5703125" style="4"/>
    <col min="14564" max="14564" width="6" style="4" bestFit="1" customWidth="1"/>
    <col min="14565" max="14565" width="8.42578125" style="4" customWidth="1"/>
    <col min="14566" max="14566" width="7.85546875" style="4" bestFit="1" customWidth="1"/>
    <col min="14567" max="14567" width="4.5703125" style="4" customWidth="1"/>
    <col min="14568" max="14568" width="6.42578125" style="4" customWidth="1"/>
    <col min="14569" max="14569" width="2.28515625" style="4" customWidth="1"/>
    <col min="14570" max="14570" width="6.7109375" style="4" customWidth="1"/>
    <col min="14571" max="14571" width="5.5703125" style="4" customWidth="1"/>
    <col min="14572" max="14572" width="6.7109375" style="4" customWidth="1"/>
    <col min="14573" max="14573" width="6.85546875" style="4" customWidth="1"/>
    <col min="14574" max="14574" width="2.28515625" style="4" customWidth="1"/>
    <col min="14575" max="14576" width="3.85546875" style="4" customWidth="1"/>
    <col min="14577" max="14577" width="2" style="4" customWidth="1"/>
    <col min="14578" max="14578" width="5" style="4" customWidth="1"/>
    <col min="14579" max="14579" width="4.85546875" style="4" customWidth="1"/>
    <col min="14580" max="14580" width="4.42578125" style="4" customWidth="1"/>
    <col min="14581" max="14581" width="5.42578125" style="4" customWidth="1"/>
    <col min="14582" max="14582" width="6.140625" style="4" customWidth="1"/>
    <col min="14583" max="14583" width="5.85546875" style="4" customWidth="1"/>
    <col min="14584" max="14584" width="5.5703125" style="4" customWidth="1"/>
    <col min="14585" max="14612" width="7" style="4" customWidth="1"/>
    <col min="14613" max="14819" width="7.5703125" style="4"/>
    <col min="14820" max="14820" width="6" style="4" bestFit="1" customWidth="1"/>
    <col min="14821" max="14821" width="8.42578125" style="4" customWidth="1"/>
    <col min="14822" max="14822" width="7.85546875" style="4" bestFit="1" customWidth="1"/>
    <col min="14823" max="14823" width="4.5703125" style="4" customWidth="1"/>
    <col min="14824" max="14824" width="6.42578125" style="4" customWidth="1"/>
    <col min="14825" max="14825" width="2.28515625" style="4" customWidth="1"/>
    <col min="14826" max="14826" width="6.7109375" style="4" customWidth="1"/>
    <col min="14827" max="14827" width="5.5703125" style="4" customWidth="1"/>
    <col min="14828" max="14828" width="6.7109375" style="4" customWidth="1"/>
    <col min="14829" max="14829" width="6.85546875" style="4" customWidth="1"/>
    <col min="14830" max="14830" width="2.28515625" style="4" customWidth="1"/>
    <col min="14831" max="14832" width="3.85546875" style="4" customWidth="1"/>
    <col min="14833" max="14833" width="2" style="4" customWidth="1"/>
    <col min="14834" max="14834" width="5" style="4" customWidth="1"/>
    <col min="14835" max="14835" width="4.85546875" style="4" customWidth="1"/>
    <col min="14836" max="14836" width="4.42578125" style="4" customWidth="1"/>
    <col min="14837" max="14837" width="5.42578125" style="4" customWidth="1"/>
    <col min="14838" max="14838" width="6.140625" style="4" customWidth="1"/>
    <col min="14839" max="14839" width="5.85546875" style="4" customWidth="1"/>
    <col min="14840" max="14840" width="5.5703125" style="4" customWidth="1"/>
    <col min="14841" max="14868" width="7" style="4" customWidth="1"/>
    <col min="14869" max="15075" width="7.5703125" style="4"/>
    <col min="15076" max="15076" width="6" style="4" bestFit="1" customWidth="1"/>
    <col min="15077" max="15077" width="8.42578125" style="4" customWidth="1"/>
    <col min="15078" max="15078" width="7.85546875" style="4" bestFit="1" customWidth="1"/>
    <col min="15079" max="15079" width="4.5703125" style="4" customWidth="1"/>
    <col min="15080" max="15080" width="6.42578125" style="4" customWidth="1"/>
    <col min="15081" max="15081" width="2.28515625" style="4" customWidth="1"/>
    <col min="15082" max="15082" width="6.7109375" style="4" customWidth="1"/>
    <col min="15083" max="15083" width="5.5703125" style="4" customWidth="1"/>
    <col min="15084" max="15084" width="6.7109375" style="4" customWidth="1"/>
    <col min="15085" max="15085" width="6.85546875" style="4" customWidth="1"/>
    <col min="15086" max="15086" width="2.28515625" style="4" customWidth="1"/>
    <col min="15087" max="15088" width="3.85546875" style="4" customWidth="1"/>
    <col min="15089" max="15089" width="2" style="4" customWidth="1"/>
    <col min="15090" max="15090" width="5" style="4" customWidth="1"/>
    <col min="15091" max="15091" width="4.85546875" style="4" customWidth="1"/>
    <col min="15092" max="15092" width="4.42578125" style="4" customWidth="1"/>
    <col min="15093" max="15093" width="5.42578125" style="4" customWidth="1"/>
    <col min="15094" max="15094" width="6.140625" style="4" customWidth="1"/>
    <col min="15095" max="15095" width="5.85546875" style="4" customWidth="1"/>
    <col min="15096" max="15096" width="5.5703125" style="4" customWidth="1"/>
    <col min="15097" max="15124" width="7" style="4" customWidth="1"/>
    <col min="15125" max="15331" width="7.5703125" style="4"/>
    <col min="15332" max="15332" width="6" style="4" bestFit="1" customWidth="1"/>
    <col min="15333" max="15333" width="8.42578125" style="4" customWidth="1"/>
    <col min="15334" max="15334" width="7.85546875" style="4" bestFit="1" customWidth="1"/>
    <col min="15335" max="15335" width="4.5703125" style="4" customWidth="1"/>
    <col min="15336" max="15336" width="6.42578125" style="4" customWidth="1"/>
    <col min="15337" max="15337" width="2.28515625" style="4" customWidth="1"/>
    <col min="15338" max="15338" width="6.7109375" style="4" customWidth="1"/>
    <col min="15339" max="15339" width="5.5703125" style="4" customWidth="1"/>
    <col min="15340" max="15340" width="6.7109375" style="4" customWidth="1"/>
    <col min="15341" max="15341" width="6.85546875" style="4" customWidth="1"/>
    <col min="15342" max="15342" width="2.28515625" style="4" customWidth="1"/>
    <col min="15343" max="15344" width="3.85546875" style="4" customWidth="1"/>
    <col min="15345" max="15345" width="2" style="4" customWidth="1"/>
    <col min="15346" max="15346" width="5" style="4" customWidth="1"/>
    <col min="15347" max="15347" width="4.85546875" style="4" customWidth="1"/>
    <col min="15348" max="15348" width="4.42578125" style="4" customWidth="1"/>
    <col min="15349" max="15349" width="5.42578125" style="4" customWidth="1"/>
    <col min="15350" max="15350" width="6.140625" style="4" customWidth="1"/>
    <col min="15351" max="15351" width="5.85546875" style="4" customWidth="1"/>
    <col min="15352" max="15352" width="5.5703125" style="4" customWidth="1"/>
    <col min="15353" max="15380" width="7" style="4" customWidth="1"/>
    <col min="15381" max="15587" width="7.5703125" style="4"/>
    <col min="15588" max="15588" width="6" style="4" bestFit="1" customWidth="1"/>
    <col min="15589" max="15589" width="8.42578125" style="4" customWidth="1"/>
    <col min="15590" max="15590" width="7.85546875" style="4" bestFit="1" customWidth="1"/>
    <col min="15591" max="15591" width="4.5703125" style="4" customWidth="1"/>
    <col min="15592" max="15592" width="6.42578125" style="4" customWidth="1"/>
    <col min="15593" max="15593" width="2.28515625" style="4" customWidth="1"/>
    <col min="15594" max="15594" width="6.7109375" style="4" customWidth="1"/>
    <col min="15595" max="15595" width="5.5703125" style="4" customWidth="1"/>
    <col min="15596" max="15596" width="6.7109375" style="4" customWidth="1"/>
    <col min="15597" max="15597" width="6.85546875" style="4" customWidth="1"/>
    <col min="15598" max="15598" width="2.28515625" style="4" customWidth="1"/>
    <col min="15599" max="15600" width="3.85546875" style="4" customWidth="1"/>
    <col min="15601" max="15601" width="2" style="4" customWidth="1"/>
    <col min="15602" max="15602" width="5" style="4" customWidth="1"/>
    <col min="15603" max="15603" width="4.85546875" style="4" customWidth="1"/>
    <col min="15604" max="15604" width="4.42578125" style="4" customWidth="1"/>
    <col min="15605" max="15605" width="5.42578125" style="4" customWidth="1"/>
    <col min="15606" max="15606" width="6.140625" style="4" customWidth="1"/>
    <col min="15607" max="15607" width="5.85546875" style="4" customWidth="1"/>
    <col min="15608" max="15608" width="5.5703125" style="4" customWidth="1"/>
    <col min="15609" max="15636" width="7" style="4" customWidth="1"/>
    <col min="15637" max="15843" width="7.5703125" style="4"/>
    <col min="15844" max="15844" width="6" style="4" bestFit="1" customWidth="1"/>
    <col min="15845" max="15845" width="8.42578125" style="4" customWidth="1"/>
    <col min="15846" max="15846" width="7.85546875" style="4" bestFit="1" customWidth="1"/>
    <col min="15847" max="15847" width="4.5703125" style="4" customWidth="1"/>
    <col min="15848" max="15848" width="6.42578125" style="4" customWidth="1"/>
    <col min="15849" max="15849" width="2.28515625" style="4" customWidth="1"/>
    <col min="15850" max="15850" width="6.7109375" style="4" customWidth="1"/>
    <col min="15851" max="15851" width="5.5703125" style="4" customWidth="1"/>
    <col min="15852" max="15852" width="6.7109375" style="4" customWidth="1"/>
    <col min="15853" max="15853" width="6.85546875" style="4" customWidth="1"/>
    <col min="15854" max="15854" width="2.28515625" style="4" customWidth="1"/>
    <col min="15855" max="15856" width="3.85546875" style="4" customWidth="1"/>
    <col min="15857" max="15857" width="2" style="4" customWidth="1"/>
    <col min="15858" max="15858" width="5" style="4" customWidth="1"/>
    <col min="15859" max="15859" width="4.85546875" style="4" customWidth="1"/>
    <col min="15860" max="15860" width="4.42578125" style="4" customWidth="1"/>
    <col min="15861" max="15861" width="5.42578125" style="4" customWidth="1"/>
    <col min="15862" max="15862" width="6.140625" style="4" customWidth="1"/>
    <col min="15863" max="15863" width="5.85546875" style="4" customWidth="1"/>
    <col min="15864" max="15864" width="5.5703125" style="4" customWidth="1"/>
    <col min="15865" max="15892" width="7" style="4" customWidth="1"/>
    <col min="15893" max="16099" width="7.5703125" style="4"/>
    <col min="16100" max="16100" width="6" style="4" bestFit="1" customWidth="1"/>
    <col min="16101" max="16101" width="8.42578125" style="4" customWidth="1"/>
    <col min="16102" max="16102" width="7.85546875" style="4" bestFit="1" customWidth="1"/>
    <col min="16103" max="16103" width="4.5703125" style="4" customWidth="1"/>
    <col min="16104" max="16104" width="6.42578125" style="4" customWidth="1"/>
    <col min="16105" max="16105" width="2.28515625" style="4" customWidth="1"/>
    <col min="16106" max="16106" width="6.7109375" style="4" customWidth="1"/>
    <col min="16107" max="16107" width="5.5703125" style="4" customWidth="1"/>
    <col min="16108" max="16108" width="6.7109375" style="4" customWidth="1"/>
    <col min="16109" max="16109" width="6.85546875" style="4" customWidth="1"/>
    <col min="16110" max="16110" width="2.28515625" style="4" customWidth="1"/>
    <col min="16111" max="16112" width="3.85546875" style="4" customWidth="1"/>
    <col min="16113" max="16113" width="2" style="4" customWidth="1"/>
    <col min="16114" max="16114" width="5" style="4" customWidth="1"/>
    <col min="16115" max="16115" width="4.85546875" style="4" customWidth="1"/>
    <col min="16116" max="16116" width="4.42578125" style="4" customWidth="1"/>
    <col min="16117" max="16117" width="5.42578125" style="4" customWidth="1"/>
    <col min="16118" max="16118" width="6.140625" style="4" customWidth="1"/>
    <col min="16119" max="16119" width="5.85546875" style="4" customWidth="1"/>
    <col min="16120" max="16120" width="5.5703125" style="4" customWidth="1"/>
    <col min="16121" max="16148" width="7" style="4" customWidth="1"/>
    <col min="16149" max="16384" width="7.5703125" style="4"/>
  </cols>
  <sheetData>
    <row r="1" spans="1:17" ht="12.75" customHeight="1" x14ac:dyDescent="0.2">
      <c r="A1" s="427" t="s">
        <v>304</v>
      </c>
      <c r="B1" s="427"/>
      <c r="C1" s="427"/>
      <c r="D1" s="427"/>
      <c r="E1" s="427"/>
      <c r="F1" s="427"/>
      <c r="G1" s="427"/>
      <c r="H1" s="427"/>
      <c r="I1" s="427"/>
      <c r="J1" s="427"/>
      <c r="L1" s="400" t="s">
        <v>178</v>
      </c>
      <c r="M1" s="69"/>
      <c r="N1" s="69"/>
      <c r="O1" s="3"/>
      <c r="P1" s="3"/>
      <c r="Q1" s="3"/>
    </row>
    <row r="2" spans="1:17" ht="12.75" customHeight="1" x14ac:dyDescent="0.2">
      <c r="A2" s="427" t="s">
        <v>158</v>
      </c>
      <c r="B2" s="427"/>
      <c r="C2" s="427"/>
      <c r="D2" s="427"/>
      <c r="E2" s="427"/>
      <c r="F2" s="427"/>
      <c r="G2" s="427"/>
      <c r="H2" s="427"/>
      <c r="I2" s="427"/>
      <c r="J2" s="427"/>
      <c r="L2" s="400"/>
      <c r="M2" s="93"/>
      <c r="N2" s="93"/>
      <c r="O2" s="3"/>
      <c r="P2" s="3"/>
      <c r="Q2" s="3"/>
    </row>
    <row r="3" spans="1:17" ht="12.75" customHeight="1" x14ac:dyDescent="0.2">
      <c r="A3" s="427" t="s">
        <v>148</v>
      </c>
      <c r="B3" s="427"/>
      <c r="C3" s="427"/>
      <c r="D3" s="427"/>
      <c r="E3" s="427"/>
      <c r="F3" s="427"/>
      <c r="G3" s="427"/>
      <c r="H3" s="427"/>
      <c r="I3" s="427"/>
      <c r="J3" s="427"/>
      <c r="L3" s="94"/>
      <c r="M3" s="93"/>
      <c r="N3" s="93"/>
    </row>
    <row r="4" spans="1:17" ht="12.75" customHeight="1" x14ac:dyDescent="0.2">
      <c r="A4" s="427" t="s">
        <v>328</v>
      </c>
      <c r="B4" s="427"/>
      <c r="C4" s="427"/>
      <c r="D4" s="427"/>
      <c r="E4" s="427"/>
      <c r="F4" s="427"/>
      <c r="G4" s="427"/>
      <c r="H4" s="427"/>
      <c r="I4" s="427"/>
      <c r="J4" s="427"/>
      <c r="L4" s="93"/>
      <c r="M4" s="93"/>
      <c r="N4" s="93"/>
    </row>
    <row r="5" spans="1:17" ht="12.75" customHeight="1" x14ac:dyDescent="0.2">
      <c r="A5" s="427" t="s">
        <v>370</v>
      </c>
      <c r="B5" s="427"/>
      <c r="C5" s="427"/>
      <c r="D5" s="427"/>
      <c r="E5" s="427"/>
      <c r="F5" s="427"/>
      <c r="G5" s="427"/>
      <c r="H5" s="427"/>
      <c r="I5" s="427"/>
      <c r="J5" s="427"/>
      <c r="L5" s="93"/>
      <c r="M5" s="93"/>
      <c r="N5" s="93"/>
    </row>
    <row r="6" spans="1:17" ht="12.75" customHeight="1" x14ac:dyDescent="0.2">
      <c r="A6" s="428"/>
      <c r="B6" s="428"/>
      <c r="C6" s="428"/>
      <c r="D6" s="428"/>
      <c r="E6" s="428"/>
      <c r="F6" s="428"/>
      <c r="G6" s="428"/>
      <c r="H6" s="32"/>
      <c r="I6" s="32"/>
      <c r="J6" s="32"/>
      <c r="M6" s="93"/>
      <c r="N6" s="93"/>
    </row>
    <row r="7" spans="1:17" s="79" customFormat="1" x14ac:dyDescent="0.25">
      <c r="A7" s="426" t="s">
        <v>118</v>
      </c>
      <c r="B7" s="425" t="s">
        <v>0</v>
      </c>
      <c r="C7" s="425" t="s">
        <v>167</v>
      </c>
      <c r="D7" s="151" t="s">
        <v>159</v>
      </c>
      <c r="E7" s="151" t="s">
        <v>160</v>
      </c>
      <c r="F7" s="151" t="s">
        <v>156</v>
      </c>
      <c r="G7" s="151" t="s">
        <v>157</v>
      </c>
      <c r="H7" s="425" t="s">
        <v>154</v>
      </c>
      <c r="I7" s="425" t="s">
        <v>155</v>
      </c>
      <c r="J7" s="425" t="s">
        <v>151</v>
      </c>
    </row>
    <row r="8" spans="1:17" s="79" customFormat="1" ht="19.5" customHeight="1" x14ac:dyDescent="0.25">
      <c r="A8" s="426"/>
      <c r="B8" s="425"/>
      <c r="C8" s="425"/>
      <c r="D8" s="151" t="s">
        <v>231</v>
      </c>
      <c r="E8" s="151" t="s">
        <v>239</v>
      </c>
      <c r="F8" s="151" t="s">
        <v>231</v>
      </c>
      <c r="G8" s="151" t="s">
        <v>232</v>
      </c>
      <c r="H8" s="425" t="s">
        <v>239</v>
      </c>
      <c r="I8" s="425" t="s">
        <v>232</v>
      </c>
      <c r="J8" s="425" t="s">
        <v>151</v>
      </c>
    </row>
    <row r="9" spans="1:17" x14ac:dyDescent="0.2">
      <c r="A9" s="428" t="s">
        <v>5</v>
      </c>
      <c r="B9" s="428"/>
      <c r="C9" s="428"/>
      <c r="D9" s="428"/>
      <c r="E9" s="428"/>
      <c r="F9" s="428"/>
      <c r="G9" s="428"/>
      <c r="H9" s="428"/>
      <c r="I9" s="428"/>
      <c r="J9" s="428"/>
    </row>
    <row r="10" spans="1:17" x14ac:dyDescent="0.2">
      <c r="A10" s="429"/>
      <c r="B10" s="429"/>
      <c r="C10" s="429"/>
      <c r="D10" s="429"/>
      <c r="E10" s="429"/>
      <c r="F10" s="429"/>
      <c r="G10" s="429"/>
      <c r="H10" s="63"/>
      <c r="I10" s="63"/>
      <c r="J10" s="13"/>
      <c r="L10" s="97"/>
    </row>
    <row r="11" spans="1:17" x14ac:dyDescent="0.2">
      <c r="A11" s="124">
        <v>2010</v>
      </c>
      <c r="B11" s="297">
        <f t="shared" ref="B11:B12" si="0">SUM(C11:J11)</f>
        <v>5710</v>
      </c>
      <c r="C11" s="297">
        <v>211</v>
      </c>
      <c r="D11" s="297">
        <v>55</v>
      </c>
      <c r="E11" s="297">
        <v>4336</v>
      </c>
      <c r="F11" s="297">
        <v>24</v>
      </c>
      <c r="G11" s="297">
        <v>498</v>
      </c>
      <c r="H11" s="22" t="s">
        <v>168</v>
      </c>
      <c r="I11" s="22" t="s">
        <v>168</v>
      </c>
      <c r="J11" s="22">
        <v>586</v>
      </c>
      <c r="L11" s="97"/>
      <c r="M11" s="97"/>
      <c r="N11" s="169"/>
      <c r="O11" s="64"/>
      <c r="P11" s="64"/>
      <c r="Q11" s="64"/>
    </row>
    <row r="12" spans="1:17" x14ac:dyDescent="0.2">
      <c r="A12" s="124">
        <v>2011</v>
      </c>
      <c r="B12" s="297">
        <f t="shared" si="0"/>
        <v>6299</v>
      </c>
      <c r="C12" s="297">
        <v>127</v>
      </c>
      <c r="D12" s="297">
        <v>25</v>
      </c>
      <c r="E12" s="297">
        <v>4912</v>
      </c>
      <c r="F12" s="297">
        <v>14</v>
      </c>
      <c r="G12" s="297">
        <v>594</v>
      </c>
      <c r="H12" s="22" t="s">
        <v>168</v>
      </c>
      <c r="I12" s="22" t="s">
        <v>168</v>
      </c>
      <c r="J12" s="22">
        <v>627</v>
      </c>
      <c r="L12" s="97"/>
      <c r="M12" s="97"/>
      <c r="N12" s="169"/>
      <c r="O12" s="64"/>
      <c r="P12" s="64"/>
      <c r="Q12" s="64"/>
    </row>
    <row r="13" spans="1:17" x14ac:dyDescent="0.2">
      <c r="A13" s="125">
        <v>2012</v>
      </c>
      <c r="B13" s="22" t="s">
        <v>122</v>
      </c>
      <c r="C13" s="22" t="s">
        <v>122</v>
      </c>
      <c r="D13" s="22" t="s">
        <v>122</v>
      </c>
      <c r="E13" s="22" t="s">
        <v>122</v>
      </c>
      <c r="F13" s="22" t="s">
        <v>122</v>
      </c>
      <c r="G13" s="298" t="s">
        <v>122</v>
      </c>
      <c r="H13" s="298" t="s">
        <v>122</v>
      </c>
      <c r="I13" s="298" t="s">
        <v>122</v>
      </c>
      <c r="J13" s="298" t="s">
        <v>122</v>
      </c>
      <c r="L13" s="97"/>
      <c r="M13" s="97"/>
      <c r="O13" s="64"/>
      <c r="P13" s="64"/>
      <c r="Q13" s="64"/>
    </row>
    <row r="14" spans="1:17" x14ac:dyDescent="0.2">
      <c r="A14" s="125">
        <v>2013</v>
      </c>
      <c r="B14" s="22" t="s">
        <v>122</v>
      </c>
      <c r="C14" s="22" t="s">
        <v>122</v>
      </c>
      <c r="D14" s="22" t="s">
        <v>122</v>
      </c>
      <c r="E14" s="22" t="s">
        <v>122</v>
      </c>
      <c r="F14" s="22" t="s">
        <v>122</v>
      </c>
      <c r="G14" s="22" t="s">
        <v>122</v>
      </c>
      <c r="H14" s="22" t="s">
        <v>122</v>
      </c>
      <c r="I14" s="22" t="s">
        <v>122</v>
      </c>
      <c r="J14" s="22" t="s">
        <v>122</v>
      </c>
      <c r="L14" s="97"/>
      <c r="M14" s="97"/>
      <c r="O14" s="64"/>
      <c r="P14" s="64"/>
      <c r="Q14" s="64"/>
    </row>
    <row r="15" spans="1:17" x14ac:dyDescent="0.2">
      <c r="A15" s="99" t="s">
        <v>372</v>
      </c>
      <c r="B15" s="297">
        <f>SUM(C15:J15)</f>
        <v>9546</v>
      </c>
      <c r="C15" s="297">
        <v>103</v>
      </c>
      <c r="D15" s="22">
        <v>21</v>
      </c>
      <c r="E15" s="22">
        <v>6978</v>
      </c>
      <c r="F15" s="22">
        <v>33</v>
      </c>
      <c r="G15" s="22">
        <v>1672</v>
      </c>
      <c r="H15" s="22">
        <v>10</v>
      </c>
      <c r="I15" s="22">
        <v>397</v>
      </c>
      <c r="J15" s="22">
        <v>332</v>
      </c>
      <c r="L15" s="97"/>
      <c r="M15" s="97"/>
      <c r="N15" s="169"/>
      <c r="O15" s="64"/>
      <c r="P15" s="64"/>
      <c r="Q15" s="64"/>
    </row>
    <row r="16" spans="1:17" x14ac:dyDescent="0.2">
      <c r="A16" s="125">
        <v>2015</v>
      </c>
      <c r="B16" s="297">
        <f>SUM(C16:J16)</f>
        <v>10788</v>
      </c>
      <c r="C16" s="297">
        <v>105</v>
      </c>
      <c r="D16" s="22">
        <v>46</v>
      </c>
      <c r="E16" s="22">
        <v>7356</v>
      </c>
      <c r="F16" s="22">
        <v>29</v>
      </c>
      <c r="G16" s="22">
        <v>2183</v>
      </c>
      <c r="H16" s="22">
        <v>26</v>
      </c>
      <c r="I16" s="22">
        <v>668</v>
      </c>
      <c r="J16" s="22">
        <v>375</v>
      </c>
      <c r="L16" s="97"/>
      <c r="M16" s="97"/>
      <c r="N16" s="169"/>
      <c r="O16" s="64"/>
      <c r="P16" s="64"/>
      <c r="Q16" s="64"/>
    </row>
    <row r="17" spans="1:16" x14ac:dyDescent="0.2">
      <c r="A17" s="125">
        <v>2016</v>
      </c>
      <c r="B17" s="297">
        <f>SUM(C17:J17)</f>
        <v>11905</v>
      </c>
      <c r="C17" s="297">
        <v>97</v>
      </c>
      <c r="D17" s="22">
        <v>79</v>
      </c>
      <c r="E17" s="22">
        <v>7985</v>
      </c>
      <c r="F17" s="22">
        <v>83</v>
      </c>
      <c r="G17" s="22">
        <v>2165</v>
      </c>
      <c r="H17" s="22">
        <v>63</v>
      </c>
      <c r="I17" s="22">
        <v>1139</v>
      </c>
      <c r="J17" s="22">
        <v>294</v>
      </c>
      <c r="L17" s="97"/>
      <c r="M17" s="97"/>
      <c r="N17" s="169"/>
      <c r="O17" s="64"/>
      <c r="P17" s="64"/>
    </row>
    <row r="18" spans="1:16" x14ac:dyDescent="0.2">
      <c r="A18" s="125">
        <v>2017</v>
      </c>
      <c r="B18" s="297">
        <f>SUM(C18:J18)</f>
        <v>12350</v>
      </c>
      <c r="C18" s="297">
        <v>70</v>
      </c>
      <c r="D18" s="22">
        <v>96</v>
      </c>
      <c r="E18" s="22">
        <v>8395</v>
      </c>
      <c r="F18" s="22">
        <v>72</v>
      </c>
      <c r="G18" s="22">
        <v>2194</v>
      </c>
      <c r="H18" s="22">
        <v>76</v>
      </c>
      <c r="I18" s="22">
        <v>1179</v>
      </c>
      <c r="J18" s="22">
        <v>268</v>
      </c>
      <c r="L18" s="97"/>
      <c r="M18" s="97"/>
      <c r="N18" s="169"/>
      <c r="O18" s="64"/>
      <c r="P18" s="64"/>
    </row>
    <row r="19" spans="1:16" x14ac:dyDescent="0.2">
      <c r="A19" s="125">
        <v>2018</v>
      </c>
      <c r="B19" s="297">
        <v>13425</v>
      </c>
      <c r="C19" s="297">
        <v>64</v>
      </c>
      <c r="D19" s="22">
        <v>84</v>
      </c>
      <c r="E19" s="22">
        <v>9187</v>
      </c>
      <c r="F19" s="22">
        <v>101</v>
      </c>
      <c r="G19" s="22">
        <v>2249</v>
      </c>
      <c r="H19" s="22">
        <v>85</v>
      </c>
      <c r="I19" s="22">
        <v>1420</v>
      </c>
      <c r="J19" s="22">
        <v>235</v>
      </c>
      <c r="L19" s="97"/>
      <c r="M19" s="97"/>
      <c r="N19" s="169"/>
      <c r="O19" s="64"/>
      <c r="P19" s="64"/>
    </row>
    <row r="20" spans="1:16" x14ac:dyDescent="0.2">
      <c r="A20" s="125">
        <v>2019</v>
      </c>
      <c r="B20" s="297">
        <f>+C20+D20+E20+F20+G20+H20+I20+J20</f>
        <v>13707</v>
      </c>
      <c r="C20" s="297">
        <v>70</v>
      </c>
      <c r="D20" s="22">
        <v>139</v>
      </c>
      <c r="E20" s="22">
        <v>9399</v>
      </c>
      <c r="F20" s="22">
        <v>53</v>
      </c>
      <c r="G20" s="22">
        <v>2555</v>
      </c>
      <c r="H20" s="22">
        <v>64</v>
      </c>
      <c r="I20" s="22">
        <v>1236</v>
      </c>
      <c r="J20" s="22">
        <v>191</v>
      </c>
      <c r="L20" s="97"/>
      <c r="M20" s="97"/>
      <c r="N20" s="169"/>
      <c r="O20" s="64"/>
      <c r="P20" s="64"/>
    </row>
    <row r="21" spans="1:16" x14ac:dyDescent="0.2">
      <c r="A21" s="125">
        <v>2020</v>
      </c>
      <c r="B21" s="297">
        <f>+C21+D21+E21+F21+G21+H21+I21+J21</f>
        <v>13975</v>
      </c>
      <c r="C21" s="297">
        <v>71</v>
      </c>
      <c r="D21" s="22">
        <v>128</v>
      </c>
      <c r="E21" s="22">
        <v>9917</v>
      </c>
      <c r="F21" s="22">
        <v>105</v>
      </c>
      <c r="G21" s="22">
        <v>2355</v>
      </c>
      <c r="H21" s="22">
        <v>94</v>
      </c>
      <c r="I21" s="22">
        <v>1083</v>
      </c>
      <c r="J21" s="22">
        <v>222</v>
      </c>
      <c r="L21" s="97"/>
      <c r="M21" s="97"/>
      <c r="N21" s="169"/>
      <c r="O21" s="64"/>
      <c r="P21" s="64"/>
    </row>
    <row r="22" spans="1:16" x14ac:dyDescent="0.2">
      <c r="A22" s="125">
        <v>2021</v>
      </c>
      <c r="B22" s="297">
        <f>+C22+D22+E22+F22+G22+H22+I22+J22</f>
        <v>13771</v>
      </c>
      <c r="C22" s="297">
        <v>45</v>
      </c>
      <c r="D22" s="22">
        <v>108</v>
      </c>
      <c r="E22" s="22">
        <v>9739</v>
      </c>
      <c r="F22" s="22">
        <v>44</v>
      </c>
      <c r="G22" s="22">
        <v>2448</v>
      </c>
      <c r="H22" s="22">
        <v>70</v>
      </c>
      <c r="I22" s="22">
        <v>1104</v>
      </c>
      <c r="J22" s="22">
        <v>213</v>
      </c>
      <c r="L22" s="97"/>
      <c r="M22" s="97"/>
      <c r="N22" s="169"/>
      <c r="O22" s="64"/>
      <c r="P22" s="64"/>
    </row>
    <row r="23" spans="1:16" x14ac:dyDescent="0.2">
      <c r="A23" s="428" t="s">
        <v>8</v>
      </c>
      <c r="B23" s="428"/>
      <c r="C23" s="428"/>
      <c r="D23" s="428"/>
      <c r="E23" s="428"/>
      <c r="F23" s="428"/>
      <c r="G23" s="428"/>
      <c r="H23" s="428"/>
      <c r="I23" s="428"/>
      <c r="J23" s="428"/>
    </row>
    <row r="24" spans="1:16" x14ac:dyDescent="0.2">
      <c r="A24" s="65"/>
      <c r="B24" s="65"/>
      <c r="C24" s="65"/>
      <c r="D24" s="65"/>
      <c r="E24" s="65"/>
      <c r="F24" s="65"/>
      <c r="G24" s="65"/>
      <c r="H24" s="65"/>
      <c r="I24" s="65"/>
      <c r="J24" s="13"/>
    </row>
    <row r="25" spans="1:16" x14ac:dyDescent="0.2">
      <c r="A25" s="125">
        <v>2010</v>
      </c>
      <c r="B25" s="66">
        <f t="shared" ref="B25:B26" si="1">SUM(C25:J25)</f>
        <v>100</v>
      </c>
      <c r="C25" s="66">
        <f t="shared" ref="C25:G26" si="2">+C11/$B11*100</f>
        <v>3.6952714535901925</v>
      </c>
      <c r="D25" s="66">
        <f t="shared" si="2"/>
        <v>0.96322241681260945</v>
      </c>
      <c r="E25" s="66">
        <f t="shared" si="2"/>
        <v>75.936952714535906</v>
      </c>
      <c r="F25" s="66">
        <f t="shared" si="2"/>
        <v>0.42031523642732055</v>
      </c>
      <c r="G25" s="66">
        <f t="shared" si="2"/>
        <v>8.7215411558669</v>
      </c>
      <c r="H25" s="8" t="s">
        <v>168</v>
      </c>
      <c r="I25" s="8" t="s">
        <v>168</v>
      </c>
      <c r="J25" s="66">
        <f>+J11/$B11*100</f>
        <v>10.262697022767075</v>
      </c>
    </row>
    <row r="26" spans="1:16" x14ac:dyDescent="0.2">
      <c r="A26" s="125">
        <v>2011</v>
      </c>
      <c r="B26" s="66">
        <f t="shared" si="1"/>
        <v>100</v>
      </c>
      <c r="C26" s="66">
        <f t="shared" si="2"/>
        <v>2.0161930465153199</v>
      </c>
      <c r="D26" s="66">
        <f t="shared" si="2"/>
        <v>0.39688839498333067</v>
      </c>
      <c r="E26" s="66">
        <f t="shared" si="2"/>
        <v>77.980631846324812</v>
      </c>
      <c r="F26" s="66">
        <f t="shared" si="2"/>
        <v>0.2222575011906652</v>
      </c>
      <c r="G26" s="66">
        <f t="shared" si="2"/>
        <v>9.4300682648039373</v>
      </c>
      <c r="H26" s="8" t="s">
        <v>168</v>
      </c>
      <c r="I26" s="8" t="s">
        <v>168</v>
      </c>
      <c r="J26" s="66">
        <f>+J12/$B12*100</f>
        <v>9.9539609461819332</v>
      </c>
    </row>
    <row r="27" spans="1:16" x14ac:dyDescent="0.2">
      <c r="A27" s="125">
        <v>2012</v>
      </c>
      <c r="B27" s="8" t="s">
        <v>122</v>
      </c>
      <c r="C27" s="8" t="s">
        <v>122</v>
      </c>
      <c r="D27" s="8" t="s">
        <v>122</v>
      </c>
      <c r="E27" s="8" t="s">
        <v>122</v>
      </c>
      <c r="F27" s="8" t="s">
        <v>122</v>
      </c>
      <c r="G27" s="66" t="s">
        <v>122</v>
      </c>
      <c r="H27" s="66" t="s">
        <v>122</v>
      </c>
      <c r="I27" s="66" t="s">
        <v>122</v>
      </c>
      <c r="J27" s="66" t="s">
        <v>122</v>
      </c>
    </row>
    <row r="28" spans="1:16" x14ac:dyDescent="0.2">
      <c r="A28" s="125">
        <v>2013</v>
      </c>
      <c r="B28" s="8" t="s">
        <v>122</v>
      </c>
      <c r="C28" s="8" t="s">
        <v>122</v>
      </c>
      <c r="D28" s="8" t="s">
        <v>122</v>
      </c>
      <c r="E28" s="8" t="s">
        <v>122</v>
      </c>
      <c r="F28" s="8" t="s">
        <v>122</v>
      </c>
      <c r="G28" s="8" t="s">
        <v>122</v>
      </c>
      <c r="H28" s="8" t="s">
        <v>122</v>
      </c>
      <c r="I28" s="8" t="s">
        <v>122</v>
      </c>
      <c r="J28" s="8" t="s">
        <v>122</v>
      </c>
    </row>
    <row r="29" spans="1:16" x14ac:dyDescent="0.2">
      <c r="A29" s="125">
        <v>2014</v>
      </c>
      <c r="B29" s="66">
        <f t="shared" ref="B29:B34" si="3">SUM(C29:J29)</f>
        <v>100</v>
      </c>
      <c r="C29" s="66">
        <f t="shared" ref="C29:J31" si="4">+C15/$B15*100</f>
        <v>1.078985962706893</v>
      </c>
      <c r="D29" s="66">
        <f t="shared" si="4"/>
        <v>0.21998742928975487</v>
      </c>
      <c r="E29" s="66">
        <f t="shared" si="4"/>
        <v>73.098680075424255</v>
      </c>
      <c r="F29" s="66">
        <f t="shared" si="4"/>
        <v>0.34569453174104336</v>
      </c>
      <c r="G29" s="66">
        <f t="shared" si="4"/>
        <v>17.515189608212864</v>
      </c>
      <c r="H29" s="66">
        <f t="shared" si="4"/>
        <v>0.10475591870940709</v>
      </c>
      <c r="I29" s="66">
        <f t="shared" si="4"/>
        <v>4.1588099727634606</v>
      </c>
      <c r="J29" s="66">
        <f t="shared" si="4"/>
        <v>3.4778965011523151</v>
      </c>
    </row>
    <row r="30" spans="1:16" x14ac:dyDescent="0.2">
      <c r="A30" s="125">
        <v>2015</v>
      </c>
      <c r="B30" s="66">
        <f t="shared" si="3"/>
        <v>99.999999999999986</v>
      </c>
      <c r="C30" s="66">
        <f t="shared" si="4"/>
        <v>0.97330367074527258</v>
      </c>
      <c r="D30" s="66">
        <f t="shared" si="4"/>
        <v>0.42639970337411942</v>
      </c>
      <c r="E30" s="66">
        <f t="shared" si="4"/>
        <v>68.186874304783089</v>
      </c>
      <c r="F30" s="66">
        <f t="shared" si="4"/>
        <v>0.26881720430107531</v>
      </c>
      <c r="G30" s="66">
        <f t="shared" si="4"/>
        <v>20.235446792732667</v>
      </c>
      <c r="H30" s="66">
        <f t="shared" si="4"/>
        <v>0.2410085279940675</v>
      </c>
      <c r="I30" s="66">
        <f t="shared" si="4"/>
        <v>6.1920652576937334</v>
      </c>
      <c r="J30" s="66">
        <f t="shared" si="4"/>
        <v>3.4760845383759733</v>
      </c>
    </row>
    <row r="31" spans="1:16" x14ac:dyDescent="0.2">
      <c r="A31" s="125">
        <v>2016</v>
      </c>
      <c r="B31" s="66">
        <f t="shared" si="3"/>
        <v>100</v>
      </c>
      <c r="C31" s="66">
        <f t="shared" si="4"/>
        <v>0.81478370432591352</v>
      </c>
      <c r="D31" s="66">
        <f t="shared" si="4"/>
        <v>0.66358672826543474</v>
      </c>
      <c r="E31" s="66">
        <f t="shared" si="4"/>
        <v>67.072658546829061</v>
      </c>
      <c r="F31" s="66">
        <f t="shared" si="4"/>
        <v>0.69718605627887442</v>
      </c>
      <c r="G31" s="66">
        <f t="shared" si="4"/>
        <v>18.185636287274253</v>
      </c>
      <c r="H31" s="66">
        <f t="shared" si="4"/>
        <v>0.52918941621167581</v>
      </c>
      <c r="I31" s="66">
        <f t="shared" si="4"/>
        <v>9.5674086518269643</v>
      </c>
      <c r="J31" s="66">
        <f t="shared" si="4"/>
        <v>2.4695506089878201</v>
      </c>
    </row>
    <row r="32" spans="1:16" x14ac:dyDescent="0.2">
      <c r="A32" s="125">
        <v>2017</v>
      </c>
      <c r="B32" s="66">
        <f t="shared" si="3"/>
        <v>100</v>
      </c>
      <c r="C32" s="66">
        <f>+C18/B18*100</f>
        <v>0.5668016194331984</v>
      </c>
      <c r="D32" s="66">
        <f>+D18/B18*100</f>
        <v>0.77732793522267207</v>
      </c>
      <c r="E32" s="66">
        <f>+E18/B18*100</f>
        <v>67.97570850202429</v>
      </c>
      <c r="F32" s="66">
        <f>+F18/B18*100</f>
        <v>0.58299595141700411</v>
      </c>
      <c r="G32" s="66">
        <f>+G18/B18*100</f>
        <v>17.765182186234817</v>
      </c>
      <c r="H32" s="66">
        <f>+H18/B18*100</f>
        <v>0.61538461538461542</v>
      </c>
      <c r="I32" s="66">
        <f>+I18/B18*100</f>
        <v>9.5465587044534406</v>
      </c>
      <c r="J32" s="66">
        <f>+J18/B18*100</f>
        <v>2.1700404858299596</v>
      </c>
      <c r="L32" s="86"/>
    </row>
    <row r="33" spans="1:14" x14ac:dyDescent="0.2">
      <c r="A33" s="125">
        <v>2018</v>
      </c>
      <c r="B33" s="66">
        <f t="shared" si="3"/>
        <v>100.00000000000001</v>
      </c>
      <c r="C33" s="66">
        <f>+C19/B19*100</f>
        <v>0.47672253258845443</v>
      </c>
      <c r="D33" s="66">
        <f>+D19/B19*100</f>
        <v>0.62569832402234637</v>
      </c>
      <c r="E33" s="66">
        <f>+E19/B19*100</f>
        <v>68.432029795158286</v>
      </c>
      <c r="F33" s="66">
        <f>+F19/B19*100</f>
        <v>0.75232774674115455</v>
      </c>
      <c r="G33" s="66">
        <f>+G19/B19*100</f>
        <v>16.752327746741155</v>
      </c>
      <c r="H33" s="66">
        <f>+H19/B19*100</f>
        <v>0.63314711359404097</v>
      </c>
      <c r="I33" s="66">
        <f>+I19/B19*100</f>
        <v>10.577281191806332</v>
      </c>
      <c r="J33" s="66">
        <f>+J19/B19*100</f>
        <v>1.7504655493482308</v>
      </c>
      <c r="L33" s="86"/>
      <c r="M33" s="86"/>
      <c r="N33" s="86"/>
    </row>
    <row r="34" spans="1:14" x14ac:dyDescent="0.2">
      <c r="A34" s="125">
        <v>2019</v>
      </c>
      <c r="B34" s="66">
        <f t="shared" si="3"/>
        <v>100</v>
      </c>
      <c r="C34" s="66">
        <f>+C20/B20*100</f>
        <v>0.51068796965054353</v>
      </c>
      <c r="D34" s="66">
        <f>+D20/B20*100</f>
        <v>1.0140803968775078</v>
      </c>
      <c r="E34" s="66">
        <f>+E20/B20*100</f>
        <v>68.570803239220837</v>
      </c>
      <c r="F34" s="66">
        <f>+F20/B20*100</f>
        <v>0.38666374844969725</v>
      </c>
      <c r="G34" s="66">
        <f>+G20/B20*100</f>
        <v>18.640110892244838</v>
      </c>
      <c r="H34" s="66">
        <f>+H20/B20*100</f>
        <v>0.46691471510906835</v>
      </c>
      <c r="I34" s="66">
        <f>+I20/B20*100</f>
        <v>9.0172904355438828</v>
      </c>
      <c r="J34" s="66">
        <f>+J20/B20*100</f>
        <v>1.3934486029036259</v>
      </c>
      <c r="L34" s="86"/>
    </row>
    <row r="35" spans="1:14" x14ac:dyDescent="0.2">
      <c r="A35" s="125">
        <v>2020</v>
      </c>
      <c r="B35" s="66">
        <f t="shared" ref="B35" si="5">SUM(C35:J35)</f>
        <v>100</v>
      </c>
      <c r="C35" s="66">
        <f>+C21/B21*100</f>
        <v>0.50805008944543828</v>
      </c>
      <c r="D35" s="66">
        <f>+D21/B21*100</f>
        <v>0.91592128801431127</v>
      </c>
      <c r="E35" s="66">
        <f>+E21/B21*100</f>
        <v>70.962432915921298</v>
      </c>
      <c r="F35" s="66">
        <f>+F21/B21*100</f>
        <v>0.75134168157423975</v>
      </c>
      <c r="G35" s="66">
        <f>+G21/B21*100</f>
        <v>16.851520572450802</v>
      </c>
      <c r="H35" s="66">
        <f>+H21/B21*100</f>
        <v>0.6726296958855098</v>
      </c>
      <c r="I35" s="66">
        <f>+I21/B21*100</f>
        <v>7.7495527728085865</v>
      </c>
      <c r="J35" s="66">
        <f>+J21/B21*100</f>
        <v>1.5885509838998211</v>
      </c>
    </row>
    <row r="36" spans="1:14" ht="13.5" thickBot="1" x14ac:dyDescent="0.25">
      <c r="A36" s="126">
        <v>2021</v>
      </c>
      <c r="B36" s="68">
        <f t="shared" ref="B36" si="6">SUM(C36:J36)</f>
        <v>100.00000000000001</v>
      </c>
      <c r="C36" s="68">
        <f>+C22/B22*100</f>
        <v>0.32677365478178783</v>
      </c>
      <c r="D36" s="68">
        <f>+D22/B22*100</f>
        <v>0.78425677147629069</v>
      </c>
      <c r="E36" s="68">
        <f>+E22/B22*100</f>
        <v>70.72108053155182</v>
      </c>
      <c r="F36" s="68">
        <f>+F22/B22*100</f>
        <v>0.3195120180088592</v>
      </c>
      <c r="G36" s="68">
        <f>+G22/B22*100</f>
        <v>17.776486820129257</v>
      </c>
      <c r="H36" s="68">
        <f>+H22/B22*100</f>
        <v>0.50831457410500325</v>
      </c>
      <c r="I36" s="68">
        <f>+I22/B22*100</f>
        <v>8.0168469973131948</v>
      </c>
      <c r="J36" s="68">
        <f>+J22/B22*100</f>
        <v>1.5467286326337957</v>
      </c>
    </row>
    <row r="37" spans="1:14" s="79" customFormat="1" ht="51.75" customHeight="1" x14ac:dyDescent="0.25">
      <c r="A37" s="404" t="s">
        <v>402</v>
      </c>
      <c r="B37" s="404"/>
      <c r="C37" s="404"/>
      <c r="D37" s="404"/>
      <c r="E37" s="404"/>
      <c r="F37" s="404"/>
      <c r="G37" s="404"/>
      <c r="H37" s="404"/>
      <c r="I37" s="404"/>
      <c r="J37" s="404"/>
    </row>
    <row r="38" spans="1:14" s="79" customFormat="1" x14ac:dyDescent="0.25">
      <c r="A38" s="421" t="s">
        <v>373</v>
      </c>
      <c r="B38" s="421"/>
      <c r="C38" s="421"/>
      <c r="D38" s="421"/>
      <c r="E38" s="421"/>
      <c r="F38" s="421"/>
      <c r="G38" s="421"/>
      <c r="H38" s="421"/>
      <c r="I38" s="421"/>
      <c r="J38" s="421"/>
    </row>
    <row r="39" spans="1:14" s="79" customFormat="1" x14ac:dyDescent="0.25">
      <c r="A39" s="424" t="s">
        <v>371</v>
      </c>
      <c r="B39" s="424"/>
      <c r="C39" s="424"/>
      <c r="D39" s="424"/>
      <c r="E39" s="424"/>
      <c r="F39" s="424"/>
      <c r="G39" s="424"/>
      <c r="H39" s="424"/>
      <c r="I39" s="424"/>
      <c r="J39" s="424"/>
    </row>
    <row r="40" spans="1:14" s="79" customFormat="1" x14ac:dyDescent="0.25">
      <c r="A40" s="402" t="s">
        <v>366</v>
      </c>
      <c r="B40" s="402"/>
      <c r="C40" s="402"/>
      <c r="D40" s="402"/>
      <c r="E40" s="402"/>
      <c r="F40" s="402"/>
      <c r="G40" s="402"/>
      <c r="H40" s="402"/>
      <c r="I40" s="402"/>
      <c r="J40" s="402"/>
    </row>
  </sheetData>
  <mergeCells count="20">
    <mergeCell ref="A40:J40"/>
    <mergeCell ref="A23:J23"/>
    <mergeCell ref="A37:J37"/>
    <mergeCell ref="A39:J39"/>
    <mergeCell ref="A6:G6"/>
    <mergeCell ref="C7:C8"/>
    <mergeCell ref="A38:J38"/>
    <mergeCell ref="A10:G10"/>
    <mergeCell ref="A7:A8"/>
    <mergeCell ref="B7:B8"/>
    <mergeCell ref="J7:J8"/>
    <mergeCell ref="A9:J9"/>
    <mergeCell ref="H7:H8"/>
    <mergeCell ref="L1:L2"/>
    <mergeCell ref="I7:I8"/>
    <mergeCell ref="A1:J1"/>
    <mergeCell ref="A2:J2"/>
    <mergeCell ref="A3:J3"/>
    <mergeCell ref="A4:J4"/>
    <mergeCell ref="A5:J5"/>
  </mergeCells>
  <hyperlinks>
    <hyperlink ref="L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9A0FF"/>
    <pageSetUpPr fitToPage="1"/>
  </sheetPr>
  <dimension ref="A2:I28"/>
  <sheetViews>
    <sheetView showGridLines="0" workbookViewId="0">
      <selection activeCell="K17" sqref="K17"/>
    </sheetView>
  </sheetViews>
  <sheetFormatPr baseColWidth="10" defaultRowHeight="12.75" x14ac:dyDescent="0.2"/>
  <cols>
    <col min="1" max="16384" width="11.42578125" style="313"/>
  </cols>
  <sheetData>
    <row r="2" spans="1:9" x14ac:dyDescent="0.2">
      <c r="I2" s="400" t="s">
        <v>178</v>
      </c>
    </row>
    <row r="3" spans="1:9" x14ac:dyDescent="0.2">
      <c r="I3" s="400"/>
    </row>
    <row r="6" spans="1:9" x14ac:dyDescent="0.2">
      <c r="A6" s="430" t="s">
        <v>439</v>
      </c>
      <c r="B6" s="430"/>
      <c r="C6" s="430"/>
      <c r="D6" s="430"/>
      <c r="E6" s="430"/>
      <c r="F6" s="430"/>
      <c r="G6" s="430"/>
      <c r="H6" s="430"/>
    </row>
    <row r="7" spans="1:9" x14ac:dyDescent="0.2">
      <c r="A7" s="430"/>
      <c r="B7" s="430"/>
      <c r="C7" s="430"/>
      <c r="D7" s="430"/>
      <c r="E7" s="430"/>
      <c r="F7" s="430"/>
      <c r="G7" s="430"/>
      <c r="H7" s="430"/>
    </row>
    <row r="8" spans="1:9" x14ac:dyDescent="0.2">
      <c r="A8" s="430"/>
      <c r="B8" s="430"/>
      <c r="C8" s="430"/>
      <c r="D8" s="430"/>
      <c r="E8" s="430"/>
      <c r="F8" s="430"/>
      <c r="G8" s="430"/>
      <c r="H8" s="430"/>
    </row>
    <row r="9" spans="1:9" x14ac:dyDescent="0.2">
      <c r="A9" s="430"/>
      <c r="B9" s="430"/>
      <c r="C9" s="430"/>
      <c r="D9" s="430"/>
      <c r="E9" s="430"/>
      <c r="F9" s="430"/>
      <c r="G9" s="430"/>
      <c r="H9" s="430"/>
    </row>
    <row r="10" spans="1:9" x14ac:dyDescent="0.2">
      <c r="A10" s="430"/>
      <c r="B10" s="430"/>
      <c r="C10" s="430"/>
      <c r="D10" s="430"/>
      <c r="E10" s="430"/>
      <c r="F10" s="430"/>
      <c r="G10" s="430"/>
      <c r="H10" s="430"/>
    </row>
    <row r="11" spans="1:9" x14ac:dyDescent="0.2">
      <c r="A11" s="430"/>
      <c r="B11" s="430"/>
      <c r="C11" s="430"/>
      <c r="D11" s="430"/>
      <c r="E11" s="430"/>
      <c r="F11" s="430"/>
      <c r="G11" s="430"/>
      <c r="H11" s="430"/>
    </row>
    <row r="12" spans="1:9" x14ac:dyDescent="0.2">
      <c r="A12" s="430"/>
      <c r="B12" s="430"/>
      <c r="C12" s="430"/>
      <c r="D12" s="430"/>
      <c r="E12" s="430"/>
      <c r="F12" s="430"/>
      <c r="G12" s="430"/>
      <c r="H12" s="430"/>
    </row>
    <row r="13" spans="1:9" x14ac:dyDescent="0.2">
      <c r="A13" s="430"/>
      <c r="B13" s="430"/>
      <c r="C13" s="430"/>
      <c r="D13" s="430"/>
      <c r="E13" s="430"/>
      <c r="F13" s="430"/>
      <c r="G13" s="430"/>
      <c r="H13" s="430"/>
    </row>
    <row r="14" spans="1:9" x14ac:dyDescent="0.2">
      <c r="A14" s="430"/>
      <c r="B14" s="430"/>
      <c r="C14" s="430"/>
      <c r="D14" s="430"/>
      <c r="E14" s="430"/>
      <c r="F14" s="430"/>
      <c r="G14" s="430"/>
      <c r="H14" s="430"/>
    </row>
    <row r="15" spans="1:9" x14ac:dyDescent="0.2">
      <c r="A15" s="430"/>
      <c r="B15" s="430"/>
      <c r="C15" s="430"/>
      <c r="D15" s="430"/>
      <c r="E15" s="430"/>
      <c r="F15" s="430"/>
      <c r="G15" s="430"/>
      <c r="H15" s="430"/>
    </row>
    <row r="16" spans="1:9" x14ac:dyDescent="0.2">
      <c r="A16" s="430"/>
      <c r="B16" s="430"/>
      <c r="C16" s="430"/>
      <c r="D16" s="430"/>
      <c r="E16" s="430"/>
      <c r="F16" s="430"/>
      <c r="G16" s="430"/>
      <c r="H16" s="430"/>
    </row>
    <row r="17" spans="1:8" x14ac:dyDescent="0.2">
      <c r="A17" s="430"/>
      <c r="B17" s="430"/>
      <c r="C17" s="430"/>
      <c r="D17" s="430"/>
      <c r="E17" s="430"/>
      <c r="F17" s="430"/>
      <c r="G17" s="430"/>
      <c r="H17" s="430"/>
    </row>
    <row r="18" spans="1:8" x14ac:dyDescent="0.2">
      <c r="A18" s="430"/>
      <c r="B18" s="430"/>
      <c r="C18" s="430"/>
      <c r="D18" s="430"/>
      <c r="E18" s="430"/>
      <c r="F18" s="430"/>
      <c r="G18" s="430"/>
      <c r="H18" s="430"/>
    </row>
    <row r="19" spans="1:8" x14ac:dyDescent="0.2">
      <c r="A19" s="430"/>
      <c r="B19" s="430"/>
      <c r="C19" s="430"/>
      <c r="D19" s="430"/>
      <c r="E19" s="430"/>
      <c r="F19" s="430"/>
      <c r="G19" s="430"/>
      <c r="H19" s="430"/>
    </row>
    <row r="20" spans="1:8" x14ac:dyDescent="0.2">
      <c r="A20" s="430"/>
      <c r="B20" s="430"/>
      <c r="C20" s="430"/>
      <c r="D20" s="430"/>
      <c r="E20" s="430"/>
      <c r="F20" s="430"/>
      <c r="G20" s="430"/>
      <c r="H20" s="430"/>
    </row>
    <row r="21" spans="1:8" x14ac:dyDescent="0.2">
      <c r="A21" s="430"/>
      <c r="B21" s="430"/>
      <c r="C21" s="430"/>
      <c r="D21" s="430"/>
      <c r="E21" s="430"/>
      <c r="F21" s="430"/>
      <c r="G21" s="430"/>
      <c r="H21" s="430"/>
    </row>
    <row r="22" spans="1:8" x14ac:dyDescent="0.2">
      <c r="A22" s="430"/>
      <c r="B22" s="430"/>
      <c r="C22" s="430"/>
      <c r="D22" s="430"/>
      <c r="E22" s="430"/>
      <c r="F22" s="430"/>
      <c r="G22" s="430"/>
      <c r="H22" s="430"/>
    </row>
    <row r="23" spans="1:8" x14ac:dyDescent="0.2">
      <c r="A23" s="430"/>
      <c r="B23" s="430"/>
      <c r="C23" s="430"/>
      <c r="D23" s="430"/>
      <c r="E23" s="430"/>
      <c r="F23" s="430"/>
      <c r="G23" s="430"/>
      <c r="H23" s="430"/>
    </row>
    <row r="24" spans="1:8" x14ac:dyDescent="0.2">
      <c r="A24" s="430"/>
      <c r="B24" s="430"/>
      <c r="C24" s="430"/>
      <c r="D24" s="430"/>
      <c r="E24" s="430"/>
      <c r="F24" s="430"/>
      <c r="G24" s="430"/>
      <c r="H24" s="430"/>
    </row>
    <row r="25" spans="1:8" x14ac:dyDescent="0.2">
      <c r="A25" s="430"/>
      <c r="B25" s="430"/>
      <c r="C25" s="430"/>
      <c r="D25" s="430"/>
      <c r="E25" s="430"/>
      <c r="F25" s="430"/>
      <c r="G25" s="430"/>
      <c r="H25" s="430"/>
    </row>
    <row r="26" spans="1:8" x14ac:dyDescent="0.2">
      <c r="A26" s="430"/>
      <c r="B26" s="430"/>
      <c r="C26" s="430"/>
      <c r="D26" s="430"/>
      <c r="E26" s="430"/>
      <c r="F26" s="430"/>
      <c r="G26" s="430"/>
      <c r="H26" s="430"/>
    </row>
    <row r="27" spans="1:8" x14ac:dyDescent="0.2">
      <c r="A27" s="430"/>
      <c r="B27" s="430"/>
      <c r="C27" s="430"/>
      <c r="D27" s="430"/>
      <c r="E27" s="430"/>
      <c r="F27" s="430"/>
      <c r="G27" s="430"/>
      <c r="H27" s="430"/>
    </row>
    <row r="28" spans="1:8" x14ac:dyDescent="0.2">
      <c r="A28" s="430"/>
      <c r="B28" s="430"/>
      <c r="C28" s="430"/>
      <c r="D28" s="430"/>
      <c r="E28" s="430"/>
      <c r="F28" s="430"/>
      <c r="G28" s="430"/>
      <c r="H28" s="430"/>
    </row>
  </sheetData>
  <mergeCells count="2">
    <mergeCell ref="I2:I3"/>
    <mergeCell ref="A6:H28"/>
  </mergeCells>
  <hyperlinks>
    <hyperlink ref="I2" location="INDICE!A1" display="INDICE"/>
  </hyperlinks>
  <printOptions horizontalCentered="1" verticalCentered="1"/>
  <pageMargins left="0.70866141732283472" right="0.70866141732283472" top="0.74803149606299213" bottom="0.74803149606299213" header="0.31496062992125984" footer="0.31496062992125984"/>
  <pageSetup scale="97" orientation="portrait"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3"/>
  <sheetViews>
    <sheetView showGridLines="0" zoomScaleNormal="100" workbookViewId="0">
      <selection sqref="A1:XFD1048576"/>
    </sheetView>
  </sheetViews>
  <sheetFormatPr baseColWidth="10" defaultRowHeight="12.75" x14ac:dyDescent="0.25"/>
  <cols>
    <col min="1" max="1" width="37.28515625" style="79" bestFit="1" customWidth="1"/>
    <col min="2" max="2" width="8.5703125" style="79" bestFit="1" customWidth="1"/>
    <col min="3" max="4" width="7.5703125" style="79" bestFit="1" customWidth="1"/>
    <col min="5" max="5" width="1.7109375" style="79" customWidth="1"/>
    <col min="6" max="8" width="7.7109375" style="79" customWidth="1"/>
    <col min="9" max="9" width="1.7109375" style="79" customWidth="1"/>
    <col min="10" max="12" width="7.7109375" style="79" customWidth="1"/>
    <col min="13" max="13" width="1.7109375" style="79" customWidth="1"/>
    <col min="14" max="16" width="7.5703125" style="79" bestFit="1" customWidth="1"/>
    <col min="17" max="17" width="1.7109375" style="79" customWidth="1"/>
    <col min="18" max="18" width="7.5703125" style="79" bestFit="1" customWidth="1"/>
    <col min="19" max="19" width="6.5703125" style="79" bestFit="1" customWidth="1"/>
    <col min="20" max="20" width="7.5703125" style="79" bestFit="1" customWidth="1"/>
    <col min="21" max="22" width="11.42578125" style="79"/>
    <col min="23" max="23" width="11.140625" style="79" bestFit="1" customWidth="1"/>
    <col min="24" max="252" width="11.42578125" style="79"/>
    <col min="253" max="253" width="32.28515625" style="79" customWidth="1"/>
    <col min="254" max="254" width="6.28515625" style="79" customWidth="1"/>
    <col min="255" max="256" width="6.140625" style="79" customWidth="1"/>
    <col min="257" max="257" width="1.7109375" style="79" customWidth="1"/>
    <col min="258" max="260" width="6.140625" style="79" customWidth="1"/>
    <col min="261" max="261" width="1.7109375" style="79" customWidth="1"/>
    <col min="262" max="264" width="6.140625" style="79" customWidth="1"/>
    <col min="265" max="265" width="1.7109375" style="79" customWidth="1"/>
    <col min="266" max="268" width="6.140625" style="79" customWidth="1"/>
    <col min="269" max="508" width="11.42578125" style="79"/>
    <col min="509" max="509" width="32.28515625" style="79" customWidth="1"/>
    <col min="510" max="510" width="6.28515625" style="79" customWidth="1"/>
    <col min="511" max="512" width="6.140625" style="79" customWidth="1"/>
    <col min="513" max="513" width="1.7109375" style="79" customWidth="1"/>
    <col min="514" max="516" width="6.140625" style="79" customWidth="1"/>
    <col min="517" max="517" width="1.7109375" style="79" customWidth="1"/>
    <col min="518" max="520" width="6.140625" style="79" customWidth="1"/>
    <col min="521" max="521" width="1.7109375" style="79" customWidth="1"/>
    <col min="522" max="524" width="6.140625" style="79" customWidth="1"/>
    <col min="525" max="764" width="11.42578125" style="79"/>
    <col min="765" max="765" width="32.28515625" style="79" customWidth="1"/>
    <col min="766" max="766" width="6.28515625" style="79" customWidth="1"/>
    <col min="767" max="768" width="6.140625" style="79" customWidth="1"/>
    <col min="769" max="769" width="1.7109375" style="79" customWidth="1"/>
    <col min="770" max="772" width="6.140625" style="79" customWidth="1"/>
    <col min="773" max="773" width="1.7109375" style="79" customWidth="1"/>
    <col min="774" max="776" width="6.140625" style="79" customWidth="1"/>
    <col min="777" max="777" width="1.7109375" style="79" customWidth="1"/>
    <col min="778" max="780" width="6.140625" style="79" customWidth="1"/>
    <col min="781" max="1020" width="11.42578125" style="79"/>
    <col min="1021" max="1021" width="32.28515625" style="79" customWidth="1"/>
    <col min="1022" max="1022" width="6.28515625" style="79" customWidth="1"/>
    <col min="1023" max="1024" width="6.140625" style="79" customWidth="1"/>
    <col min="1025" max="1025" width="1.7109375" style="79" customWidth="1"/>
    <col min="1026" max="1028" width="6.140625" style="79" customWidth="1"/>
    <col min="1029" max="1029" width="1.7109375" style="79" customWidth="1"/>
    <col min="1030" max="1032" width="6.140625" style="79" customWidth="1"/>
    <col min="1033" max="1033" width="1.7109375" style="79" customWidth="1"/>
    <col min="1034" max="1036" width="6.140625" style="79" customWidth="1"/>
    <col min="1037" max="1276" width="11.42578125" style="79"/>
    <col min="1277" max="1277" width="32.28515625" style="79" customWidth="1"/>
    <col min="1278" max="1278" width="6.28515625" style="79" customWidth="1"/>
    <col min="1279" max="1280" width="6.140625" style="79" customWidth="1"/>
    <col min="1281" max="1281" width="1.7109375" style="79" customWidth="1"/>
    <col min="1282" max="1284" width="6.140625" style="79" customWidth="1"/>
    <col min="1285" max="1285" width="1.7109375" style="79" customWidth="1"/>
    <col min="1286" max="1288" width="6.140625" style="79" customWidth="1"/>
    <col min="1289" max="1289" width="1.7109375" style="79" customWidth="1"/>
    <col min="1290" max="1292" width="6.140625" style="79" customWidth="1"/>
    <col min="1293" max="1532" width="11.42578125" style="79"/>
    <col min="1533" max="1533" width="32.28515625" style="79" customWidth="1"/>
    <col min="1534" max="1534" width="6.28515625" style="79" customWidth="1"/>
    <col min="1535" max="1536" width="6.140625" style="79" customWidth="1"/>
    <col min="1537" max="1537" width="1.7109375" style="79" customWidth="1"/>
    <col min="1538" max="1540" width="6.140625" style="79" customWidth="1"/>
    <col min="1541" max="1541" width="1.7109375" style="79" customWidth="1"/>
    <col min="1542" max="1544" width="6.140625" style="79" customWidth="1"/>
    <col min="1545" max="1545" width="1.7109375" style="79" customWidth="1"/>
    <col min="1546" max="1548" width="6.140625" style="79" customWidth="1"/>
    <col min="1549" max="1788" width="11.42578125" style="79"/>
    <col min="1789" max="1789" width="32.28515625" style="79" customWidth="1"/>
    <col min="1790" max="1790" width="6.28515625" style="79" customWidth="1"/>
    <col min="1791" max="1792" width="6.140625" style="79" customWidth="1"/>
    <col min="1793" max="1793" width="1.7109375" style="79" customWidth="1"/>
    <col min="1794" max="1796" width="6.140625" style="79" customWidth="1"/>
    <col min="1797" max="1797" width="1.7109375" style="79" customWidth="1"/>
    <col min="1798" max="1800" width="6.140625" style="79" customWidth="1"/>
    <col min="1801" max="1801" width="1.7109375" style="79" customWidth="1"/>
    <col min="1802" max="1804" width="6.140625" style="79" customWidth="1"/>
    <col min="1805" max="2044" width="11.42578125" style="79"/>
    <col min="2045" max="2045" width="32.28515625" style="79" customWidth="1"/>
    <col min="2046" max="2046" width="6.28515625" style="79" customWidth="1"/>
    <col min="2047" max="2048" width="6.140625" style="79" customWidth="1"/>
    <col min="2049" max="2049" width="1.7109375" style="79" customWidth="1"/>
    <col min="2050" max="2052" width="6.140625" style="79" customWidth="1"/>
    <col min="2053" max="2053" width="1.7109375" style="79" customWidth="1"/>
    <col min="2054" max="2056" width="6.140625" style="79" customWidth="1"/>
    <col min="2057" max="2057" width="1.7109375" style="79" customWidth="1"/>
    <col min="2058" max="2060" width="6.140625" style="79" customWidth="1"/>
    <col min="2061" max="2300" width="11.42578125" style="79"/>
    <col min="2301" max="2301" width="32.28515625" style="79" customWidth="1"/>
    <col min="2302" max="2302" width="6.28515625" style="79" customWidth="1"/>
    <col min="2303" max="2304" width="6.140625" style="79" customWidth="1"/>
    <col min="2305" max="2305" width="1.7109375" style="79" customWidth="1"/>
    <col min="2306" max="2308" width="6.140625" style="79" customWidth="1"/>
    <col min="2309" max="2309" width="1.7109375" style="79" customWidth="1"/>
    <col min="2310" max="2312" width="6.140625" style="79" customWidth="1"/>
    <col min="2313" max="2313" width="1.7109375" style="79" customWidth="1"/>
    <col min="2314" max="2316" width="6.140625" style="79" customWidth="1"/>
    <col min="2317" max="2556" width="11.42578125" style="79"/>
    <col min="2557" max="2557" width="32.28515625" style="79" customWidth="1"/>
    <col min="2558" max="2558" width="6.28515625" style="79" customWidth="1"/>
    <col min="2559" max="2560" width="6.140625" style="79" customWidth="1"/>
    <col min="2561" max="2561" width="1.7109375" style="79" customWidth="1"/>
    <col min="2562" max="2564" width="6.140625" style="79" customWidth="1"/>
    <col min="2565" max="2565" width="1.7109375" style="79" customWidth="1"/>
    <col min="2566" max="2568" width="6.140625" style="79" customWidth="1"/>
    <col min="2569" max="2569" width="1.7109375" style="79" customWidth="1"/>
    <col min="2570" max="2572" width="6.140625" style="79" customWidth="1"/>
    <col min="2573" max="2812" width="11.42578125" style="79"/>
    <col min="2813" max="2813" width="32.28515625" style="79" customWidth="1"/>
    <col min="2814" max="2814" width="6.28515625" style="79" customWidth="1"/>
    <col min="2815" max="2816" width="6.140625" style="79" customWidth="1"/>
    <col min="2817" max="2817" width="1.7109375" style="79" customWidth="1"/>
    <col min="2818" max="2820" width="6.140625" style="79" customWidth="1"/>
    <col min="2821" max="2821" width="1.7109375" style="79" customWidth="1"/>
    <col min="2822" max="2824" width="6.140625" style="79" customWidth="1"/>
    <col min="2825" max="2825" width="1.7109375" style="79" customWidth="1"/>
    <col min="2826" max="2828" width="6.140625" style="79" customWidth="1"/>
    <col min="2829" max="3068" width="11.42578125" style="79"/>
    <col min="3069" max="3069" width="32.28515625" style="79" customWidth="1"/>
    <col min="3070" max="3070" width="6.28515625" style="79" customWidth="1"/>
    <col min="3071" max="3072" width="6.140625" style="79" customWidth="1"/>
    <col min="3073" max="3073" width="1.7109375" style="79" customWidth="1"/>
    <col min="3074" max="3076" width="6.140625" style="79" customWidth="1"/>
    <col min="3077" max="3077" width="1.7109375" style="79" customWidth="1"/>
    <col min="3078" max="3080" width="6.140625" style="79" customWidth="1"/>
    <col min="3081" max="3081" width="1.7109375" style="79" customWidth="1"/>
    <col min="3082" max="3084" width="6.140625" style="79" customWidth="1"/>
    <col min="3085" max="3324" width="11.42578125" style="79"/>
    <col min="3325" max="3325" width="32.28515625" style="79" customWidth="1"/>
    <col min="3326" max="3326" width="6.28515625" style="79" customWidth="1"/>
    <col min="3327" max="3328" width="6.140625" style="79" customWidth="1"/>
    <col min="3329" max="3329" width="1.7109375" style="79" customWidth="1"/>
    <col min="3330" max="3332" width="6.140625" style="79" customWidth="1"/>
    <col min="3333" max="3333" width="1.7109375" style="79" customWidth="1"/>
    <col min="3334" max="3336" width="6.140625" style="79" customWidth="1"/>
    <col min="3337" max="3337" width="1.7109375" style="79" customWidth="1"/>
    <col min="3338" max="3340" width="6.140625" style="79" customWidth="1"/>
    <col min="3341" max="3580" width="11.42578125" style="79"/>
    <col min="3581" max="3581" width="32.28515625" style="79" customWidth="1"/>
    <col min="3582" max="3582" width="6.28515625" style="79" customWidth="1"/>
    <col min="3583" max="3584" width="6.140625" style="79" customWidth="1"/>
    <col min="3585" max="3585" width="1.7109375" style="79" customWidth="1"/>
    <col min="3586" max="3588" width="6.140625" style="79" customWidth="1"/>
    <col min="3589" max="3589" width="1.7109375" style="79" customWidth="1"/>
    <col min="3590" max="3592" width="6.140625" style="79" customWidth="1"/>
    <col min="3593" max="3593" width="1.7109375" style="79" customWidth="1"/>
    <col min="3594" max="3596" width="6.140625" style="79" customWidth="1"/>
    <col min="3597" max="3836" width="11.42578125" style="79"/>
    <col min="3837" max="3837" width="32.28515625" style="79" customWidth="1"/>
    <col min="3838" max="3838" width="6.28515625" style="79" customWidth="1"/>
    <col min="3839" max="3840" width="6.140625" style="79" customWidth="1"/>
    <col min="3841" max="3841" width="1.7109375" style="79" customWidth="1"/>
    <col min="3842" max="3844" width="6.140625" style="79" customWidth="1"/>
    <col min="3845" max="3845" width="1.7109375" style="79" customWidth="1"/>
    <col min="3846" max="3848" width="6.140625" style="79" customWidth="1"/>
    <col min="3849" max="3849" width="1.7109375" style="79" customWidth="1"/>
    <col min="3850" max="3852" width="6.140625" style="79" customWidth="1"/>
    <col min="3853" max="4092" width="11.42578125" style="79"/>
    <col min="4093" max="4093" width="32.28515625" style="79" customWidth="1"/>
    <col min="4094" max="4094" width="6.28515625" style="79" customWidth="1"/>
    <col min="4095" max="4096" width="6.140625" style="79" customWidth="1"/>
    <col min="4097" max="4097" width="1.7109375" style="79" customWidth="1"/>
    <col min="4098" max="4100" width="6.140625" style="79" customWidth="1"/>
    <col min="4101" max="4101" width="1.7109375" style="79" customWidth="1"/>
    <col min="4102" max="4104" width="6.140625" style="79" customWidth="1"/>
    <col min="4105" max="4105" width="1.7109375" style="79" customWidth="1"/>
    <col min="4106" max="4108" width="6.140625" style="79" customWidth="1"/>
    <col min="4109" max="4348" width="11.42578125" style="79"/>
    <col min="4349" max="4349" width="32.28515625" style="79" customWidth="1"/>
    <col min="4350" max="4350" width="6.28515625" style="79" customWidth="1"/>
    <col min="4351" max="4352" width="6.140625" style="79" customWidth="1"/>
    <col min="4353" max="4353" width="1.7109375" style="79" customWidth="1"/>
    <col min="4354" max="4356" width="6.140625" style="79" customWidth="1"/>
    <col min="4357" max="4357" width="1.7109375" style="79" customWidth="1"/>
    <col min="4358" max="4360" width="6.140625" style="79" customWidth="1"/>
    <col min="4361" max="4361" width="1.7109375" style="79" customWidth="1"/>
    <col min="4362" max="4364" width="6.140625" style="79" customWidth="1"/>
    <col min="4365" max="4604" width="11.42578125" style="79"/>
    <col min="4605" max="4605" width="32.28515625" style="79" customWidth="1"/>
    <col min="4606" max="4606" width="6.28515625" style="79" customWidth="1"/>
    <col min="4607" max="4608" width="6.140625" style="79" customWidth="1"/>
    <col min="4609" max="4609" width="1.7109375" style="79" customWidth="1"/>
    <col min="4610" max="4612" width="6.140625" style="79" customWidth="1"/>
    <col min="4613" max="4613" width="1.7109375" style="79" customWidth="1"/>
    <col min="4614" max="4616" width="6.140625" style="79" customWidth="1"/>
    <col min="4617" max="4617" width="1.7109375" style="79" customWidth="1"/>
    <col min="4618" max="4620" width="6.140625" style="79" customWidth="1"/>
    <col min="4621" max="4860" width="11.42578125" style="79"/>
    <col min="4861" max="4861" width="32.28515625" style="79" customWidth="1"/>
    <col min="4862" max="4862" width="6.28515625" style="79" customWidth="1"/>
    <col min="4863" max="4864" width="6.140625" style="79" customWidth="1"/>
    <col min="4865" max="4865" width="1.7109375" style="79" customWidth="1"/>
    <col min="4866" max="4868" width="6.140625" style="79" customWidth="1"/>
    <col min="4869" max="4869" width="1.7109375" style="79" customWidth="1"/>
    <col min="4870" max="4872" width="6.140625" style="79" customWidth="1"/>
    <col min="4873" max="4873" width="1.7109375" style="79" customWidth="1"/>
    <col min="4874" max="4876" width="6.140625" style="79" customWidth="1"/>
    <col min="4877" max="5116" width="11.42578125" style="79"/>
    <col min="5117" max="5117" width="32.28515625" style="79" customWidth="1"/>
    <col min="5118" max="5118" width="6.28515625" style="79" customWidth="1"/>
    <col min="5119" max="5120" width="6.140625" style="79" customWidth="1"/>
    <col min="5121" max="5121" width="1.7109375" style="79" customWidth="1"/>
    <col min="5122" max="5124" width="6.140625" style="79" customWidth="1"/>
    <col min="5125" max="5125" width="1.7109375" style="79" customWidth="1"/>
    <col min="5126" max="5128" width="6.140625" style="79" customWidth="1"/>
    <col min="5129" max="5129" width="1.7109375" style="79" customWidth="1"/>
    <col min="5130" max="5132" width="6.140625" style="79" customWidth="1"/>
    <col min="5133" max="5372" width="11.42578125" style="79"/>
    <col min="5373" max="5373" width="32.28515625" style="79" customWidth="1"/>
    <col min="5374" max="5374" width="6.28515625" style="79" customWidth="1"/>
    <col min="5375" max="5376" width="6.140625" style="79" customWidth="1"/>
    <col min="5377" max="5377" width="1.7109375" style="79" customWidth="1"/>
    <col min="5378" max="5380" width="6.140625" style="79" customWidth="1"/>
    <col min="5381" max="5381" width="1.7109375" style="79" customWidth="1"/>
    <col min="5382" max="5384" width="6.140625" style="79" customWidth="1"/>
    <col min="5385" max="5385" width="1.7109375" style="79" customWidth="1"/>
    <col min="5386" max="5388" width="6.140625" style="79" customWidth="1"/>
    <col min="5389" max="5628" width="11.42578125" style="79"/>
    <col min="5629" max="5629" width="32.28515625" style="79" customWidth="1"/>
    <col min="5630" max="5630" width="6.28515625" style="79" customWidth="1"/>
    <col min="5631" max="5632" width="6.140625" style="79" customWidth="1"/>
    <col min="5633" max="5633" width="1.7109375" style="79" customWidth="1"/>
    <col min="5634" max="5636" width="6.140625" style="79" customWidth="1"/>
    <col min="5637" max="5637" width="1.7109375" style="79" customWidth="1"/>
    <col min="5638" max="5640" width="6.140625" style="79" customWidth="1"/>
    <col min="5641" max="5641" width="1.7109375" style="79" customWidth="1"/>
    <col min="5642" max="5644" width="6.140625" style="79" customWidth="1"/>
    <col min="5645" max="5884" width="11.42578125" style="79"/>
    <col min="5885" max="5885" width="32.28515625" style="79" customWidth="1"/>
    <col min="5886" max="5886" width="6.28515625" style="79" customWidth="1"/>
    <col min="5887" max="5888" width="6.140625" style="79" customWidth="1"/>
    <col min="5889" max="5889" width="1.7109375" style="79" customWidth="1"/>
    <col min="5890" max="5892" width="6.140625" style="79" customWidth="1"/>
    <col min="5893" max="5893" width="1.7109375" style="79" customWidth="1"/>
    <col min="5894" max="5896" width="6.140625" style="79" customWidth="1"/>
    <col min="5897" max="5897" width="1.7109375" style="79" customWidth="1"/>
    <col min="5898" max="5900" width="6.140625" style="79" customWidth="1"/>
    <col min="5901" max="6140" width="11.42578125" style="79"/>
    <col min="6141" max="6141" width="32.28515625" style="79" customWidth="1"/>
    <col min="6142" max="6142" width="6.28515625" style="79" customWidth="1"/>
    <col min="6143" max="6144" width="6.140625" style="79" customWidth="1"/>
    <col min="6145" max="6145" width="1.7109375" style="79" customWidth="1"/>
    <col min="6146" max="6148" width="6.140625" style="79" customWidth="1"/>
    <col min="6149" max="6149" width="1.7109375" style="79" customWidth="1"/>
    <col min="6150" max="6152" width="6.140625" style="79" customWidth="1"/>
    <col min="6153" max="6153" width="1.7109375" style="79" customWidth="1"/>
    <col min="6154" max="6156" width="6.140625" style="79" customWidth="1"/>
    <col min="6157" max="6396" width="11.42578125" style="79"/>
    <col min="6397" max="6397" width="32.28515625" style="79" customWidth="1"/>
    <col min="6398" max="6398" width="6.28515625" style="79" customWidth="1"/>
    <col min="6399" max="6400" width="6.140625" style="79" customWidth="1"/>
    <col min="6401" max="6401" width="1.7109375" style="79" customWidth="1"/>
    <col min="6402" max="6404" width="6.140625" style="79" customWidth="1"/>
    <col min="6405" max="6405" width="1.7109375" style="79" customWidth="1"/>
    <col min="6406" max="6408" width="6.140625" style="79" customWidth="1"/>
    <col min="6409" max="6409" width="1.7109375" style="79" customWidth="1"/>
    <col min="6410" max="6412" width="6.140625" style="79" customWidth="1"/>
    <col min="6413" max="6652" width="11.42578125" style="79"/>
    <col min="6653" max="6653" width="32.28515625" style="79" customWidth="1"/>
    <col min="6654" max="6654" width="6.28515625" style="79" customWidth="1"/>
    <col min="6655" max="6656" width="6.140625" style="79" customWidth="1"/>
    <col min="6657" max="6657" width="1.7109375" style="79" customWidth="1"/>
    <col min="6658" max="6660" width="6.140625" style="79" customWidth="1"/>
    <col min="6661" max="6661" width="1.7109375" style="79" customWidth="1"/>
    <col min="6662" max="6664" width="6.140625" style="79" customWidth="1"/>
    <col min="6665" max="6665" width="1.7109375" style="79" customWidth="1"/>
    <col min="6666" max="6668" width="6.140625" style="79" customWidth="1"/>
    <col min="6669" max="6908" width="11.42578125" style="79"/>
    <col min="6909" max="6909" width="32.28515625" style="79" customWidth="1"/>
    <col min="6910" max="6910" width="6.28515625" style="79" customWidth="1"/>
    <col min="6911" max="6912" width="6.140625" style="79" customWidth="1"/>
    <col min="6913" max="6913" width="1.7109375" style="79" customWidth="1"/>
    <col min="6914" max="6916" width="6.140625" style="79" customWidth="1"/>
    <col min="6917" max="6917" width="1.7109375" style="79" customWidth="1"/>
    <col min="6918" max="6920" width="6.140625" style="79" customWidth="1"/>
    <col min="6921" max="6921" width="1.7109375" style="79" customWidth="1"/>
    <col min="6922" max="6924" width="6.140625" style="79" customWidth="1"/>
    <col min="6925" max="7164" width="11.42578125" style="79"/>
    <col min="7165" max="7165" width="32.28515625" style="79" customWidth="1"/>
    <col min="7166" max="7166" width="6.28515625" style="79" customWidth="1"/>
    <col min="7167" max="7168" width="6.140625" style="79" customWidth="1"/>
    <col min="7169" max="7169" width="1.7109375" style="79" customWidth="1"/>
    <col min="7170" max="7172" width="6.140625" style="79" customWidth="1"/>
    <col min="7173" max="7173" width="1.7109375" style="79" customWidth="1"/>
    <col min="7174" max="7176" width="6.140625" style="79" customWidth="1"/>
    <col min="7177" max="7177" width="1.7109375" style="79" customWidth="1"/>
    <col min="7178" max="7180" width="6.140625" style="79" customWidth="1"/>
    <col min="7181" max="7420" width="11.42578125" style="79"/>
    <col min="7421" max="7421" width="32.28515625" style="79" customWidth="1"/>
    <col min="7422" max="7422" width="6.28515625" style="79" customWidth="1"/>
    <col min="7423" max="7424" width="6.140625" style="79" customWidth="1"/>
    <col min="7425" max="7425" width="1.7109375" style="79" customWidth="1"/>
    <col min="7426" max="7428" width="6.140625" style="79" customWidth="1"/>
    <col min="7429" max="7429" width="1.7109375" style="79" customWidth="1"/>
    <col min="7430" max="7432" width="6.140625" style="79" customWidth="1"/>
    <col min="7433" max="7433" width="1.7109375" style="79" customWidth="1"/>
    <col min="7434" max="7436" width="6.140625" style="79" customWidth="1"/>
    <col min="7437" max="7676" width="11.42578125" style="79"/>
    <col min="7677" max="7677" width="32.28515625" style="79" customWidth="1"/>
    <col min="7678" max="7678" width="6.28515625" style="79" customWidth="1"/>
    <col min="7679" max="7680" width="6.140625" style="79" customWidth="1"/>
    <col min="7681" max="7681" width="1.7109375" style="79" customWidth="1"/>
    <col min="7682" max="7684" width="6.140625" style="79" customWidth="1"/>
    <col min="7685" max="7685" width="1.7109375" style="79" customWidth="1"/>
    <col min="7686" max="7688" width="6.140625" style="79" customWidth="1"/>
    <col min="7689" max="7689" width="1.7109375" style="79" customWidth="1"/>
    <col min="7690" max="7692" width="6.140625" style="79" customWidth="1"/>
    <col min="7693" max="7932" width="11.42578125" style="79"/>
    <col min="7933" max="7933" width="32.28515625" style="79" customWidth="1"/>
    <col min="7934" max="7934" width="6.28515625" style="79" customWidth="1"/>
    <col min="7935" max="7936" width="6.140625" style="79" customWidth="1"/>
    <col min="7937" max="7937" width="1.7109375" style="79" customWidth="1"/>
    <col min="7938" max="7940" width="6.140625" style="79" customWidth="1"/>
    <col min="7941" max="7941" width="1.7109375" style="79" customWidth="1"/>
    <col min="7942" max="7944" width="6.140625" style="79" customWidth="1"/>
    <col min="7945" max="7945" width="1.7109375" style="79" customWidth="1"/>
    <col min="7946" max="7948" width="6.140625" style="79" customWidth="1"/>
    <col min="7949" max="8188" width="11.42578125" style="79"/>
    <col min="8189" max="8189" width="32.28515625" style="79" customWidth="1"/>
    <col min="8190" max="8190" width="6.28515625" style="79" customWidth="1"/>
    <col min="8191" max="8192" width="6.140625" style="79" customWidth="1"/>
    <col min="8193" max="8193" width="1.7109375" style="79" customWidth="1"/>
    <col min="8194" max="8196" width="6.140625" style="79" customWidth="1"/>
    <col min="8197" max="8197" width="1.7109375" style="79" customWidth="1"/>
    <col min="8198" max="8200" width="6.140625" style="79" customWidth="1"/>
    <col min="8201" max="8201" width="1.7109375" style="79" customWidth="1"/>
    <col min="8202" max="8204" width="6.140625" style="79" customWidth="1"/>
    <col min="8205" max="8444" width="11.42578125" style="79"/>
    <col min="8445" max="8445" width="32.28515625" style="79" customWidth="1"/>
    <col min="8446" max="8446" width="6.28515625" style="79" customWidth="1"/>
    <col min="8447" max="8448" width="6.140625" style="79" customWidth="1"/>
    <col min="8449" max="8449" width="1.7109375" style="79" customWidth="1"/>
    <col min="8450" max="8452" width="6.140625" style="79" customWidth="1"/>
    <col min="8453" max="8453" width="1.7109375" style="79" customWidth="1"/>
    <col min="8454" max="8456" width="6.140625" style="79" customWidth="1"/>
    <col min="8457" max="8457" width="1.7109375" style="79" customWidth="1"/>
    <col min="8458" max="8460" width="6.140625" style="79" customWidth="1"/>
    <col min="8461" max="8700" width="11.42578125" style="79"/>
    <col min="8701" max="8701" width="32.28515625" style="79" customWidth="1"/>
    <col min="8702" max="8702" width="6.28515625" style="79" customWidth="1"/>
    <col min="8703" max="8704" width="6.140625" style="79" customWidth="1"/>
    <col min="8705" max="8705" width="1.7109375" style="79" customWidth="1"/>
    <col min="8706" max="8708" width="6.140625" style="79" customWidth="1"/>
    <col min="8709" max="8709" width="1.7109375" style="79" customWidth="1"/>
    <col min="8710" max="8712" width="6.140625" style="79" customWidth="1"/>
    <col min="8713" max="8713" width="1.7109375" style="79" customWidth="1"/>
    <col min="8714" max="8716" width="6.140625" style="79" customWidth="1"/>
    <col min="8717" max="8956" width="11.42578125" style="79"/>
    <col min="8957" max="8957" width="32.28515625" style="79" customWidth="1"/>
    <col min="8958" max="8958" width="6.28515625" style="79" customWidth="1"/>
    <col min="8959" max="8960" width="6.140625" style="79" customWidth="1"/>
    <col min="8961" max="8961" width="1.7109375" style="79" customWidth="1"/>
    <col min="8962" max="8964" width="6.140625" style="79" customWidth="1"/>
    <col min="8965" max="8965" width="1.7109375" style="79" customWidth="1"/>
    <col min="8966" max="8968" width="6.140625" style="79" customWidth="1"/>
    <col min="8969" max="8969" width="1.7109375" style="79" customWidth="1"/>
    <col min="8970" max="8972" width="6.140625" style="79" customWidth="1"/>
    <col min="8973" max="9212" width="11.42578125" style="79"/>
    <col min="9213" max="9213" width="32.28515625" style="79" customWidth="1"/>
    <col min="9214" max="9214" width="6.28515625" style="79" customWidth="1"/>
    <col min="9215" max="9216" width="6.140625" style="79" customWidth="1"/>
    <col min="9217" max="9217" width="1.7109375" style="79" customWidth="1"/>
    <col min="9218" max="9220" width="6.140625" style="79" customWidth="1"/>
    <col min="9221" max="9221" width="1.7109375" style="79" customWidth="1"/>
    <col min="9222" max="9224" width="6.140625" style="79" customWidth="1"/>
    <col min="9225" max="9225" width="1.7109375" style="79" customWidth="1"/>
    <col min="9226" max="9228" width="6.140625" style="79" customWidth="1"/>
    <col min="9229" max="9468" width="11.42578125" style="79"/>
    <col min="9469" max="9469" width="32.28515625" style="79" customWidth="1"/>
    <col min="9470" max="9470" width="6.28515625" style="79" customWidth="1"/>
    <col min="9471" max="9472" width="6.140625" style="79" customWidth="1"/>
    <col min="9473" max="9473" width="1.7109375" style="79" customWidth="1"/>
    <col min="9474" max="9476" width="6.140625" style="79" customWidth="1"/>
    <col min="9477" max="9477" width="1.7109375" style="79" customWidth="1"/>
    <col min="9478" max="9480" width="6.140625" style="79" customWidth="1"/>
    <col min="9481" max="9481" width="1.7109375" style="79" customWidth="1"/>
    <col min="9482" max="9484" width="6.140625" style="79" customWidth="1"/>
    <col min="9485" max="9724" width="11.42578125" style="79"/>
    <col min="9725" max="9725" width="32.28515625" style="79" customWidth="1"/>
    <col min="9726" max="9726" width="6.28515625" style="79" customWidth="1"/>
    <col min="9727" max="9728" width="6.140625" style="79" customWidth="1"/>
    <col min="9729" max="9729" width="1.7109375" style="79" customWidth="1"/>
    <col min="9730" max="9732" width="6.140625" style="79" customWidth="1"/>
    <col min="9733" max="9733" width="1.7109375" style="79" customWidth="1"/>
    <col min="9734" max="9736" width="6.140625" style="79" customWidth="1"/>
    <col min="9737" max="9737" width="1.7109375" style="79" customWidth="1"/>
    <col min="9738" max="9740" width="6.140625" style="79" customWidth="1"/>
    <col min="9741" max="9980" width="11.42578125" style="79"/>
    <col min="9981" max="9981" width="32.28515625" style="79" customWidth="1"/>
    <col min="9982" max="9982" width="6.28515625" style="79" customWidth="1"/>
    <col min="9983" max="9984" width="6.140625" style="79" customWidth="1"/>
    <col min="9985" max="9985" width="1.7109375" style="79" customWidth="1"/>
    <col min="9986" max="9988" width="6.140625" style="79" customWidth="1"/>
    <col min="9989" max="9989" width="1.7109375" style="79" customWidth="1"/>
    <col min="9990" max="9992" width="6.140625" style="79" customWidth="1"/>
    <col min="9993" max="9993" width="1.7109375" style="79" customWidth="1"/>
    <col min="9994" max="9996" width="6.140625" style="79" customWidth="1"/>
    <col min="9997" max="10236" width="11.42578125" style="79"/>
    <col min="10237" max="10237" width="32.28515625" style="79" customWidth="1"/>
    <col min="10238" max="10238" width="6.28515625" style="79" customWidth="1"/>
    <col min="10239" max="10240" width="6.140625" style="79" customWidth="1"/>
    <col min="10241" max="10241" width="1.7109375" style="79" customWidth="1"/>
    <col min="10242" max="10244" width="6.140625" style="79" customWidth="1"/>
    <col min="10245" max="10245" width="1.7109375" style="79" customWidth="1"/>
    <col min="10246" max="10248" width="6.140625" style="79" customWidth="1"/>
    <col min="10249" max="10249" width="1.7109375" style="79" customWidth="1"/>
    <col min="10250" max="10252" width="6.140625" style="79" customWidth="1"/>
    <col min="10253" max="10492" width="11.42578125" style="79"/>
    <col min="10493" max="10493" width="32.28515625" style="79" customWidth="1"/>
    <col min="10494" max="10494" width="6.28515625" style="79" customWidth="1"/>
    <col min="10495" max="10496" width="6.140625" style="79" customWidth="1"/>
    <col min="10497" max="10497" width="1.7109375" style="79" customWidth="1"/>
    <col min="10498" max="10500" width="6.140625" style="79" customWidth="1"/>
    <col min="10501" max="10501" width="1.7109375" style="79" customWidth="1"/>
    <col min="10502" max="10504" width="6.140625" style="79" customWidth="1"/>
    <col min="10505" max="10505" width="1.7109375" style="79" customWidth="1"/>
    <col min="10506" max="10508" width="6.140625" style="79" customWidth="1"/>
    <col min="10509" max="10748" width="11.42578125" style="79"/>
    <col min="10749" max="10749" width="32.28515625" style="79" customWidth="1"/>
    <col min="10750" max="10750" width="6.28515625" style="79" customWidth="1"/>
    <col min="10751" max="10752" width="6.140625" style="79" customWidth="1"/>
    <col min="10753" max="10753" width="1.7109375" style="79" customWidth="1"/>
    <col min="10754" max="10756" width="6.140625" style="79" customWidth="1"/>
    <col min="10757" max="10757" width="1.7109375" style="79" customWidth="1"/>
    <col min="10758" max="10760" width="6.140625" style="79" customWidth="1"/>
    <col min="10761" max="10761" width="1.7109375" style="79" customWidth="1"/>
    <col min="10762" max="10764" width="6.140625" style="79" customWidth="1"/>
    <col min="10765" max="11004" width="11.42578125" style="79"/>
    <col min="11005" max="11005" width="32.28515625" style="79" customWidth="1"/>
    <col min="11006" max="11006" width="6.28515625" style="79" customWidth="1"/>
    <col min="11007" max="11008" width="6.140625" style="79" customWidth="1"/>
    <col min="11009" max="11009" width="1.7109375" style="79" customWidth="1"/>
    <col min="11010" max="11012" width="6.140625" style="79" customWidth="1"/>
    <col min="11013" max="11013" width="1.7109375" style="79" customWidth="1"/>
    <col min="11014" max="11016" width="6.140625" style="79" customWidth="1"/>
    <col min="11017" max="11017" width="1.7109375" style="79" customWidth="1"/>
    <col min="11018" max="11020" width="6.140625" style="79" customWidth="1"/>
    <col min="11021" max="11260" width="11.42578125" style="79"/>
    <col min="11261" max="11261" width="32.28515625" style="79" customWidth="1"/>
    <col min="11262" max="11262" width="6.28515625" style="79" customWidth="1"/>
    <col min="11263" max="11264" width="6.140625" style="79" customWidth="1"/>
    <col min="11265" max="11265" width="1.7109375" style="79" customWidth="1"/>
    <col min="11266" max="11268" width="6.140625" style="79" customWidth="1"/>
    <col min="11269" max="11269" width="1.7109375" style="79" customWidth="1"/>
    <col min="11270" max="11272" width="6.140625" style="79" customWidth="1"/>
    <col min="11273" max="11273" width="1.7109375" style="79" customWidth="1"/>
    <col min="11274" max="11276" width="6.140625" style="79" customWidth="1"/>
    <col min="11277" max="11516" width="11.42578125" style="79"/>
    <col min="11517" max="11517" width="32.28515625" style="79" customWidth="1"/>
    <col min="11518" max="11518" width="6.28515625" style="79" customWidth="1"/>
    <col min="11519" max="11520" width="6.140625" style="79" customWidth="1"/>
    <col min="11521" max="11521" width="1.7109375" style="79" customWidth="1"/>
    <col min="11522" max="11524" width="6.140625" style="79" customWidth="1"/>
    <col min="11525" max="11525" width="1.7109375" style="79" customWidth="1"/>
    <col min="11526" max="11528" width="6.140625" style="79" customWidth="1"/>
    <col min="11529" max="11529" width="1.7109375" style="79" customWidth="1"/>
    <col min="11530" max="11532" width="6.140625" style="79" customWidth="1"/>
    <col min="11533" max="11772" width="11.42578125" style="79"/>
    <col min="11773" max="11773" width="32.28515625" style="79" customWidth="1"/>
    <col min="11774" max="11774" width="6.28515625" style="79" customWidth="1"/>
    <col min="11775" max="11776" width="6.140625" style="79" customWidth="1"/>
    <col min="11777" max="11777" width="1.7109375" style="79" customWidth="1"/>
    <col min="11778" max="11780" width="6.140625" style="79" customWidth="1"/>
    <col min="11781" max="11781" width="1.7109375" style="79" customWidth="1"/>
    <col min="11782" max="11784" width="6.140625" style="79" customWidth="1"/>
    <col min="11785" max="11785" width="1.7109375" style="79" customWidth="1"/>
    <col min="11786" max="11788" width="6.140625" style="79" customWidth="1"/>
    <col min="11789" max="12028" width="11.42578125" style="79"/>
    <col min="12029" max="12029" width="32.28515625" style="79" customWidth="1"/>
    <col min="12030" max="12030" width="6.28515625" style="79" customWidth="1"/>
    <col min="12031" max="12032" width="6.140625" style="79" customWidth="1"/>
    <col min="12033" max="12033" width="1.7109375" style="79" customWidth="1"/>
    <col min="12034" max="12036" width="6.140625" style="79" customWidth="1"/>
    <col min="12037" max="12037" width="1.7109375" style="79" customWidth="1"/>
    <col min="12038" max="12040" width="6.140625" style="79" customWidth="1"/>
    <col min="12041" max="12041" width="1.7109375" style="79" customWidth="1"/>
    <col min="12042" max="12044" width="6.140625" style="79" customWidth="1"/>
    <col min="12045" max="12284" width="11.42578125" style="79"/>
    <col min="12285" max="12285" width="32.28515625" style="79" customWidth="1"/>
    <col min="12286" max="12286" width="6.28515625" style="79" customWidth="1"/>
    <col min="12287" max="12288" width="6.140625" style="79" customWidth="1"/>
    <col min="12289" max="12289" width="1.7109375" style="79" customWidth="1"/>
    <col min="12290" max="12292" width="6.140625" style="79" customWidth="1"/>
    <col min="12293" max="12293" width="1.7109375" style="79" customWidth="1"/>
    <col min="12294" max="12296" width="6.140625" style="79" customWidth="1"/>
    <col min="12297" max="12297" width="1.7109375" style="79" customWidth="1"/>
    <col min="12298" max="12300" width="6.140625" style="79" customWidth="1"/>
    <col min="12301" max="12540" width="11.42578125" style="79"/>
    <col min="12541" max="12541" width="32.28515625" style="79" customWidth="1"/>
    <col min="12542" max="12542" width="6.28515625" style="79" customWidth="1"/>
    <col min="12543" max="12544" width="6.140625" style="79" customWidth="1"/>
    <col min="12545" max="12545" width="1.7109375" style="79" customWidth="1"/>
    <col min="12546" max="12548" width="6.140625" style="79" customWidth="1"/>
    <col min="12549" max="12549" width="1.7109375" style="79" customWidth="1"/>
    <col min="12550" max="12552" width="6.140625" style="79" customWidth="1"/>
    <col min="12553" max="12553" width="1.7109375" style="79" customWidth="1"/>
    <col min="12554" max="12556" width="6.140625" style="79" customWidth="1"/>
    <col min="12557" max="12796" width="11.42578125" style="79"/>
    <col min="12797" max="12797" width="32.28515625" style="79" customWidth="1"/>
    <col min="12798" max="12798" width="6.28515625" style="79" customWidth="1"/>
    <col min="12799" max="12800" width="6.140625" style="79" customWidth="1"/>
    <col min="12801" max="12801" width="1.7109375" style="79" customWidth="1"/>
    <col min="12802" max="12804" width="6.140625" style="79" customWidth="1"/>
    <col min="12805" max="12805" width="1.7109375" style="79" customWidth="1"/>
    <col min="12806" max="12808" width="6.140625" style="79" customWidth="1"/>
    <col min="12809" max="12809" width="1.7109375" style="79" customWidth="1"/>
    <col min="12810" max="12812" width="6.140625" style="79" customWidth="1"/>
    <col min="12813" max="13052" width="11.42578125" style="79"/>
    <col min="13053" max="13053" width="32.28515625" style="79" customWidth="1"/>
    <col min="13054" max="13054" width="6.28515625" style="79" customWidth="1"/>
    <col min="13055" max="13056" width="6.140625" style="79" customWidth="1"/>
    <col min="13057" max="13057" width="1.7109375" style="79" customWidth="1"/>
    <col min="13058" max="13060" width="6.140625" style="79" customWidth="1"/>
    <col min="13061" max="13061" width="1.7109375" style="79" customWidth="1"/>
    <col min="13062" max="13064" width="6.140625" style="79" customWidth="1"/>
    <col min="13065" max="13065" width="1.7109375" style="79" customWidth="1"/>
    <col min="13066" max="13068" width="6.140625" style="79" customWidth="1"/>
    <col min="13069" max="13308" width="11.42578125" style="79"/>
    <col min="13309" max="13309" width="32.28515625" style="79" customWidth="1"/>
    <col min="13310" max="13310" width="6.28515625" style="79" customWidth="1"/>
    <col min="13311" max="13312" width="6.140625" style="79" customWidth="1"/>
    <col min="13313" max="13313" width="1.7109375" style="79" customWidth="1"/>
    <col min="13314" max="13316" width="6.140625" style="79" customWidth="1"/>
    <col min="13317" max="13317" width="1.7109375" style="79" customWidth="1"/>
    <col min="13318" max="13320" width="6.140625" style="79" customWidth="1"/>
    <col min="13321" max="13321" width="1.7109375" style="79" customWidth="1"/>
    <col min="13322" max="13324" width="6.140625" style="79" customWidth="1"/>
    <col min="13325" max="13564" width="11.42578125" style="79"/>
    <col min="13565" max="13565" width="32.28515625" style="79" customWidth="1"/>
    <col min="13566" max="13566" width="6.28515625" style="79" customWidth="1"/>
    <col min="13567" max="13568" width="6.140625" style="79" customWidth="1"/>
    <col min="13569" max="13569" width="1.7109375" style="79" customWidth="1"/>
    <col min="13570" max="13572" width="6.140625" style="79" customWidth="1"/>
    <col min="13573" max="13573" width="1.7109375" style="79" customWidth="1"/>
    <col min="13574" max="13576" width="6.140625" style="79" customWidth="1"/>
    <col min="13577" max="13577" width="1.7109375" style="79" customWidth="1"/>
    <col min="13578" max="13580" width="6.140625" style="79" customWidth="1"/>
    <col min="13581" max="13820" width="11.42578125" style="79"/>
    <col min="13821" max="13821" width="32.28515625" style="79" customWidth="1"/>
    <col min="13822" max="13822" width="6.28515625" style="79" customWidth="1"/>
    <col min="13823" max="13824" width="6.140625" style="79" customWidth="1"/>
    <col min="13825" max="13825" width="1.7109375" style="79" customWidth="1"/>
    <col min="13826" max="13828" width="6.140625" style="79" customWidth="1"/>
    <col min="13829" max="13829" width="1.7109375" style="79" customWidth="1"/>
    <col min="13830" max="13832" width="6.140625" style="79" customWidth="1"/>
    <col min="13833" max="13833" width="1.7109375" style="79" customWidth="1"/>
    <col min="13834" max="13836" width="6.140625" style="79" customWidth="1"/>
    <col min="13837" max="14076" width="11.42578125" style="79"/>
    <col min="14077" max="14077" width="32.28515625" style="79" customWidth="1"/>
    <col min="14078" max="14078" width="6.28515625" style="79" customWidth="1"/>
    <col min="14079" max="14080" width="6.140625" style="79" customWidth="1"/>
    <col min="14081" max="14081" width="1.7109375" style="79" customWidth="1"/>
    <col min="14082" max="14084" width="6.140625" style="79" customWidth="1"/>
    <col min="14085" max="14085" width="1.7109375" style="79" customWidth="1"/>
    <col min="14086" max="14088" width="6.140625" style="79" customWidth="1"/>
    <col min="14089" max="14089" width="1.7109375" style="79" customWidth="1"/>
    <col min="14090" max="14092" width="6.140625" style="79" customWidth="1"/>
    <col min="14093" max="14332" width="11.42578125" style="79"/>
    <col min="14333" max="14333" width="32.28515625" style="79" customWidth="1"/>
    <col min="14334" max="14334" width="6.28515625" style="79" customWidth="1"/>
    <col min="14335" max="14336" width="6.140625" style="79" customWidth="1"/>
    <col min="14337" max="14337" width="1.7109375" style="79" customWidth="1"/>
    <col min="14338" max="14340" width="6.140625" style="79" customWidth="1"/>
    <col min="14341" max="14341" width="1.7109375" style="79" customWidth="1"/>
    <col min="14342" max="14344" width="6.140625" style="79" customWidth="1"/>
    <col min="14345" max="14345" width="1.7109375" style="79" customWidth="1"/>
    <col min="14346" max="14348" width="6.140625" style="79" customWidth="1"/>
    <col min="14349" max="14588" width="11.42578125" style="79"/>
    <col min="14589" max="14589" width="32.28515625" style="79" customWidth="1"/>
    <col min="14590" max="14590" width="6.28515625" style="79" customWidth="1"/>
    <col min="14591" max="14592" width="6.140625" style="79" customWidth="1"/>
    <col min="14593" max="14593" width="1.7109375" style="79" customWidth="1"/>
    <col min="14594" max="14596" width="6.140625" style="79" customWidth="1"/>
    <col min="14597" max="14597" width="1.7109375" style="79" customWidth="1"/>
    <col min="14598" max="14600" width="6.140625" style="79" customWidth="1"/>
    <col min="14601" max="14601" width="1.7109375" style="79" customWidth="1"/>
    <col min="14602" max="14604" width="6.140625" style="79" customWidth="1"/>
    <col min="14605" max="14844" width="11.42578125" style="79"/>
    <col min="14845" max="14845" width="32.28515625" style="79" customWidth="1"/>
    <col min="14846" max="14846" width="6.28515625" style="79" customWidth="1"/>
    <col min="14847" max="14848" width="6.140625" style="79" customWidth="1"/>
    <col min="14849" max="14849" width="1.7109375" style="79" customWidth="1"/>
    <col min="14850" max="14852" width="6.140625" style="79" customWidth="1"/>
    <col min="14853" max="14853" width="1.7109375" style="79" customWidth="1"/>
    <col min="14854" max="14856" width="6.140625" style="79" customWidth="1"/>
    <col min="14857" max="14857" width="1.7109375" style="79" customWidth="1"/>
    <col min="14858" max="14860" width="6.140625" style="79" customWidth="1"/>
    <col min="14861" max="15100" width="11.42578125" style="79"/>
    <col min="15101" max="15101" width="32.28515625" style="79" customWidth="1"/>
    <col min="15102" max="15102" width="6.28515625" style="79" customWidth="1"/>
    <col min="15103" max="15104" width="6.140625" style="79" customWidth="1"/>
    <col min="15105" max="15105" width="1.7109375" style="79" customWidth="1"/>
    <col min="15106" max="15108" width="6.140625" style="79" customWidth="1"/>
    <col min="15109" max="15109" width="1.7109375" style="79" customWidth="1"/>
    <col min="15110" max="15112" width="6.140625" style="79" customWidth="1"/>
    <col min="15113" max="15113" width="1.7109375" style="79" customWidth="1"/>
    <col min="15114" max="15116" width="6.140625" style="79" customWidth="1"/>
    <col min="15117" max="15356" width="11.42578125" style="79"/>
    <col min="15357" max="15357" width="32.28515625" style="79" customWidth="1"/>
    <col min="15358" max="15358" width="6.28515625" style="79" customWidth="1"/>
    <col min="15359" max="15360" width="6.140625" style="79" customWidth="1"/>
    <col min="15361" max="15361" width="1.7109375" style="79" customWidth="1"/>
    <col min="15362" max="15364" width="6.140625" style="79" customWidth="1"/>
    <col min="15365" max="15365" width="1.7109375" style="79" customWidth="1"/>
    <col min="15366" max="15368" width="6.140625" style="79" customWidth="1"/>
    <col min="15369" max="15369" width="1.7109375" style="79" customWidth="1"/>
    <col min="15370" max="15372" width="6.140625" style="79" customWidth="1"/>
    <col min="15373" max="15612" width="11.42578125" style="79"/>
    <col min="15613" max="15613" width="32.28515625" style="79" customWidth="1"/>
    <col min="15614" max="15614" width="6.28515625" style="79" customWidth="1"/>
    <col min="15615" max="15616" width="6.140625" style="79" customWidth="1"/>
    <col min="15617" max="15617" width="1.7109375" style="79" customWidth="1"/>
    <col min="15618" max="15620" width="6.140625" style="79" customWidth="1"/>
    <col min="15621" max="15621" width="1.7109375" style="79" customWidth="1"/>
    <col min="15622" max="15624" width="6.140625" style="79" customWidth="1"/>
    <col min="15625" max="15625" width="1.7109375" style="79" customWidth="1"/>
    <col min="15626" max="15628" width="6.140625" style="79" customWidth="1"/>
    <col min="15629" max="15868" width="11.42578125" style="79"/>
    <col min="15869" max="15869" width="32.28515625" style="79" customWidth="1"/>
    <col min="15870" max="15870" width="6.28515625" style="79" customWidth="1"/>
    <col min="15871" max="15872" width="6.140625" style="79" customWidth="1"/>
    <col min="15873" max="15873" width="1.7109375" style="79" customWidth="1"/>
    <col min="15874" max="15876" width="6.140625" style="79" customWidth="1"/>
    <col min="15877" max="15877" width="1.7109375" style="79" customWidth="1"/>
    <col min="15878" max="15880" width="6.140625" style="79" customWidth="1"/>
    <col min="15881" max="15881" width="1.7109375" style="79" customWidth="1"/>
    <col min="15882" max="15884" width="6.140625" style="79" customWidth="1"/>
    <col min="15885" max="16124" width="11.42578125" style="79"/>
    <col min="16125" max="16125" width="32.28515625" style="79" customWidth="1"/>
    <col min="16126" max="16126" width="6.28515625" style="79" customWidth="1"/>
    <col min="16127" max="16128" width="6.140625" style="79" customWidth="1"/>
    <col min="16129" max="16129" width="1.7109375" style="79" customWidth="1"/>
    <col min="16130" max="16132" width="6.140625" style="79" customWidth="1"/>
    <col min="16133" max="16133" width="1.7109375" style="79" customWidth="1"/>
    <col min="16134" max="16136" width="6.140625" style="79" customWidth="1"/>
    <col min="16137" max="16137" width="1.7109375" style="79" customWidth="1"/>
    <col min="16138" max="16140" width="6.140625" style="79" customWidth="1"/>
    <col min="16141" max="16384" width="11.42578125" style="79"/>
  </cols>
  <sheetData>
    <row r="1" spans="1:24" ht="12.75" customHeight="1" x14ac:dyDescent="0.25">
      <c r="A1" s="432" t="s">
        <v>195</v>
      </c>
      <c r="B1" s="432"/>
      <c r="C1" s="432"/>
      <c r="D1" s="432"/>
      <c r="E1" s="432"/>
      <c r="F1" s="432"/>
      <c r="G1" s="432"/>
      <c r="H1" s="432"/>
      <c r="I1" s="432"/>
      <c r="J1" s="432"/>
      <c r="K1" s="432"/>
      <c r="L1" s="432"/>
      <c r="M1" s="432"/>
      <c r="N1" s="432"/>
      <c r="O1" s="432"/>
      <c r="P1" s="432"/>
      <c r="Q1" s="432"/>
      <c r="R1" s="432"/>
      <c r="S1" s="432"/>
      <c r="T1" s="432"/>
      <c r="V1" s="69"/>
      <c r="W1" s="400" t="s">
        <v>178</v>
      </c>
      <c r="X1" s="69"/>
    </row>
    <row r="2" spans="1:24" ht="12.75" customHeight="1" x14ac:dyDescent="0.25">
      <c r="A2" s="432" t="s">
        <v>333</v>
      </c>
      <c r="B2" s="432"/>
      <c r="C2" s="432"/>
      <c r="D2" s="432"/>
      <c r="E2" s="432"/>
      <c r="F2" s="432"/>
      <c r="G2" s="432"/>
      <c r="H2" s="432"/>
      <c r="I2" s="432"/>
      <c r="J2" s="432"/>
      <c r="K2" s="432"/>
      <c r="L2" s="432"/>
      <c r="M2" s="432"/>
      <c r="N2" s="432"/>
      <c r="O2" s="432"/>
      <c r="P2" s="432"/>
      <c r="Q2" s="432"/>
      <c r="R2" s="432"/>
      <c r="S2" s="432"/>
      <c r="T2" s="432"/>
      <c r="V2" s="69"/>
      <c r="W2" s="400"/>
      <c r="X2" s="69"/>
    </row>
    <row r="3" spans="1:24" ht="12.75" customHeight="1" x14ac:dyDescent="0.25">
      <c r="A3" s="432" t="s">
        <v>403</v>
      </c>
      <c r="B3" s="432"/>
      <c r="C3" s="432"/>
      <c r="D3" s="432"/>
      <c r="E3" s="432"/>
      <c r="F3" s="432"/>
      <c r="G3" s="432"/>
      <c r="H3" s="432"/>
      <c r="I3" s="432"/>
      <c r="J3" s="432"/>
      <c r="K3" s="432"/>
      <c r="L3" s="432"/>
      <c r="M3" s="432"/>
      <c r="N3" s="432"/>
      <c r="O3" s="432"/>
      <c r="P3" s="432"/>
      <c r="Q3" s="432"/>
      <c r="R3" s="432"/>
      <c r="S3" s="432"/>
      <c r="T3" s="432"/>
    </row>
    <row r="4" spans="1:24" ht="12.75" customHeight="1" x14ac:dyDescent="0.25">
      <c r="A4" s="432" t="s">
        <v>328</v>
      </c>
      <c r="B4" s="432"/>
      <c r="C4" s="432"/>
      <c r="D4" s="432"/>
      <c r="E4" s="432"/>
      <c r="F4" s="432"/>
      <c r="G4" s="432"/>
      <c r="H4" s="432"/>
      <c r="I4" s="432"/>
      <c r="J4" s="432"/>
      <c r="K4" s="432"/>
      <c r="L4" s="432"/>
      <c r="M4" s="432"/>
      <c r="N4" s="432"/>
      <c r="O4" s="432"/>
      <c r="P4" s="432"/>
      <c r="Q4" s="432"/>
      <c r="R4" s="432"/>
      <c r="S4" s="432"/>
      <c r="T4" s="432"/>
    </row>
    <row r="5" spans="1:24" ht="12.75" customHeight="1" x14ac:dyDescent="0.25">
      <c r="A5" s="432" t="s">
        <v>374</v>
      </c>
      <c r="B5" s="432"/>
      <c r="C5" s="432"/>
      <c r="D5" s="432"/>
      <c r="E5" s="432"/>
      <c r="F5" s="432"/>
      <c r="G5" s="432"/>
      <c r="H5" s="432"/>
      <c r="I5" s="432"/>
      <c r="J5" s="432"/>
      <c r="K5" s="432"/>
      <c r="L5" s="432"/>
      <c r="M5" s="432"/>
      <c r="N5" s="432"/>
      <c r="O5" s="432"/>
      <c r="P5" s="432"/>
      <c r="Q5" s="432"/>
      <c r="R5" s="432"/>
      <c r="S5" s="432"/>
      <c r="T5" s="432"/>
    </row>
    <row r="6" spans="1:24" ht="12.75" customHeight="1" x14ac:dyDescent="0.25">
      <c r="A6" s="62"/>
      <c r="B6" s="62"/>
      <c r="C6" s="62"/>
      <c r="D6" s="62"/>
      <c r="E6" s="62"/>
      <c r="F6" s="62"/>
      <c r="G6" s="62"/>
      <c r="H6" s="62"/>
      <c r="I6" s="62"/>
      <c r="J6" s="62"/>
      <c r="K6" s="62"/>
      <c r="L6" s="62"/>
      <c r="M6" s="62"/>
      <c r="N6" s="62"/>
      <c r="O6" s="62"/>
      <c r="P6" s="62"/>
      <c r="Q6" s="115"/>
      <c r="R6" s="115"/>
      <c r="S6" s="115"/>
      <c r="T6" s="115"/>
    </row>
    <row r="7" spans="1:24" ht="12.75" customHeight="1" x14ac:dyDescent="0.25">
      <c r="A7" s="433" t="s">
        <v>138</v>
      </c>
      <c r="B7" s="431" t="s">
        <v>0</v>
      </c>
      <c r="C7" s="431"/>
      <c r="D7" s="431"/>
      <c r="E7" s="152"/>
      <c r="F7" s="431" t="s">
        <v>75</v>
      </c>
      <c r="G7" s="431"/>
      <c r="H7" s="431"/>
      <c r="I7" s="152"/>
      <c r="J7" s="431" t="s">
        <v>73</v>
      </c>
      <c r="K7" s="431"/>
      <c r="L7" s="431"/>
      <c r="M7" s="152"/>
      <c r="N7" s="431" t="s">
        <v>1</v>
      </c>
      <c r="O7" s="431"/>
      <c r="P7" s="431"/>
      <c r="Q7" s="153"/>
      <c r="R7" s="431" t="s">
        <v>76</v>
      </c>
      <c r="S7" s="431"/>
      <c r="T7" s="431"/>
    </row>
    <row r="8" spans="1:24" ht="25.5" customHeight="1" x14ac:dyDescent="0.25">
      <c r="A8" s="433"/>
      <c r="B8" s="150" t="s">
        <v>2</v>
      </c>
      <c r="C8" s="150" t="s">
        <v>3</v>
      </c>
      <c r="D8" s="150" t="s">
        <v>4</v>
      </c>
      <c r="E8" s="150"/>
      <c r="F8" s="150" t="s">
        <v>2</v>
      </c>
      <c r="G8" s="150" t="s">
        <v>3</v>
      </c>
      <c r="H8" s="150" t="s">
        <v>4</v>
      </c>
      <c r="I8" s="150"/>
      <c r="J8" s="150" t="s">
        <v>2</v>
      </c>
      <c r="K8" s="150" t="s">
        <v>3</v>
      </c>
      <c r="L8" s="150" t="s">
        <v>4</v>
      </c>
      <c r="M8" s="150"/>
      <c r="N8" s="150" t="s">
        <v>2</v>
      </c>
      <c r="O8" s="150" t="s">
        <v>3</v>
      </c>
      <c r="P8" s="150" t="s">
        <v>4</v>
      </c>
      <c r="Q8" s="150"/>
      <c r="R8" s="150" t="s">
        <v>2</v>
      </c>
      <c r="S8" s="150" t="s">
        <v>3</v>
      </c>
      <c r="T8" s="150" t="s">
        <v>4</v>
      </c>
    </row>
    <row r="9" spans="1:24" ht="15.75" customHeight="1" x14ac:dyDescent="0.25">
      <c r="A9" s="432" t="s">
        <v>5</v>
      </c>
      <c r="B9" s="432"/>
      <c r="C9" s="432"/>
      <c r="D9" s="432"/>
      <c r="E9" s="432"/>
      <c r="F9" s="432"/>
      <c r="G9" s="432"/>
      <c r="H9" s="432"/>
      <c r="I9" s="432"/>
      <c r="J9" s="432"/>
      <c r="K9" s="432"/>
      <c r="L9" s="432"/>
      <c r="M9" s="432"/>
      <c r="N9" s="432"/>
      <c r="O9" s="432"/>
      <c r="P9" s="432"/>
      <c r="Q9" s="432"/>
      <c r="R9" s="432"/>
      <c r="S9" s="432"/>
      <c r="T9" s="432"/>
    </row>
    <row r="10" spans="1:24" ht="15" customHeight="1" x14ac:dyDescent="0.25">
      <c r="A10" s="95"/>
      <c r="B10" s="117"/>
      <c r="C10" s="117"/>
      <c r="D10" s="117"/>
      <c r="E10" s="117"/>
      <c r="F10" s="117"/>
      <c r="G10" s="117"/>
      <c r="H10" s="117"/>
      <c r="I10" s="117"/>
      <c r="J10" s="117"/>
      <c r="K10" s="117"/>
      <c r="L10" s="117"/>
      <c r="M10" s="117"/>
      <c r="N10" s="117"/>
      <c r="O10" s="117"/>
      <c r="P10" s="117"/>
      <c r="Q10" s="117"/>
      <c r="R10" s="117"/>
      <c r="S10" s="117"/>
      <c r="T10" s="117"/>
    </row>
    <row r="11" spans="1:24" ht="15" customHeight="1" x14ac:dyDescent="0.25">
      <c r="A11" s="110" t="s">
        <v>0</v>
      </c>
      <c r="B11" s="137">
        <f>SUM(B12:B18)</f>
        <v>130235</v>
      </c>
      <c r="C11" s="137">
        <f t="shared" ref="C11:D11" si="0">SUM(C12:C18)</f>
        <v>36526</v>
      </c>
      <c r="D11" s="137">
        <f t="shared" si="0"/>
        <v>93709</v>
      </c>
      <c r="E11" s="137"/>
      <c r="F11" s="137">
        <f>SUM(F12:F18)</f>
        <v>7130</v>
      </c>
      <c r="G11" s="137">
        <f t="shared" ref="G11" si="1">SUM(G12:G18)</f>
        <v>2268</v>
      </c>
      <c r="H11" s="137">
        <f t="shared" ref="H11" si="2">SUM(H12:H18)</f>
        <v>4862</v>
      </c>
      <c r="I11" s="137"/>
      <c r="J11" s="137">
        <f>SUM(J12:J18)</f>
        <v>3024</v>
      </c>
      <c r="K11" s="137">
        <f t="shared" ref="K11" si="3">SUM(K12:K18)</f>
        <v>424</v>
      </c>
      <c r="L11" s="137">
        <f t="shared" ref="L11" si="4">SUM(L12:L18)</f>
        <v>2600</v>
      </c>
      <c r="M11" s="137"/>
      <c r="N11" s="137">
        <f>SUM(N12:N18)</f>
        <v>95569</v>
      </c>
      <c r="O11" s="137">
        <f t="shared" ref="O11" si="5">SUM(O12:O18)</f>
        <v>26509</v>
      </c>
      <c r="P11" s="137">
        <f t="shared" ref="P11" si="6">SUM(P12:P18)</f>
        <v>69060</v>
      </c>
      <c r="Q11" s="127"/>
      <c r="R11" s="137">
        <f>SUM(R12:R18)</f>
        <v>24512</v>
      </c>
      <c r="S11" s="137">
        <f t="shared" ref="S11" si="7">SUM(S12:S18)</f>
        <v>7325</v>
      </c>
      <c r="T11" s="137">
        <f t="shared" ref="T11" si="8">SUM(T12:T18)</f>
        <v>17187</v>
      </c>
    </row>
    <row r="12" spans="1:24" ht="15" customHeight="1" x14ac:dyDescent="0.25">
      <c r="A12" s="128" t="s">
        <v>119</v>
      </c>
      <c r="B12" s="129">
        <f>+F12+J12+N12+R12</f>
        <v>12455</v>
      </c>
      <c r="C12" s="129">
        <f t="shared" ref="C12:C17" si="9">+G12+K12+O12+S12</f>
        <v>1114</v>
      </c>
      <c r="D12" s="129">
        <f t="shared" ref="D12:D17" si="10">+H12+L12+P12+T12</f>
        <v>11341</v>
      </c>
      <c r="E12" s="129"/>
      <c r="F12" s="129">
        <f>+G12+H12</f>
        <v>419</v>
      </c>
      <c r="G12" s="129">
        <v>32</v>
      </c>
      <c r="H12" s="129">
        <v>387</v>
      </c>
      <c r="I12" s="129"/>
      <c r="J12" s="129">
        <f>+K12+L12</f>
        <v>34</v>
      </c>
      <c r="K12" s="129">
        <v>1</v>
      </c>
      <c r="L12" s="129">
        <v>33</v>
      </c>
      <c r="M12" s="129"/>
      <c r="N12" s="129">
        <f>+O12+P12</f>
        <v>10818</v>
      </c>
      <c r="O12" s="129">
        <v>842</v>
      </c>
      <c r="P12" s="129">
        <v>9976</v>
      </c>
      <c r="Q12" s="129"/>
      <c r="R12" s="129">
        <v>1184</v>
      </c>
      <c r="S12" s="129">
        <v>239</v>
      </c>
      <c r="T12" s="129">
        <v>945</v>
      </c>
    </row>
    <row r="13" spans="1:24" ht="15" customHeight="1" x14ac:dyDescent="0.25">
      <c r="A13" s="128" t="s">
        <v>120</v>
      </c>
      <c r="B13" s="130">
        <f t="shared" ref="B13:B17" si="11">+F13+J13+N13+R13</f>
        <v>53224</v>
      </c>
      <c r="C13" s="130">
        <f t="shared" si="9"/>
        <v>13120</v>
      </c>
      <c r="D13" s="130">
        <f t="shared" si="10"/>
        <v>40104</v>
      </c>
      <c r="E13" s="129"/>
      <c r="F13" s="129">
        <f t="shared" ref="F13:F17" si="12">+G13+H13</f>
        <v>3369</v>
      </c>
      <c r="G13" s="129">
        <v>933</v>
      </c>
      <c r="H13" s="129">
        <v>2436</v>
      </c>
      <c r="I13" s="129"/>
      <c r="J13" s="129">
        <f t="shared" ref="J13:J17" si="13">+K13+L13</f>
        <v>964</v>
      </c>
      <c r="K13" s="129">
        <v>115</v>
      </c>
      <c r="L13" s="129">
        <v>849</v>
      </c>
      <c r="M13" s="129"/>
      <c r="N13" s="129">
        <f t="shared" ref="N13:N17" si="14">+O13+P13</f>
        <v>34900</v>
      </c>
      <c r="O13" s="129">
        <v>8348</v>
      </c>
      <c r="P13" s="129">
        <v>26552</v>
      </c>
      <c r="Q13" s="129"/>
      <c r="R13" s="129">
        <f t="shared" ref="R13:R17" si="15">+S13+T13</f>
        <v>13991</v>
      </c>
      <c r="S13" s="129">
        <v>3724</v>
      </c>
      <c r="T13" s="129">
        <v>10267</v>
      </c>
    </row>
    <row r="14" spans="1:24" ht="15" customHeight="1" x14ac:dyDescent="0.25">
      <c r="A14" s="128" t="s">
        <v>123</v>
      </c>
      <c r="B14" s="130">
        <f t="shared" si="11"/>
        <v>34</v>
      </c>
      <c r="C14" s="130">
        <f t="shared" si="9"/>
        <v>9</v>
      </c>
      <c r="D14" s="130">
        <f t="shared" si="10"/>
        <v>25</v>
      </c>
      <c r="E14" s="129"/>
      <c r="F14" s="129">
        <f t="shared" si="12"/>
        <v>4</v>
      </c>
      <c r="G14" s="129">
        <v>1</v>
      </c>
      <c r="H14" s="129">
        <v>3</v>
      </c>
      <c r="I14" s="129"/>
      <c r="J14" s="129">
        <f t="shared" si="13"/>
        <v>3</v>
      </c>
      <c r="K14" s="129">
        <v>0</v>
      </c>
      <c r="L14" s="129">
        <v>3</v>
      </c>
      <c r="M14" s="129"/>
      <c r="N14" s="129">
        <f t="shared" si="14"/>
        <v>16</v>
      </c>
      <c r="O14" s="129">
        <v>2</v>
      </c>
      <c r="P14" s="129">
        <v>14</v>
      </c>
      <c r="Q14" s="129"/>
      <c r="R14" s="129">
        <f t="shared" si="15"/>
        <v>11</v>
      </c>
      <c r="S14" s="129">
        <v>6</v>
      </c>
      <c r="T14" s="129">
        <v>5</v>
      </c>
    </row>
    <row r="15" spans="1:24" ht="15" customHeight="1" x14ac:dyDescent="0.25">
      <c r="A15" s="128" t="s">
        <v>376</v>
      </c>
      <c r="B15" s="130">
        <f t="shared" si="11"/>
        <v>44590</v>
      </c>
      <c r="C15" s="130">
        <f t="shared" si="9"/>
        <v>18249</v>
      </c>
      <c r="D15" s="130">
        <f t="shared" si="10"/>
        <v>26341</v>
      </c>
      <c r="E15" s="129"/>
      <c r="F15" s="129">
        <f t="shared" si="12"/>
        <v>2863</v>
      </c>
      <c r="G15" s="129">
        <v>1102</v>
      </c>
      <c r="H15" s="129">
        <v>1761</v>
      </c>
      <c r="I15" s="129"/>
      <c r="J15" s="129">
        <f t="shared" si="13"/>
        <v>1886</v>
      </c>
      <c r="K15" s="129">
        <v>290</v>
      </c>
      <c r="L15" s="129">
        <v>1596</v>
      </c>
      <c r="M15" s="129"/>
      <c r="N15" s="129">
        <f t="shared" si="14"/>
        <v>32169</v>
      </c>
      <c r="O15" s="129">
        <v>13985</v>
      </c>
      <c r="P15" s="129">
        <v>18184</v>
      </c>
      <c r="Q15" s="129"/>
      <c r="R15" s="129">
        <f t="shared" si="15"/>
        <v>7672</v>
      </c>
      <c r="S15" s="129">
        <v>2872</v>
      </c>
      <c r="T15" s="129">
        <v>4800</v>
      </c>
    </row>
    <row r="16" spans="1:24" ht="15" customHeight="1" x14ac:dyDescent="0.25">
      <c r="A16" s="128" t="s">
        <v>132</v>
      </c>
      <c r="B16" s="129">
        <f t="shared" si="11"/>
        <v>14517</v>
      </c>
      <c r="C16" s="129">
        <f t="shared" si="9"/>
        <v>1906</v>
      </c>
      <c r="D16" s="129">
        <f t="shared" si="10"/>
        <v>12611</v>
      </c>
      <c r="E16" s="129"/>
      <c r="F16" s="129">
        <f t="shared" si="12"/>
        <v>60</v>
      </c>
      <c r="G16" s="129">
        <v>3</v>
      </c>
      <c r="H16" s="129">
        <v>57</v>
      </c>
      <c r="I16" s="129"/>
      <c r="J16" s="129">
        <f t="shared" si="13"/>
        <v>5</v>
      </c>
      <c r="K16" s="129">
        <v>2</v>
      </c>
      <c r="L16" s="129">
        <v>3</v>
      </c>
      <c r="M16" s="129"/>
      <c r="N16" s="129">
        <v>13660</v>
      </c>
      <c r="O16" s="129">
        <v>1729</v>
      </c>
      <c r="P16" s="129">
        <v>11931</v>
      </c>
      <c r="Q16" s="129"/>
      <c r="R16" s="129">
        <f t="shared" si="15"/>
        <v>792</v>
      </c>
      <c r="S16" s="129">
        <v>172</v>
      </c>
      <c r="T16" s="129">
        <v>620</v>
      </c>
    </row>
    <row r="17" spans="1:20" ht="15" customHeight="1" x14ac:dyDescent="0.25">
      <c r="A17" s="128" t="s">
        <v>133</v>
      </c>
      <c r="B17" s="129">
        <f t="shared" si="11"/>
        <v>4569</v>
      </c>
      <c r="C17" s="129">
        <f t="shared" si="9"/>
        <v>1790</v>
      </c>
      <c r="D17" s="129">
        <f t="shared" si="10"/>
        <v>2779</v>
      </c>
      <c r="E17" s="129"/>
      <c r="F17" s="129">
        <f t="shared" si="12"/>
        <v>305</v>
      </c>
      <c r="G17" s="129">
        <v>139</v>
      </c>
      <c r="H17" s="129">
        <v>166</v>
      </c>
      <c r="I17" s="129"/>
      <c r="J17" s="129">
        <f t="shared" si="13"/>
        <v>132</v>
      </c>
      <c r="K17" s="129">
        <v>16</v>
      </c>
      <c r="L17" s="129">
        <v>116</v>
      </c>
      <c r="M17" s="129"/>
      <c r="N17" s="129">
        <f t="shared" si="14"/>
        <v>3438</v>
      </c>
      <c r="O17" s="129">
        <v>1370</v>
      </c>
      <c r="P17" s="129">
        <v>2068</v>
      </c>
      <c r="Q17" s="129"/>
      <c r="R17" s="129">
        <f t="shared" si="15"/>
        <v>694</v>
      </c>
      <c r="S17" s="129">
        <v>265</v>
      </c>
      <c r="T17" s="129">
        <v>429</v>
      </c>
    </row>
    <row r="18" spans="1:20" ht="15" customHeight="1" x14ac:dyDescent="0.25">
      <c r="A18" s="128" t="s">
        <v>455</v>
      </c>
      <c r="B18" s="129">
        <v>846</v>
      </c>
      <c r="C18" s="129">
        <v>338</v>
      </c>
      <c r="D18" s="129">
        <v>508</v>
      </c>
      <c r="E18" s="129"/>
      <c r="F18" s="129">
        <v>110</v>
      </c>
      <c r="G18" s="129">
        <v>58</v>
      </c>
      <c r="H18" s="129">
        <v>52</v>
      </c>
      <c r="I18" s="129"/>
      <c r="J18" s="129">
        <v>0</v>
      </c>
      <c r="K18" s="129">
        <v>0</v>
      </c>
      <c r="L18" s="129">
        <v>0</v>
      </c>
      <c r="M18" s="129"/>
      <c r="N18" s="129">
        <v>568</v>
      </c>
      <c r="O18" s="129">
        <v>233</v>
      </c>
      <c r="P18" s="129">
        <v>335</v>
      </c>
      <c r="Q18" s="129"/>
      <c r="R18" s="129">
        <v>168</v>
      </c>
      <c r="S18" s="129">
        <v>47</v>
      </c>
      <c r="T18" s="129">
        <v>121</v>
      </c>
    </row>
    <row r="19" spans="1:20" ht="15" customHeight="1" x14ac:dyDescent="0.25">
      <c r="A19" s="95"/>
      <c r="B19" s="95"/>
      <c r="C19" s="95"/>
      <c r="D19" s="95"/>
      <c r="E19" s="95"/>
      <c r="F19" s="95"/>
      <c r="G19" s="95"/>
      <c r="H19" s="95"/>
      <c r="I19" s="95"/>
      <c r="J19" s="95"/>
      <c r="K19" s="95"/>
      <c r="L19" s="95"/>
      <c r="M19" s="95"/>
      <c r="N19" s="95"/>
      <c r="O19" s="95"/>
      <c r="P19" s="95"/>
      <c r="Q19" s="98"/>
      <c r="R19" s="98"/>
      <c r="S19" s="98"/>
      <c r="T19" s="98"/>
    </row>
    <row r="20" spans="1:20" ht="15" customHeight="1" x14ac:dyDescent="0.25">
      <c r="A20" s="432" t="s">
        <v>8</v>
      </c>
      <c r="B20" s="432"/>
      <c r="C20" s="432"/>
      <c r="D20" s="432"/>
      <c r="E20" s="432"/>
      <c r="F20" s="432"/>
      <c r="G20" s="432"/>
      <c r="H20" s="432"/>
      <c r="I20" s="432"/>
      <c r="J20" s="432"/>
      <c r="K20" s="432"/>
      <c r="L20" s="432"/>
      <c r="M20" s="432"/>
      <c r="N20" s="432"/>
      <c r="O20" s="432"/>
      <c r="P20" s="432"/>
      <c r="Q20" s="432"/>
      <c r="R20" s="432"/>
      <c r="S20" s="432"/>
      <c r="T20" s="432"/>
    </row>
    <row r="21" spans="1:20" ht="15" customHeight="1" x14ac:dyDescent="0.25">
      <c r="A21" s="106"/>
      <c r="B21" s="117"/>
      <c r="C21" s="117"/>
      <c r="D21" s="117"/>
      <c r="E21" s="117"/>
      <c r="F21" s="117"/>
      <c r="G21" s="117"/>
      <c r="H21" s="117"/>
      <c r="I21" s="117"/>
      <c r="J21" s="117"/>
      <c r="K21" s="117"/>
      <c r="L21" s="117"/>
      <c r="M21" s="117"/>
      <c r="N21" s="117"/>
      <c r="O21" s="117"/>
      <c r="P21" s="117"/>
      <c r="Q21" s="117"/>
      <c r="R21" s="117"/>
      <c r="S21" s="117"/>
      <c r="T21" s="117"/>
    </row>
    <row r="22" spans="1:20" ht="15" customHeight="1" x14ac:dyDescent="0.25">
      <c r="A22" s="110" t="s">
        <v>0</v>
      </c>
      <c r="B22" s="140">
        <f>+C22+D22</f>
        <v>100</v>
      </c>
      <c r="C22" s="140">
        <f t="shared" ref="C22:C29" si="16">+C11/B11*100</f>
        <v>28.0462241332975</v>
      </c>
      <c r="D22" s="140">
        <f t="shared" ref="D22:D29" si="17">+D11/B11*100</f>
        <v>71.9537758667025</v>
      </c>
      <c r="E22" s="140"/>
      <c r="F22" s="140">
        <f>+G22+H22</f>
        <v>100</v>
      </c>
      <c r="G22" s="140">
        <f t="shared" ref="G22:G29" si="18">+G11/F11*100</f>
        <v>31.809256661991586</v>
      </c>
      <c r="H22" s="140">
        <f t="shared" ref="H22:H29" si="19">+H11/F11*100</f>
        <v>68.190743338008417</v>
      </c>
      <c r="I22" s="140"/>
      <c r="J22" s="140">
        <f>+K22+L22</f>
        <v>100</v>
      </c>
      <c r="K22" s="140">
        <f t="shared" ref="K22:K28" si="20">+K11/J11*100</f>
        <v>14.02116402116402</v>
      </c>
      <c r="L22" s="140">
        <f t="shared" ref="L22:L28" si="21">+L11/J11*100</f>
        <v>85.978835978835974</v>
      </c>
      <c r="M22" s="140"/>
      <c r="N22" s="140">
        <f>+O22+P22</f>
        <v>100</v>
      </c>
      <c r="O22" s="140">
        <f t="shared" ref="O22:O29" si="22">+O11/N11*100</f>
        <v>27.738074061672719</v>
      </c>
      <c r="P22" s="140">
        <f t="shared" ref="P22:P29" si="23">+P11/N11*100</f>
        <v>72.261925938327281</v>
      </c>
      <c r="Q22" s="141"/>
      <c r="R22" s="140">
        <f>+S22+T22</f>
        <v>100</v>
      </c>
      <c r="S22" s="140">
        <f t="shared" ref="S22:S29" si="24">+S11/R11*100</f>
        <v>29.883322454308093</v>
      </c>
      <c r="T22" s="140">
        <f t="shared" ref="T22:T29" si="25">+T11/R11*100</f>
        <v>70.116677545691914</v>
      </c>
    </row>
    <row r="23" spans="1:20" ht="15" customHeight="1" x14ac:dyDescent="0.25">
      <c r="A23" s="128" t="s">
        <v>119</v>
      </c>
      <c r="B23" s="141">
        <f t="shared" ref="B23:B28" si="26">+C23+D23</f>
        <v>100</v>
      </c>
      <c r="C23" s="141">
        <f t="shared" si="16"/>
        <v>8.9441991168205544</v>
      </c>
      <c r="D23" s="141">
        <f t="shared" si="17"/>
        <v>91.055800883179444</v>
      </c>
      <c r="E23" s="141"/>
      <c r="F23" s="141">
        <f t="shared" ref="F23:F28" si="27">+G23+H23</f>
        <v>100</v>
      </c>
      <c r="G23" s="141">
        <f t="shared" si="18"/>
        <v>7.6372315035799527</v>
      </c>
      <c r="H23" s="141">
        <f t="shared" si="19"/>
        <v>92.362768496420045</v>
      </c>
      <c r="I23" s="141"/>
      <c r="J23" s="141">
        <f t="shared" ref="J23:J28" si="28">+K23+L23</f>
        <v>100</v>
      </c>
      <c r="K23" s="141">
        <f t="shared" si="20"/>
        <v>2.9411764705882351</v>
      </c>
      <c r="L23" s="141">
        <f t="shared" si="21"/>
        <v>97.058823529411768</v>
      </c>
      <c r="M23" s="141"/>
      <c r="N23" s="141">
        <f t="shared" ref="N23:N28" si="29">+O23+P23</f>
        <v>100.00000000000001</v>
      </c>
      <c r="O23" s="141">
        <f t="shared" si="22"/>
        <v>7.7833240894804954</v>
      </c>
      <c r="P23" s="141">
        <f t="shared" si="23"/>
        <v>92.216675910519513</v>
      </c>
      <c r="Q23" s="141"/>
      <c r="R23" s="141">
        <f t="shared" ref="R23:R28" si="30">+S23+T23</f>
        <v>100</v>
      </c>
      <c r="S23" s="141">
        <f t="shared" si="24"/>
        <v>20.185810810810811</v>
      </c>
      <c r="T23" s="141">
        <f t="shared" si="25"/>
        <v>79.814189189189193</v>
      </c>
    </row>
    <row r="24" spans="1:20" ht="15" customHeight="1" x14ac:dyDescent="0.25">
      <c r="A24" s="128" t="s">
        <v>120</v>
      </c>
      <c r="B24" s="141">
        <f t="shared" si="26"/>
        <v>99.999999999999986</v>
      </c>
      <c r="C24" s="141">
        <f t="shared" si="16"/>
        <v>24.650533593867426</v>
      </c>
      <c r="D24" s="141">
        <f t="shared" si="17"/>
        <v>75.349466406132564</v>
      </c>
      <c r="E24" s="141"/>
      <c r="F24" s="141">
        <f t="shared" si="27"/>
        <v>100.00000000000001</v>
      </c>
      <c r="G24" s="141">
        <f t="shared" si="18"/>
        <v>27.693677649154054</v>
      </c>
      <c r="H24" s="141">
        <f t="shared" si="19"/>
        <v>72.30632235084596</v>
      </c>
      <c r="I24" s="141"/>
      <c r="J24" s="141">
        <f t="shared" si="28"/>
        <v>100</v>
      </c>
      <c r="K24" s="141">
        <f t="shared" si="20"/>
        <v>11.929460580912863</v>
      </c>
      <c r="L24" s="141">
        <f t="shared" si="21"/>
        <v>88.07053941908714</v>
      </c>
      <c r="M24" s="141"/>
      <c r="N24" s="141">
        <f t="shared" si="29"/>
        <v>100</v>
      </c>
      <c r="O24" s="141">
        <f t="shared" si="22"/>
        <v>23.91977077363897</v>
      </c>
      <c r="P24" s="141">
        <f t="shared" si="23"/>
        <v>76.080229226361027</v>
      </c>
      <c r="Q24" s="141"/>
      <c r="R24" s="141">
        <f t="shared" si="30"/>
        <v>100</v>
      </c>
      <c r="S24" s="141">
        <f t="shared" si="24"/>
        <v>26.617110999928528</v>
      </c>
      <c r="T24" s="141">
        <f t="shared" si="25"/>
        <v>73.382889000071472</v>
      </c>
    </row>
    <row r="25" spans="1:20" ht="15" customHeight="1" x14ac:dyDescent="0.25">
      <c r="A25" s="128" t="s">
        <v>123</v>
      </c>
      <c r="B25" s="141">
        <f t="shared" si="26"/>
        <v>100</v>
      </c>
      <c r="C25" s="141">
        <f t="shared" si="16"/>
        <v>26.47058823529412</v>
      </c>
      <c r="D25" s="141">
        <f t="shared" si="17"/>
        <v>73.529411764705884</v>
      </c>
      <c r="E25" s="141"/>
      <c r="F25" s="141">
        <f t="shared" si="27"/>
        <v>100</v>
      </c>
      <c r="G25" s="141">
        <f t="shared" si="18"/>
        <v>25</v>
      </c>
      <c r="H25" s="141">
        <f t="shared" si="19"/>
        <v>75</v>
      </c>
      <c r="I25" s="141"/>
      <c r="J25" s="141">
        <f t="shared" si="28"/>
        <v>100</v>
      </c>
      <c r="K25" s="141">
        <f t="shared" si="20"/>
        <v>0</v>
      </c>
      <c r="L25" s="141">
        <f t="shared" si="21"/>
        <v>100</v>
      </c>
      <c r="M25" s="141"/>
      <c r="N25" s="141">
        <f t="shared" si="29"/>
        <v>100</v>
      </c>
      <c r="O25" s="141">
        <f t="shared" si="22"/>
        <v>12.5</v>
      </c>
      <c r="P25" s="141">
        <f t="shared" si="23"/>
        <v>87.5</v>
      </c>
      <c r="Q25" s="141"/>
      <c r="R25" s="141">
        <f t="shared" si="30"/>
        <v>100</v>
      </c>
      <c r="S25" s="141">
        <f t="shared" si="24"/>
        <v>54.54545454545454</v>
      </c>
      <c r="T25" s="141">
        <f t="shared" si="25"/>
        <v>45.454545454545453</v>
      </c>
    </row>
    <row r="26" spans="1:20" ht="15" customHeight="1" x14ac:dyDescent="0.25">
      <c r="A26" s="128" t="s">
        <v>376</v>
      </c>
      <c r="B26" s="141">
        <f t="shared" si="26"/>
        <v>100</v>
      </c>
      <c r="C26" s="141">
        <f t="shared" si="16"/>
        <v>40.926216640502354</v>
      </c>
      <c r="D26" s="141">
        <f t="shared" si="17"/>
        <v>59.073783359497646</v>
      </c>
      <c r="E26" s="141"/>
      <c r="F26" s="141">
        <f t="shared" si="27"/>
        <v>100</v>
      </c>
      <c r="G26" s="141">
        <f t="shared" si="18"/>
        <v>38.491093258819419</v>
      </c>
      <c r="H26" s="141">
        <f t="shared" si="19"/>
        <v>61.508906741180581</v>
      </c>
      <c r="I26" s="141"/>
      <c r="J26" s="141">
        <f t="shared" si="28"/>
        <v>100</v>
      </c>
      <c r="K26" s="141">
        <f t="shared" si="20"/>
        <v>15.37645811240721</v>
      </c>
      <c r="L26" s="141">
        <f t="shared" si="21"/>
        <v>84.623541887592793</v>
      </c>
      <c r="M26" s="141"/>
      <c r="N26" s="141">
        <f t="shared" si="29"/>
        <v>100</v>
      </c>
      <c r="O26" s="141">
        <f t="shared" si="22"/>
        <v>43.473530417482671</v>
      </c>
      <c r="P26" s="141">
        <f t="shared" si="23"/>
        <v>56.526469582517336</v>
      </c>
      <c r="Q26" s="141"/>
      <c r="R26" s="141">
        <f t="shared" si="30"/>
        <v>100</v>
      </c>
      <c r="S26" s="141">
        <f t="shared" si="24"/>
        <v>37.434827945776853</v>
      </c>
      <c r="T26" s="141">
        <f t="shared" si="25"/>
        <v>62.565172054223147</v>
      </c>
    </row>
    <row r="27" spans="1:20" ht="15" customHeight="1" x14ac:dyDescent="0.25">
      <c r="A27" s="132" t="s">
        <v>132</v>
      </c>
      <c r="B27" s="142">
        <f t="shared" si="26"/>
        <v>100</v>
      </c>
      <c r="C27" s="142">
        <f t="shared" si="16"/>
        <v>13.129434456154854</v>
      </c>
      <c r="D27" s="142">
        <f t="shared" si="17"/>
        <v>86.870565543845146</v>
      </c>
      <c r="E27" s="142"/>
      <c r="F27" s="142">
        <f t="shared" si="27"/>
        <v>100</v>
      </c>
      <c r="G27" s="142">
        <f t="shared" si="18"/>
        <v>5</v>
      </c>
      <c r="H27" s="142">
        <f t="shared" si="19"/>
        <v>95</v>
      </c>
      <c r="I27" s="142"/>
      <c r="J27" s="142">
        <f t="shared" si="28"/>
        <v>100</v>
      </c>
      <c r="K27" s="142">
        <f t="shared" si="20"/>
        <v>40</v>
      </c>
      <c r="L27" s="142">
        <f t="shared" si="21"/>
        <v>60</v>
      </c>
      <c r="M27" s="142"/>
      <c r="N27" s="142">
        <f t="shared" si="29"/>
        <v>100</v>
      </c>
      <c r="O27" s="142">
        <f t="shared" si="22"/>
        <v>12.657393850658858</v>
      </c>
      <c r="P27" s="142">
        <f t="shared" si="23"/>
        <v>87.342606149341137</v>
      </c>
      <c r="Q27" s="141"/>
      <c r="R27" s="142">
        <f t="shared" si="30"/>
        <v>100.00000000000001</v>
      </c>
      <c r="S27" s="142">
        <f t="shared" si="24"/>
        <v>21.71717171717172</v>
      </c>
      <c r="T27" s="142">
        <f t="shared" si="25"/>
        <v>78.282828282828291</v>
      </c>
    </row>
    <row r="28" spans="1:20" ht="15" customHeight="1" x14ac:dyDescent="0.25">
      <c r="A28" s="132" t="s">
        <v>133</v>
      </c>
      <c r="B28" s="142">
        <f t="shared" si="26"/>
        <v>100</v>
      </c>
      <c r="C28" s="142">
        <f t="shared" si="16"/>
        <v>39.177062814620264</v>
      </c>
      <c r="D28" s="142">
        <f t="shared" si="17"/>
        <v>60.822937185379736</v>
      </c>
      <c r="E28" s="142"/>
      <c r="F28" s="142">
        <f t="shared" si="27"/>
        <v>100</v>
      </c>
      <c r="G28" s="142">
        <f t="shared" si="18"/>
        <v>45.57377049180328</v>
      </c>
      <c r="H28" s="142">
        <f t="shared" si="19"/>
        <v>54.42622950819672</v>
      </c>
      <c r="I28" s="142"/>
      <c r="J28" s="142">
        <f t="shared" si="28"/>
        <v>100</v>
      </c>
      <c r="K28" s="142">
        <f t="shared" si="20"/>
        <v>12.121212121212121</v>
      </c>
      <c r="L28" s="142">
        <f t="shared" si="21"/>
        <v>87.878787878787875</v>
      </c>
      <c r="M28" s="142"/>
      <c r="N28" s="142">
        <f t="shared" si="29"/>
        <v>100</v>
      </c>
      <c r="O28" s="142">
        <f t="shared" si="22"/>
        <v>39.848749272833047</v>
      </c>
      <c r="P28" s="142">
        <f t="shared" si="23"/>
        <v>60.151250727166961</v>
      </c>
      <c r="Q28" s="142"/>
      <c r="R28" s="142">
        <f t="shared" si="30"/>
        <v>100</v>
      </c>
      <c r="S28" s="142">
        <f t="shared" si="24"/>
        <v>38.184438040345817</v>
      </c>
      <c r="T28" s="142">
        <f t="shared" si="25"/>
        <v>61.815561959654175</v>
      </c>
    </row>
    <row r="29" spans="1:20" ht="15" customHeight="1" thickBot="1" x14ac:dyDescent="0.3">
      <c r="A29" s="132" t="s">
        <v>455</v>
      </c>
      <c r="B29" s="143">
        <f t="shared" ref="B29" si="31">+C29+D29</f>
        <v>100</v>
      </c>
      <c r="C29" s="143">
        <f t="shared" si="16"/>
        <v>39.952718676122934</v>
      </c>
      <c r="D29" s="143">
        <f t="shared" si="17"/>
        <v>60.047281323877066</v>
      </c>
      <c r="E29" s="143"/>
      <c r="F29" s="143">
        <f t="shared" ref="F29" si="32">+G29+H29</f>
        <v>100</v>
      </c>
      <c r="G29" s="143">
        <f t="shared" si="18"/>
        <v>52.72727272727272</v>
      </c>
      <c r="H29" s="143">
        <f t="shared" si="19"/>
        <v>47.272727272727273</v>
      </c>
      <c r="I29" s="143"/>
      <c r="J29" s="143">
        <v>0</v>
      </c>
      <c r="K29" s="143">
        <v>0</v>
      </c>
      <c r="L29" s="143">
        <v>0</v>
      </c>
      <c r="M29" s="143"/>
      <c r="N29" s="143">
        <f t="shared" ref="N29" si="33">+O29+P29</f>
        <v>100</v>
      </c>
      <c r="O29" s="143">
        <f t="shared" si="22"/>
        <v>41.021126760563384</v>
      </c>
      <c r="P29" s="143">
        <f t="shared" si="23"/>
        <v>58.978873239436624</v>
      </c>
      <c r="Q29" s="143"/>
      <c r="R29" s="143">
        <f t="shared" ref="R29" si="34">+S29+T29</f>
        <v>100</v>
      </c>
      <c r="S29" s="143">
        <f t="shared" si="24"/>
        <v>27.976190476190478</v>
      </c>
      <c r="T29" s="143">
        <f t="shared" si="25"/>
        <v>72.023809523809518</v>
      </c>
    </row>
    <row r="30" spans="1:20" ht="26.25" customHeight="1" x14ac:dyDescent="0.25">
      <c r="A30" s="404" t="s">
        <v>402</v>
      </c>
      <c r="B30" s="404"/>
      <c r="C30" s="404"/>
      <c r="D30" s="404"/>
      <c r="E30" s="404"/>
      <c r="F30" s="404"/>
      <c r="G30" s="404"/>
      <c r="H30" s="404"/>
      <c r="I30" s="404"/>
      <c r="J30" s="404"/>
      <c r="K30" s="404"/>
      <c r="L30" s="404"/>
      <c r="M30" s="404"/>
      <c r="N30" s="404"/>
      <c r="O30" s="404"/>
      <c r="P30" s="404"/>
      <c r="Q30" s="404"/>
      <c r="R30" s="404"/>
      <c r="S30" s="404"/>
      <c r="T30" s="404"/>
    </row>
    <row r="31" spans="1:20" s="85" customFormat="1" ht="12" x14ac:dyDescent="0.25">
      <c r="A31" s="405" t="s">
        <v>375</v>
      </c>
      <c r="B31" s="405"/>
      <c r="C31" s="405"/>
      <c r="D31" s="405"/>
      <c r="E31" s="405"/>
      <c r="F31" s="405"/>
      <c r="G31" s="405"/>
      <c r="H31" s="405"/>
      <c r="I31" s="405"/>
      <c r="J31" s="405"/>
      <c r="K31" s="405"/>
      <c r="L31" s="405"/>
      <c r="M31" s="405"/>
      <c r="N31" s="405"/>
      <c r="O31" s="405"/>
      <c r="P31" s="405"/>
      <c r="Q31" s="405"/>
      <c r="R31" s="405"/>
      <c r="S31" s="405"/>
      <c r="T31" s="405"/>
    </row>
    <row r="32" spans="1:20" s="85" customFormat="1" ht="12" x14ac:dyDescent="0.25">
      <c r="A32" s="402" t="s">
        <v>366</v>
      </c>
      <c r="B32" s="402"/>
      <c r="C32" s="402"/>
      <c r="D32" s="402"/>
      <c r="E32" s="402"/>
      <c r="F32" s="402"/>
      <c r="G32" s="402"/>
      <c r="H32" s="402"/>
      <c r="I32" s="402"/>
      <c r="J32" s="402"/>
      <c r="K32" s="402"/>
      <c r="L32" s="402"/>
      <c r="M32" s="402"/>
      <c r="N32" s="402"/>
      <c r="O32" s="402"/>
      <c r="P32" s="402"/>
      <c r="Q32" s="402"/>
      <c r="R32" s="402"/>
      <c r="S32" s="402"/>
      <c r="T32" s="402"/>
    </row>
    <row r="33" spans="1:20" s="85" customFormat="1" x14ac:dyDescent="0.25">
      <c r="A33" s="79"/>
      <c r="B33" s="79"/>
      <c r="C33" s="79"/>
      <c r="D33" s="79"/>
      <c r="E33" s="79"/>
      <c r="F33" s="79"/>
      <c r="G33" s="79"/>
      <c r="H33" s="79"/>
      <c r="I33" s="79"/>
      <c r="J33" s="79"/>
      <c r="K33" s="79"/>
      <c r="L33" s="79"/>
      <c r="M33" s="79"/>
      <c r="N33" s="79"/>
      <c r="O33" s="79"/>
      <c r="P33" s="79"/>
      <c r="Q33" s="79"/>
      <c r="R33" s="79"/>
      <c r="S33" s="79"/>
      <c r="T33" s="79"/>
    </row>
  </sheetData>
  <mergeCells count="17">
    <mergeCell ref="W1:W2"/>
    <mergeCell ref="A9:T9"/>
    <mergeCell ref="A20:T20"/>
    <mergeCell ref="A1:T1"/>
    <mergeCell ref="A30:T30"/>
    <mergeCell ref="A7:A8"/>
    <mergeCell ref="A2:T2"/>
    <mergeCell ref="A3:T3"/>
    <mergeCell ref="A4:T4"/>
    <mergeCell ref="A5:T5"/>
    <mergeCell ref="R7:T7"/>
    <mergeCell ref="B7:D7"/>
    <mergeCell ref="F7:H7"/>
    <mergeCell ref="J7:L7"/>
    <mergeCell ref="N7:P7"/>
    <mergeCell ref="A32:T32"/>
    <mergeCell ref="A31:T31"/>
  </mergeCells>
  <hyperlinks>
    <hyperlink ref="W1" location="INDICE!A1" display="INDICE"/>
  </hyperlinks>
  <printOptions horizontalCentered="1"/>
  <pageMargins left="0.70866141732283472" right="0.70866141732283472" top="0.74803149606299213" bottom="0.74803149606299213" header="0.31496062992125984" footer="0.31496062992125984"/>
  <pageSetup scale="7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3"/>
  <sheetViews>
    <sheetView showGridLines="0" zoomScaleNormal="100" workbookViewId="0">
      <selection activeCell="V21" sqref="V21"/>
    </sheetView>
  </sheetViews>
  <sheetFormatPr baseColWidth="10" defaultRowHeight="12.75" x14ac:dyDescent="0.25"/>
  <cols>
    <col min="1" max="1" width="37.28515625" style="79" bestFit="1" customWidth="1"/>
    <col min="2" max="2" width="8.5703125" style="79" bestFit="1" customWidth="1"/>
    <col min="3" max="4" width="7.5703125" style="79" bestFit="1" customWidth="1"/>
    <col min="5" max="5" width="1.7109375" style="79" customWidth="1"/>
    <col min="6" max="8" width="7.7109375" style="79" customWidth="1"/>
    <col min="9" max="9" width="1.7109375" style="79" customWidth="1"/>
    <col min="10" max="12" width="7.7109375" style="79" customWidth="1"/>
    <col min="13" max="13" width="1.7109375" style="79" customWidth="1"/>
    <col min="14" max="16" width="7.5703125" style="79" bestFit="1" customWidth="1"/>
    <col min="17" max="17" width="1.7109375" style="79" customWidth="1"/>
    <col min="18" max="18" width="7.5703125" style="79" bestFit="1" customWidth="1"/>
    <col min="19" max="19" width="6.5703125" style="79" bestFit="1" customWidth="1"/>
    <col min="20" max="20" width="7.5703125" style="79" bestFit="1" customWidth="1"/>
    <col min="21" max="22" width="11.42578125" style="79"/>
    <col min="23" max="23" width="11.140625" style="79" bestFit="1" customWidth="1"/>
    <col min="24" max="252" width="11.42578125" style="79"/>
    <col min="253" max="253" width="32.28515625" style="79" customWidth="1"/>
    <col min="254" max="254" width="6.28515625" style="79" customWidth="1"/>
    <col min="255" max="256" width="6.140625" style="79" customWidth="1"/>
    <col min="257" max="257" width="1.7109375" style="79" customWidth="1"/>
    <col min="258" max="260" width="6.140625" style="79" customWidth="1"/>
    <col min="261" max="261" width="1.7109375" style="79" customWidth="1"/>
    <col min="262" max="264" width="6.140625" style="79" customWidth="1"/>
    <col min="265" max="265" width="1.7109375" style="79" customWidth="1"/>
    <col min="266" max="268" width="6.140625" style="79" customWidth="1"/>
    <col min="269" max="508" width="11.42578125" style="79"/>
    <col min="509" max="509" width="32.28515625" style="79" customWidth="1"/>
    <col min="510" max="510" width="6.28515625" style="79" customWidth="1"/>
    <col min="511" max="512" width="6.140625" style="79" customWidth="1"/>
    <col min="513" max="513" width="1.7109375" style="79" customWidth="1"/>
    <col min="514" max="516" width="6.140625" style="79" customWidth="1"/>
    <col min="517" max="517" width="1.7109375" style="79" customWidth="1"/>
    <col min="518" max="520" width="6.140625" style="79" customWidth="1"/>
    <col min="521" max="521" width="1.7109375" style="79" customWidth="1"/>
    <col min="522" max="524" width="6.140625" style="79" customWidth="1"/>
    <col min="525" max="764" width="11.42578125" style="79"/>
    <col min="765" max="765" width="32.28515625" style="79" customWidth="1"/>
    <col min="766" max="766" width="6.28515625" style="79" customWidth="1"/>
    <col min="767" max="768" width="6.140625" style="79" customWidth="1"/>
    <col min="769" max="769" width="1.7109375" style="79" customWidth="1"/>
    <col min="770" max="772" width="6.140625" style="79" customWidth="1"/>
    <col min="773" max="773" width="1.7109375" style="79" customWidth="1"/>
    <col min="774" max="776" width="6.140625" style="79" customWidth="1"/>
    <col min="777" max="777" width="1.7109375" style="79" customWidth="1"/>
    <col min="778" max="780" width="6.140625" style="79" customWidth="1"/>
    <col min="781" max="1020" width="11.42578125" style="79"/>
    <col min="1021" max="1021" width="32.28515625" style="79" customWidth="1"/>
    <col min="1022" max="1022" width="6.28515625" style="79" customWidth="1"/>
    <col min="1023" max="1024" width="6.140625" style="79" customWidth="1"/>
    <col min="1025" max="1025" width="1.7109375" style="79" customWidth="1"/>
    <col min="1026" max="1028" width="6.140625" style="79" customWidth="1"/>
    <col min="1029" max="1029" width="1.7109375" style="79" customWidth="1"/>
    <col min="1030" max="1032" width="6.140625" style="79" customWidth="1"/>
    <col min="1033" max="1033" width="1.7109375" style="79" customWidth="1"/>
    <col min="1034" max="1036" width="6.140625" style="79" customWidth="1"/>
    <col min="1037" max="1276" width="11.42578125" style="79"/>
    <col min="1277" max="1277" width="32.28515625" style="79" customWidth="1"/>
    <col min="1278" max="1278" width="6.28515625" style="79" customWidth="1"/>
    <col min="1279" max="1280" width="6.140625" style="79" customWidth="1"/>
    <col min="1281" max="1281" width="1.7109375" style="79" customWidth="1"/>
    <col min="1282" max="1284" width="6.140625" style="79" customWidth="1"/>
    <col min="1285" max="1285" width="1.7109375" style="79" customWidth="1"/>
    <col min="1286" max="1288" width="6.140625" style="79" customWidth="1"/>
    <col min="1289" max="1289" width="1.7109375" style="79" customWidth="1"/>
    <col min="1290" max="1292" width="6.140625" style="79" customWidth="1"/>
    <col min="1293" max="1532" width="11.42578125" style="79"/>
    <col min="1533" max="1533" width="32.28515625" style="79" customWidth="1"/>
    <col min="1534" max="1534" width="6.28515625" style="79" customWidth="1"/>
    <col min="1535" max="1536" width="6.140625" style="79" customWidth="1"/>
    <col min="1537" max="1537" width="1.7109375" style="79" customWidth="1"/>
    <col min="1538" max="1540" width="6.140625" style="79" customWidth="1"/>
    <col min="1541" max="1541" width="1.7109375" style="79" customWidth="1"/>
    <col min="1542" max="1544" width="6.140625" style="79" customWidth="1"/>
    <col min="1545" max="1545" width="1.7109375" style="79" customWidth="1"/>
    <col min="1546" max="1548" width="6.140625" style="79" customWidth="1"/>
    <col min="1549" max="1788" width="11.42578125" style="79"/>
    <col min="1789" max="1789" width="32.28515625" style="79" customWidth="1"/>
    <col min="1790" max="1790" width="6.28515625" style="79" customWidth="1"/>
    <col min="1791" max="1792" width="6.140625" style="79" customWidth="1"/>
    <col min="1793" max="1793" width="1.7109375" style="79" customWidth="1"/>
    <col min="1794" max="1796" width="6.140625" style="79" customWidth="1"/>
    <col min="1797" max="1797" width="1.7109375" style="79" customWidth="1"/>
    <col min="1798" max="1800" width="6.140625" style="79" customWidth="1"/>
    <col min="1801" max="1801" width="1.7109375" style="79" customWidth="1"/>
    <col min="1802" max="1804" width="6.140625" style="79" customWidth="1"/>
    <col min="1805" max="2044" width="11.42578125" style="79"/>
    <col min="2045" max="2045" width="32.28515625" style="79" customWidth="1"/>
    <col min="2046" max="2046" width="6.28515625" style="79" customWidth="1"/>
    <col min="2047" max="2048" width="6.140625" style="79" customWidth="1"/>
    <col min="2049" max="2049" width="1.7109375" style="79" customWidth="1"/>
    <col min="2050" max="2052" width="6.140625" style="79" customWidth="1"/>
    <col min="2053" max="2053" width="1.7109375" style="79" customWidth="1"/>
    <col min="2054" max="2056" width="6.140625" style="79" customWidth="1"/>
    <col min="2057" max="2057" width="1.7109375" style="79" customWidth="1"/>
    <col min="2058" max="2060" width="6.140625" style="79" customWidth="1"/>
    <col min="2061" max="2300" width="11.42578125" style="79"/>
    <col min="2301" max="2301" width="32.28515625" style="79" customWidth="1"/>
    <col min="2302" max="2302" width="6.28515625" style="79" customWidth="1"/>
    <col min="2303" max="2304" width="6.140625" style="79" customWidth="1"/>
    <col min="2305" max="2305" width="1.7109375" style="79" customWidth="1"/>
    <col min="2306" max="2308" width="6.140625" style="79" customWidth="1"/>
    <col min="2309" max="2309" width="1.7109375" style="79" customWidth="1"/>
    <col min="2310" max="2312" width="6.140625" style="79" customWidth="1"/>
    <col min="2313" max="2313" width="1.7109375" style="79" customWidth="1"/>
    <col min="2314" max="2316" width="6.140625" style="79" customWidth="1"/>
    <col min="2317" max="2556" width="11.42578125" style="79"/>
    <col min="2557" max="2557" width="32.28515625" style="79" customWidth="1"/>
    <col min="2558" max="2558" width="6.28515625" style="79" customWidth="1"/>
    <col min="2559" max="2560" width="6.140625" style="79" customWidth="1"/>
    <col min="2561" max="2561" width="1.7109375" style="79" customWidth="1"/>
    <col min="2562" max="2564" width="6.140625" style="79" customWidth="1"/>
    <col min="2565" max="2565" width="1.7109375" style="79" customWidth="1"/>
    <col min="2566" max="2568" width="6.140625" style="79" customWidth="1"/>
    <col min="2569" max="2569" width="1.7109375" style="79" customWidth="1"/>
    <col min="2570" max="2572" width="6.140625" style="79" customWidth="1"/>
    <col min="2573" max="2812" width="11.42578125" style="79"/>
    <col min="2813" max="2813" width="32.28515625" style="79" customWidth="1"/>
    <col min="2814" max="2814" width="6.28515625" style="79" customWidth="1"/>
    <col min="2815" max="2816" width="6.140625" style="79" customWidth="1"/>
    <col min="2817" max="2817" width="1.7109375" style="79" customWidth="1"/>
    <col min="2818" max="2820" width="6.140625" style="79" customWidth="1"/>
    <col min="2821" max="2821" width="1.7109375" style="79" customWidth="1"/>
    <col min="2822" max="2824" width="6.140625" style="79" customWidth="1"/>
    <col min="2825" max="2825" width="1.7109375" style="79" customWidth="1"/>
    <col min="2826" max="2828" width="6.140625" style="79" customWidth="1"/>
    <col min="2829" max="3068" width="11.42578125" style="79"/>
    <col min="3069" max="3069" width="32.28515625" style="79" customWidth="1"/>
    <col min="3070" max="3070" width="6.28515625" style="79" customWidth="1"/>
    <col min="3071" max="3072" width="6.140625" style="79" customWidth="1"/>
    <col min="3073" max="3073" width="1.7109375" style="79" customWidth="1"/>
    <col min="3074" max="3076" width="6.140625" style="79" customWidth="1"/>
    <col min="3077" max="3077" width="1.7109375" style="79" customWidth="1"/>
    <col min="3078" max="3080" width="6.140625" style="79" customWidth="1"/>
    <col min="3081" max="3081" width="1.7109375" style="79" customWidth="1"/>
    <col min="3082" max="3084" width="6.140625" style="79" customWidth="1"/>
    <col min="3085" max="3324" width="11.42578125" style="79"/>
    <col min="3325" max="3325" width="32.28515625" style="79" customWidth="1"/>
    <col min="3326" max="3326" width="6.28515625" style="79" customWidth="1"/>
    <col min="3327" max="3328" width="6.140625" style="79" customWidth="1"/>
    <col min="3329" max="3329" width="1.7109375" style="79" customWidth="1"/>
    <col min="3330" max="3332" width="6.140625" style="79" customWidth="1"/>
    <col min="3333" max="3333" width="1.7109375" style="79" customWidth="1"/>
    <col min="3334" max="3336" width="6.140625" style="79" customWidth="1"/>
    <col min="3337" max="3337" width="1.7109375" style="79" customWidth="1"/>
    <col min="3338" max="3340" width="6.140625" style="79" customWidth="1"/>
    <col min="3341" max="3580" width="11.42578125" style="79"/>
    <col min="3581" max="3581" width="32.28515625" style="79" customWidth="1"/>
    <col min="3582" max="3582" width="6.28515625" style="79" customWidth="1"/>
    <col min="3583" max="3584" width="6.140625" style="79" customWidth="1"/>
    <col min="3585" max="3585" width="1.7109375" style="79" customWidth="1"/>
    <col min="3586" max="3588" width="6.140625" style="79" customWidth="1"/>
    <col min="3589" max="3589" width="1.7109375" style="79" customWidth="1"/>
    <col min="3590" max="3592" width="6.140625" style="79" customWidth="1"/>
    <col min="3593" max="3593" width="1.7109375" style="79" customWidth="1"/>
    <col min="3594" max="3596" width="6.140625" style="79" customWidth="1"/>
    <col min="3597" max="3836" width="11.42578125" style="79"/>
    <col min="3837" max="3837" width="32.28515625" style="79" customWidth="1"/>
    <col min="3838" max="3838" width="6.28515625" style="79" customWidth="1"/>
    <col min="3839" max="3840" width="6.140625" style="79" customWidth="1"/>
    <col min="3841" max="3841" width="1.7109375" style="79" customWidth="1"/>
    <col min="3842" max="3844" width="6.140625" style="79" customWidth="1"/>
    <col min="3845" max="3845" width="1.7109375" style="79" customWidth="1"/>
    <col min="3846" max="3848" width="6.140625" style="79" customWidth="1"/>
    <col min="3849" max="3849" width="1.7109375" style="79" customWidth="1"/>
    <col min="3850" max="3852" width="6.140625" style="79" customWidth="1"/>
    <col min="3853" max="4092" width="11.42578125" style="79"/>
    <col min="4093" max="4093" width="32.28515625" style="79" customWidth="1"/>
    <col min="4094" max="4094" width="6.28515625" style="79" customWidth="1"/>
    <col min="4095" max="4096" width="6.140625" style="79" customWidth="1"/>
    <col min="4097" max="4097" width="1.7109375" style="79" customWidth="1"/>
    <col min="4098" max="4100" width="6.140625" style="79" customWidth="1"/>
    <col min="4101" max="4101" width="1.7109375" style="79" customWidth="1"/>
    <col min="4102" max="4104" width="6.140625" style="79" customWidth="1"/>
    <col min="4105" max="4105" width="1.7109375" style="79" customWidth="1"/>
    <col min="4106" max="4108" width="6.140625" style="79" customWidth="1"/>
    <col min="4109" max="4348" width="11.42578125" style="79"/>
    <col min="4349" max="4349" width="32.28515625" style="79" customWidth="1"/>
    <col min="4350" max="4350" width="6.28515625" style="79" customWidth="1"/>
    <col min="4351" max="4352" width="6.140625" style="79" customWidth="1"/>
    <col min="4353" max="4353" width="1.7109375" style="79" customWidth="1"/>
    <col min="4354" max="4356" width="6.140625" style="79" customWidth="1"/>
    <col min="4357" max="4357" width="1.7109375" style="79" customWidth="1"/>
    <col min="4358" max="4360" width="6.140625" style="79" customWidth="1"/>
    <col min="4361" max="4361" width="1.7109375" style="79" customWidth="1"/>
    <col min="4362" max="4364" width="6.140625" style="79" customWidth="1"/>
    <col min="4365" max="4604" width="11.42578125" style="79"/>
    <col min="4605" max="4605" width="32.28515625" style="79" customWidth="1"/>
    <col min="4606" max="4606" width="6.28515625" style="79" customWidth="1"/>
    <col min="4607" max="4608" width="6.140625" style="79" customWidth="1"/>
    <col min="4609" max="4609" width="1.7109375" style="79" customWidth="1"/>
    <col min="4610" max="4612" width="6.140625" style="79" customWidth="1"/>
    <col min="4613" max="4613" width="1.7109375" style="79" customWidth="1"/>
    <col min="4614" max="4616" width="6.140625" style="79" customWidth="1"/>
    <col min="4617" max="4617" width="1.7109375" style="79" customWidth="1"/>
    <col min="4618" max="4620" width="6.140625" style="79" customWidth="1"/>
    <col min="4621" max="4860" width="11.42578125" style="79"/>
    <col min="4861" max="4861" width="32.28515625" style="79" customWidth="1"/>
    <col min="4862" max="4862" width="6.28515625" style="79" customWidth="1"/>
    <col min="4863" max="4864" width="6.140625" style="79" customWidth="1"/>
    <col min="4865" max="4865" width="1.7109375" style="79" customWidth="1"/>
    <col min="4866" max="4868" width="6.140625" style="79" customWidth="1"/>
    <col min="4869" max="4869" width="1.7109375" style="79" customWidth="1"/>
    <col min="4870" max="4872" width="6.140625" style="79" customWidth="1"/>
    <col min="4873" max="4873" width="1.7109375" style="79" customWidth="1"/>
    <col min="4874" max="4876" width="6.140625" style="79" customWidth="1"/>
    <col min="4877" max="5116" width="11.42578125" style="79"/>
    <col min="5117" max="5117" width="32.28515625" style="79" customWidth="1"/>
    <col min="5118" max="5118" width="6.28515625" style="79" customWidth="1"/>
    <col min="5119" max="5120" width="6.140625" style="79" customWidth="1"/>
    <col min="5121" max="5121" width="1.7109375" style="79" customWidth="1"/>
    <col min="5122" max="5124" width="6.140625" style="79" customWidth="1"/>
    <col min="5125" max="5125" width="1.7109375" style="79" customWidth="1"/>
    <col min="5126" max="5128" width="6.140625" style="79" customWidth="1"/>
    <col min="5129" max="5129" width="1.7109375" style="79" customWidth="1"/>
    <col min="5130" max="5132" width="6.140625" style="79" customWidth="1"/>
    <col min="5133" max="5372" width="11.42578125" style="79"/>
    <col min="5373" max="5373" width="32.28515625" style="79" customWidth="1"/>
    <col min="5374" max="5374" width="6.28515625" style="79" customWidth="1"/>
    <col min="5375" max="5376" width="6.140625" style="79" customWidth="1"/>
    <col min="5377" max="5377" width="1.7109375" style="79" customWidth="1"/>
    <col min="5378" max="5380" width="6.140625" style="79" customWidth="1"/>
    <col min="5381" max="5381" width="1.7109375" style="79" customWidth="1"/>
    <col min="5382" max="5384" width="6.140625" style="79" customWidth="1"/>
    <col min="5385" max="5385" width="1.7109375" style="79" customWidth="1"/>
    <col min="5386" max="5388" width="6.140625" style="79" customWidth="1"/>
    <col min="5389" max="5628" width="11.42578125" style="79"/>
    <col min="5629" max="5629" width="32.28515625" style="79" customWidth="1"/>
    <col min="5630" max="5630" width="6.28515625" style="79" customWidth="1"/>
    <col min="5631" max="5632" width="6.140625" style="79" customWidth="1"/>
    <col min="5633" max="5633" width="1.7109375" style="79" customWidth="1"/>
    <col min="5634" max="5636" width="6.140625" style="79" customWidth="1"/>
    <col min="5637" max="5637" width="1.7109375" style="79" customWidth="1"/>
    <col min="5638" max="5640" width="6.140625" style="79" customWidth="1"/>
    <col min="5641" max="5641" width="1.7109375" style="79" customWidth="1"/>
    <col min="5642" max="5644" width="6.140625" style="79" customWidth="1"/>
    <col min="5645" max="5884" width="11.42578125" style="79"/>
    <col min="5885" max="5885" width="32.28515625" style="79" customWidth="1"/>
    <col min="5886" max="5886" width="6.28515625" style="79" customWidth="1"/>
    <col min="5887" max="5888" width="6.140625" style="79" customWidth="1"/>
    <col min="5889" max="5889" width="1.7109375" style="79" customWidth="1"/>
    <col min="5890" max="5892" width="6.140625" style="79" customWidth="1"/>
    <col min="5893" max="5893" width="1.7109375" style="79" customWidth="1"/>
    <col min="5894" max="5896" width="6.140625" style="79" customWidth="1"/>
    <col min="5897" max="5897" width="1.7109375" style="79" customWidth="1"/>
    <col min="5898" max="5900" width="6.140625" style="79" customWidth="1"/>
    <col min="5901" max="6140" width="11.42578125" style="79"/>
    <col min="6141" max="6141" width="32.28515625" style="79" customWidth="1"/>
    <col min="6142" max="6142" width="6.28515625" style="79" customWidth="1"/>
    <col min="6143" max="6144" width="6.140625" style="79" customWidth="1"/>
    <col min="6145" max="6145" width="1.7109375" style="79" customWidth="1"/>
    <col min="6146" max="6148" width="6.140625" style="79" customWidth="1"/>
    <col min="6149" max="6149" width="1.7109375" style="79" customWidth="1"/>
    <col min="6150" max="6152" width="6.140625" style="79" customWidth="1"/>
    <col min="6153" max="6153" width="1.7109375" style="79" customWidth="1"/>
    <col min="6154" max="6156" width="6.140625" style="79" customWidth="1"/>
    <col min="6157" max="6396" width="11.42578125" style="79"/>
    <col min="6397" max="6397" width="32.28515625" style="79" customWidth="1"/>
    <col min="6398" max="6398" width="6.28515625" style="79" customWidth="1"/>
    <col min="6399" max="6400" width="6.140625" style="79" customWidth="1"/>
    <col min="6401" max="6401" width="1.7109375" style="79" customWidth="1"/>
    <col min="6402" max="6404" width="6.140625" style="79" customWidth="1"/>
    <col min="6405" max="6405" width="1.7109375" style="79" customWidth="1"/>
    <col min="6406" max="6408" width="6.140625" style="79" customWidth="1"/>
    <col min="6409" max="6409" width="1.7109375" style="79" customWidth="1"/>
    <col min="6410" max="6412" width="6.140625" style="79" customWidth="1"/>
    <col min="6413" max="6652" width="11.42578125" style="79"/>
    <col min="6653" max="6653" width="32.28515625" style="79" customWidth="1"/>
    <col min="6654" max="6654" width="6.28515625" style="79" customWidth="1"/>
    <col min="6655" max="6656" width="6.140625" style="79" customWidth="1"/>
    <col min="6657" max="6657" width="1.7109375" style="79" customWidth="1"/>
    <col min="6658" max="6660" width="6.140625" style="79" customWidth="1"/>
    <col min="6661" max="6661" width="1.7109375" style="79" customWidth="1"/>
    <col min="6662" max="6664" width="6.140625" style="79" customWidth="1"/>
    <col min="6665" max="6665" width="1.7109375" style="79" customWidth="1"/>
    <col min="6666" max="6668" width="6.140625" style="79" customWidth="1"/>
    <col min="6669" max="6908" width="11.42578125" style="79"/>
    <col min="6909" max="6909" width="32.28515625" style="79" customWidth="1"/>
    <col min="6910" max="6910" width="6.28515625" style="79" customWidth="1"/>
    <col min="6911" max="6912" width="6.140625" style="79" customWidth="1"/>
    <col min="6913" max="6913" width="1.7109375" style="79" customWidth="1"/>
    <col min="6914" max="6916" width="6.140625" style="79" customWidth="1"/>
    <col min="6917" max="6917" width="1.7109375" style="79" customWidth="1"/>
    <col min="6918" max="6920" width="6.140625" style="79" customWidth="1"/>
    <col min="6921" max="6921" width="1.7109375" style="79" customWidth="1"/>
    <col min="6922" max="6924" width="6.140625" style="79" customWidth="1"/>
    <col min="6925" max="7164" width="11.42578125" style="79"/>
    <col min="7165" max="7165" width="32.28515625" style="79" customWidth="1"/>
    <col min="7166" max="7166" width="6.28515625" style="79" customWidth="1"/>
    <col min="7167" max="7168" width="6.140625" style="79" customWidth="1"/>
    <col min="7169" max="7169" width="1.7109375" style="79" customWidth="1"/>
    <col min="7170" max="7172" width="6.140625" style="79" customWidth="1"/>
    <col min="7173" max="7173" width="1.7109375" style="79" customWidth="1"/>
    <col min="7174" max="7176" width="6.140625" style="79" customWidth="1"/>
    <col min="7177" max="7177" width="1.7109375" style="79" customWidth="1"/>
    <col min="7178" max="7180" width="6.140625" style="79" customWidth="1"/>
    <col min="7181" max="7420" width="11.42578125" style="79"/>
    <col min="7421" max="7421" width="32.28515625" style="79" customWidth="1"/>
    <col min="7422" max="7422" width="6.28515625" style="79" customWidth="1"/>
    <col min="7423" max="7424" width="6.140625" style="79" customWidth="1"/>
    <col min="7425" max="7425" width="1.7109375" style="79" customWidth="1"/>
    <col min="7426" max="7428" width="6.140625" style="79" customWidth="1"/>
    <col min="7429" max="7429" width="1.7109375" style="79" customWidth="1"/>
    <col min="7430" max="7432" width="6.140625" style="79" customWidth="1"/>
    <col min="7433" max="7433" width="1.7109375" style="79" customWidth="1"/>
    <col min="7434" max="7436" width="6.140625" style="79" customWidth="1"/>
    <col min="7437" max="7676" width="11.42578125" style="79"/>
    <col min="7677" max="7677" width="32.28515625" style="79" customWidth="1"/>
    <col min="7678" max="7678" width="6.28515625" style="79" customWidth="1"/>
    <col min="7679" max="7680" width="6.140625" style="79" customWidth="1"/>
    <col min="7681" max="7681" width="1.7109375" style="79" customWidth="1"/>
    <col min="7682" max="7684" width="6.140625" style="79" customWidth="1"/>
    <col min="7685" max="7685" width="1.7109375" style="79" customWidth="1"/>
    <col min="7686" max="7688" width="6.140625" style="79" customWidth="1"/>
    <col min="7689" max="7689" width="1.7109375" style="79" customWidth="1"/>
    <col min="7690" max="7692" width="6.140625" style="79" customWidth="1"/>
    <col min="7693" max="7932" width="11.42578125" style="79"/>
    <col min="7933" max="7933" width="32.28515625" style="79" customWidth="1"/>
    <col min="7934" max="7934" width="6.28515625" style="79" customWidth="1"/>
    <col min="7935" max="7936" width="6.140625" style="79" customWidth="1"/>
    <col min="7937" max="7937" width="1.7109375" style="79" customWidth="1"/>
    <col min="7938" max="7940" width="6.140625" style="79" customWidth="1"/>
    <col min="7941" max="7941" width="1.7109375" style="79" customWidth="1"/>
    <col min="7942" max="7944" width="6.140625" style="79" customWidth="1"/>
    <col min="7945" max="7945" width="1.7109375" style="79" customWidth="1"/>
    <col min="7946" max="7948" width="6.140625" style="79" customWidth="1"/>
    <col min="7949" max="8188" width="11.42578125" style="79"/>
    <col min="8189" max="8189" width="32.28515625" style="79" customWidth="1"/>
    <col min="8190" max="8190" width="6.28515625" style="79" customWidth="1"/>
    <col min="8191" max="8192" width="6.140625" style="79" customWidth="1"/>
    <col min="8193" max="8193" width="1.7109375" style="79" customWidth="1"/>
    <col min="8194" max="8196" width="6.140625" style="79" customWidth="1"/>
    <col min="8197" max="8197" width="1.7109375" style="79" customWidth="1"/>
    <col min="8198" max="8200" width="6.140625" style="79" customWidth="1"/>
    <col min="8201" max="8201" width="1.7109375" style="79" customWidth="1"/>
    <col min="8202" max="8204" width="6.140625" style="79" customWidth="1"/>
    <col min="8205" max="8444" width="11.42578125" style="79"/>
    <col min="8445" max="8445" width="32.28515625" style="79" customWidth="1"/>
    <col min="8446" max="8446" width="6.28515625" style="79" customWidth="1"/>
    <col min="8447" max="8448" width="6.140625" style="79" customWidth="1"/>
    <col min="8449" max="8449" width="1.7109375" style="79" customWidth="1"/>
    <col min="8450" max="8452" width="6.140625" style="79" customWidth="1"/>
    <col min="8453" max="8453" width="1.7109375" style="79" customWidth="1"/>
    <col min="8454" max="8456" width="6.140625" style="79" customWidth="1"/>
    <col min="8457" max="8457" width="1.7109375" style="79" customWidth="1"/>
    <col min="8458" max="8460" width="6.140625" style="79" customWidth="1"/>
    <col min="8461" max="8700" width="11.42578125" style="79"/>
    <col min="8701" max="8701" width="32.28515625" style="79" customWidth="1"/>
    <col min="8702" max="8702" width="6.28515625" style="79" customWidth="1"/>
    <col min="8703" max="8704" width="6.140625" style="79" customWidth="1"/>
    <col min="8705" max="8705" width="1.7109375" style="79" customWidth="1"/>
    <col min="8706" max="8708" width="6.140625" style="79" customWidth="1"/>
    <col min="8709" max="8709" width="1.7109375" style="79" customWidth="1"/>
    <col min="8710" max="8712" width="6.140625" style="79" customWidth="1"/>
    <col min="8713" max="8713" width="1.7109375" style="79" customWidth="1"/>
    <col min="8714" max="8716" width="6.140625" style="79" customWidth="1"/>
    <col min="8717" max="8956" width="11.42578125" style="79"/>
    <col min="8957" max="8957" width="32.28515625" style="79" customWidth="1"/>
    <col min="8958" max="8958" width="6.28515625" style="79" customWidth="1"/>
    <col min="8959" max="8960" width="6.140625" style="79" customWidth="1"/>
    <col min="8961" max="8961" width="1.7109375" style="79" customWidth="1"/>
    <col min="8962" max="8964" width="6.140625" style="79" customWidth="1"/>
    <col min="8965" max="8965" width="1.7109375" style="79" customWidth="1"/>
    <col min="8966" max="8968" width="6.140625" style="79" customWidth="1"/>
    <col min="8969" max="8969" width="1.7109375" style="79" customWidth="1"/>
    <col min="8970" max="8972" width="6.140625" style="79" customWidth="1"/>
    <col min="8973" max="9212" width="11.42578125" style="79"/>
    <col min="9213" max="9213" width="32.28515625" style="79" customWidth="1"/>
    <col min="9214" max="9214" width="6.28515625" style="79" customWidth="1"/>
    <col min="9215" max="9216" width="6.140625" style="79" customWidth="1"/>
    <col min="9217" max="9217" width="1.7109375" style="79" customWidth="1"/>
    <col min="9218" max="9220" width="6.140625" style="79" customWidth="1"/>
    <col min="9221" max="9221" width="1.7109375" style="79" customWidth="1"/>
    <col min="9222" max="9224" width="6.140625" style="79" customWidth="1"/>
    <col min="9225" max="9225" width="1.7109375" style="79" customWidth="1"/>
    <col min="9226" max="9228" width="6.140625" style="79" customWidth="1"/>
    <col min="9229" max="9468" width="11.42578125" style="79"/>
    <col min="9469" max="9469" width="32.28515625" style="79" customWidth="1"/>
    <col min="9470" max="9470" width="6.28515625" style="79" customWidth="1"/>
    <col min="9471" max="9472" width="6.140625" style="79" customWidth="1"/>
    <col min="9473" max="9473" width="1.7109375" style="79" customWidth="1"/>
    <col min="9474" max="9476" width="6.140625" style="79" customWidth="1"/>
    <col min="9477" max="9477" width="1.7109375" style="79" customWidth="1"/>
    <col min="9478" max="9480" width="6.140625" style="79" customWidth="1"/>
    <col min="9481" max="9481" width="1.7109375" style="79" customWidth="1"/>
    <col min="9482" max="9484" width="6.140625" style="79" customWidth="1"/>
    <col min="9485" max="9724" width="11.42578125" style="79"/>
    <col min="9725" max="9725" width="32.28515625" style="79" customWidth="1"/>
    <col min="9726" max="9726" width="6.28515625" style="79" customWidth="1"/>
    <col min="9727" max="9728" width="6.140625" style="79" customWidth="1"/>
    <col min="9729" max="9729" width="1.7109375" style="79" customWidth="1"/>
    <col min="9730" max="9732" width="6.140625" style="79" customWidth="1"/>
    <col min="9733" max="9733" width="1.7109375" style="79" customWidth="1"/>
    <col min="9734" max="9736" width="6.140625" style="79" customWidth="1"/>
    <col min="9737" max="9737" width="1.7109375" style="79" customWidth="1"/>
    <col min="9738" max="9740" width="6.140625" style="79" customWidth="1"/>
    <col min="9741" max="9980" width="11.42578125" style="79"/>
    <col min="9981" max="9981" width="32.28515625" style="79" customWidth="1"/>
    <col min="9982" max="9982" width="6.28515625" style="79" customWidth="1"/>
    <col min="9983" max="9984" width="6.140625" style="79" customWidth="1"/>
    <col min="9985" max="9985" width="1.7109375" style="79" customWidth="1"/>
    <col min="9986" max="9988" width="6.140625" style="79" customWidth="1"/>
    <col min="9989" max="9989" width="1.7109375" style="79" customWidth="1"/>
    <col min="9990" max="9992" width="6.140625" style="79" customWidth="1"/>
    <col min="9993" max="9993" width="1.7109375" style="79" customWidth="1"/>
    <col min="9994" max="9996" width="6.140625" style="79" customWidth="1"/>
    <col min="9997" max="10236" width="11.42578125" style="79"/>
    <col min="10237" max="10237" width="32.28515625" style="79" customWidth="1"/>
    <col min="10238" max="10238" width="6.28515625" style="79" customWidth="1"/>
    <col min="10239" max="10240" width="6.140625" style="79" customWidth="1"/>
    <col min="10241" max="10241" width="1.7109375" style="79" customWidth="1"/>
    <col min="10242" max="10244" width="6.140625" style="79" customWidth="1"/>
    <col min="10245" max="10245" width="1.7109375" style="79" customWidth="1"/>
    <col min="10246" max="10248" width="6.140625" style="79" customWidth="1"/>
    <col min="10249" max="10249" width="1.7109375" style="79" customWidth="1"/>
    <col min="10250" max="10252" width="6.140625" style="79" customWidth="1"/>
    <col min="10253" max="10492" width="11.42578125" style="79"/>
    <col min="10493" max="10493" width="32.28515625" style="79" customWidth="1"/>
    <col min="10494" max="10494" width="6.28515625" style="79" customWidth="1"/>
    <col min="10495" max="10496" width="6.140625" style="79" customWidth="1"/>
    <col min="10497" max="10497" width="1.7109375" style="79" customWidth="1"/>
    <col min="10498" max="10500" width="6.140625" style="79" customWidth="1"/>
    <col min="10501" max="10501" width="1.7109375" style="79" customWidth="1"/>
    <col min="10502" max="10504" width="6.140625" style="79" customWidth="1"/>
    <col min="10505" max="10505" width="1.7109375" style="79" customWidth="1"/>
    <col min="10506" max="10508" width="6.140625" style="79" customWidth="1"/>
    <col min="10509" max="10748" width="11.42578125" style="79"/>
    <col min="10749" max="10749" width="32.28515625" style="79" customWidth="1"/>
    <col min="10750" max="10750" width="6.28515625" style="79" customWidth="1"/>
    <col min="10751" max="10752" width="6.140625" style="79" customWidth="1"/>
    <col min="10753" max="10753" width="1.7109375" style="79" customWidth="1"/>
    <col min="10754" max="10756" width="6.140625" style="79" customWidth="1"/>
    <col min="10757" max="10757" width="1.7109375" style="79" customWidth="1"/>
    <col min="10758" max="10760" width="6.140625" style="79" customWidth="1"/>
    <col min="10761" max="10761" width="1.7109375" style="79" customWidth="1"/>
    <col min="10762" max="10764" width="6.140625" style="79" customWidth="1"/>
    <col min="10765" max="11004" width="11.42578125" style="79"/>
    <col min="11005" max="11005" width="32.28515625" style="79" customWidth="1"/>
    <col min="11006" max="11006" width="6.28515625" style="79" customWidth="1"/>
    <col min="11007" max="11008" width="6.140625" style="79" customWidth="1"/>
    <col min="11009" max="11009" width="1.7109375" style="79" customWidth="1"/>
    <col min="11010" max="11012" width="6.140625" style="79" customWidth="1"/>
    <col min="11013" max="11013" width="1.7109375" style="79" customWidth="1"/>
    <col min="11014" max="11016" width="6.140625" style="79" customWidth="1"/>
    <col min="11017" max="11017" width="1.7109375" style="79" customWidth="1"/>
    <col min="11018" max="11020" width="6.140625" style="79" customWidth="1"/>
    <col min="11021" max="11260" width="11.42578125" style="79"/>
    <col min="11261" max="11261" width="32.28515625" style="79" customWidth="1"/>
    <col min="11262" max="11262" width="6.28515625" style="79" customWidth="1"/>
    <col min="11263" max="11264" width="6.140625" style="79" customWidth="1"/>
    <col min="11265" max="11265" width="1.7109375" style="79" customWidth="1"/>
    <col min="11266" max="11268" width="6.140625" style="79" customWidth="1"/>
    <col min="11269" max="11269" width="1.7109375" style="79" customWidth="1"/>
    <col min="11270" max="11272" width="6.140625" style="79" customWidth="1"/>
    <col min="11273" max="11273" width="1.7109375" style="79" customWidth="1"/>
    <col min="11274" max="11276" width="6.140625" style="79" customWidth="1"/>
    <col min="11277" max="11516" width="11.42578125" style="79"/>
    <col min="11517" max="11517" width="32.28515625" style="79" customWidth="1"/>
    <col min="11518" max="11518" width="6.28515625" style="79" customWidth="1"/>
    <col min="11519" max="11520" width="6.140625" style="79" customWidth="1"/>
    <col min="11521" max="11521" width="1.7109375" style="79" customWidth="1"/>
    <col min="11522" max="11524" width="6.140625" style="79" customWidth="1"/>
    <col min="11525" max="11525" width="1.7109375" style="79" customWidth="1"/>
    <col min="11526" max="11528" width="6.140625" style="79" customWidth="1"/>
    <col min="11529" max="11529" width="1.7109375" style="79" customWidth="1"/>
    <col min="11530" max="11532" width="6.140625" style="79" customWidth="1"/>
    <col min="11533" max="11772" width="11.42578125" style="79"/>
    <col min="11773" max="11773" width="32.28515625" style="79" customWidth="1"/>
    <col min="11774" max="11774" width="6.28515625" style="79" customWidth="1"/>
    <col min="11775" max="11776" width="6.140625" style="79" customWidth="1"/>
    <col min="11777" max="11777" width="1.7109375" style="79" customWidth="1"/>
    <col min="11778" max="11780" width="6.140625" style="79" customWidth="1"/>
    <col min="11781" max="11781" width="1.7109375" style="79" customWidth="1"/>
    <col min="11782" max="11784" width="6.140625" style="79" customWidth="1"/>
    <col min="11785" max="11785" width="1.7109375" style="79" customWidth="1"/>
    <col min="11786" max="11788" width="6.140625" style="79" customWidth="1"/>
    <col min="11789" max="12028" width="11.42578125" style="79"/>
    <col min="12029" max="12029" width="32.28515625" style="79" customWidth="1"/>
    <col min="12030" max="12030" width="6.28515625" style="79" customWidth="1"/>
    <col min="12031" max="12032" width="6.140625" style="79" customWidth="1"/>
    <col min="12033" max="12033" width="1.7109375" style="79" customWidth="1"/>
    <col min="12034" max="12036" width="6.140625" style="79" customWidth="1"/>
    <col min="12037" max="12037" width="1.7109375" style="79" customWidth="1"/>
    <col min="12038" max="12040" width="6.140625" style="79" customWidth="1"/>
    <col min="12041" max="12041" width="1.7109375" style="79" customWidth="1"/>
    <col min="12042" max="12044" width="6.140625" style="79" customWidth="1"/>
    <col min="12045" max="12284" width="11.42578125" style="79"/>
    <col min="12285" max="12285" width="32.28515625" style="79" customWidth="1"/>
    <col min="12286" max="12286" width="6.28515625" style="79" customWidth="1"/>
    <col min="12287" max="12288" width="6.140625" style="79" customWidth="1"/>
    <col min="12289" max="12289" width="1.7109375" style="79" customWidth="1"/>
    <col min="12290" max="12292" width="6.140625" style="79" customWidth="1"/>
    <col min="12293" max="12293" width="1.7109375" style="79" customWidth="1"/>
    <col min="12294" max="12296" width="6.140625" style="79" customWidth="1"/>
    <col min="12297" max="12297" width="1.7109375" style="79" customWidth="1"/>
    <col min="12298" max="12300" width="6.140625" style="79" customWidth="1"/>
    <col min="12301" max="12540" width="11.42578125" style="79"/>
    <col min="12541" max="12541" width="32.28515625" style="79" customWidth="1"/>
    <col min="12542" max="12542" width="6.28515625" style="79" customWidth="1"/>
    <col min="12543" max="12544" width="6.140625" style="79" customWidth="1"/>
    <col min="12545" max="12545" width="1.7109375" style="79" customWidth="1"/>
    <col min="12546" max="12548" width="6.140625" style="79" customWidth="1"/>
    <col min="12549" max="12549" width="1.7109375" style="79" customWidth="1"/>
    <col min="12550" max="12552" width="6.140625" style="79" customWidth="1"/>
    <col min="12553" max="12553" width="1.7109375" style="79" customWidth="1"/>
    <col min="12554" max="12556" width="6.140625" style="79" customWidth="1"/>
    <col min="12557" max="12796" width="11.42578125" style="79"/>
    <col min="12797" max="12797" width="32.28515625" style="79" customWidth="1"/>
    <col min="12798" max="12798" width="6.28515625" style="79" customWidth="1"/>
    <col min="12799" max="12800" width="6.140625" style="79" customWidth="1"/>
    <col min="12801" max="12801" width="1.7109375" style="79" customWidth="1"/>
    <col min="12802" max="12804" width="6.140625" style="79" customWidth="1"/>
    <col min="12805" max="12805" width="1.7109375" style="79" customWidth="1"/>
    <col min="12806" max="12808" width="6.140625" style="79" customWidth="1"/>
    <col min="12809" max="12809" width="1.7109375" style="79" customWidth="1"/>
    <col min="12810" max="12812" width="6.140625" style="79" customWidth="1"/>
    <col min="12813" max="13052" width="11.42578125" style="79"/>
    <col min="13053" max="13053" width="32.28515625" style="79" customWidth="1"/>
    <col min="13054" max="13054" width="6.28515625" style="79" customWidth="1"/>
    <col min="13055" max="13056" width="6.140625" style="79" customWidth="1"/>
    <col min="13057" max="13057" width="1.7109375" style="79" customWidth="1"/>
    <col min="13058" max="13060" width="6.140625" style="79" customWidth="1"/>
    <col min="13061" max="13061" width="1.7109375" style="79" customWidth="1"/>
    <col min="13062" max="13064" width="6.140625" style="79" customWidth="1"/>
    <col min="13065" max="13065" width="1.7109375" style="79" customWidth="1"/>
    <col min="13066" max="13068" width="6.140625" style="79" customWidth="1"/>
    <col min="13069" max="13308" width="11.42578125" style="79"/>
    <col min="13309" max="13309" width="32.28515625" style="79" customWidth="1"/>
    <col min="13310" max="13310" width="6.28515625" style="79" customWidth="1"/>
    <col min="13311" max="13312" width="6.140625" style="79" customWidth="1"/>
    <col min="13313" max="13313" width="1.7109375" style="79" customWidth="1"/>
    <col min="13314" max="13316" width="6.140625" style="79" customWidth="1"/>
    <col min="13317" max="13317" width="1.7109375" style="79" customWidth="1"/>
    <col min="13318" max="13320" width="6.140625" style="79" customWidth="1"/>
    <col min="13321" max="13321" width="1.7109375" style="79" customWidth="1"/>
    <col min="13322" max="13324" width="6.140625" style="79" customWidth="1"/>
    <col min="13325" max="13564" width="11.42578125" style="79"/>
    <col min="13565" max="13565" width="32.28515625" style="79" customWidth="1"/>
    <col min="13566" max="13566" width="6.28515625" style="79" customWidth="1"/>
    <col min="13567" max="13568" width="6.140625" style="79" customWidth="1"/>
    <col min="13569" max="13569" width="1.7109375" style="79" customWidth="1"/>
    <col min="13570" max="13572" width="6.140625" style="79" customWidth="1"/>
    <col min="13573" max="13573" width="1.7109375" style="79" customWidth="1"/>
    <col min="13574" max="13576" width="6.140625" style="79" customWidth="1"/>
    <col min="13577" max="13577" width="1.7109375" style="79" customWidth="1"/>
    <col min="13578" max="13580" width="6.140625" style="79" customWidth="1"/>
    <col min="13581" max="13820" width="11.42578125" style="79"/>
    <col min="13821" max="13821" width="32.28515625" style="79" customWidth="1"/>
    <col min="13822" max="13822" width="6.28515625" style="79" customWidth="1"/>
    <col min="13823" max="13824" width="6.140625" style="79" customWidth="1"/>
    <col min="13825" max="13825" width="1.7109375" style="79" customWidth="1"/>
    <col min="13826" max="13828" width="6.140625" style="79" customWidth="1"/>
    <col min="13829" max="13829" width="1.7109375" style="79" customWidth="1"/>
    <col min="13830" max="13832" width="6.140625" style="79" customWidth="1"/>
    <col min="13833" max="13833" width="1.7109375" style="79" customWidth="1"/>
    <col min="13834" max="13836" width="6.140625" style="79" customWidth="1"/>
    <col min="13837" max="14076" width="11.42578125" style="79"/>
    <col min="14077" max="14077" width="32.28515625" style="79" customWidth="1"/>
    <col min="14078" max="14078" width="6.28515625" style="79" customWidth="1"/>
    <col min="14079" max="14080" width="6.140625" style="79" customWidth="1"/>
    <col min="14081" max="14081" width="1.7109375" style="79" customWidth="1"/>
    <col min="14082" max="14084" width="6.140625" style="79" customWidth="1"/>
    <col min="14085" max="14085" width="1.7109375" style="79" customWidth="1"/>
    <col min="14086" max="14088" width="6.140625" style="79" customWidth="1"/>
    <col min="14089" max="14089" width="1.7109375" style="79" customWidth="1"/>
    <col min="14090" max="14092" width="6.140625" style="79" customWidth="1"/>
    <col min="14093" max="14332" width="11.42578125" style="79"/>
    <col min="14333" max="14333" width="32.28515625" style="79" customWidth="1"/>
    <col min="14334" max="14334" width="6.28515625" style="79" customWidth="1"/>
    <col min="14335" max="14336" width="6.140625" style="79" customWidth="1"/>
    <col min="14337" max="14337" width="1.7109375" style="79" customWidth="1"/>
    <col min="14338" max="14340" width="6.140625" style="79" customWidth="1"/>
    <col min="14341" max="14341" width="1.7109375" style="79" customWidth="1"/>
    <col min="14342" max="14344" width="6.140625" style="79" customWidth="1"/>
    <col min="14345" max="14345" width="1.7109375" style="79" customWidth="1"/>
    <col min="14346" max="14348" width="6.140625" style="79" customWidth="1"/>
    <col min="14349" max="14588" width="11.42578125" style="79"/>
    <col min="14589" max="14589" width="32.28515625" style="79" customWidth="1"/>
    <col min="14590" max="14590" width="6.28515625" style="79" customWidth="1"/>
    <col min="14591" max="14592" width="6.140625" style="79" customWidth="1"/>
    <col min="14593" max="14593" width="1.7109375" style="79" customWidth="1"/>
    <col min="14594" max="14596" width="6.140625" style="79" customWidth="1"/>
    <col min="14597" max="14597" width="1.7109375" style="79" customWidth="1"/>
    <col min="14598" max="14600" width="6.140625" style="79" customWidth="1"/>
    <col min="14601" max="14601" width="1.7109375" style="79" customWidth="1"/>
    <col min="14602" max="14604" width="6.140625" style="79" customWidth="1"/>
    <col min="14605" max="14844" width="11.42578125" style="79"/>
    <col min="14845" max="14845" width="32.28515625" style="79" customWidth="1"/>
    <col min="14846" max="14846" width="6.28515625" style="79" customWidth="1"/>
    <col min="14847" max="14848" width="6.140625" style="79" customWidth="1"/>
    <col min="14849" max="14849" width="1.7109375" style="79" customWidth="1"/>
    <col min="14850" max="14852" width="6.140625" style="79" customWidth="1"/>
    <col min="14853" max="14853" width="1.7109375" style="79" customWidth="1"/>
    <col min="14854" max="14856" width="6.140625" style="79" customWidth="1"/>
    <col min="14857" max="14857" width="1.7109375" style="79" customWidth="1"/>
    <col min="14858" max="14860" width="6.140625" style="79" customWidth="1"/>
    <col min="14861" max="15100" width="11.42578125" style="79"/>
    <col min="15101" max="15101" width="32.28515625" style="79" customWidth="1"/>
    <col min="15102" max="15102" width="6.28515625" style="79" customWidth="1"/>
    <col min="15103" max="15104" width="6.140625" style="79" customWidth="1"/>
    <col min="15105" max="15105" width="1.7109375" style="79" customWidth="1"/>
    <col min="15106" max="15108" width="6.140625" style="79" customWidth="1"/>
    <col min="15109" max="15109" width="1.7109375" style="79" customWidth="1"/>
    <col min="15110" max="15112" width="6.140625" style="79" customWidth="1"/>
    <col min="15113" max="15113" width="1.7109375" style="79" customWidth="1"/>
    <col min="15114" max="15116" width="6.140625" style="79" customWidth="1"/>
    <col min="15117" max="15356" width="11.42578125" style="79"/>
    <col min="15357" max="15357" width="32.28515625" style="79" customWidth="1"/>
    <col min="15358" max="15358" width="6.28515625" style="79" customWidth="1"/>
    <col min="15359" max="15360" width="6.140625" style="79" customWidth="1"/>
    <col min="15361" max="15361" width="1.7109375" style="79" customWidth="1"/>
    <col min="15362" max="15364" width="6.140625" style="79" customWidth="1"/>
    <col min="15365" max="15365" width="1.7109375" style="79" customWidth="1"/>
    <col min="15366" max="15368" width="6.140625" style="79" customWidth="1"/>
    <col min="15369" max="15369" width="1.7109375" style="79" customWidth="1"/>
    <col min="15370" max="15372" width="6.140625" style="79" customWidth="1"/>
    <col min="15373" max="15612" width="11.42578125" style="79"/>
    <col min="15613" max="15613" width="32.28515625" style="79" customWidth="1"/>
    <col min="15614" max="15614" width="6.28515625" style="79" customWidth="1"/>
    <col min="15615" max="15616" width="6.140625" style="79" customWidth="1"/>
    <col min="15617" max="15617" width="1.7109375" style="79" customWidth="1"/>
    <col min="15618" max="15620" width="6.140625" style="79" customWidth="1"/>
    <col min="15621" max="15621" width="1.7109375" style="79" customWidth="1"/>
    <col min="15622" max="15624" width="6.140625" style="79" customWidth="1"/>
    <col min="15625" max="15625" width="1.7109375" style="79" customWidth="1"/>
    <col min="15626" max="15628" width="6.140625" style="79" customWidth="1"/>
    <col min="15629" max="15868" width="11.42578125" style="79"/>
    <col min="15869" max="15869" width="32.28515625" style="79" customWidth="1"/>
    <col min="15870" max="15870" width="6.28515625" style="79" customWidth="1"/>
    <col min="15871" max="15872" width="6.140625" style="79" customWidth="1"/>
    <col min="15873" max="15873" width="1.7109375" style="79" customWidth="1"/>
    <col min="15874" max="15876" width="6.140625" style="79" customWidth="1"/>
    <col min="15877" max="15877" width="1.7109375" style="79" customWidth="1"/>
    <col min="15878" max="15880" width="6.140625" style="79" customWidth="1"/>
    <col min="15881" max="15881" width="1.7109375" style="79" customWidth="1"/>
    <col min="15882" max="15884" width="6.140625" style="79" customWidth="1"/>
    <col min="15885" max="16124" width="11.42578125" style="79"/>
    <col min="16125" max="16125" width="32.28515625" style="79" customWidth="1"/>
    <col min="16126" max="16126" width="6.28515625" style="79" customWidth="1"/>
    <col min="16127" max="16128" width="6.140625" style="79" customWidth="1"/>
    <col min="16129" max="16129" width="1.7109375" style="79" customWidth="1"/>
    <col min="16130" max="16132" width="6.140625" style="79" customWidth="1"/>
    <col min="16133" max="16133" width="1.7109375" style="79" customWidth="1"/>
    <col min="16134" max="16136" width="6.140625" style="79" customWidth="1"/>
    <col min="16137" max="16137" width="1.7109375" style="79" customWidth="1"/>
    <col min="16138" max="16140" width="6.140625" style="79" customWidth="1"/>
    <col min="16141" max="16384" width="11.42578125" style="79"/>
  </cols>
  <sheetData>
    <row r="1" spans="1:24" ht="12.75" customHeight="1" x14ac:dyDescent="0.25">
      <c r="A1" s="432" t="s">
        <v>196</v>
      </c>
      <c r="B1" s="432"/>
      <c r="C1" s="432"/>
      <c r="D1" s="432"/>
      <c r="E1" s="432"/>
      <c r="F1" s="432"/>
      <c r="G1" s="432"/>
      <c r="H1" s="432"/>
      <c r="I1" s="432"/>
      <c r="J1" s="432"/>
      <c r="K1" s="432"/>
      <c r="L1" s="432"/>
      <c r="M1" s="432"/>
      <c r="N1" s="432"/>
      <c r="O1" s="432"/>
      <c r="P1" s="432"/>
      <c r="Q1" s="432"/>
      <c r="R1" s="432"/>
      <c r="S1" s="432"/>
      <c r="T1" s="432"/>
      <c r="V1" s="69"/>
      <c r="W1" s="400" t="s">
        <v>178</v>
      </c>
      <c r="X1" s="69"/>
    </row>
    <row r="2" spans="1:24" ht="12.75" customHeight="1" x14ac:dyDescent="0.25">
      <c r="A2" s="432" t="s">
        <v>333</v>
      </c>
      <c r="B2" s="432"/>
      <c r="C2" s="432"/>
      <c r="D2" s="432"/>
      <c r="E2" s="432"/>
      <c r="F2" s="432"/>
      <c r="G2" s="432"/>
      <c r="H2" s="432"/>
      <c r="I2" s="432"/>
      <c r="J2" s="432"/>
      <c r="K2" s="432"/>
      <c r="L2" s="432"/>
      <c r="M2" s="432"/>
      <c r="N2" s="432"/>
      <c r="O2" s="432"/>
      <c r="P2" s="432"/>
      <c r="Q2" s="432"/>
      <c r="R2" s="432"/>
      <c r="S2" s="432"/>
      <c r="T2" s="432"/>
      <c r="V2" s="69"/>
      <c r="W2" s="400"/>
      <c r="X2" s="69"/>
    </row>
    <row r="3" spans="1:24" ht="12.75" customHeight="1" x14ac:dyDescent="0.25">
      <c r="A3" s="432" t="s">
        <v>403</v>
      </c>
      <c r="B3" s="432"/>
      <c r="C3" s="432"/>
      <c r="D3" s="432"/>
      <c r="E3" s="432"/>
      <c r="F3" s="432"/>
      <c r="G3" s="432"/>
      <c r="H3" s="432"/>
      <c r="I3" s="432"/>
      <c r="J3" s="432"/>
      <c r="K3" s="432"/>
      <c r="L3" s="432"/>
      <c r="M3" s="432"/>
      <c r="N3" s="432"/>
      <c r="O3" s="432"/>
      <c r="P3" s="432"/>
      <c r="Q3" s="432"/>
      <c r="R3" s="432"/>
      <c r="S3" s="432"/>
      <c r="T3" s="432"/>
    </row>
    <row r="4" spans="1:24" ht="12.75" customHeight="1" x14ac:dyDescent="0.25">
      <c r="A4" s="432" t="s">
        <v>336</v>
      </c>
      <c r="B4" s="432"/>
      <c r="C4" s="432"/>
      <c r="D4" s="432"/>
      <c r="E4" s="432"/>
      <c r="F4" s="432"/>
      <c r="G4" s="432"/>
      <c r="H4" s="432"/>
      <c r="I4" s="432"/>
      <c r="J4" s="432"/>
      <c r="K4" s="432"/>
      <c r="L4" s="432"/>
      <c r="M4" s="432"/>
      <c r="N4" s="432"/>
      <c r="O4" s="432"/>
      <c r="P4" s="432"/>
      <c r="Q4" s="432"/>
      <c r="R4" s="432"/>
      <c r="S4" s="432"/>
      <c r="T4" s="432"/>
    </row>
    <row r="5" spans="1:24" ht="12.75" customHeight="1" x14ac:dyDescent="0.25">
      <c r="A5" s="432" t="s">
        <v>374</v>
      </c>
      <c r="B5" s="432"/>
      <c r="C5" s="432"/>
      <c r="D5" s="432"/>
      <c r="E5" s="432"/>
      <c r="F5" s="432"/>
      <c r="G5" s="432"/>
      <c r="H5" s="432"/>
      <c r="I5" s="432"/>
      <c r="J5" s="432"/>
      <c r="K5" s="432"/>
      <c r="L5" s="432"/>
      <c r="M5" s="432"/>
      <c r="N5" s="432"/>
      <c r="O5" s="432"/>
      <c r="P5" s="432"/>
      <c r="Q5" s="432"/>
      <c r="R5" s="432"/>
      <c r="S5" s="432"/>
      <c r="T5" s="432"/>
    </row>
    <row r="6" spans="1:24" ht="12.75" customHeight="1" x14ac:dyDescent="0.25">
      <c r="A6" s="356"/>
      <c r="B6" s="356"/>
      <c r="C6" s="356"/>
      <c r="D6" s="356"/>
      <c r="E6" s="356"/>
      <c r="F6" s="356"/>
      <c r="G6" s="356"/>
      <c r="H6" s="356"/>
      <c r="I6" s="356"/>
      <c r="J6" s="356"/>
      <c r="K6" s="356"/>
      <c r="L6" s="356"/>
      <c r="M6" s="356"/>
      <c r="N6" s="356"/>
      <c r="O6" s="356"/>
      <c r="P6" s="356"/>
      <c r="Q6" s="115"/>
      <c r="R6" s="115"/>
      <c r="S6" s="115"/>
      <c r="T6" s="115"/>
    </row>
    <row r="7" spans="1:24" ht="12.75" customHeight="1" x14ac:dyDescent="0.25">
      <c r="A7" s="433" t="s">
        <v>138</v>
      </c>
      <c r="B7" s="431" t="s">
        <v>0</v>
      </c>
      <c r="C7" s="431"/>
      <c r="D7" s="431"/>
      <c r="E7" s="152"/>
      <c r="F7" s="431" t="s">
        <v>75</v>
      </c>
      <c r="G7" s="431"/>
      <c r="H7" s="431"/>
      <c r="I7" s="152"/>
      <c r="J7" s="431" t="s">
        <v>73</v>
      </c>
      <c r="K7" s="431"/>
      <c r="L7" s="431"/>
      <c r="M7" s="152"/>
      <c r="N7" s="431" t="s">
        <v>1</v>
      </c>
      <c r="O7" s="431"/>
      <c r="P7" s="431"/>
      <c r="Q7" s="153"/>
      <c r="R7" s="431" t="s">
        <v>76</v>
      </c>
      <c r="S7" s="431"/>
      <c r="T7" s="431"/>
    </row>
    <row r="8" spans="1:24" ht="25.5" customHeight="1" x14ac:dyDescent="0.25">
      <c r="A8" s="433"/>
      <c r="B8" s="355" t="s">
        <v>2</v>
      </c>
      <c r="C8" s="355" t="s">
        <v>3</v>
      </c>
      <c r="D8" s="355" t="s">
        <v>4</v>
      </c>
      <c r="E8" s="355"/>
      <c r="F8" s="355" t="s">
        <v>2</v>
      </c>
      <c r="G8" s="355" t="s">
        <v>3</v>
      </c>
      <c r="H8" s="355" t="s">
        <v>4</v>
      </c>
      <c r="I8" s="355"/>
      <c r="J8" s="355" t="s">
        <v>2</v>
      </c>
      <c r="K8" s="355" t="s">
        <v>3</v>
      </c>
      <c r="L8" s="355" t="s">
        <v>4</v>
      </c>
      <c r="M8" s="355"/>
      <c r="N8" s="355" t="s">
        <v>2</v>
      </c>
      <c r="O8" s="355" t="s">
        <v>3</v>
      </c>
      <c r="P8" s="355" t="s">
        <v>4</v>
      </c>
      <c r="Q8" s="355"/>
      <c r="R8" s="355" t="s">
        <v>2</v>
      </c>
      <c r="S8" s="355" t="s">
        <v>3</v>
      </c>
      <c r="T8" s="355" t="s">
        <v>4</v>
      </c>
    </row>
    <row r="9" spans="1:24" ht="15.75" customHeight="1" x14ac:dyDescent="0.25">
      <c r="A9" s="432" t="s">
        <v>5</v>
      </c>
      <c r="B9" s="432"/>
      <c r="C9" s="432"/>
      <c r="D9" s="432"/>
      <c r="E9" s="432"/>
      <c r="F9" s="432"/>
      <c r="G9" s="432"/>
      <c r="H9" s="432"/>
      <c r="I9" s="432"/>
      <c r="J9" s="432"/>
      <c r="K9" s="432"/>
      <c r="L9" s="432"/>
      <c r="M9" s="432"/>
      <c r="N9" s="432"/>
      <c r="O9" s="432"/>
      <c r="P9" s="432"/>
      <c r="Q9" s="432"/>
      <c r="R9" s="432"/>
      <c r="S9" s="432"/>
      <c r="T9" s="432"/>
    </row>
    <row r="10" spans="1:24" ht="15" customHeight="1" x14ac:dyDescent="0.25">
      <c r="A10" s="95"/>
      <c r="B10" s="354"/>
      <c r="C10" s="354"/>
      <c r="D10" s="354"/>
      <c r="E10" s="354"/>
      <c r="F10" s="354"/>
      <c r="G10" s="354"/>
      <c r="H10" s="354"/>
      <c r="I10" s="354"/>
      <c r="J10" s="354"/>
      <c r="K10" s="354"/>
      <c r="L10" s="354"/>
      <c r="M10" s="354"/>
      <c r="N10" s="354"/>
      <c r="O10" s="354"/>
      <c r="P10" s="354"/>
      <c r="Q10" s="354"/>
      <c r="R10" s="354"/>
      <c r="S10" s="354"/>
      <c r="T10" s="354"/>
    </row>
    <row r="11" spans="1:24" ht="15" customHeight="1" x14ac:dyDescent="0.25">
      <c r="A11" s="110" t="s">
        <v>0</v>
      </c>
      <c r="B11" s="137">
        <f>SUM(B12:B18)</f>
        <v>110905</v>
      </c>
      <c r="C11" s="137">
        <f t="shared" ref="C11:D11" si="0">SUM(C12:C18)</f>
        <v>31197</v>
      </c>
      <c r="D11" s="137">
        <f t="shared" si="0"/>
        <v>79708</v>
      </c>
      <c r="E11" s="137"/>
      <c r="F11" s="137">
        <f>SUM(F12:F18)</f>
        <v>5376</v>
      </c>
      <c r="G11" s="137">
        <f t="shared" ref="G11:H11" si="1">SUM(G12:G18)</f>
        <v>1901</v>
      </c>
      <c r="H11" s="137">
        <f t="shared" si="1"/>
        <v>3475</v>
      </c>
      <c r="I11" s="137"/>
      <c r="J11" s="137">
        <f>SUM(J12:J18)</f>
        <v>2622</v>
      </c>
      <c r="K11" s="137">
        <f t="shared" ref="K11:L11" si="2">SUM(K12:K18)</f>
        <v>374</v>
      </c>
      <c r="L11" s="137">
        <f t="shared" si="2"/>
        <v>2248</v>
      </c>
      <c r="M11" s="137"/>
      <c r="N11" s="137">
        <f>SUM(N12:N18)</f>
        <v>82469</v>
      </c>
      <c r="O11" s="137">
        <f t="shared" ref="O11:P11" si="3">SUM(O12:O18)</f>
        <v>22820</v>
      </c>
      <c r="P11" s="137">
        <f t="shared" si="3"/>
        <v>59649</v>
      </c>
      <c r="Q11" s="127"/>
      <c r="R11" s="137">
        <f>SUM(R12:R18)</f>
        <v>20438</v>
      </c>
      <c r="S11" s="137">
        <f t="shared" ref="S11:T11" si="4">SUM(S12:S18)</f>
        <v>6102</v>
      </c>
      <c r="T11" s="137">
        <f t="shared" si="4"/>
        <v>14336</v>
      </c>
    </row>
    <row r="12" spans="1:24" ht="15" customHeight="1" x14ac:dyDescent="0.25">
      <c r="A12" s="128" t="s">
        <v>119</v>
      </c>
      <c r="B12" s="129">
        <f>+F12+J12+N12+R12</f>
        <v>8304</v>
      </c>
      <c r="C12" s="129">
        <f t="shared" ref="C12:C17" si="5">+G12+K12+O12+S12</f>
        <v>538</v>
      </c>
      <c r="D12" s="129">
        <f t="shared" ref="D12:D17" si="6">+H12+L12+P12+T12</f>
        <v>7766</v>
      </c>
      <c r="E12" s="129"/>
      <c r="F12" s="129">
        <v>91</v>
      </c>
      <c r="G12" s="129">
        <v>1</v>
      </c>
      <c r="H12" s="129">
        <v>90</v>
      </c>
      <c r="I12" s="129"/>
      <c r="J12" s="129">
        <v>1</v>
      </c>
      <c r="K12" s="129">
        <v>0</v>
      </c>
      <c r="L12" s="129">
        <v>1</v>
      </c>
      <c r="M12" s="129"/>
      <c r="N12" s="129">
        <v>7625</v>
      </c>
      <c r="O12" s="129">
        <v>374</v>
      </c>
      <c r="P12" s="129">
        <v>7251</v>
      </c>
      <c r="Q12" s="129"/>
      <c r="R12" s="129">
        <v>587</v>
      </c>
      <c r="S12" s="129">
        <v>163</v>
      </c>
      <c r="T12" s="129">
        <v>424</v>
      </c>
    </row>
    <row r="13" spans="1:24" ht="15" customHeight="1" x14ac:dyDescent="0.25">
      <c r="A13" s="128" t="s">
        <v>120</v>
      </c>
      <c r="B13" s="130">
        <f t="shared" ref="B13:B17" si="7">+F13+J13+N13+R13</f>
        <v>45960</v>
      </c>
      <c r="C13" s="130">
        <f t="shared" si="5"/>
        <v>11454</v>
      </c>
      <c r="D13" s="130">
        <f t="shared" si="6"/>
        <v>34506</v>
      </c>
      <c r="E13" s="129"/>
      <c r="F13" s="129">
        <v>2604</v>
      </c>
      <c r="G13" s="129">
        <v>797</v>
      </c>
      <c r="H13" s="129">
        <v>1807</v>
      </c>
      <c r="I13" s="129"/>
      <c r="J13" s="129">
        <v>825</v>
      </c>
      <c r="K13" s="129">
        <v>102</v>
      </c>
      <c r="L13" s="129">
        <v>723</v>
      </c>
      <c r="M13" s="129"/>
      <c r="N13" s="129">
        <v>30274</v>
      </c>
      <c r="O13" s="129">
        <v>7359</v>
      </c>
      <c r="P13" s="129">
        <v>22915</v>
      </c>
      <c r="Q13" s="129"/>
      <c r="R13" s="129">
        <v>12257</v>
      </c>
      <c r="S13" s="129">
        <v>3196</v>
      </c>
      <c r="T13" s="129">
        <v>9061</v>
      </c>
    </row>
    <row r="14" spans="1:24" ht="15" customHeight="1" x14ac:dyDescent="0.25">
      <c r="A14" s="128" t="s">
        <v>123</v>
      </c>
      <c r="B14" s="130">
        <f t="shared" si="7"/>
        <v>34</v>
      </c>
      <c r="C14" s="130">
        <f t="shared" si="5"/>
        <v>9</v>
      </c>
      <c r="D14" s="130">
        <f t="shared" si="6"/>
        <v>25</v>
      </c>
      <c r="E14" s="129"/>
      <c r="F14" s="129">
        <v>4</v>
      </c>
      <c r="G14" s="129">
        <v>1</v>
      </c>
      <c r="H14" s="129">
        <v>3</v>
      </c>
      <c r="I14" s="129"/>
      <c r="J14" s="129">
        <v>3</v>
      </c>
      <c r="K14" s="129">
        <v>0</v>
      </c>
      <c r="L14" s="129">
        <v>3</v>
      </c>
      <c r="M14" s="129"/>
      <c r="N14" s="129">
        <v>16</v>
      </c>
      <c r="O14" s="129">
        <v>2</v>
      </c>
      <c r="P14" s="129">
        <v>14</v>
      </c>
      <c r="Q14" s="129"/>
      <c r="R14" s="129">
        <v>11</v>
      </c>
      <c r="S14" s="129">
        <v>6</v>
      </c>
      <c r="T14" s="129">
        <v>5</v>
      </c>
    </row>
    <row r="15" spans="1:24" ht="15" customHeight="1" x14ac:dyDescent="0.25">
      <c r="A15" s="128" t="s">
        <v>376</v>
      </c>
      <c r="B15" s="130">
        <f t="shared" si="7"/>
        <v>37464</v>
      </c>
      <c r="C15" s="130">
        <f t="shared" si="5"/>
        <v>15256</v>
      </c>
      <c r="D15" s="130">
        <f t="shared" si="6"/>
        <v>22208</v>
      </c>
      <c r="E15" s="129"/>
      <c r="F15" s="129">
        <v>2220</v>
      </c>
      <c r="G15" s="129">
        <v>903</v>
      </c>
      <c r="H15" s="129">
        <v>1317</v>
      </c>
      <c r="I15" s="129"/>
      <c r="J15" s="129">
        <v>1657</v>
      </c>
      <c r="K15" s="129">
        <v>255</v>
      </c>
      <c r="L15" s="129">
        <v>1402</v>
      </c>
      <c r="M15" s="129"/>
      <c r="N15" s="129">
        <v>27514</v>
      </c>
      <c r="O15" s="129">
        <v>11809</v>
      </c>
      <c r="P15" s="129">
        <v>15705</v>
      </c>
      <c r="Q15" s="129"/>
      <c r="R15" s="129">
        <v>6073</v>
      </c>
      <c r="S15" s="129">
        <v>2289</v>
      </c>
      <c r="T15" s="129">
        <v>3784</v>
      </c>
    </row>
    <row r="16" spans="1:24" ht="15" customHeight="1" x14ac:dyDescent="0.25">
      <c r="A16" s="128" t="s">
        <v>132</v>
      </c>
      <c r="B16" s="129">
        <f t="shared" si="7"/>
        <v>13738</v>
      </c>
      <c r="C16" s="129">
        <f t="shared" si="5"/>
        <v>1816</v>
      </c>
      <c r="D16" s="129">
        <f t="shared" si="6"/>
        <v>11922</v>
      </c>
      <c r="E16" s="129"/>
      <c r="F16" s="129">
        <v>44</v>
      </c>
      <c r="G16" s="129">
        <v>3</v>
      </c>
      <c r="H16" s="129">
        <v>41</v>
      </c>
      <c r="I16" s="129"/>
      <c r="J16" s="129">
        <v>4</v>
      </c>
      <c r="K16" s="129">
        <v>1</v>
      </c>
      <c r="L16" s="129">
        <v>3</v>
      </c>
      <c r="M16" s="129"/>
      <c r="N16" s="129">
        <v>13039</v>
      </c>
      <c r="O16" s="129">
        <v>1675</v>
      </c>
      <c r="P16" s="129">
        <v>11364</v>
      </c>
      <c r="Q16" s="129"/>
      <c r="R16" s="129">
        <v>651</v>
      </c>
      <c r="S16" s="129">
        <v>137</v>
      </c>
      <c r="T16" s="129">
        <v>514</v>
      </c>
    </row>
    <row r="17" spans="1:20" ht="15" customHeight="1" x14ac:dyDescent="0.25">
      <c r="A17" s="128" t="s">
        <v>133</v>
      </c>
      <c r="B17" s="129">
        <f t="shared" si="7"/>
        <v>4559</v>
      </c>
      <c r="C17" s="129">
        <f t="shared" si="5"/>
        <v>1786</v>
      </c>
      <c r="D17" s="129">
        <f t="shared" si="6"/>
        <v>2773</v>
      </c>
      <c r="E17" s="129"/>
      <c r="F17" s="129">
        <v>303</v>
      </c>
      <c r="G17" s="129">
        <v>138</v>
      </c>
      <c r="H17" s="129">
        <v>165</v>
      </c>
      <c r="I17" s="129"/>
      <c r="J17" s="129">
        <v>132</v>
      </c>
      <c r="K17" s="129">
        <v>16</v>
      </c>
      <c r="L17" s="129">
        <v>116</v>
      </c>
      <c r="M17" s="129"/>
      <c r="N17" s="129">
        <v>3433</v>
      </c>
      <c r="O17" s="129">
        <v>1368</v>
      </c>
      <c r="P17" s="129">
        <v>2065</v>
      </c>
      <c r="Q17" s="129"/>
      <c r="R17" s="129">
        <v>691</v>
      </c>
      <c r="S17" s="129">
        <v>264</v>
      </c>
      <c r="T17" s="129">
        <v>427</v>
      </c>
    </row>
    <row r="18" spans="1:20" ht="15" customHeight="1" x14ac:dyDescent="0.25">
      <c r="A18" s="128" t="s">
        <v>455</v>
      </c>
      <c r="B18" s="129">
        <v>846</v>
      </c>
      <c r="C18" s="129">
        <v>338</v>
      </c>
      <c r="D18" s="129">
        <v>508</v>
      </c>
      <c r="E18" s="129"/>
      <c r="F18" s="129">
        <v>110</v>
      </c>
      <c r="G18" s="129">
        <v>58</v>
      </c>
      <c r="H18" s="129">
        <v>52</v>
      </c>
      <c r="I18" s="129"/>
      <c r="J18" s="129">
        <v>0</v>
      </c>
      <c r="K18" s="129">
        <v>0</v>
      </c>
      <c r="L18" s="129">
        <v>0</v>
      </c>
      <c r="M18" s="129"/>
      <c r="N18" s="129">
        <v>568</v>
      </c>
      <c r="O18" s="129">
        <v>233</v>
      </c>
      <c r="P18" s="129">
        <v>335</v>
      </c>
      <c r="Q18" s="129"/>
      <c r="R18" s="129">
        <v>168</v>
      </c>
      <c r="S18" s="129">
        <v>47</v>
      </c>
      <c r="T18" s="129">
        <v>121</v>
      </c>
    </row>
    <row r="19" spans="1:20" ht="15" customHeight="1" x14ac:dyDescent="0.25">
      <c r="A19" s="95"/>
      <c r="B19" s="95"/>
      <c r="C19" s="95"/>
      <c r="D19" s="95"/>
      <c r="E19" s="95"/>
      <c r="F19" s="95"/>
      <c r="G19" s="95"/>
      <c r="H19" s="95"/>
      <c r="I19" s="95"/>
      <c r="J19" s="95"/>
      <c r="K19" s="95"/>
      <c r="L19" s="95"/>
      <c r="M19" s="95"/>
      <c r="N19" s="95"/>
      <c r="O19" s="95"/>
      <c r="P19" s="95"/>
      <c r="Q19" s="98"/>
      <c r="R19" s="98"/>
      <c r="S19" s="98"/>
      <c r="T19" s="98"/>
    </row>
    <row r="20" spans="1:20" ht="15" customHeight="1" x14ac:dyDescent="0.25">
      <c r="A20" s="432" t="s">
        <v>8</v>
      </c>
      <c r="B20" s="432"/>
      <c r="C20" s="432"/>
      <c r="D20" s="432"/>
      <c r="E20" s="432"/>
      <c r="F20" s="432"/>
      <c r="G20" s="432"/>
      <c r="H20" s="432"/>
      <c r="I20" s="432"/>
      <c r="J20" s="432"/>
      <c r="K20" s="432"/>
      <c r="L20" s="432"/>
      <c r="M20" s="432"/>
      <c r="N20" s="432"/>
      <c r="O20" s="432"/>
      <c r="P20" s="432"/>
      <c r="Q20" s="432"/>
      <c r="R20" s="432"/>
      <c r="S20" s="432"/>
      <c r="T20" s="432"/>
    </row>
    <row r="21" spans="1:20" ht="15" customHeight="1" x14ac:dyDescent="0.25">
      <c r="A21" s="106"/>
      <c r="B21" s="354"/>
      <c r="C21" s="354"/>
      <c r="D21" s="354"/>
      <c r="E21" s="354"/>
      <c r="F21" s="354"/>
      <c r="G21" s="354"/>
      <c r="H21" s="354"/>
      <c r="I21" s="354"/>
      <c r="J21" s="354"/>
      <c r="K21" s="354"/>
      <c r="L21" s="354"/>
      <c r="M21" s="354"/>
      <c r="N21" s="354"/>
      <c r="O21" s="354"/>
      <c r="P21" s="354"/>
      <c r="Q21" s="354"/>
      <c r="R21" s="354"/>
      <c r="S21" s="354"/>
      <c r="T21" s="354"/>
    </row>
    <row r="22" spans="1:20" ht="15" customHeight="1" x14ac:dyDescent="0.25">
      <c r="A22" s="110" t="s">
        <v>0</v>
      </c>
      <c r="B22" s="140">
        <f>+C22+D22</f>
        <v>100</v>
      </c>
      <c r="C22" s="140">
        <f t="shared" ref="C22:C29" si="8">+C11/B11*100</f>
        <v>28.129480185744555</v>
      </c>
      <c r="D22" s="140">
        <f t="shared" ref="D22:D29" si="9">+D11/B11*100</f>
        <v>71.870519814255445</v>
      </c>
      <c r="E22" s="140"/>
      <c r="F22" s="140">
        <f>+G22+H22</f>
        <v>100</v>
      </c>
      <c r="G22" s="140">
        <f t="shared" ref="G22:G29" si="10">+G11/F11*100</f>
        <v>35.360863095238095</v>
      </c>
      <c r="H22" s="140">
        <f t="shared" ref="H22:H29" si="11">+H11/F11*100</f>
        <v>64.639136904761912</v>
      </c>
      <c r="I22" s="140"/>
      <c r="J22" s="140">
        <f>+K22+L22</f>
        <v>100</v>
      </c>
      <c r="K22" s="140">
        <f t="shared" ref="K22:K28" si="12">+K11/J11*100</f>
        <v>14.263920671243326</v>
      </c>
      <c r="L22" s="140">
        <f t="shared" ref="L22:L28" si="13">+L11/J11*100</f>
        <v>85.736079328756674</v>
      </c>
      <c r="M22" s="140"/>
      <c r="N22" s="140">
        <f>+O22+P22</f>
        <v>100</v>
      </c>
      <c r="O22" s="140">
        <f t="shared" ref="O22:O29" si="14">+O11/N11*100</f>
        <v>27.671003649856306</v>
      </c>
      <c r="P22" s="140">
        <f t="shared" ref="P22:P29" si="15">+P11/N11*100</f>
        <v>72.328996350143697</v>
      </c>
      <c r="Q22" s="141"/>
      <c r="R22" s="140">
        <f>+S22+T22</f>
        <v>100</v>
      </c>
      <c r="S22" s="140">
        <f>+S11/R11*100</f>
        <v>29.85615030824934</v>
      </c>
      <c r="T22" s="140">
        <f>+T11/R11*100</f>
        <v>70.14384969175066</v>
      </c>
    </row>
    <row r="23" spans="1:20" ht="15" customHeight="1" x14ac:dyDescent="0.25">
      <c r="A23" s="128" t="s">
        <v>119</v>
      </c>
      <c r="B23" s="141">
        <f t="shared" ref="B23:B28" si="16">+C23+D23</f>
        <v>100</v>
      </c>
      <c r="C23" s="141">
        <f t="shared" si="8"/>
        <v>6.4788053949903652</v>
      </c>
      <c r="D23" s="141">
        <f t="shared" si="9"/>
        <v>93.52119460500964</v>
      </c>
      <c r="E23" s="141"/>
      <c r="F23" s="141">
        <f t="shared" ref="F23:F28" si="17">+G23+H23</f>
        <v>100</v>
      </c>
      <c r="G23" s="141">
        <f t="shared" si="10"/>
        <v>1.098901098901099</v>
      </c>
      <c r="H23" s="141">
        <f t="shared" si="11"/>
        <v>98.901098901098905</v>
      </c>
      <c r="I23" s="141"/>
      <c r="J23" s="141">
        <f t="shared" ref="J23:J28" si="18">+K23+L23</f>
        <v>100</v>
      </c>
      <c r="K23" s="141">
        <f t="shared" si="12"/>
        <v>0</v>
      </c>
      <c r="L23" s="141">
        <f t="shared" si="13"/>
        <v>100</v>
      </c>
      <c r="M23" s="141"/>
      <c r="N23" s="141">
        <f t="shared" ref="N23:N28" si="19">+O23+P23</f>
        <v>100</v>
      </c>
      <c r="O23" s="141">
        <f t="shared" si="14"/>
        <v>4.9049180327868855</v>
      </c>
      <c r="P23" s="141">
        <f t="shared" si="15"/>
        <v>95.095081967213119</v>
      </c>
      <c r="Q23" s="141"/>
      <c r="R23" s="141">
        <f t="shared" ref="R23:R28" si="20">+S23+T23</f>
        <v>100</v>
      </c>
      <c r="S23" s="141">
        <f t="shared" ref="S23:S28" si="21">+S12/R12*100</f>
        <v>27.768313458262352</v>
      </c>
      <c r="T23" s="141">
        <f t="shared" ref="T23:T28" si="22">+T12/R12*100</f>
        <v>72.231686541737645</v>
      </c>
    </row>
    <row r="24" spans="1:20" ht="15" customHeight="1" x14ac:dyDescent="0.25">
      <c r="A24" s="128" t="s">
        <v>120</v>
      </c>
      <c r="B24" s="141">
        <f t="shared" si="16"/>
        <v>100</v>
      </c>
      <c r="C24" s="141">
        <f t="shared" si="8"/>
        <v>24.921671018276761</v>
      </c>
      <c r="D24" s="141">
        <f t="shared" si="9"/>
        <v>75.078328981723246</v>
      </c>
      <c r="E24" s="141"/>
      <c r="F24" s="141">
        <f t="shared" si="17"/>
        <v>100</v>
      </c>
      <c r="G24" s="141">
        <f t="shared" si="10"/>
        <v>30.606758832565284</v>
      </c>
      <c r="H24" s="141">
        <f t="shared" si="11"/>
        <v>69.393241167434709</v>
      </c>
      <c r="I24" s="141"/>
      <c r="J24" s="141">
        <f t="shared" si="18"/>
        <v>100</v>
      </c>
      <c r="K24" s="141">
        <f t="shared" si="12"/>
        <v>12.363636363636363</v>
      </c>
      <c r="L24" s="141">
        <f t="shared" si="13"/>
        <v>87.63636363636364</v>
      </c>
      <c r="M24" s="141"/>
      <c r="N24" s="141">
        <f t="shared" si="19"/>
        <v>100</v>
      </c>
      <c r="O24" s="141">
        <f t="shared" si="14"/>
        <v>24.307987051595429</v>
      </c>
      <c r="P24" s="141">
        <f t="shared" si="15"/>
        <v>75.692012948404567</v>
      </c>
      <c r="Q24" s="141"/>
      <c r="R24" s="141">
        <f t="shared" si="20"/>
        <v>100</v>
      </c>
      <c r="S24" s="141">
        <f t="shared" si="21"/>
        <v>26.074895977808598</v>
      </c>
      <c r="T24" s="141">
        <f t="shared" si="22"/>
        <v>73.925104022191405</v>
      </c>
    </row>
    <row r="25" spans="1:20" ht="15" customHeight="1" x14ac:dyDescent="0.25">
      <c r="A25" s="128" t="s">
        <v>123</v>
      </c>
      <c r="B25" s="141">
        <f t="shared" si="16"/>
        <v>100</v>
      </c>
      <c r="C25" s="141">
        <f t="shared" si="8"/>
        <v>26.47058823529412</v>
      </c>
      <c r="D25" s="141">
        <f t="shared" si="9"/>
        <v>73.529411764705884</v>
      </c>
      <c r="E25" s="141"/>
      <c r="F25" s="141">
        <f t="shared" si="17"/>
        <v>100</v>
      </c>
      <c r="G25" s="141">
        <f t="shared" si="10"/>
        <v>25</v>
      </c>
      <c r="H25" s="141">
        <f t="shared" si="11"/>
        <v>75</v>
      </c>
      <c r="I25" s="141"/>
      <c r="J25" s="141">
        <f t="shared" si="18"/>
        <v>100</v>
      </c>
      <c r="K25" s="141">
        <f t="shared" si="12"/>
        <v>0</v>
      </c>
      <c r="L25" s="141">
        <f t="shared" si="13"/>
        <v>100</v>
      </c>
      <c r="M25" s="141"/>
      <c r="N25" s="141">
        <f t="shared" si="19"/>
        <v>100</v>
      </c>
      <c r="O25" s="141">
        <f t="shared" si="14"/>
        <v>12.5</v>
      </c>
      <c r="P25" s="141">
        <f t="shared" si="15"/>
        <v>87.5</v>
      </c>
      <c r="Q25" s="141"/>
      <c r="R25" s="141">
        <f t="shared" si="20"/>
        <v>100</v>
      </c>
      <c r="S25" s="141">
        <f t="shared" si="21"/>
        <v>54.54545454545454</v>
      </c>
      <c r="T25" s="141">
        <f t="shared" si="22"/>
        <v>45.454545454545453</v>
      </c>
    </row>
    <row r="26" spans="1:20" ht="15" customHeight="1" x14ac:dyDescent="0.25">
      <c r="A26" s="128" t="s">
        <v>376</v>
      </c>
      <c r="B26" s="141">
        <f t="shared" si="16"/>
        <v>100</v>
      </c>
      <c r="C26" s="141">
        <f t="shared" si="8"/>
        <v>40.721759555840279</v>
      </c>
      <c r="D26" s="141">
        <f t="shared" si="9"/>
        <v>59.278240444159721</v>
      </c>
      <c r="E26" s="141"/>
      <c r="F26" s="141">
        <f t="shared" si="17"/>
        <v>100</v>
      </c>
      <c r="G26" s="141">
        <f t="shared" si="10"/>
        <v>40.675675675675677</v>
      </c>
      <c r="H26" s="141">
        <f t="shared" si="11"/>
        <v>59.32432432432433</v>
      </c>
      <c r="I26" s="141"/>
      <c r="J26" s="141">
        <f t="shared" si="18"/>
        <v>100.00000000000001</v>
      </c>
      <c r="K26" s="141">
        <f t="shared" si="12"/>
        <v>15.389257694628848</v>
      </c>
      <c r="L26" s="141">
        <f t="shared" si="13"/>
        <v>84.610742305371161</v>
      </c>
      <c r="M26" s="141"/>
      <c r="N26" s="141">
        <f t="shared" si="19"/>
        <v>100</v>
      </c>
      <c r="O26" s="141">
        <f t="shared" si="14"/>
        <v>42.919968016282624</v>
      </c>
      <c r="P26" s="141">
        <f t="shared" si="15"/>
        <v>57.080031983717383</v>
      </c>
      <c r="Q26" s="141"/>
      <c r="R26" s="141">
        <f t="shared" si="20"/>
        <v>100</v>
      </c>
      <c r="S26" s="141">
        <f t="shared" si="21"/>
        <v>37.691421043965093</v>
      </c>
      <c r="T26" s="141">
        <f t="shared" si="22"/>
        <v>62.308578956034907</v>
      </c>
    </row>
    <row r="27" spans="1:20" ht="15" customHeight="1" x14ac:dyDescent="0.25">
      <c r="A27" s="132" t="s">
        <v>132</v>
      </c>
      <c r="B27" s="142">
        <f t="shared" si="16"/>
        <v>100</v>
      </c>
      <c r="C27" s="142">
        <f t="shared" si="8"/>
        <v>13.218809142524385</v>
      </c>
      <c r="D27" s="142">
        <f t="shared" si="9"/>
        <v>86.781190857475607</v>
      </c>
      <c r="E27" s="142"/>
      <c r="F27" s="142">
        <f t="shared" si="17"/>
        <v>99.999999999999986</v>
      </c>
      <c r="G27" s="142">
        <f t="shared" si="10"/>
        <v>6.8181818181818175</v>
      </c>
      <c r="H27" s="142">
        <f t="shared" si="11"/>
        <v>93.181818181818173</v>
      </c>
      <c r="I27" s="142"/>
      <c r="J27" s="142">
        <f t="shared" si="18"/>
        <v>100</v>
      </c>
      <c r="K27" s="142">
        <f t="shared" si="12"/>
        <v>25</v>
      </c>
      <c r="L27" s="142">
        <f t="shared" si="13"/>
        <v>75</v>
      </c>
      <c r="M27" s="142"/>
      <c r="N27" s="142">
        <f t="shared" si="19"/>
        <v>100</v>
      </c>
      <c r="O27" s="142">
        <f t="shared" si="14"/>
        <v>12.846077153155916</v>
      </c>
      <c r="P27" s="142">
        <f t="shared" si="15"/>
        <v>87.153922846844083</v>
      </c>
      <c r="Q27" s="141"/>
      <c r="R27" s="142">
        <f t="shared" si="20"/>
        <v>100</v>
      </c>
      <c r="S27" s="142">
        <f t="shared" si="21"/>
        <v>21.044546850998465</v>
      </c>
      <c r="T27" s="142">
        <f t="shared" si="22"/>
        <v>78.955453149001528</v>
      </c>
    </row>
    <row r="28" spans="1:20" ht="15" customHeight="1" x14ac:dyDescent="0.25">
      <c r="A28" s="132" t="s">
        <v>133</v>
      </c>
      <c r="B28" s="142">
        <f t="shared" si="16"/>
        <v>100</v>
      </c>
      <c r="C28" s="142">
        <f t="shared" si="8"/>
        <v>39.175257731958766</v>
      </c>
      <c r="D28" s="142">
        <f t="shared" si="9"/>
        <v>60.824742268041234</v>
      </c>
      <c r="E28" s="142"/>
      <c r="F28" s="142">
        <f t="shared" si="17"/>
        <v>100</v>
      </c>
      <c r="G28" s="142">
        <f t="shared" si="10"/>
        <v>45.544554455445549</v>
      </c>
      <c r="H28" s="142">
        <f t="shared" si="11"/>
        <v>54.455445544554458</v>
      </c>
      <c r="I28" s="142"/>
      <c r="J28" s="142">
        <f t="shared" si="18"/>
        <v>100</v>
      </c>
      <c r="K28" s="142">
        <f t="shared" si="12"/>
        <v>12.121212121212121</v>
      </c>
      <c r="L28" s="142">
        <f t="shared" si="13"/>
        <v>87.878787878787875</v>
      </c>
      <c r="M28" s="142"/>
      <c r="N28" s="142">
        <f t="shared" si="19"/>
        <v>100</v>
      </c>
      <c r="O28" s="142">
        <f t="shared" si="14"/>
        <v>39.848528983396449</v>
      </c>
      <c r="P28" s="142">
        <f t="shared" si="15"/>
        <v>60.151471016603551</v>
      </c>
      <c r="Q28" s="142"/>
      <c r="R28" s="142">
        <f t="shared" si="20"/>
        <v>100</v>
      </c>
      <c r="S28" s="142">
        <f t="shared" si="21"/>
        <v>38.205499276410997</v>
      </c>
      <c r="T28" s="142">
        <f t="shared" si="22"/>
        <v>61.794500723588996</v>
      </c>
    </row>
    <row r="29" spans="1:20" ht="15" customHeight="1" thickBot="1" x14ac:dyDescent="0.3">
      <c r="A29" s="132" t="s">
        <v>455</v>
      </c>
      <c r="B29" s="143">
        <f t="shared" ref="B29" si="23">+C29+D29</f>
        <v>100</v>
      </c>
      <c r="C29" s="143">
        <f t="shared" si="8"/>
        <v>39.952718676122934</v>
      </c>
      <c r="D29" s="143">
        <f t="shared" si="9"/>
        <v>60.047281323877066</v>
      </c>
      <c r="E29" s="143"/>
      <c r="F29" s="143">
        <f t="shared" ref="F29" si="24">+G29+H29</f>
        <v>100</v>
      </c>
      <c r="G29" s="143">
        <f t="shared" si="10"/>
        <v>52.72727272727272</v>
      </c>
      <c r="H29" s="143">
        <f t="shared" si="11"/>
        <v>47.272727272727273</v>
      </c>
      <c r="I29" s="143"/>
      <c r="J29" s="143">
        <v>0</v>
      </c>
      <c r="K29" s="143">
        <v>0</v>
      </c>
      <c r="L29" s="143">
        <v>0</v>
      </c>
      <c r="M29" s="143"/>
      <c r="N29" s="143">
        <f t="shared" ref="N29" si="25">+O29+P29</f>
        <v>100</v>
      </c>
      <c r="O29" s="143">
        <f t="shared" si="14"/>
        <v>41.021126760563384</v>
      </c>
      <c r="P29" s="143">
        <f t="shared" si="15"/>
        <v>58.978873239436624</v>
      </c>
      <c r="Q29" s="143"/>
      <c r="R29" s="143">
        <f t="shared" ref="R29" si="26">+S29+T29</f>
        <v>100</v>
      </c>
      <c r="S29" s="143">
        <f t="shared" ref="S29" si="27">+S18/R18*100</f>
        <v>27.976190476190478</v>
      </c>
      <c r="T29" s="143">
        <f t="shared" ref="T29" si="28">+T18/R18*100</f>
        <v>72.023809523809518</v>
      </c>
    </row>
    <row r="30" spans="1:20" ht="26.25" customHeight="1" x14ac:dyDescent="0.25">
      <c r="A30" s="404" t="s">
        <v>402</v>
      </c>
      <c r="B30" s="404"/>
      <c r="C30" s="404"/>
      <c r="D30" s="404"/>
      <c r="E30" s="404"/>
      <c r="F30" s="404"/>
      <c r="G30" s="404"/>
      <c r="H30" s="404"/>
      <c r="I30" s="404"/>
      <c r="J30" s="404"/>
      <c r="K30" s="404"/>
      <c r="L30" s="404"/>
      <c r="M30" s="404"/>
      <c r="N30" s="404"/>
      <c r="O30" s="404"/>
      <c r="P30" s="404"/>
      <c r="Q30" s="404"/>
      <c r="R30" s="404"/>
      <c r="S30" s="404"/>
      <c r="T30" s="404"/>
    </row>
    <row r="31" spans="1:20" s="85" customFormat="1" ht="12" x14ac:dyDescent="0.25">
      <c r="A31" s="405" t="s">
        <v>375</v>
      </c>
      <c r="B31" s="405"/>
      <c r="C31" s="405"/>
      <c r="D31" s="405"/>
      <c r="E31" s="405"/>
      <c r="F31" s="405"/>
      <c r="G31" s="405"/>
      <c r="H31" s="405"/>
      <c r="I31" s="405"/>
      <c r="J31" s="405"/>
      <c r="K31" s="405"/>
      <c r="L31" s="405"/>
      <c r="M31" s="405"/>
      <c r="N31" s="405"/>
      <c r="O31" s="405"/>
      <c r="P31" s="405"/>
      <c r="Q31" s="405"/>
      <c r="R31" s="405"/>
      <c r="S31" s="405"/>
      <c r="T31" s="405"/>
    </row>
    <row r="32" spans="1:20" s="85" customFormat="1" ht="12" x14ac:dyDescent="0.25">
      <c r="A32" s="402" t="s">
        <v>366</v>
      </c>
      <c r="B32" s="402"/>
      <c r="C32" s="402"/>
      <c r="D32" s="402"/>
      <c r="E32" s="402"/>
      <c r="F32" s="402"/>
      <c r="G32" s="402"/>
      <c r="H32" s="402"/>
      <c r="I32" s="402"/>
      <c r="J32" s="402"/>
      <c r="K32" s="402"/>
      <c r="L32" s="402"/>
      <c r="M32" s="402"/>
      <c r="N32" s="402"/>
      <c r="O32" s="402"/>
      <c r="P32" s="402"/>
      <c r="Q32" s="402"/>
      <c r="R32" s="402"/>
      <c r="S32" s="402"/>
      <c r="T32" s="402"/>
    </row>
    <row r="33" spans="1:20" s="85" customFormat="1" x14ac:dyDescent="0.25">
      <c r="A33" s="79"/>
      <c r="B33" s="79"/>
      <c r="C33" s="79"/>
      <c r="D33" s="79"/>
      <c r="E33" s="79"/>
      <c r="F33" s="79"/>
      <c r="G33" s="79"/>
      <c r="H33" s="79"/>
      <c r="I33" s="79"/>
      <c r="J33" s="79"/>
      <c r="K33" s="79"/>
      <c r="L33" s="79"/>
      <c r="M33" s="79"/>
      <c r="N33" s="79"/>
      <c r="O33" s="79"/>
      <c r="P33" s="79"/>
      <c r="Q33" s="79"/>
      <c r="R33" s="79"/>
      <c r="S33" s="79"/>
      <c r="T33" s="79"/>
    </row>
  </sheetData>
  <mergeCells count="17">
    <mergeCell ref="A32:T32"/>
    <mergeCell ref="R7:T7"/>
    <mergeCell ref="A30:T30"/>
    <mergeCell ref="A31:T31"/>
    <mergeCell ref="A7:A8"/>
    <mergeCell ref="B7:D7"/>
    <mergeCell ref="F7:H7"/>
    <mergeCell ref="N7:P7"/>
    <mergeCell ref="J7:L7"/>
    <mergeCell ref="A4:T4"/>
    <mergeCell ref="A1:T1"/>
    <mergeCell ref="W1:W2"/>
    <mergeCell ref="A9:T9"/>
    <mergeCell ref="A20:T20"/>
    <mergeCell ref="A5:T5"/>
    <mergeCell ref="A2:T2"/>
    <mergeCell ref="A3:T3"/>
  </mergeCells>
  <hyperlinks>
    <hyperlink ref="W1" location="INDICE!A1" display="INDICE"/>
  </hyperlinks>
  <printOptions horizontalCentered="1"/>
  <pageMargins left="0.70866141732283472" right="0.70866141732283472" top="0.74803149606299213" bottom="0.74803149606299213" header="0.31496062992125984" footer="0.31496062992125984"/>
  <pageSetup scale="7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8"/>
  <sheetViews>
    <sheetView showGridLines="0" zoomScaleNormal="100" workbookViewId="0">
      <selection activeCell="A3" sqref="A3:T3"/>
    </sheetView>
  </sheetViews>
  <sheetFormatPr baseColWidth="10" defaultRowHeight="12.75" x14ac:dyDescent="0.25"/>
  <cols>
    <col min="1" max="1" width="30.28515625" style="79" bestFit="1" customWidth="1"/>
    <col min="2" max="2" width="9.140625" style="79" bestFit="1" customWidth="1"/>
    <col min="3" max="4" width="7.7109375" style="79" customWidth="1"/>
    <col min="5" max="5" width="1.7109375" style="79" customWidth="1"/>
    <col min="6" max="8" width="7.7109375" style="79" customWidth="1"/>
    <col min="9" max="9" width="1.7109375" style="79" customWidth="1"/>
    <col min="10" max="12" width="7.7109375" style="79" customWidth="1"/>
    <col min="13" max="13" width="1.7109375" style="79" customWidth="1"/>
    <col min="14" max="16" width="7.7109375" style="79" customWidth="1"/>
    <col min="17" max="17" width="1.7109375" style="79" customWidth="1"/>
    <col min="18" max="20" width="7.7109375" style="79" customWidth="1"/>
    <col min="21" max="22" width="11.42578125" style="79"/>
    <col min="23" max="23" width="11.140625" style="79" bestFit="1" customWidth="1"/>
    <col min="24" max="252" width="11.42578125" style="79"/>
    <col min="253" max="253" width="32.28515625" style="79" customWidth="1"/>
    <col min="254" max="254" width="6.28515625" style="79" customWidth="1"/>
    <col min="255" max="256" width="6.140625" style="79" customWidth="1"/>
    <col min="257" max="257" width="1.7109375" style="79" customWidth="1"/>
    <col min="258" max="260" width="6.140625" style="79" customWidth="1"/>
    <col min="261" max="261" width="1.7109375" style="79" customWidth="1"/>
    <col min="262" max="264" width="6.140625" style="79" customWidth="1"/>
    <col min="265" max="265" width="1.7109375" style="79" customWidth="1"/>
    <col min="266" max="268" width="6.140625" style="79" customWidth="1"/>
    <col min="269" max="508" width="11.42578125" style="79"/>
    <col min="509" max="509" width="32.28515625" style="79" customWidth="1"/>
    <col min="510" max="510" width="6.28515625" style="79" customWidth="1"/>
    <col min="511" max="512" width="6.140625" style="79" customWidth="1"/>
    <col min="513" max="513" width="1.7109375" style="79" customWidth="1"/>
    <col min="514" max="516" width="6.140625" style="79" customWidth="1"/>
    <col min="517" max="517" width="1.7109375" style="79" customWidth="1"/>
    <col min="518" max="520" width="6.140625" style="79" customWidth="1"/>
    <col min="521" max="521" width="1.7109375" style="79" customWidth="1"/>
    <col min="522" max="524" width="6.140625" style="79" customWidth="1"/>
    <col min="525" max="764" width="11.42578125" style="79"/>
    <col min="765" max="765" width="32.28515625" style="79" customWidth="1"/>
    <col min="766" max="766" width="6.28515625" style="79" customWidth="1"/>
    <col min="767" max="768" width="6.140625" style="79" customWidth="1"/>
    <col min="769" max="769" width="1.7109375" style="79" customWidth="1"/>
    <col min="770" max="772" width="6.140625" style="79" customWidth="1"/>
    <col min="773" max="773" width="1.7109375" style="79" customWidth="1"/>
    <col min="774" max="776" width="6.140625" style="79" customWidth="1"/>
    <col min="777" max="777" width="1.7109375" style="79" customWidth="1"/>
    <col min="778" max="780" width="6.140625" style="79" customWidth="1"/>
    <col min="781" max="1020" width="11.42578125" style="79"/>
    <col min="1021" max="1021" width="32.28515625" style="79" customWidth="1"/>
    <col min="1022" max="1022" width="6.28515625" style="79" customWidth="1"/>
    <col min="1023" max="1024" width="6.140625" style="79" customWidth="1"/>
    <col min="1025" max="1025" width="1.7109375" style="79" customWidth="1"/>
    <col min="1026" max="1028" width="6.140625" style="79" customWidth="1"/>
    <col min="1029" max="1029" width="1.7109375" style="79" customWidth="1"/>
    <col min="1030" max="1032" width="6.140625" style="79" customWidth="1"/>
    <col min="1033" max="1033" width="1.7109375" style="79" customWidth="1"/>
    <col min="1034" max="1036" width="6.140625" style="79" customWidth="1"/>
    <col min="1037" max="1276" width="11.42578125" style="79"/>
    <col min="1277" max="1277" width="32.28515625" style="79" customWidth="1"/>
    <col min="1278" max="1278" width="6.28515625" style="79" customWidth="1"/>
    <col min="1279" max="1280" width="6.140625" style="79" customWidth="1"/>
    <col min="1281" max="1281" width="1.7109375" style="79" customWidth="1"/>
    <col min="1282" max="1284" width="6.140625" style="79" customWidth="1"/>
    <col min="1285" max="1285" width="1.7109375" style="79" customWidth="1"/>
    <col min="1286" max="1288" width="6.140625" style="79" customWidth="1"/>
    <col min="1289" max="1289" width="1.7109375" style="79" customWidth="1"/>
    <col min="1290" max="1292" width="6.140625" style="79" customWidth="1"/>
    <col min="1293" max="1532" width="11.42578125" style="79"/>
    <col min="1533" max="1533" width="32.28515625" style="79" customWidth="1"/>
    <col min="1534" max="1534" width="6.28515625" style="79" customWidth="1"/>
    <col min="1535" max="1536" width="6.140625" style="79" customWidth="1"/>
    <col min="1537" max="1537" width="1.7109375" style="79" customWidth="1"/>
    <col min="1538" max="1540" width="6.140625" style="79" customWidth="1"/>
    <col min="1541" max="1541" width="1.7109375" style="79" customWidth="1"/>
    <col min="1542" max="1544" width="6.140625" style="79" customWidth="1"/>
    <col min="1545" max="1545" width="1.7109375" style="79" customWidth="1"/>
    <col min="1546" max="1548" width="6.140625" style="79" customWidth="1"/>
    <col min="1549" max="1788" width="11.42578125" style="79"/>
    <col min="1789" max="1789" width="32.28515625" style="79" customWidth="1"/>
    <col min="1790" max="1790" width="6.28515625" style="79" customWidth="1"/>
    <col min="1791" max="1792" width="6.140625" style="79" customWidth="1"/>
    <col min="1793" max="1793" width="1.7109375" style="79" customWidth="1"/>
    <col min="1794" max="1796" width="6.140625" style="79" customWidth="1"/>
    <col min="1797" max="1797" width="1.7109375" style="79" customWidth="1"/>
    <col min="1798" max="1800" width="6.140625" style="79" customWidth="1"/>
    <col min="1801" max="1801" width="1.7109375" style="79" customWidth="1"/>
    <col min="1802" max="1804" width="6.140625" style="79" customWidth="1"/>
    <col min="1805" max="2044" width="11.42578125" style="79"/>
    <col min="2045" max="2045" width="32.28515625" style="79" customWidth="1"/>
    <col min="2046" max="2046" width="6.28515625" style="79" customWidth="1"/>
    <col min="2047" max="2048" width="6.140625" style="79" customWidth="1"/>
    <col min="2049" max="2049" width="1.7109375" style="79" customWidth="1"/>
    <col min="2050" max="2052" width="6.140625" style="79" customWidth="1"/>
    <col min="2053" max="2053" width="1.7109375" style="79" customWidth="1"/>
    <col min="2054" max="2056" width="6.140625" style="79" customWidth="1"/>
    <col min="2057" max="2057" width="1.7109375" style="79" customWidth="1"/>
    <col min="2058" max="2060" width="6.140625" style="79" customWidth="1"/>
    <col min="2061" max="2300" width="11.42578125" style="79"/>
    <col min="2301" max="2301" width="32.28515625" style="79" customWidth="1"/>
    <col min="2302" max="2302" width="6.28515625" style="79" customWidth="1"/>
    <col min="2303" max="2304" width="6.140625" style="79" customWidth="1"/>
    <col min="2305" max="2305" width="1.7109375" style="79" customWidth="1"/>
    <col min="2306" max="2308" width="6.140625" style="79" customWidth="1"/>
    <col min="2309" max="2309" width="1.7109375" style="79" customWidth="1"/>
    <col min="2310" max="2312" width="6.140625" style="79" customWidth="1"/>
    <col min="2313" max="2313" width="1.7109375" style="79" customWidth="1"/>
    <col min="2314" max="2316" width="6.140625" style="79" customWidth="1"/>
    <col min="2317" max="2556" width="11.42578125" style="79"/>
    <col min="2557" max="2557" width="32.28515625" style="79" customWidth="1"/>
    <col min="2558" max="2558" width="6.28515625" style="79" customWidth="1"/>
    <col min="2559" max="2560" width="6.140625" style="79" customWidth="1"/>
    <col min="2561" max="2561" width="1.7109375" style="79" customWidth="1"/>
    <col min="2562" max="2564" width="6.140625" style="79" customWidth="1"/>
    <col min="2565" max="2565" width="1.7109375" style="79" customWidth="1"/>
    <col min="2566" max="2568" width="6.140625" style="79" customWidth="1"/>
    <col min="2569" max="2569" width="1.7109375" style="79" customWidth="1"/>
    <col min="2570" max="2572" width="6.140625" style="79" customWidth="1"/>
    <col min="2573" max="2812" width="11.42578125" style="79"/>
    <col min="2813" max="2813" width="32.28515625" style="79" customWidth="1"/>
    <col min="2814" max="2814" width="6.28515625" style="79" customWidth="1"/>
    <col min="2815" max="2816" width="6.140625" style="79" customWidth="1"/>
    <col min="2817" max="2817" width="1.7109375" style="79" customWidth="1"/>
    <col min="2818" max="2820" width="6.140625" style="79" customWidth="1"/>
    <col min="2821" max="2821" width="1.7109375" style="79" customWidth="1"/>
    <col min="2822" max="2824" width="6.140625" style="79" customWidth="1"/>
    <col min="2825" max="2825" width="1.7109375" style="79" customWidth="1"/>
    <col min="2826" max="2828" width="6.140625" style="79" customWidth="1"/>
    <col min="2829" max="3068" width="11.42578125" style="79"/>
    <col min="3069" max="3069" width="32.28515625" style="79" customWidth="1"/>
    <col min="3070" max="3070" width="6.28515625" style="79" customWidth="1"/>
    <col min="3071" max="3072" width="6.140625" style="79" customWidth="1"/>
    <col min="3073" max="3073" width="1.7109375" style="79" customWidth="1"/>
    <col min="3074" max="3076" width="6.140625" style="79" customWidth="1"/>
    <col min="3077" max="3077" width="1.7109375" style="79" customWidth="1"/>
    <col min="3078" max="3080" width="6.140625" style="79" customWidth="1"/>
    <col min="3081" max="3081" width="1.7109375" style="79" customWidth="1"/>
    <col min="3082" max="3084" width="6.140625" style="79" customWidth="1"/>
    <col min="3085" max="3324" width="11.42578125" style="79"/>
    <col min="3325" max="3325" width="32.28515625" style="79" customWidth="1"/>
    <col min="3326" max="3326" width="6.28515625" style="79" customWidth="1"/>
    <col min="3327" max="3328" width="6.140625" style="79" customWidth="1"/>
    <col min="3329" max="3329" width="1.7109375" style="79" customWidth="1"/>
    <col min="3330" max="3332" width="6.140625" style="79" customWidth="1"/>
    <col min="3333" max="3333" width="1.7109375" style="79" customWidth="1"/>
    <col min="3334" max="3336" width="6.140625" style="79" customWidth="1"/>
    <col min="3337" max="3337" width="1.7109375" style="79" customWidth="1"/>
    <col min="3338" max="3340" width="6.140625" style="79" customWidth="1"/>
    <col min="3341" max="3580" width="11.42578125" style="79"/>
    <col min="3581" max="3581" width="32.28515625" style="79" customWidth="1"/>
    <col min="3582" max="3582" width="6.28515625" style="79" customWidth="1"/>
    <col min="3583" max="3584" width="6.140625" style="79" customWidth="1"/>
    <col min="3585" max="3585" width="1.7109375" style="79" customWidth="1"/>
    <col min="3586" max="3588" width="6.140625" style="79" customWidth="1"/>
    <col min="3589" max="3589" width="1.7109375" style="79" customWidth="1"/>
    <col min="3590" max="3592" width="6.140625" style="79" customWidth="1"/>
    <col min="3593" max="3593" width="1.7109375" style="79" customWidth="1"/>
    <col min="3594" max="3596" width="6.140625" style="79" customWidth="1"/>
    <col min="3597" max="3836" width="11.42578125" style="79"/>
    <col min="3837" max="3837" width="32.28515625" style="79" customWidth="1"/>
    <col min="3838" max="3838" width="6.28515625" style="79" customWidth="1"/>
    <col min="3839" max="3840" width="6.140625" style="79" customWidth="1"/>
    <col min="3841" max="3841" width="1.7109375" style="79" customWidth="1"/>
    <col min="3842" max="3844" width="6.140625" style="79" customWidth="1"/>
    <col min="3845" max="3845" width="1.7109375" style="79" customWidth="1"/>
    <col min="3846" max="3848" width="6.140625" style="79" customWidth="1"/>
    <col min="3849" max="3849" width="1.7109375" style="79" customWidth="1"/>
    <col min="3850" max="3852" width="6.140625" style="79" customWidth="1"/>
    <col min="3853" max="4092" width="11.42578125" style="79"/>
    <col min="4093" max="4093" width="32.28515625" style="79" customWidth="1"/>
    <col min="4094" max="4094" width="6.28515625" style="79" customWidth="1"/>
    <col min="4095" max="4096" width="6.140625" style="79" customWidth="1"/>
    <col min="4097" max="4097" width="1.7109375" style="79" customWidth="1"/>
    <col min="4098" max="4100" width="6.140625" style="79" customWidth="1"/>
    <col min="4101" max="4101" width="1.7109375" style="79" customWidth="1"/>
    <col min="4102" max="4104" width="6.140625" style="79" customWidth="1"/>
    <col min="4105" max="4105" width="1.7109375" style="79" customWidth="1"/>
    <col min="4106" max="4108" width="6.140625" style="79" customWidth="1"/>
    <col min="4109" max="4348" width="11.42578125" style="79"/>
    <col min="4349" max="4349" width="32.28515625" style="79" customWidth="1"/>
    <col min="4350" max="4350" width="6.28515625" style="79" customWidth="1"/>
    <col min="4351" max="4352" width="6.140625" style="79" customWidth="1"/>
    <col min="4353" max="4353" width="1.7109375" style="79" customWidth="1"/>
    <col min="4354" max="4356" width="6.140625" style="79" customWidth="1"/>
    <col min="4357" max="4357" width="1.7109375" style="79" customWidth="1"/>
    <col min="4358" max="4360" width="6.140625" style="79" customWidth="1"/>
    <col min="4361" max="4361" width="1.7109375" style="79" customWidth="1"/>
    <col min="4362" max="4364" width="6.140625" style="79" customWidth="1"/>
    <col min="4365" max="4604" width="11.42578125" style="79"/>
    <col min="4605" max="4605" width="32.28515625" style="79" customWidth="1"/>
    <col min="4606" max="4606" width="6.28515625" style="79" customWidth="1"/>
    <col min="4607" max="4608" width="6.140625" style="79" customWidth="1"/>
    <col min="4609" max="4609" width="1.7109375" style="79" customWidth="1"/>
    <col min="4610" max="4612" width="6.140625" style="79" customWidth="1"/>
    <col min="4613" max="4613" width="1.7109375" style="79" customWidth="1"/>
    <col min="4614" max="4616" width="6.140625" style="79" customWidth="1"/>
    <col min="4617" max="4617" width="1.7109375" style="79" customWidth="1"/>
    <col min="4618" max="4620" width="6.140625" style="79" customWidth="1"/>
    <col min="4621" max="4860" width="11.42578125" style="79"/>
    <col min="4861" max="4861" width="32.28515625" style="79" customWidth="1"/>
    <col min="4862" max="4862" width="6.28515625" style="79" customWidth="1"/>
    <col min="4863" max="4864" width="6.140625" style="79" customWidth="1"/>
    <col min="4865" max="4865" width="1.7109375" style="79" customWidth="1"/>
    <col min="4866" max="4868" width="6.140625" style="79" customWidth="1"/>
    <col min="4869" max="4869" width="1.7109375" style="79" customWidth="1"/>
    <col min="4870" max="4872" width="6.140625" style="79" customWidth="1"/>
    <col min="4873" max="4873" width="1.7109375" style="79" customWidth="1"/>
    <col min="4874" max="4876" width="6.140625" style="79" customWidth="1"/>
    <col min="4877" max="5116" width="11.42578125" style="79"/>
    <col min="5117" max="5117" width="32.28515625" style="79" customWidth="1"/>
    <col min="5118" max="5118" width="6.28515625" style="79" customWidth="1"/>
    <col min="5119" max="5120" width="6.140625" style="79" customWidth="1"/>
    <col min="5121" max="5121" width="1.7109375" style="79" customWidth="1"/>
    <col min="5122" max="5124" width="6.140625" style="79" customWidth="1"/>
    <col min="5125" max="5125" width="1.7109375" style="79" customWidth="1"/>
    <col min="5126" max="5128" width="6.140625" style="79" customWidth="1"/>
    <col min="5129" max="5129" width="1.7109375" style="79" customWidth="1"/>
    <col min="5130" max="5132" width="6.140625" style="79" customWidth="1"/>
    <col min="5133" max="5372" width="11.42578125" style="79"/>
    <col min="5373" max="5373" width="32.28515625" style="79" customWidth="1"/>
    <col min="5374" max="5374" width="6.28515625" style="79" customWidth="1"/>
    <col min="5375" max="5376" width="6.140625" style="79" customWidth="1"/>
    <col min="5377" max="5377" width="1.7109375" style="79" customWidth="1"/>
    <col min="5378" max="5380" width="6.140625" style="79" customWidth="1"/>
    <col min="5381" max="5381" width="1.7109375" style="79" customWidth="1"/>
    <col min="5382" max="5384" width="6.140625" style="79" customWidth="1"/>
    <col min="5385" max="5385" width="1.7109375" style="79" customWidth="1"/>
    <col min="5386" max="5388" width="6.140625" style="79" customWidth="1"/>
    <col min="5389" max="5628" width="11.42578125" style="79"/>
    <col min="5629" max="5629" width="32.28515625" style="79" customWidth="1"/>
    <col min="5630" max="5630" width="6.28515625" style="79" customWidth="1"/>
    <col min="5631" max="5632" width="6.140625" style="79" customWidth="1"/>
    <col min="5633" max="5633" width="1.7109375" style="79" customWidth="1"/>
    <col min="5634" max="5636" width="6.140625" style="79" customWidth="1"/>
    <col min="5637" max="5637" width="1.7109375" style="79" customWidth="1"/>
    <col min="5638" max="5640" width="6.140625" style="79" customWidth="1"/>
    <col min="5641" max="5641" width="1.7109375" style="79" customWidth="1"/>
    <col min="5642" max="5644" width="6.140625" style="79" customWidth="1"/>
    <col min="5645" max="5884" width="11.42578125" style="79"/>
    <col min="5885" max="5885" width="32.28515625" style="79" customWidth="1"/>
    <col min="5886" max="5886" width="6.28515625" style="79" customWidth="1"/>
    <col min="5887" max="5888" width="6.140625" style="79" customWidth="1"/>
    <col min="5889" max="5889" width="1.7109375" style="79" customWidth="1"/>
    <col min="5890" max="5892" width="6.140625" style="79" customWidth="1"/>
    <col min="5893" max="5893" width="1.7109375" style="79" customWidth="1"/>
    <col min="5894" max="5896" width="6.140625" style="79" customWidth="1"/>
    <col min="5897" max="5897" width="1.7109375" style="79" customWidth="1"/>
    <col min="5898" max="5900" width="6.140625" style="79" customWidth="1"/>
    <col min="5901" max="6140" width="11.42578125" style="79"/>
    <col min="6141" max="6141" width="32.28515625" style="79" customWidth="1"/>
    <col min="6142" max="6142" width="6.28515625" style="79" customWidth="1"/>
    <col min="6143" max="6144" width="6.140625" style="79" customWidth="1"/>
    <col min="6145" max="6145" width="1.7109375" style="79" customWidth="1"/>
    <col min="6146" max="6148" width="6.140625" style="79" customWidth="1"/>
    <col min="6149" max="6149" width="1.7109375" style="79" customWidth="1"/>
    <col min="6150" max="6152" width="6.140625" style="79" customWidth="1"/>
    <col min="6153" max="6153" width="1.7109375" style="79" customWidth="1"/>
    <col min="6154" max="6156" width="6.140625" style="79" customWidth="1"/>
    <col min="6157" max="6396" width="11.42578125" style="79"/>
    <col min="6397" max="6397" width="32.28515625" style="79" customWidth="1"/>
    <col min="6398" max="6398" width="6.28515625" style="79" customWidth="1"/>
    <col min="6399" max="6400" width="6.140625" style="79" customWidth="1"/>
    <col min="6401" max="6401" width="1.7109375" style="79" customWidth="1"/>
    <col min="6402" max="6404" width="6.140625" style="79" customWidth="1"/>
    <col min="6405" max="6405" width="1.7109375" style="79" customWidth="1"/>
    <col min="6406" max="6408" width="6.140625" style="79" customWidth="1"/>
    <col min="6409" max="6409" width="1.7109375" style="79" customWidth="1"/>
    <col min="6410" max="6412" width="6.140625" style="79" customWidth="1"/>
    <col min="6413" max="6652" width="11.42578125" style="79"/>
    <col min="6653" max="6653" width="32.28515625" style="79" customWidth="1"/>
    <col min="6654" max="6654" width="6.28515625" style="79" customWidth="1"/>
    <col min="6655" max="6656" width="6.140625" style="79" customWidth="1"/>
    <col min="6657" max="6657" width="1.7109375" style="79" customWidth="1"/>
    <col min="6658" max="6660" width="6.140625" style="79" customWidth="1"/>
    <col min="6661" max="6661" width="1.7109375" style="79" customWidth="1"/>
    <col min="6662" max="6664" width="6.140625" style="79" customWidth="1"/>
    <col min="6665" max="6665" width="1.7109375" style="79" customWidth="1"/>
    <col min="6666" max="6668" width="6.140625" style="79" customWidth="1"/>
    <col min="6669" max="6908" width="11.42578125" style="79"/>
    <col min="6909" max="6909" width="32.28515625" style="79" customWidth="1"/>
    <col min="6910" max="6910" width="6.28515625" style="79" customWidth="1"/>
    <col min="6911" max="6912" width="6.140625" style="79" customWidth="1"/>
    <col min="6913" max="6913" width="1.7109375" style="79" customWidth="1"/>
    <col min="6914" max="6916" width="6.140625" style="79" customWidth="1"/>
    <col min="6917" max="6917" width="1.7109375" style="79" customWidth="1"/>
    <col min="6918" max="6920" width="6.140625" style="79" customWidth="1"/>
    <col min="6921" max="6921" width="1.7109375" style="79" customWidth="1"/>
    <col min="6922" max="6924" width="6.140625" style="79" customWidth="1"/>
    <col min="6925" max="7164" width="11.42578125" style="79"/>
    <col min="7165" max="7165" width="32.28515625" style="79" customWidth="1"/>
    <col min="7166" max="7166" width="6.28515625" style="79" customWidth="1"/>
    <col min="7167" max="7168" width="6.140625" style="79" customWidth="1"/>
    <col min="7169" max="7169" width="1.7109375" style="79" customWidth="1"/>
    <col min="7170" max="7172" width="6.140625" style="79" customWidth="1"/>
    <col min="7173" max="7173" width="1.7109375" style="79" customWidth="1"/>
    <col min="7174" max="7176" width="6.140625" style="79" customWidth="1"/>
    <col min="7177" max="7177" width="1.7109375" style="79" customWidth="1"/>
    <col min="7178" max="7180" width="6.140625" style="79" customWidth="1"/>
    <col min="7181" max="7420" width="11.42578125" style="79"/>
    <col min="7421" max="7421" width="32.28515625" style="79" customWidth="1"/>
    <col min="7422" max="7422" width="6.28515625" style="79" customWidth="1"/>
    <col min="7423" max="7424" width="6.140625" style="79" customWidth="1"/>
    <col min="7425" max="7425" width="1.7109375" style="79" customWidth="1"/>
    <col min="7426" max="7428" width="6.140625" style="79" customWidth="1"/>
    <col min="7429" max="7429" width="1.7109375" style="79" customWidth="1"/>
    <col min="7430" max="7432" width="6.140625" style="79" customWidth="1"/>
    <col min="7433" max="7433" width="1.7109375" style="79" customWidth="1"/>
    <col min="7434" max="7436" width="6.140625" style="79" customWidth="1"/>
    <col min="7437" max="7676" width="11.42578125" style="79"/>
    <col min="7677" max="7677" width="32.28515625" style="79" customWidth="1"/>
    <col min="7678" max="7678" width="6.28515625" style="79" customWidth="1"/>
    <col min="7679" max="7680" width="6.140625" style="79" customWidth="1"/>
    <col min="7681" max="7681" width="1.7109375" style="79" customWidth="1"/>
    <col min="7682" max="7684" width="6.140625" style="79" customWidth="1"/>
    <col min="7685" max="7685" width="1.7109375" style="79" customWidth="1"/>
    <col min="7686" max="7688" width="6.140625" style="79" customWidth="1"/>
    <col min="7689" max="7689" width="1.7109375" style="79" customWidth="1"/>
    <col min="7690" max="7692" width="6.140625" style="79" customWidth="1"/>
    <col min="7693" max="7932" width="11.42578125" style="79"/>
    <col min="7933" max="7933" width="32.28515625" style="79" customWidth="1"/>
    <col min="7934" max="7934" width="6.28515625" style="79" customWidth="1"/>
    <col min="7935" max="7936" width="6.140625" style="79" customWidth="1"/>
    <col min="7937" max="7937" width="1.7109375" style="79" customWidth="1"/>
    <col min="7938" max="7940" width="6.140625" style="79" customWidth="1"/>
    <col min="7941" max="7941" width="1.7109375" style="79" customWidth="1"/>
    <col min="7942" max="7944" width="6.140625" style="79" customWidth="1"/>
    <col min="7945" max="7945" width="1.7109375" style="79" customWidth="1"/>
    <col min="7946" max="7948" width="6.140625" style="79" customWidth="1"/>
    <col min="7949" max="8188" width="11.42578125" style="79"/>
    <col min="8189" max="8189" width="32.28515625" style="79" customWidth="1"/>
    <col min="8190" max="8190" width="6.28515625" style="79" customWidth="1"/>
    <col min="8191" max="8192" width="6.140625" style="79" customWidth="1"/>
    <col min="8193" max="8193" width="1.7109375" style="79" customWidth="1"/>
    <col min="8194" max="8196" width="6.140625" style="79" customWidth="1"/>
    <col min="8197" max="8197" width="1.7109375" style="79" customWidth="1"/>
    <col min="8198" max="8200" width="6.140625" style="79" customWidth="1"/>
    <col min="8201" max="8201" width="1.7109375" style="79" customWidth="1"/>
    <col min="8202" max="8204" width="6.140625" style="79" customWidth="1"/>
    <col min="8205" max="8444" width="11.42578125" style="79"/>
    <col min="8445" max="8445" width="32.28515625" style="79" customWidth="1"/>
    <col min="8446" max="8446" width="6.28515625" style="79" customWidth="1"/>
    <col min="8447" max="8448" width="6.140625" style="79" customWidth="1"/>
    <col min="8449" max="8449" width="1.7109375" style="79" customWidth="1"/>
    <col min="8450" max="8452" width="6.140625" style="79" customWidth="1"/>
    <col min="8453" max="8453" width="1.7109375" style="79" customWidth="1"/>
    <col min="8454" max="8456" width="6.140625" style="79" customWidth="1"/>
    <col min="8457" max="8457" width="1.7109375" style="79" customWidth="1"/>
    <col min="8458" max="8460" width="6.140625" style="79" customWidth="1"/>
    <col min="8461" max="8700" width="11.42578125" style="79"/>
    <col min="8701" max="8701" width="32.28515625" style="79" customWidth="1"/>
    <col min="8702" max="8702" width="6.28515625" style="79" customWidth="1"/>
    <col min="8703" max="8704" width="6.140625" style="79" customWidth="1"/>
    <col min="8705" max="8705" width="1.7109375" style="79" customWidth="1"/>
    <col min="8706" max="8708" width="6.140625" style="79" customWidth="1"/>
    <col min="8709" max="8709" width="1.7109375" style="79" customWidth="1"/>
    <col min="8710" max="8712" width="6.140625" style="79" customWidth="1"/>
    <col min="8713" max="8713" width="1.7109375" style="79" customWidth="1"/>
    <col min="8714" max="8716" width="6.140625" style="79" customWidth="1"/>
    <col min="8717" max="8956" width="11.42578125" style="79"/>
    <col min="8957" max="8957" width="32.28515625" style="79" customWidth="1"/>
    <col min="8958" max="8958" width="6.28515625" style="79" customWidth="1"/>
    <col min="8959" max="8960" width="6.140625" style="79" customWidth="1"/>
    <col min="8961" max="8961" width="1.7109375" style="79" customWidth="1"/>
    <col min="8962" max="8964" width="6.140625" style="79" customWidth="1"/>
    <col min="8965" max="8965" width="1.7109375" style="79" customWidth="1"/>
    <col min="8966" max="8968" width="6.140625" style="79" customWidth="1"/>
    <col min="8969" max="8969" width="1.7109375" style="79" customWidth="1"/>
    <col min="8970" max="8972" width="6.140625" style="79" customWidth="1"/>
    <col min="8973" max="9212" width="11.42578125" style="79"/>
    <col min="9213" max="9213" width="32.28515625" style="79" customWidth="1"/>
    <col min="9214" max="9214" width="6.28515625" style="79" customWidth="1"/>
    <col min="9215" max="9216" width="6.140625" style="79" customWidth="1"/>
    <col min="9217" max="9217" width="1.7109375" style="79" customWidth="1"/>
    <col min="9218" max="9220" width="6.140625" style="79" customWidth="1"/>
    <col min="9221" max="9221" width="1.7109375" style="79" customWidth="1"/>
    <col min="9222" max="9224" width="6.140625" style="79" customWidth="1"/>
    <col min="9225" max="9225" width="1.7109375" style="79" customWidth="1"/>
    <col min="9226" max="9228" width="6.140625" style="79" customWidth="1"/>
    <col min="9229" max="9468" width="11.42578125" style="79"/>
    <col min="9469" max="9469" width="32.28515625" style="79" customWidth="1"/>
    <col min="9470" max="9470" width="6.28515625" style="79" customWidth="1"/>
    <col min="9471" max="9472" width="6.140625" style="79" customWidth="1"/>
    <col min="9473" max="9473" width="1.7109375" style="79" customWidth="1"/>
    <col min="9474" max="9476" width="6.140625" style="79" customWidth="1"/>
    <col min="9477" max="9477" width="1.7109375" style="79" customWidth="1"/>
    <col min="9478" max="9480" width="6.140625" style="79" customWidth="1"/>
    <col min="9481" max="9481" width="1.7109375" style="79" customWidth="1"/>
    <col min="9482" max="9484" width="6.140625" style="79" customWidth="1"/>
    <col min="9485" max="9724" width="11.42578125" style="79"/>
    <col min="9725" max="9725" width="32.28515625" style="79" customWidth="1"/>
    <col min="9726" max="9726" width="6.28515625" style="79" customWidth="1"/>
    <col min="9727" max="9728" width="6.140625" style="79" customWidth="1"/>
    <col min="9729" max="9729" width="1.7109375" style="79" customWidth="1"/>
    <col min="9730" max="9732" width="6.140625" style="79" customWidth="1"/>
    <col min="9733" max="9733" width="1.7109375" style="79" customWidth="1"/>
    <col min="9734" max="9736" width="6.140625" style="79" customWidth="1"/>
    <col min="9737" max="9737" width="1.7109375" style="79" customWidth="1"/>
    <col min="9738" max="9740" width="6.140625" style="79" customWidth="1"/>
    <col min="9741" max="9980" width="11.42578125" style="79"/>
    <col min="9981" max="9981" width="32.28515625" style="79" customWidth="1"/>
    <col min="9982" max="9982" width="6.28515625" style="79" customWidth="1"/>
    <col min="9983" max="9984" width="6.140625" style="79" customWidth="1"/>
    <col min="9985" max="9985" width="1.7109375" style="79" customWidth="1"/>
    <col min="9986" max="9988" width="6.140625" style="79" customWidth="1"/>
    <col min="9989" max="9989" width="1.7109375" style="79" customWidth="1"/>
    <col min="9990" max="9992" width="6.140625" style="79" customWidth="1"/>
    <col min="9993" max="9993" width="1.7109375" style="79" customWidth="1"/>
    <col min="9994" max="9996" width="6.140625" style="79" customWidth="1"/>
    <col min="9997" max="10236" width="11.42578125" style="79"/>
    <col min="10237" max="10237" width="32.28515625" style="79" customWidth="1"/>
    <col min="10238" max="10238" width="6.28515625" style="79" customWidth="1"/>
    <col min="10239" max="10240" width="6.140625" style="79" customWidth="1"/>
    <col min="10241" max="10241" width="1.7109375" style="79" customWidth="1"/>
    <col min="10242" max="10244" width="6.140625" style="79" customWidth="1"/>
    <col min="10245" max="10245" width="1.7109375" style="79" customWidth="1"/>
    <col min="10246" max="10248" width="6.140625" style="79" customWidth="1"/>
    <col min="10249" max="10249" width="1.7109375" style="79" customWidth="1"/>
    <col min="10250" max="10252" width="6.140625" style="79" customWidth="1"/>
    <col min="10253" max="10492" width="11.42578125" style="79"/>
    <col min="10493" max="10493" width="32.28515625" style="79" customWidth="1"/>
    <col min="10494" max="10494" width="6.28515625" style="79" customWidth="1"/>
    <col min="10495" max="10496" width="6.140625" style="79" customWidth="1"/>
    <col min="10497" max="10497" width="1.7109375" style="79" customWidth="1"/>
    <col min="10498" max="10500" width="6.140625" style="79" customWidth="1"/>
    <col min="10501" max="10501" width="1.7109375" style="79" customWidth="1"/>
    <col min="10502" max="10504" width="6.140625" style="79" customWidth="1"/>
    <col min="10505" max="10505" width="1.7109375" style="79" customWidth="1"/>
    <col min="10506" max="10508" width="6.140625" style="79" customWidth="1"/>
    <col min="10509" max="10748" width="11.42578125" style="79"/>
    <col min="10749" max="10749" width="32.28515625" style="79" customWidth="1"/>
    <col min="10750" max="10750" width="6.28515625" style="79" customWidth="1"/>
    <col min="10751" max="10752" width="6.140625" style="79" customWidth="1"/>
    <col min="10753" max="10753" width="1.7109375" style="79" customWidth="1"/>
    <col min="10754" max="10756" width="6.140625" style="79" customWidth="1"/>
    <col min="10757" max="10757" width="1.7109375" style="79" customWidth="1"/>
    <col min="10758" max="10760" width="6.140625" style="79" customWidth="1"/>
    <col min="10761" max="10761" width="1.7109375" style="79" customWidth="1"/>
    <col min="10762" max="10764" width="6.140625" style="79" customWidth="1"/>
    <col min="10765" max="11004" width="11.42578125" style="79"/>
    <col min="11005" max="11005" width="32.28515625" style="79" customWidth="1"/>
    <col min="11006" max="11006" width="6.28515625" style="79" customWidth="1"/>
    <col min="11007" max="11008" width="6.140625" style="79" customWidth="1"/>
    <col min="11009" max="11009" width="1.7109375" style="79" customWidth="1"/>
    <col min="11010" max="11012" width="6.140625" style="79" customWidth="1"/>
    <col min="11013" max="11013" width="1.7109375" style="79" customWidth="1"/>
    <col min="11014" max="11016" width="6.140625" style="79" customWidth="1"/>
    <col min="11017" max="11017" width="1.7109375" style="79" customWidth="1"/>
    <col min="11018" max="11020" width="6.140625" style="79" customWidth="1"/>
    <col min="11021" max="11260" width="11.42578125" style="79"/>
    <col min="11261" max="11261" width="32.28515625" style="79" customWidth="1"/>
    <col min="11262" max="11262" width="6.28515625" style="79" customWidth="1"/>
    <col min="11263" max="11264" width="6.140625" style="79" customWidth="1"/>
    <col min="11265" max="11265" width="1.7109375" style="79" customWidth="1"/>
    <col min="11266" max="11268" width="6.140625" style="79" customWidth="1"/>
    <col min="11269" max="11269" width="1.7109375" style="79" customWidth="1"/>
    <col min="11270" max="11272" width="6.140625" style="79" customWidth="1"/>
    <col min="11273" max="11273" width="1.7109375" style="79" customWidth="1"/>
    <col min="11274" max="11276" width="6.140625" style="79" customWidth="1"/>
    <col min="11277" max="11516" width="11.42578125" style="79"/>
    <col min="11517" max="11517" width="32.28515625" style="79" customWidth="1"/>
    <col min="11518" max="11518" width="6.28515625" style="79" customWidth="1"/>
    <col min="11519" max="11520" width="6.140625" style="79" customWidth="1"/>
    <col min="11521" max="11521" width="1.7109375" style="79" customWidth="1"/>
    <col min="11522" max="11524" width="6.140625" style="79" customWidth="1"/>
    <col min="11525" max="11525" width="1.7109375" style="79" customWidth="1"/>
    <col min="11526" max="11528" width="6.140625" style="79" customWidth="1"/>
    <col min="11529" max="11529" width="1.7109375" style="79" customWidth="1"/>
    <col min="11530" max="11532" width="6.140625" style="79" customWidth="1"/>
    <col min="11533" max="11772" width="11.42578125" style="79"/>
    <col min="11773" max="11773" width="32.28515625" style="79" customWidth="1"/>
    <col min="11774" max="11774" width="6.28515625" style="79" customWidth="1"/>
    <col min="11775" max="11776" width="6.140625" style="79" customWidth="1"/>
    <col min="11777" max="11777" width="1.7109375" style="79" customWidth="1"/>
    <col min="11778" max="11780" width="6.140625" style="79" customWidth="1"/>
    <col min="11781" max="11781" width="1.7109375" style="79" customWidth="1"/>
    <col min="11782" max="11784" width="6.140625" style="79" customWidth="1"/>
    <col min="11785" max="11785" width="1.7109375" style="79" customWidth="1"/>
    <col min="11786" max="11788" width="6.140625" style="79" customWidth="1"/>
    <col min="11789" max="12028" width="11.42578125" style="79"/>
    <col min="12029" max="12029" width="32.28515625" style="79" customWidth="1"/>
    <col min="12030" max="12030" width="6.28515625" style="79" customWidth="1"/>
    <col min="12031" max="12032" width="6.140625" style="79" customWidth="1"/>
    <col min="12033" max="12033" width="1.7109375" style="79" customWidth="1"/>
    <col min="12034" max="12036" width="6.140625" style="79" customWidth="1"/>
    <col min="12037" max="12037" width="1.7109375" style="79" customWidth="1"/>
    <col min="12038" max="12040" width="6.140625" style="79" customWidth="1"/>
    <col min="12041" max="12041" width="1.7109375" style="79" customWidth="1"/>
    <col min="12042" max="12044" width="6.140625" style="79" customWidth="1"/>
    <col min="12045" max="12284" width="11.42578125" style="79"/>
    <col min="12285" max="12285" width="32.28515625" style="79" customWidth="1"/>
    <col min="12286" max="12286" width="6.28515625" style="79" customWidth="1"/>
    <col min="12287" max="12288" width="6.140625" style="79" customWidth="1"/>
    <col min="12289" max="12289" width="1.7109375" style="79" customWidth="1"/>
    <col min="12290" max="12292" width="6.140625" style="79" customWidth="1"/>
    <col min="12293" max="12293" width="1.7109375" style="79" customWidth="1"/>
    <col min="12294" max="12296" width="6.140625" style="79" customWidth="1"/>
    <col min="12297" max="12297" width="1.7109375" style="79" customWidth="1"/>
    <col min="12298" max="12300" width="6.140625" style="79" customWidth="1"/>
    <col min="12301" max="12540" width="11.42578125" style="79"/>
    <col min="12541" max="12541" width="32.28515625" style="79" customWidth="1"/>
    <col min="12542" max="12542" width="6.28515625" style="79" customWidth="1"/>
    <col min="12543" max="12544" width="6.140625" style="79" customWidth="1"/>
    <col min="12545" max="12545" width="1.7109375" style="79" customWidth="1"/>
    <col min="12546" max="12548" width="6.140625" style="79" customWidth="1"/>
    <col min="12549" max="12549" width="1.7109375" style="79" customWidth="1"/>
    <col min="12550" max="12552" width="6.140625" style="79" customWidth="1"/>
    <col min="12553" max="12553" width="1.7109375" style="79" customWidth="1"/>
    <col min="12554" max="12556" width="6.140625" style="79" customWidth="1"/>
    <col min="12557" max="12796" width="11.42578125" style="79"/>
    <col min="12797" max="12797" width="32.28515625" style="79" customWidth="1"/>
    <col min="12798" max="12798" width="6.28515625" style="79" customWidth="1"/>
    <col min="12799" max="12800" width="6.140625" style="79" customWidth="1"/>
    <col min="12801" max="12801" width="1.7109375" style="79" customWidth="1"/>
    <col min="12802" max="12804" width="6.140625" style="79" customWidth="1"/>
    <col min="12805" max="12805" width="1.7109375" style="79" customWidth="1"/>
    <col min="12806" max="12808" width="6.140625" style="79" customWidth="1"/>
    <col min="12809" max="12809" width="1.7109375" style="79" customWidth="1"/>
    <col min="12810" max="12812" width="6.140625" style="79" customWidth="1"/>
    <col min="12813" max="13052" width="11.42578125" style="79"/>
    <col min="13053" max="13053" width="32.28515625" style="79" customWidth="1"/>
    <col min="13054" max="13054" width="6.28515625" style="79" customWidth="1"/>
    <col min="13055" max="13056" width="6.140625" style="79" customWidth="1"/>
    <col min="13057" max="13057" width="1.7109375" style="79" customWidth="1"/>
    <col min="13058" max="13060" width="6.140625" style="79" customWidth="1"/>
    <col min="13061" max="13061" width="1.7109375" style="79" customWidth="1"/>
    <col min="13062" max="13064" width="6.140625" style="79" customWidth="1"/>
    <col min="13065" max="13065" width="1.7109375" style="79" customWidth="1"/>
    <col min="13066" max="13068" width="6.140625" style="79" customWidth="1"/>
    <col min="13069" max="13308" width="11.42578125" style="79"/>
    <col min="13309" max="13309" width="32.28515625" style="79" customWidth="1"/>
    <col min="13310" max="13310" width="6.28515625" style="79" customWidth="1"/>
    <col min="13311" max="13312" width="6.140625" style="79" customWidth="1"/>
    <col min="13313" max="13313" width="1.7109375" style="79" customWidth="1"/>
    <col min="13314" max="13316" width="6.140625" style="79" customWidth="1"/>
    <col min="13317" max="13317" width="1.7109375" style="79" customWidth="1"/>
    <col min="13318" max="13320" width="6.140625" style="79" customWidth="1"/>
    <col min="13321" max="13321" width="1.7109375" style="79" customWidth="1"/>
    <col min="13322" max="13324" width="6.140625" style="79" customWidth="1"/>
    <col min="13325" max="13564" width="11.42578125" style="79"/>
    <col min="13565" max="13565" width="32.28515625" style="79" customWidth="1"/>
    <col min="13566" max="13566" width="6.28515625" style="79" customWidth="1"/>
    <col min="13567" max="13568" width="6.140625" style="79" customWidth="1"/>
    <col min="13569" max="13569" width="1.7109375" style="79" customWidth="1"/>
    <col min="13570" max="13572" width="6.140625" style="79" customWidth="1"/>
    <col min="13573" max="13573" width="1.7109375" style="79" customWidth="1"/>
    <col min="13574" max="13576" width="6.140625" style="79" customWidth="1"/>
    <col min="13577" max="13577" width="1.7109375" style="79" customWidth="1"/>
    <col min="13578" max="13580" width="6.140625" style="79" customWidth="1"/>
    <col min="13581" max="13820" width="11.42578125" style="79"/>
    <col min="13821" max="13821" width="32.28515625" style="79" customWidth="1"/>
    <col min="13822" max="13822" width="6.28515625" style="79" customWidth="1"/>
    <col min="13823" max="13824" width="6.140625" style="79" customWidth="1"/>
    <col min="13825" max="13825" width="1.7109375" style="79" customWidth="1"/>
    <col min="13826" max="13828" width="6.140625" style="79" customWidth="1"/>
    <col min="13829" max="13829" width="1.7109375" style="79" customWidth="1"/>
    <col min="13830" max="13832" width="6.140625" style="79" customWidth="1"/>
    <col min="13833" max="13833" width="1.7109375" style="79" customWidth="1"/>
    <col min="13834" max="13836" width="6.140625" style="79" customWidth="1"/>
    <col min="13837" max="14076" width="11.42578125" style="79"/>
    <col min="14077" max="14077" width="32.28515625" style="79" customWidth="1"/>
    <col min="14078" max="14078" width="6.28515625" style="79" customWidth="1"/>
    <col min="14079" max="14080" width="6.140625" style="79" customWidth="1"/>
    <col min="14081" max="14081" width="1.7109375" style="79" customWidth="1"/>
    <col min="14082" max="14084" width="6.140625" style="79" customWidth="1"/>
    <col min="14085" max="14085" width="1.7109375" style="79" customWidth="1"/>
    <col min="14086" max="14088" width="6.140625" style="79" customWidth="1"/>
    <col min="14089" max="14089" width="1.7109375" style="79" customWidth="1"/>
    <col min="14090" max="14092" width="6.140625" style="79" customWidth="1"/>
    <col min="14093" max="14332" width="11.42578125" style="79"/>
    <col min="14333" max="14333" width="32.28515625" style="79" customWidth="1"/>
    <col min="14334" max="14334" width="6.28515625" style="79" customWidth="1"/>
    <col min="14335" max="14336" width="6.140625" style="79" customWidth="1"/>
    <col min="14337" max="14337" width="1.7109375" style="79" customWidth="1"/>
    <col min="14338" max="14340" width="6.140625" style="79" customWidth="1"/>
    <col min="14341" max="14341" width="1.7109375" style="79" customWidth="1"/>
    <col min="14342" max="14344" width="6.140625" style="79" customWidth="1"/>
    <col min="14345" max="14345" width="1.7109375" style="79" customWidth="1"/>
    <col min="14346" max="14348" width="6.140625" style="79" customWidth="1"/>
    <col min="14349" max="14588" width="11.42578125" style="79"/>
    <col min="14589" max="14589" width="32.28515625" style="79" customWidth="1"/>
    <col min="14590" max="14590" width="6.28515625" style="79" customWidth="1"/>
    <col min="14591" max="14592" width="6.140625" style="79" customWidth="1"/>
    <col min="14593" max="14593" width="1.7109375" style="79" customWidth="1"/>
    <col min="14594" max="14596" width="6.140625" style="79" customWidth="1"/>
    <col min="14597" max="14597" width="1.7109375" style="79" customWidth="1"/>
    <col min="14598" max="14600" width="6.140625" style="79" customWidth="1"/>
    <col min="14601" max="14601" width="1.7109375" style="79" customWidth="1"/>
    <col min="14602" max="14604" width="6.140625" style="79" customWidth="1"/>
    <col min="14605" max="14844" width="11.42578125" style="79"/>
    <col min="14845" max="14845" width="32.28515625" style="79" customWidth="1"/>
    <col min="14846" max="14846" width="6.28515625" style="79" customWidth="1"/>
    <col min="14847" max="14848" width="6.140625" style="79" customWidth="1"/>
    <col min="14849" max="14849" width="1.7109375" style="79" customWidth="1"/>
    <col min="14850" max="14852" width="6.140625" style="79" customWidth="1"/>
    <col min="14853" max="14853" width="1.7109375" style="79" customWidth="1"/>
    <col min="14854" max="14856" width="6.140625" style="79" customWidth="1"/>
    <col min="14857" max="14857" width="1.7109375" style="79" customWidth="1"/>
    <col min="14858" max="14860" width="6.140625" style="79" customWidth="1"/>
    <col min="14861" max="15100" width="11.42578125" style="79"/>
    <col min="15101" max="15101" width="32.28515625" style="79" customWidth="1"/>
    <col min="15102" max="15102" width="6.28515625" style="79" customWidth="1"/>
    <col min="15103" max="15104" width="6.140625" style="79" customWidth="1"/>
    <col min="15105" max="15105" width="1.7109375" style="79" customWidth="1"/>
    <col min="15106" max="15108" width="6.140625" style="79" customWidth="1"/>
    <col min="15109" max="15109" width="1.7109375" style="79" customWidth="1"/>
    <col min="15110" max="15112" width="6.140625" style="79" customWidth="1"/>
    <col min="15113" max="15113" width="1.7109375" style="79" customWidth="1"/>
    <col min="15114" max="15116" width="6.140625" style="79" customWidth="1"/>
    <col min="15117" max="15356" width="11.42578125" style="79"/>
    <col min="15357" max="15357" width="32.28515625" style="79" customWidth="1"/>
    <col min="15358" max="15358" width="6.28515625" style="79" customWidth="1"/>
    <col min="15359" max="15360" width="6.140625" style="79" customWidth="1"/>
    <col min="15361" max="15361" width="1.7109375" style="79" customWidth="1"/>
    <col min="15362" max="15364" width="6.140625" style="79" customWidth="1"/>
    <col min="15365" max="15365" width="1.7109375" style="79" customWidth="1"/>
    <col min="15366" max="15368" width="6.140625" style="79" customWidth="1"/>
    <col min="15369" max="15369" width="1.7109375" style="79" customWidth="1"/>
    <col min="15370" max="15372" width="6.140625" style="79" customWidth="1"/>
    <col min="15373" max="15612" width="11.42578125" style="79"/>
    <col min="15613" max="15613" width="32.28515625" style="79" customWidth="1"/>
    <col min="15614" max="15614" width="6.28515625" style="79" customWidth="1"/>
    <col min="15615" max="15616" width="6.140625" style="79" customWidth="1"/>
    <col min="15617" max="15617" width="1.7109375" style="79" customWidth="1"/>
    <col min="15618" max="15620" width="6.140625" style="79" customWidth="1"/>
    <col min="15621" max="15621" width="1.7109375" style="79" customWidth="1"/>
    <col min="15622" max="15624" width="6.140625" style="79" customWidth="1"/>
    <col min="15625" max="15625" width="1.7109375" style="79" customWidth="1"/>
    <col min="15626" max="15628" width="6.140625" style="79" customWidth="1"/>
    <col min="15629" max="15868" width="11.42578125" style="79"/>
    <col min="15869" max="15869" width="32.28515625" style="79" customWidth="1"/>
    <col min="15870" max="15870" width="6.28515625" style="79" customWidth="1"/>
    <col min="15871" max="15872" width="6.140625" style="79" customWidth="1"/>
    <col min="15873" max="15873" width="1.7109375" style="79" customWidth="1"/>
    <col min="15874" max="15876" width="6.140625" style="79" customWidth="1"/>
    <col min="15877" max="15877" width="1.7109375" style="79" customWidth="1"/>
    <col min="15878" max="15880" width="6.140625" style="79" customWidth="1"/>
    <col min="15881" max="15881" width="1.7109375" style="79" customWidth="1"/>
    <col min="15882" max="15884" width="6.140625" style="79" customWidth="1"/>
    <col min="15885" max="16124" width="11.42578125" style="79"/>
    <col min="16125" max="16125" width="32.28515625" style="79" customWidth="1"/>
    <col min="16126" max="16126" width="6.28515625" style="79" customWidth="1"/>
    <col min="16127" max="16128" width="6.140625" style="79" customWidth="1"/>
    <col min="16129" max="16129" width="1.7109375" style="79" customWidth="1"/>
    <col min="16130" max="16132" width="6.140625" style="79" customWidth="1"/>
    <col min="16133" max="16133" width="1.7109375" style="79" customWidth="1"/>
    <col min="16134" max="16136" width="6.140625" style="79" customWidth="1"/>
    <col min="16137" max="16137" width="1.7109375" style="79" customWidth="1"/>
    <col min="16138" max="16140" width="6.140625" style="79" customWidth="1"/>
    <col min="16141" max="16384" width="11.42578125" style="79"/>
  </cols>
  <sheetData>
    <row r="1" spans="1:24" ht="12.75" customHeight="1" x14ac:dyDescent="0.25">
      <c r="A1" s="432" t="s">
        <v>197</v>
      </c>
      <c r="B1" s="432"/>
      <c r="C1" s="432"/>
      <c r="D1" s="432"/>
      <c r="E1" s="432"/>
      <c r="F1" s="432"/>
      <c r="G1" s="432"/>
      <c r="H1" s="432"/>
      <c r="I1" s="432"/>
      <c r="J1" s="432"/>
      <c r="K1" s="432"/>
      <c r="L1" s="432"/>
      <c r="M1" s="432"/>
      <c r="N1" s="432"/>
      <c r="O1" s="432"/>
      <c r="P1" s="432"/>
      <c r="Q1" s="432"/>
      <c r="R1" s="432"/>
      <c r="S1" s="432"/>
      <c r="T1" s="432"/>
      <c r="V1" s="69"/>
      <c r="W1" s="400" t="s">
        <v>178</v>
      </c>
      <c r="X1" s="69"/>
    </row>
    <row r="2" spans="1:24" ht="12.75" customHeight="1" x14ac:dyDescent="0.25">
      <c r="A2" s="432" t="s">
        <v>333</v>
      </c>
      <c r="B2" s="432"/>
      <c r="C2" s="432"/>
      <c r="D2" s="432"/>
      <c r="E2" s="432"/>
      <c r="F2" s="432"/>
      <c r="G2" s="432"/>
      <c r="H2" s="432"/>
      <c r="I2" s="432"/>
      <c r="J2" s="432"/>
      <c r="K2" s="432"/>
      <c r="L2" s="432"/>
      <c r="M2" s="432"/>
      <c r="N2" s="432"/>
      <c r="O2" s="432"/>
      <c r="P2" s="432"/>
      <c r="Q2" s="432"/>
      <c r="R2" s="432"/>
      <c r="S2" s="432"/>
      <c r="T2" s="432"/>
      <c r="V2" s="69"/>
      <c r="W2" s="400"/>
      <c r="X2" s="69"/>
    </row>
    <row r="3" spans="1:24" ht="12.75" customHeight="1" x14ac:dyDescent="0.25">
      <c r="A3" s="432" t="s">
        <v>403</v>
      </c>
      <c r="B3" s="432"/>
      <c r="C3" s="432"/>
      <c r="D3" s="432"/>
      <c r="E3" s="432"/>
      <c r="F3" s="432"/>
      <c r="G3" s="432"/>
      <c r="H3" s="432"/>
      <c r="I3" s="432"/>
      <c r="J3" s="432"/>
      <c r="K3" s="432"/>
      <c r="L3" s="432"/>
      <c r="M3" s="432"/>
      <c r="N3" s="432"/>
      <c r="O3" s="432"/>
      <c r="P3" s="432"/>
      <c r="Q3" s="432"/>
      <c r="R3" s="432"/>
      <c r="S3" s="432"/>
      <c r="T3" s="432"/>
    </row>
    <row r="4" spans="1:24" ht="12.75" customHeight="1" x14ac:dyDescent="0.25">
      <c r="A4" s="432" t="s">
        <v>343</v>
      </c>
      <c r="B4" s="432"/>
      <c r="C4" s="432"/>
      <c r="D4" s="432"/>
      <c r="E4" s="432"/>
      <c r="F4" s="432"/>
      <c r="G4" s="432"/>
      <c r="H4" s="432"/>
      <c r="I4" s="432"/>
      <c r="J4" s="432"/>
      <c r="K4" s="432"/>
      <c r="L4" s="432"/>
      <c r="M4" s="432"/>
      <c r="N4" s="432"/>
      <c r="O4" s="432"/>
      <c r="P4" s="432"/>
      <c r="Q4" s="432"/>
      <c r="R4" s="432"/>
      <c r="S4" s="432"/>
      <c r="T4" s="432"/>
    </row>
    <row r="5" spans="1:24" ht="12.75" customHeight="1" x14ac:dyDescent="0.25">
      <c r="A5" s="432" t="s">
        <v>374</v>
      </c>
      <c r="B5" s="432"/>
      <c r="C5" s="432"/>
      <c r="D5" s="432"/>
      <c r="E5" s="432"/>
      <c r="F5" s="432"/>
      <c r="G5" s="432"/>
      <c r="H5" s="432"/>
      <c r="I5" s="432"/>
      <c r="J5" s="432"/>
      <c r="K5" s="432"/>
      <c r="L5" s="432"/>
      <c r="M5" s="432"/>
      <c r="N5" s="432"/>
      <c r="O5" s="432"/>
      <c r="P5" s="432"/>
      <c r="Q5" s="432"/>
      <c r="R5" s="432"/>
      <c r="S5" s="432"/>
      <c r="T5" s="432"/>
    </row>
    <row r="6" spans="1:24" ht="12.75" customHeight="1" x14ac:dyDescent="0.25">
      <c r="A6" s="62"/>
      <c r="B6" s="62"/>
      <c r="C6" s="62"/>
      <c r="D6" s="62"/>
      <c r="E6" s="62"/>
      <c r="F6" s="62"/>
      <c r="G6" s="62"/>
      <c r="H6" s="62"/>
      <c r="I6" s="62"/>
      <c r="J6" s="62"/>
      <c r="K6" s="62"/>
      <c r="L6" s="62"/>
      <c r="M6" s="62"/>
      <c r="N6" s="62"/>
      <c r="O6" s="62"/>
      <c r="P6" s="62"/>
      <c r="Q6" s="115"/>
      <c r="R6" s="115"/>
      <c r="S6" s="115"/>
      <c r="T6" s="115"/>
    </row>
    <row r="7" spans="1:24" ht="25.5" customHeight="1" x14ac:dyDescent="0.25">
      <c r="A7" s="433" t="s">
        <v>138</v>
      </c>
      <c r="B7" s="431" t="s">
        <v>0</v>
      </c>
      <c r="C7" s="431"/>
      <c r="D7" s="431"/>
      <c r="E7" s="152"/>
      <c r="F7" s="431" t="s">
        <v>75</v>
      </c>
      <c r="G7" s="431"/>
      <c r="H7" s="431"/>
      <c r="I7" s="152"/>
      <c r="J7" s="431" t="s">
        <v>73</v>
      </c>
      <c r="K7" s="431"/>
      <c r="L7" s="431"/>
      <c r="M7" s="152"/>
      <c r="N7" s="431" t="s">
        <v>1</v>
      </c>
      <c r="O7" s="431"/>
      <c r="P7" s="431"/>
      <c r="Q7" s="153"/>
      <c r="R7" s="431" t="s">
        <v>76</v>
      </c>
      <c r="S7" s="431"/>
      <c r="T7" s="431"/>
    </row>
    <row r="8" spans="1:24" ht="15.75" customHeight="1" x14ac:dyDescent="0.25">
      <c r="A8" s="433"/>
      <c r="B8" s="150" t="s">
        <v>2</v>
      </c>
      <c r="C8" s="150" t="s">
        <v>3</v>
      </c>
      <c r="D8" s="150" t="s">
        <v>4</v>
      </c>
      <c r="E8" s="150"/>
      <c r="F8" s="150" t="s">
        <v>2</v>
      </c>
      <c r="G8" s="150" t="s">
        <v>3</v>
      </c>
      <c r="H8" s="150" t="s">
        <v>4</v>
      </c>
      <c r="I8" s="150"/>
      <c r="J8" s="150" t="s">
        <v>2</v>
      </c>
      <c r="K8" s="150" t="s">
        <v>3</v>
      </c>
      <c r="L8" s="150" t="s">
        <v>4</v>
      </c>
      <c r="M8" s="150"/>
      <c r="N8" s="150" t="s">
        <v>2</v>
      </c>
      <c r="O8" s="150" t="s">
        <v>3</v>
      </c>
      <c r="P8" s="150" t="s">
        <v>4</v>
      </c>
      <c r="Q8" s="150"/>
      <c r="R8" s="150" t="s">
        <v>2</v>
      </c>
      <c r="S8" s="150" t="s">
        <v>3</v>
      </c>
      <c r="T8" s="150" t="s">
        <v>4</v>
      </c>
    </row>
    <row r="9" spans="1:24" ht="15" customHeight="1" x14ac:dyDescent="0.25">
      <c r="A9" s="432" t="s">
        <v>5</v>
      </c>
      <c r="B9" s="432"/>
      <c r="C9" s="432"/>
      <c r="D9" s="432"/>
      <c r="E9" s="432"/>
      <c r="F9" s="432"/>
      <c r="G9" s="432"/>
      <c r="H9" s="432"/>
      <c r="I9" s="432"/>
      <c r="J9" s="432"/>
      <c r="K9" s="432"/>
      <c r="L9" s="432"/>
      <c r="M9" s="432"/>
      <c r="N9" s="432"/>
      <c r="O9" s="432"/>
      <c r="P9" s="432"/>
      <c r="Q9" s="432"/>
      <c r="R9" s="432"/>
      <c r="S9" s="432"/>
      <c r="T9" s="432"/>
    </row>
    <row r="10" spans="1:24" ht="15" customHeight="1" x14ac:dyDescent="0.25">
      <c r="A10" s="95"/>
      <c r="B10" s="117"/>
      <c r="C10" s="117"/>
      <c r="D10" s="117"/>
      <c r="E10" s="117"/>
      <c r="F10" s="117"/>
      <c r="G10" s="117"/>
      <c r="H10" s="117"/>
      <c r="I10" s="117"/>
      <c r="J10" s="117"/>
      <c r="K10" s="117"/>
      <c r="L10" s="117"/>
      <c r="M10" s="117"/>
      <c r="N10" s="117"/>
      <c r="O10" s="117"/>
      <c r="P10" s="117"/>
      <c r="Q10" s="117"/>
      <c r="R10" s="117"/>
      <c r="S10" s="117"/>
      <c r="T10" s="117"/>
    </row>
    <row r="11" spans="1:24" ht="15" customHeight="1" x14ac:dyDescent="0.25">
      <c r="A11" s="110" t="s">
        <v>0</v>
      </c>
      <c r="B11" s="137">
        <f>SUM(B12:B16)</f>
        <v>17305</v>
      </c>
      <c r="C11" s="137">
        <f>SUM(C12:C16)</f>
        <v>4736</v>
      </c>
      <c r="D11" s="137">
        <f>SUM(D12:D16)</f>
        <v>12569</v>
      </c>
      <c r="E11" s="137"/>
      <c r="F11" s="137">
        <f>SUM(F12:F16)</f>
        <v>1645</v>
      </c>
      <c r="G11" s="137">
        <f>SUM(G12:G16)</f>
        <v>345</v>
      </c>
      <c r="H11" s="137">
        <f>SUM(H12:H16)</f>
        <v>1300</v>
      </c>
      <c r="I11" s="137"/>
      <c r="J11" s="137">
        <f>SUM(J12:J16)</f>
        <v>326</v>
      </c>
      <c r="K11" s="137">
        <f>SUM(K12:K16)</f>
        <v>39</v>
      </c>
      <c r="L11" s="137">
        <f>SUM(L12:L16)</f>
        <v>287</v>
      </c>
      <c r="M11" s="137"/>
      <c r="N11" s="137">
        <f>SUM(N12:N16)</f>
        <v>11664</v>
      </c>
      <c r="O11" s="137">
        <f>SUM(O12:O16)</f>
        <v>3239</v>
      </c>
      <c r="P11" s="137">
        <f>SUM(P12:P16)</f>
        <v>8425</v>
      </c>
      <c r="Q11" s="127"/>
      <c r="R11" s="137">
        <f>SUM(R12:R16)</f>
        <v>3670</v>
      </c>
      <c r="S11" s="137">
        <f>SUM(S12:S16)</f>
        <v>1113</v>
      </c>
      <c r="T11" s="137">
        <f>SUM(T12:T16)</f>
        <v>2557</v>
      </c>
      <c r="V11" s="97"/>
    </row>
    <row r="12" spans="1:24" ht="15" customHeight="1" x14ac:dyDescent="0.25">
      <c r="A12" s="128" t="s">
        <v>119</v>
      </c>
      <c r="B12" s="129">
        <f>+F12+J12+N12+R12</f>
        <v>3976</v>
      </c>
      <c r="C12" s="129">
        <f t="shared" ref="C12:C16" si="0">+G12+K12+O12+S12</f>
        <v>551</v>
      </c>
      <c r="D12" s="129">
        <f t="shared" ref="D12:D16" si="1">+H12+L12+P12+T12</f>
        <v>3425</v>
      </c>
      <c r="E12" s="129"/>
      <c r="F12" s="129">
        <f>+G12+H12</f>
        <v>319</v>
      </c>
      <c r="G12" s="129">
        <v>31</v>
      </c>
      <c r="H12" s="129">
        <v>288</v>
      </c>
      <c r="I12" s="129"/>
      <c r="J12" s="129">
        <f>+K12+L12</f>
        <v>30</v>
      </c>
      <c r="K12" s="129">
        <v>1</v>
      </c>
      <c r="L12" s="129">
        <v>29</v>
      </c>
      <c r="M12" s="129"/>
      <c r="N12" s="129">
        <f>+O12+P12</f>
        <v>3060</v>
      </c>
      <c r="O12" s="129">
        <v>446</v>
      </c>
      <c r="P12" s="129">
        <v>2614</v>
      </c>
      <c r="Q12" s="129"/>
      <c r="R12" s="129">
        <f>+S12+T12</f>
        <v>567</v>
      </c>
      <c r="S12" s="129">
        <v>73</v>
      </c>
      <c r="T12" s="129">
        <v>494</v>
      </c>
    </row>
    <row r="13" spans="1:24" ht="15" customHeight="1" x14ac:dyDescent="0.25">
      <c r="A13" s="128" t="s">
        <v>120</v>
      </c>
      <c r="B13" s="130">
        <f t="shared" ref="B13:B16" si="2">+F13+J13+N13+R13</f>
        <v>6792</v>
      </c>
      <c r="C13" s="130">
        <f t="shared" si="0"/>
        <v>1591</v>
      </c>
      <c r="D13" s="130">
        <f t="shared" si="1"/>
        <v>5201</v>
      </c>
      <c r="E13" s="129"/>
      <c r="F13" s="129">
        <f>+G13+H13</f>
        <v>734</v>
      </c>
      <c r="G13" s="129">
        <v>131</v>
      </c>
      <c r="H13" s="129">
        <v>603</v>
      </c>
      <c r="I13" s="129"/>
      <c r="J13" s="129">
        <f>+K13+L13</f>
        <v>126</v>
      </c>
      <c r="K13" s="129">
        <v>13</v>
      </c>
      <c r="L13" s="129">
        <v>113</v>
      </c>
      <c r="M13" s="129"/>
      <c r="N13" s="129">
        <f>+O13+P13</f>
        <v>4278</v>
      </c>
      <c r="O13" s="129">
        <v>934</v>
      </c>
      <c r="P13" s="129">
        <v>3344</v>
      </c>
      <c r="Q13" s="129"/>
      <c r="R13" s="129">
        <f>+S13+T13</f>
        <v>1654</v>
      </c>
      <c r="S13" s="129">
        <v>513</v>
      </c>
      <c r="T13" s="129">
        <v>1141</v>
      </c>
    </row>
    <row r="14" spans="1:24" ht="15" customHeight="1" x14ac:dyDescent="0.25">
      <c r="A14" s="128" t="s">
        <v>376</v>
      </c>
      <c r="B14" s="130">
        <f t="shared" si="2"/>
        <v>6077</v>
      </c>
      <c r="C14" s="130">
        <f t="shared" si="0"/>
        <v>2567</v>
      </c>
      <c r="D14" s="130">
        <f t="shared" si="1"/>
        <v>3510</v>
      </c>
      <c r="E14" s="129"/>
      <c r="F14" s="129">
        <f t="shared" ref="F14:F16" si="3">+G14+H14</f>
        <v>590</v>
      </c>
      <c r="G14" s="129">
        <v>182</v>
      </c>
      <c r="H14" s="129">
        <v>408</v>
      </c>
      <c r="I14" s="129"/>
      <c r="J14" s="129">
        <f t="shared" ref="J14:J16" si="4">+K14+L14</f>
        <v>170</v>
      </c>
      <c r="K14" s="129">
        <v>25</v>
      </c>
      <c r="L14" s="129">
        <v>145</v>
      </c>
      <c r="M14" s="129"/>
      <c r="N14" s="129">
        <f t="shared" ref="N14:N16" si="5">+O14+P14</f>
        <v>3873</v>
      </c>
      <c r="O14" s="129">
        <v>1834</v>
      </c>
      <c r="P14" s="129">
        <v>2039</v>
      </c>
      <c r="Q14" s="129"/>
      <c r="R14" s="129">
        <f t="shared" ref="R14:R16" si="6">+S14+T14</f>
        <v>1444</v>
      </c>
      <c r="S14" s="129">
        <v>526</v>
      </c>
      <c r="T14" s="129">
        <v>918</v>
      </c>
    </row>
    <row r="15" spans="1:24" ht="15" customHeight="1" x14ac:dyDescent="0.25">
      <c r="A15" s="128" t="s">
        <v>132</v>
      </c>
      <c r="B15" s="129">
        <f t="shared" si="2"/>
        <v>450</v>
      </c>
      <c r="C15" s="129">
        <f t="shared" si="0"/>
        <v>23</v>
      </c>
      <c r="D15" s="129">
        <f t="shared" si="1"/>
        <v>427</v>
      </c>
      <c r="E15" s="129"/>
      <c r="F15" s="129">
        <f t="shared" si="3"/>
        <v>0</v>
      </c>
      <c r="G15" s="129">
        <v>0</v>
      </c>
      <c r="H15" s="129">
        <v>0</v>
      </c>
      <c r="I15" s="129"/>
      <c r="J15" s="129">
        <f t="shared" si="4"/>
        <v>0</v>
      </c>
      <c r="K15" s="129">
        <v>0</v>
      </c>
      <c r="L15" s="129">
        <v>0</v>
      </c>
      <c r="M15" s="129"/>
      <c r="N15" s="129">
        <f t="shared" si="5"/>
        <v>448</v>
      </c>
      <c r="O15" s="129">
        <v>23</v>
      </c>
      <c r="P15" s="129">
        <v>425</v>
      </c>
      <c r="Q15" s="129"/>
      <c r="R15" s="129">
        <f t="shared" si="6"/>
        <v>2</v>
      </c>
      <c r="S15" s="129">
        <v>0</v>
      </c>
      <c r="T15" s="129">
        <v>2</v>
      </c>
    </row>
    <row r="16" spans="1:24" ht="15" customHeight="1" x14ac:dyDescent="0.25">
      <c r="A16" s="128" t="s">
        <v>133</v>
      </c>
      <c r="B16" s="129">
        <f t="shared" si="2"/>
        <v>10</v>
      </c>
      <c r="C16" s="129">
        <f t="shared" si="0"/>
        <v>4</v>
      </c>
      <c r="D16" s="129">
        <f t="shared" si="1"/>
        <v>6</v>
      </c>
      <c r="E16" s="129"/>
      <c r="F16" s="129">
        <f t="shared" si="3"/>
        <v>2</v>
      </c>
      <c r="G16" s="129">
        <v>1</v>
      </c>
      <c r="H16" s="129">
        <v>1</v>
      </c>
      <c r="I16" s="129"/>
      <c r="J16" s="129">
        <f t="shared" si="4"/>
        <v>0</v>
      </c>
      <c r="K16" s="129">
        <v>0</v>
      </c>
      <c r="L16" s="129">
        <v>0</v>
      </c>
      <c r="M16" s="129"/>
      <c r="N16" s="129">
        <f t="shared" si="5"/>
        <v>5</v>
      </c>
      <c r="O16" s="129">
        <v>2</v>
      </c>
      <c r="P16" s="129">
        <v>3</v>
      </c>
      <c r="Q16" s="129"/>
      <c r="R16" s="129">
        <f t="shared" si="6"/>
        <v>3</v>
      </c>
      <c r="S16" s="129">
        <v>1</v>
      </c>
      <c r="T16" s="129">
        <v>2</v>
      </c>
    </row>
    <row r="17" spans="1:20" ht="15" customHeight="1" x14ac:dyDescent="0.25">
      <c r="A17" s="95"/>
      <c r="B17" s="95"/>
      <c r="C17" s="95"/>
      <c r="D17" s="95"/>
      <c r="E17" s="95"/>
      <c r="F17" s="95"/>
      <c r="G17" s="95"/>
      <c r="H17" s="95"/>
      <c r="I17" s="95"/>
      <c r="J17" s="95"/>
      <c r="K17" s="95"/>
      <c r="L17" s="95"/>
      <c r="M17" s="95"/>
      <c r="N17" s="95"/>
      <c r="O17" s="95"/>
      <c r="P17" s="95"/>
      <c r="Q17" s="98"/>
      <c r="R17" s="98"/>
      <c r="S17" s="98"/>
      <c r="T17" s="98"/>
    </row>
    <row r="18" spans="1:20" ht="15" customHeight="1" x14ac:dyDescent="0.25">
      <c r="A18" s="432" t="s">
        <v>8</v>
      </c>
      <c r="B18" s="432"/>
      <c r="C18" s="432"/>
      <c r="D18" s="432"/>
      <c r="E18" s="432"/>
      <c r="F18" s="432"/>
      <c r="G18" s="432"/>
      <c r="H18" s="432"/>
      <c r="I18" s="432"/>
      <c r="J18" s="432"/>
      <c r="K18" s="432"/>
      <c r="L18" s="432"/>
      <c r="M18" s="432"/>
      <c r="N18" s="432"/>
      <c r="O18" s="432"/>
      <c r="P18" s="432"/>
      <c r="Q18" s="432"/>
      <c r="R18" s="432"/>
      <c r="S18" s="432"/>
      <c r="T18" s="432"/>
    </row>
    <row r="19" spans="1:20" ht="15" customHeight="1" x14ac:dyDescent="0.25">
      <c r="A19" s="106"/>
      <c r="B19" s="117"/>
      <c r="C19" s="117"/>
      <c r="D19" s="117"/>
      <c r="E19" s="117"/>
      <c r="F19" s="117"/>
      <c r="G19" s="117"/>
      <c r="H19" s="117"/>
      <c r="I19" s="117"/>
      <c r="J19" s="117"/>
      <c r="K19" s="117"/>
      <c r="L19" s="117"/>
      <c r="M19" s="117"/>
      <c r="N19" s="117"/>
      <c r="O19" s="117"/>
      <c r="P19" s="117"/>
      <c r="Q19" s="117"/>
      <c r="R19" s="117"/>
      <c r="S19" s="117"/>
      <c r="T19" s="117"/>
    </row>
    <row r="20" spans="1:20" ht="15" customHeight="1" x14ac:dyDescent="0.25">
      <c r="A20" s="110" t="s">
        <v>0</v>
      </c>
      <c r="B20" s="140">
        <f>+C20+D20</f>
        <v>100.00000000000001</v>
      </c>
      <c r="C20" s="140">
        <f>+C11/B11*100</f>
        <v>27.367812770875471</v>
      </c>
      <c r="D20" s="140">
        <f>+D11/B11*100</f>
        <v>72.63218722912454</v>
      </c>
      <c r="E20" s="140"/>
      <c r="F20" s="140">
        <f>+G20+H20</f>
        <v>100</v>
      </c>
      <c r="G20" s="140">
        <f>+G11/F11*100</f>
        <v>20.972644376899694</v>
      </c>
      <c r="H20" s="140">
        <f>+H11/F11*100</f>
        <v>79.027355623100306</v>
      </c>
      <c r="I20" s="140"/>
      <c r="J20" s="140">
        <f>+K20+L20</f>
        <v>100</v>
      </c>
      <c r="K20" s="140">
        <f>+K11/J11*100</f>
        <v>11.963190184049081</v>
      </c>
      <c r="L20" s="140">
        <f>+L11/J11*100</f>
        <v>88.036809815950917</v>
      </c>
      <c r="M20" s="140"/>
      <c r="N20" s="140">
        <f>+O20+P20</f>
        <v>100</v>
      </c>
      <c r="O20" s="140">
        <f>+O11/N11*100</f>
        <v>27.76920438957476</v>
      </c>
      <c r="P20" s="140">
        <f>+P11/N11*100</f>
        <v>72.230795610425233</v>
      </c>
      <c r="Q20" s="141"/>
      <c r="R20" s="140">
        <f>+S20+T20</f>
        <v>100</v>
      </c>
      <c r="S20" s="140">
        <f>+S11/R11*100</f>
        <v>30.326975476839234</v>
      </c>
      <c r="T20" s="140">
        <f>+T11/R11*100</f>
        <v>69.673024523160763</v>
      </c>
    </row>
    <row r="21" spans="1:20" ht="15" customHeight="1" x14ac:dyDescent="0.25">
      <c r="A21" s="128" t="s">
        <v>119</v>
      </c>
      <c r="B21" s="141">
        <f t="shared" ref="B21" si="7">+C21+D21</f>
        <v>100.00000000000001</v>
      </c>
      <c r="C21" s="141">
        <f>+C12/B12*100</f>
        <v>13.858148893360161</v>
      </c>
      <c r="D21" s="141">
        <f>+D12/B12*100</f>
        <v>86.141851106639848</v>
      </c>
      <c r="E21" s="141"/>
      <c r="F21" s="141">
        <f t="shared" ref="F21" si="8">+G21+H21</f>
        <v>100</v>
      </c>
      <c r="G21" s="141">
        <f>+G12/F12*100</f>
        <v>9.7178683385579934</v>
      </c>
      <c r="H21" s="141">
        <f>+H12/F12*100</f>
        <v>90.282131661442008</v>
      </c>
      <c r="I21" s="141"/>
      <c r="J21" s="141">
        <f t="shared" ref="J21" si="9">+K21+L21</f>
        <v>100</v>
      </c>
      <c r="K21" s="141">
        <f>+K12/J12*100</f>
        <v>3.3333333333333335</v>
      </c>
      <c r="L21" s="141">
        <f>+L12/J12*100</f>
        <v>96.666666666666671</v>
      </c>
      <c r="M21" s="141"/>
      <c r="N21" s="141">
        <f t="shared" ref="N21" si="10">+O21+P21</f>
        <v>100</v>
      </c>
      <c r="O21" s="141">
        <f>+O12/N12*100</f>
        <v>14.575163398692812</v>
      </c>
      <c r="P21" s="141">
        <f>+P12/N12*100</f>
        <v>85.424836601307192</v>
      </c>
      <c r="Q21" s="141"/>
      <c r="R21" s="141">
        <f t="shared" ref="R21" si="11">+S21+T21</f>
        <v>99.999999999999986</v>
      </c>
      <c r="S21" s="141">
        <f>+S12/R12*100</f>
        <v>12.874779541446207</v>
      </c>
      <c r="T21" s="141">
        <f>+T12/R12*100</f>
        <v>87.125220458553784</v>
      </c>
    </row>
    <row r="22" spans="1:20" ht="15" customHeight="1" x14ac:dyDescent="0.25">
      <c r="A22" s="128" t="s">
        <v>120</v>
      </c>
      <c r="B22" s="141">
        <f t="shared" ref="B22:B23" si="12">+C22+D22</f>
        <v>100</v>
      </c>
      <c r="C22" s="141">
        <f>+C13/B13*100</f>
        <v>23.424617196702002</v>
      </c>
      <c r="D22" s="141">
        <f>+D13/B13*100</f>
        <v>76.575382803297998</v>
      </c>
      <c r="E22" s="141"/>
      <c r="F22" s="141">
        <f t="shared" ref="F22:F23" si="13">+G22+H22</f>
        <v>99.999999999999986</v>
      </c>
      <c r="G22" s="141">
        <f>+G13/F13*100</f>
        <v>17.847411444141688</v>
      </c>
      <c r="H22" s="141">
        <f>+H13/F13*100</f>
        <v>82.152588555858301</v>
      </c>
      <c r="I22" s="141"/>
      <c r="J22" s="141">
        <f t="shared" ref="J22:J23" si="14">+K22+L22</f>
        <v>100</v>
      </c>
      <c r="K22" s="141">
        <f>+K13/J13*100</f>
        <v>10.317460317460316</v>
      </c>
      <c r="L22" s="141">
        <f>+L13/J13*100</f>
        <v>89.682539682539684</v>
      </c>
      <c r="M22" s="141"/>
      <c r="N22" s="141">
        <f t="shared" ref="N22:N23" si="15">+O22+P22</f>
        <v>100</v>
      </c>
      <c r="O22" s="141">
        <f>+O13/N13*100</f>
        <v>21.832632071061244</v>
      </c>
      <c r="P22" s="141">
        <f>+P13/N13*100</f>
        <v>78.167367928938759</v>
      </c>
      <c r="Q22" s="141"/>
      <c r="R22" s="141">
        <f t="shared" ref="R22:R23" si="16">+S22+T22</f>
        <v>100</v>
      </c>
      <c r="S22" s="141">
        <f>+S13/R13*100</f>
        <v>31.015719467956472</v>
      </c>
      <c r="T22" s="141">
        <f>+T13/R13*100</f>
        <v>68.984280532043528</v>
      </c>
    </row>
    <row r="23" spans="1:20" ht="15" customHeight="1" x14ac:dyDescent="0.25">
      <c r="A23" s="128" t="s">
        <v>376</v>
      </c>
      <c r="B23" s="142">
        <f t="shared" si="12"/>
        <v>100</v>
      </c>
      <c r="C23" s="142">
        <f>+C14/B14*100</f>
        <v>42.24123745269047</v>
      </c>
      <c r="D23" s="142">
        <f>+D14/B14*100</f>
        <v>57.75876254730953</v>
      </c>
      <c r="E23" s="142"/>
      <c r="F23" s="142">
        <f t="shared" si="13"/>
        <v>100</v>
      </c>
      <c r="G23" s="142">
        <f>+G14/F14*100</f>
        <v>30.847457627118647</v>
      </c>
      <c r="H23" s="142">
        <f>+H14/F14*100</f>
        <v>69.152542372881356</v>
      </c>
      <c r="I23" s="142"/>
      <c r="J23" s="142">
        <f t="shared" si="14"/>
        <v>100</v>
      </c>
      <c r="K23" s="142">
        <f>+K14/J14*100</f>
        <v>14.705882352941178</v>
      </c>
      <c r="L23" s="142">
        <f>+L14/J14*100</f>
        <v>85.294117647058826</v>
      </c>
      <c r="M23" s="142"/>
      <c r="N23" s="142">
        <f t="shared" si="15"/>
        <v>100</v>
      </c>
      <c r="O23" s="142">
        <f>+O14/N14*100</f>
        <v>47.353472760134267</v>
      </c>
      <c r="P23" s="142">
        <f>+P14/N14*100</f>
        <v>52.646527239865733</v>
      </c>
      <c r="Q23" s="142"/>
      <c r="R23" s="142">
        <f t="shared" si="16"/>
        <v>100</v>
      </c>
      <c r="S23" s="142">
        <f t="shared" ref="S23" si="17">+S14/R14*100</f>
        <v>36.426592797783933</v>
      </c>
      <c r="T23" s="142">
        <f t="shared" ref="T23" si="18">+T14/R14*100</f>
        <v>63.573407202216067</v>
      </c>
    </row>
    <row r="24" spans="1:20" ht="15" customHeight="1" x14ac:dyDescent="0.25">
      <c r="A24" s="132" t="s">
        <v>132</v>
      </c>
      <c r="B24" s="142">
        <f t="shared" ref="B24:B25" si="19">+C24+D24</f>
        <v>100</v>
      </c>
      <c r="C24" s="142">
        <f t="shared" ref="C24:C25" si="20">+C15/B15*100</f>
        <v>5.1111111111111116</v>
      </c>
      <c r="D24" s="142">
        <f t="shared" ref="D24:D25" si="21">+D15/B15*100</f>
        <v>94.888888888888886</v>
      </c>
      <c r="E24" s="142"/>
      <c r="F24" s="142">
        <v>0</v>
      </c>
      <c r="G24" s="142">
        <v>0</v>
      </c>
      <c r="H24" s="142">
        <v>0</v>
      </c>
      <c r="I24" s="142"/>
      <c r="J24" s="142">
        <v>0</v>
      </c>
      <c r="K24" s="142">
        <v>0</v>
      </c>
      <c r="L24" s="142">
        <v>0</v>
      </c>
      <c r="M24" s="142"/>
      <c r="N24" s="142">
        <f t="shared" ref="N24:N25" si="22">+O24+P24</f>
        <v>100</v>
      </c>
      <c r="O24" s="142">
        <f t="shared" ref="O24:O25" si="23">+O15/N15*100</f>
        <v>5.1339285714285712</v>
      </c>
      <c r="P24" s="142">
        <f t="shared" ref="P24:P25" si="24">+P15/N15*100</f>
        <v>94.866071428571431</v>
      </c>
      <c r="Q24" s="142"/>
      <c r="R24" s="142">
        <f t="shared" ref="R24:R25" si="25">+S24+T24</f>
        <v>100</v>
      </c>
      <c r="S24" s="142">
        <f t="shared" ref="S24:S25" si="26">+S15/R15*100</f>
        <v>0</v>
      </c>
      <c r="T24" s="142">
        <f t="shared" ref="T24:T25" si="27">+T15/R15*100</f>
        <v>100</v>
      </c>
    </row>
    <row r="25" spans="1:20" ht="15" customHeight="1" thickBot="1" x14ac:dyDescent="0.3">
      <c r="A25" s="133" t="s">
        <v>133</v>
      </c>
      <c r="B25" s="143">
        <f t="shared" si="19"/>
        <v>100</v>
      </c>
      <c r="C25" s="143">
        <f t="shared" si="20"/>
        <v>40</v>
      </c>
      <c r="D25" s="143">
        <f t="shared" si="21"/>
        <v>60</v>
      </c>
      <c r="E25" s="143"/>
      <c r="F25" s="143">
        <f t="shared" ref="F25" si="28">+G25+H25</f>
        <v>100</v>
      </c>
      <c r="G25" s="143">
        <f t="shared" ref="G25" si="29">+G16/F16*100</f>
        <v>50</v>
      </c>
      <c r="H25" s="143">
        <f t="shared" ref="H25" si="30">+H16/F16*100</f>
        <v>50</v>
      </c>
      <c r="I25" s="143"/>
      <c r="J25" s="143">
        <v>0</v>
      </c>
      <c r="K25" s="143">
        <v>0</v>
      </c>
      <c r="L25" s="143">
        <v>0</v>
      </c>
      <c r="M25" s="143"/>
      <c r="N25" s="143">
        <f t="shared" si="22"/>
        <v>100</v>
      </c>
      <c r="O25" s="143">
        <f t="shared" si="23"/>
        <v>40</v>
      </c>
      <c r="P25" s="143">
        <f t="shared" si="24"/>
        <v>60</v>
      </c>
      <c r="Q25" s="143"/>
      <c r="R25" s="143">
        <f t="shared" si="25"/>
        <v>99.999999999999986</v>
      </c>
      <c r="S25" s="143">
        <f t="shared" si="26"/>
        <v>33.333333333333329</v>
      </c>
      <c r="T25" s="143">
        <f t="shared" si="27"/>
        <v>66.666666666666657</v>
      </c>
    </row>
    <row r="26" spans="1:20" s="85" customFormat="1" ht="30" customHeight="1" x14ac:dyDescent="0.25">
      <c r="A26" s="404" t="s">
        <v>402</v>
      </c>
      <c r="B26" s="404"/>
      <c r="C26" s="404"/>
      <c r="D26" s="404"/>
      <c r="E26" s="404"/>
      <c r="F26" s="404"/>
      <c r="G26" s="404"/>
      <c r="H26" s="404"/>
      <c r="I26" s="404"/>
      <c r="J26" s="404"/>
      <c r="K26" s="404"/>
      <c r="L26" s="404"/>
      <c r="M26" s="404"/>
      <c r="N26" s="404"/>
      <c r="O26" s="404"/>
      <c r="P26" s="404"/>
      <c r="Q26" s="404"/>
      <c r="R26" s="404"/>
      <c r="S26" s="404"/>
      <c r="T26" s="404"/>
    </row>
    <row r="27" spans="1:20" s="85" customFormat="1" ht="12" x14ac:dyDescent="0.25">
      <c r="A27" s="405" t="s">
        <v>375</v>
      </c>
      <c r="B27" s="405"/>
      <c r="C27" s="405"/>
      <c r="D27" s="405"/>
      <c r="E27" s="405"/>
      <c r="F27" s="405"/>
      <c r="G27" s="405"/>
      <c r="H27" s="405"/>
      <c r="I27" s="405"/>
      <c r="J27" s="405"/>
      <c r="K27" s="405"/>
      <c r="L27" s="405"/>
      <c r="M27" s="405"/>
      <c r="N27" s="405"/>
      <c r="O27" s="405"/>
      <c r="P27" s="405"/>
      <c r="Q27" s="405"/>
      <c r="R27" s="405"/>
      <c r="S27" s="405"/>
      <c r="T27" s="405"/>
    </row>
    <row r="28" spans="1:20" s="85" customFormat="1" ht="12" x14ac:dyDescent="0.25">
      <c r="A28" s="402" t="s">
        <v>366</v>
      </c>
      <c r="B28" s="402"/>
      <c r="C28" s="402"/>
      <c r="D28" s="402"/>
      <c r="E28" s="402"/>
      <c r="F28" s="402"/>
      <c r="G28" s="402"/>
      <c r="H28" s="402"/>
      <c r="I28" s="402"/>
      <c r="J28" s="402"/>
      <c r="K28" s="402"/>
      <c r="L28" s="402"/>
      <c r="M28" s="402"/>
      <c r="N28" s="402"/>
      <c r="O28" s="402"/>
      <c r="P28" s="402"/>
      <c r="Q28" s="402"/>
      <c r="R28" s="402"/>
      <c r="S28" s="402"/>
      <c r="T28" s="402"/>
    </row>
  </sheetData>
  <mergeCells count="17">
    <mergeCell ref="W1:W2"/>
    <mergeCell ref="A9:T9"/>
    <mergeCell ref="A18:T18"/>
    <mergeCell ref="A4:T4"/>
    <mergeCell ref="A1:T1"/>
    <mergeCell ref="A5:T5"/>
    <mergeCell ref="A2:T2"/>
    <mergeCell ref="A3:T3"/>
    <mergeCell ref="A28:T28"/>
    <mergeCell ref="F7:H7"/>
    <mergeCell ref="N7:P7"/>
    <mergeCell ref="A26:T26"/>
    <mergeCell ref="A27:T27"/>
    <mergeCell ref="A7:A8"/>
    <mergeCell ref="B7:D7"/>
    <mergeCell ref="J7:L7"/>
    <mergeCell ref="R7:T7"/>
  </mergeCells>
  <hyperlinks>
    <hyperlink ref="W1" location="INDICE!A1" display="INDICE"/>
  </hyperlinks>
  <printOptions horizontalCentered="1"/>
  <pageMargins left="0.70866141732283472" right="0.70866141732283472" top="0.74803149606299213" bottom="0.74803149606299213" header="0.31496062992125984" footer="0.31496062992125984"/>
  <pageSetup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6"/>
  <sheetViews>
    <sheetView showGridLines="0" zoomScaleNormal="100" workbookViewId="0">
      <selection activeCell="A26" sqref="A26:XFD26"/>
    </sheetView>
  </sheetViews>
  <sheetFormatPr baseColWidth="10" defaultRowHeight="12.75" x14ac:dyDescent="0.25"/>
  <cols>
    <col min="1" max="1" width="30.28515625" style="79" bestFit="1" customWidth="1"/>
    <col min="2" max="2" width="9.140625" style="79" bestFit="1" customWidth="1"/>
    <col min="3" max="4" width="7.7109375" style="79" customWidth="1"/>
    <col min="5" max="5" width="1.7109375" style="79" customWidth="1"/>
    <col min="6" max="8" width="7.7109375" style="79" customWidth="1"/>
    <col min="9" max="9" width="1.7109375" style="79" customWidth="1"/>
    <col min="10" max="12" width="7.7109375" style="79" customWidth="1"/>
    <col min="13" max="13" width="1.7109375" style="79" customWidth="1"/>
    <col min="14" max="16" width="7.7109375" style="79" customWidth="1"/>
    <col min="17" max="17" width="1.7109375" style="79" customWidth="1"/>
    <col min="18" max="20" width="7.7109375" style="79" customWidth="1"/>
    <col min="21" max="22" width="11.42578125" style="79"/>
    <col min="23" max="23" width="11.140625" style="79" bestFit="1" customWidth="1"/>
    <col min="24" max="252" width="11.42578125" style="79"/>
    <col min="253" max="253" width="32.28515625" style="79" customWidth="1"/>
    <col min="254" max="254" width="6.28515625" style="79" customWidth="1"/>
    <col min="255" max="256" width="6.140625" style="79" customWidth="1"/>
    <col min="257" max="257" width="1.7109375" style="79" customWidth="1"/>
    <col min="258" max="260" width="6.140625" style="79" customWidth="1"/>
    <col min="261" max="261" width="1.7109375" style="79" customWidth="1"/>
    <col min="262" max="264" width="6.140625" style="79" customWidth="1"/>
    <col min="265" max="265" width="1.7109375" style="79" customWidth="1"/>
    <col min="266" max="268" width="6.140625" style="79" customWidth="1"/>
    <col min="269" max="508" width="11.42578125" style="79"/>
    <col min="509" max="509" width="32.28515625" style="79" customWidth="1"/>
    <col min="510" max="510" width="6.28515625" style="79" customWidth="1"/>
    <col min="511" max="512" width="6.140625" style="79" customWidth="1"/>
    <col min="513" max="513" width="1.7109375" style="79" customWidth="1"/>
    <col min="514" max="516" width="6.140625" style="79" customWidth="1"/>
    <col min="517" max="517" width="1.7109375" style="79" customWidth="1"/>
    <col min="518" max="520" width="6.140625" style="79" customWidth="1"/>
    <col min="521" max="521" width="1.7109375" style="79" customWidth="1"/>
    <col min="522" max="524" width="6.140625" style="79" customWidth="1"/>
    <col min="525" max="764" width="11.42578125" style="79"/>
    <col min="765" max="765" width="32.28515625" style="79" customWidth="1"/>
    <col min="766" max="766" width="6.28515625" style="79" customWidth="1"/>
    <col min="767" max="768" width="6.140625" style="79" customWidth="1"/>
    <col min="769" max="769" width="1.7109375" style="79" customWidth="1"/>
    <col min="770" max="772" width="6.140625" style="79" customWidth="1"/>
    <col min="773" max="773" width="1.7109375" style="79" customWidth="1"/>
    <col min="774" max="776" width="6.140625" style="79" customWidth="1"/>
    <col min="777" max="777" width="1.7109375" style="79" customWidth="1"/>
    <col min="778" max="780" width="6.140625" style="79" customWidth="1"/>
    <col min="781" max="1020" width="11.42578125" style="79"/>
    <col min="1021" max="1021" width="32.28515625" style="79" customWidth="1"/>
    <col min="1022" max="1022" width="6.28515625" style="79" customWidth="1"/>
    <col min="1023" max="1024" width="6.140625" style="79" customWidth="1"/>
    <col min="1025" max="1025" width="1.7109375" style="79" customWidth="1"/>
    <col min="1026" max="1028" width="6.140625" style="79" customWidth="1"/>
    <col min="1029" max="1029" width="1.7109375" style="79" customWidth="1"/>
    <col min="1030" max="1032" width="6.140625" style="79" customWidth="1"/>
    <col min="1033" max="1033" width="1.7109375" style="79" customWidth="1"/>
    <col min="1034" max="1036" width="6.140625" style="79" customWidth="1"/>
    <col min="1037" max="1276" width="11.42578125" style="79"/>
    <col min="1277" max="1277" width="32.28515625" style="79" customWidth="1"/>
    <col min="1278" max="1278" width="6.28515625" style="79" customWidth="1"/>
    <col min="1279" max="1280" width="6.140625" style="79" customWidth="1"/>
    <col min="1281" max="1281" width="1.7109375" style="79" customWidth="1"/>
    <col min="1282" max="1284" width="6.140625" style="79" customWidth="1"/>
    <col min="1285" max="1285" width="1.7109375" style="79" customWidth="1"/>
    <col min="1286" max="1288" width="6.140625" style="79" customWidth="1"/>
    <col min="1289" max="1289" width="1.7109375" style="79" customWidth="1"/>
    <col min="1290" max="1292" width="6.140625" style="79" customWidth="1"/>
    <col min="1293" max="1532" width="11.42578125" style="79"/>
    <col min="1533" max="1533" width="32.28515625" style="79" customWidth="1"/>
    <col min="1534" max="1534" width="6.28515625" style="79" customWidth="1"/>
    <col min="1535" max="1536" width="6.140625" style="79" customWidth="1"/>
    <col min="1537" max="1537" width="1.7109375" style="79" customWidth="1"/>
    <col min="1538" max="1540" width="6.140625" style="79" customWidth="1"/>
    <col min="1541" max="1541" width="1.7109375" style="79" customWidth="1"/>
    <col min="1542" max="1544" width="6.140625" style="79" customWidth="1"/>
    <col min="1545" max="1545" width="1.7109375" style="79" customWidth="1"/>
    <col min="1546" max="1548" width="6.140625" style="79" customWidth="1"/>
    <col min="1549" max="1788" width="11.42578125" style="79"/>
    <col min="1789" max="1789" width="32.28515625" style="79" customWidth="1"/>
    <col min="1790" max="1790" width="6.28515625" style="79" customWidth="1"/>
    <col min="1791" max="1792" width="6.140625" style="79" customWidth="1"/>
    <col min="1793" max="1793" width="1.7109375" style="79" customWidth="1"/>
    <col min="1794" max="1796" width="6.140625" style="79" customWidth="1"/>
    <col min="1797" max="1797" width="1.7109375" style="79" customWidth="1"/>
    <col min="1798" max="1800" width="6.140625" style="79" customWidth="1"/>
    <col min="1801" max="1801" width="1.7109375" style="79" customWidth="1"/>
    <col min="1802" max="1804" width="6.140625" style="79" customWidth="1"/>
    <col min="1805" max="2044" width="11.42578125" style="79"/>
    <col min="2045" max="2045" width="32.28515625" style="79" customWidth="1"/>
    <col min="2046" max="2046" width="6.28515625" style="79" customWidth="1"/>
    <col min="2047" max="2048" width="6.140625" style="79" customWidth="1"/>
    <col min="2049" max="2049" width="1.7109375" style="79" customWidth="1"/>
    <col min="2050" max="2052" width="6.140625" style="79" customWidth="1"/>
    <col min="2053" max="2053" width="1.7109375" style="79" customWidth="1"/>
    <col min="2054" max="2056" width="6.140625" style="79" customWidth="1"/>
    <col min="2057" max="2057" width="1.7109375" style="79" customWidth="1"/>
    <col min="2058" max="2060" width="6.140625" style="79" customWidth="1"/>
    <col min="2061" max="2300" width="11.42578125" style="79"/>
    <col min="2301" max="2301" width="32.28515625" style="79" customWidth="1"/>
    <col min="2302" max="2302" width="6.28515625" style="79" customWidth="1"/>
    <col min="2303" max="2304" width="6.140625" style="79" customWidth="1"/>
    <col min="2305" max="2305" width="1.7109375" style="79" customWidth="1"/>
    <col min="2306" max="2308" width="6.140625" style="79" customWidth="1"/>
    <col min="2309" max="2309" width="1.7109375" style="79" customWidth="1"/>
    <col min="2310" max="2312" width="6.140625" style="79" customWidth="1"/>
    <col min="2313" max="2313" width="1.7109375" style="79" customWidth="1"/>
    <col min="2314" max="2316" width="6.140625" style="79" customWidth="1"/>
    <col min="2317" max="2556" width="11.42578125" style="79"/>
    <col min="2557" max="2557" width="32.28515625" style="79" customWidth="1"/>
    <col min="2558" max="2558" width="6.28515625" style="79" customWidth="1"/>
    <col min="2559" max="2560" width="6.140625" style="79" customWidth="1"/>
    <col min="2561" max="2561" width="1.7109375" style="79" customWidth="1"/>
    <col min="2562" max="2564" width="6.140625" style="79" customWidth="1"/>
    <col min="2565" max="2565" width="1.7109375" style="79" customWidth="1"/>
    <col min="2566" max="2568" width="6.140625" style="79" customWidth="1"/>
    <col min="2569" max="2569" width="1.7109375" style="79" customWidth="1"/>
    <col min="2570" max="2572" width="6.140625" style="79" customWidth="1"/>
    <col min="2573" max="2812" width="11.42578125" style="79"/>
    <col min="2813" max="2813" width="32.28515625" style="79" customWidth="1"/>
    <col min="2814" max="2814" width="6.28515625" style="79" customWidth="1"/>
    <col min="2815" max="2816" width="6.140625" style="79" customWidth="1"/>
    <col min="2817" max="2817" width="1.7109375" style="79" customWidth="1"/>
    <col min="2818" max="2820" width="6.140625" style="79" customWidth="1"/>
    <col min="2821" max="2821" width="1.7109375" style="79" customWidth="1"/>
    <col min="2822" max="2824" width="6.140625" style="79" customWidth="1"/>
    <col min="2825" max="2825" width="1.7109375" style="79" customWidth="1"/>
    <col min="2826" max="2828" width="6.140625" style="79" customWidth="1"/>
    <col min="2829" max="3068" width="11.42578125" style="79"/>
    <col min="3069" max="3069" width="32.28515625" style="79" customWidth="1"/>
    <col min="3070" max="3070" width="6.28515625" style="79" customWidth="1"/>
    <col min="3071" max="3072" width="6.140625" style="79" customWidth="1"/>
    <col min="3073" max="3073" width="1.7109375" style="79" customWidth="1"/>
    <col min="3074" max="3076" width="6.140625" style="79" customWidth="1"/>
    <col min="3077" max="3077" width="1.7109375" style="79" customWidth="1"/>
    <col min="3078" max="3080" width="6.140625" style="79" customWidth="1"/>
    <col min="3081" max="3081" width="1.7109375" style="79" customWidth="1"/>
    <col min="3082" max="3084" width="6.140625" style="79" customWidth="1"/>
    <col min="3085" max="3324" width="11.42578125" style="79"/>
    <col min="3325" max="3325" width="32.28515625" style="79" customWidth="1"/>
    <col min="3326" max="3326" width="6.28515625" style="79" customWidth="1"/>
    <col min="3327" max="3328" width="6.140625" style="79" customWidth="1"/>
    <col min="3329" max="3329" width="1.7109375" style="79" customWidth="1"/>
    <col min="3330" max="3332" width="6.140625" style="79" customWidth="1"/>
    <col min="3333" max="3333" width="1.7109375" style="79" customWidth="1"/>
    <col min="3334" max="3336" width="6.140625" style="79" customWidth="1"/>
    <col min="3337" max="3337" width="1.7109375" style="79" customWidth="1"/>
    <col min="3338" max="3340" width="6.140625" style="79" customWidth="1"/>
    <col min="3341" max="3580" width="11.42578125" style="79"/>
    <col min="3581" max="3581" width="32.28515625" style="79" customWidth="1"/>
    <col min="3582" max="3582" width="6.28515625" style="79" customWidth="1"/>
    <col min="3583" max="3584" width="6.140625" style="79" customWidth="1"/>
    <col min="3585" max="3585" width="1.7109375" style="79" customWidth="1"/>
    <col min="3586" max="3588" width="6.140625" style="79" customWidth="1"/>
    <col min="3589" max="3589" width="1.7109375" style="79" customWidth="1"/>
    <col min="3590" max="3592" width="6.140625" style="79" customWidth="1"/>
    <col min="3593" max="3593" width="1.7109375" style="79" customWidth="1"/>
    <col min="3594" max="3596" width="6.140625" style="79" customWidth="1"/>
    <col min="3597" max="3836" width="11.42578125" style="79"/>
    <col min="3837" max="3837" width="32.28515625" style="79" customWidth="1"/>
    <col min="3838" max="3838" width="6.28515625" style="79" customWidth="1"/>
    <col min="3839" max="3840" width="6.140625" style="79" customWidth="1"/>
    <col min="3841" max="3841" width="1.7109375" style="79" customWidth="1"/>
    <col min="3842" max="3844" width="6.140625" style="79" customWidth="1"/>
    <col min="3845" max="3845" width="1.7109375" style="79" customWidth="1"/>
    <col min="3846" max="3848" width="6.140625" style="79" customWidth="1"/>
    <col min="3849" max="3849" width="1.7109375" style="79" customWidth="1"/>
    <col min="3850" max="3852" width="6.140625" style="79" customWidth="1"/>
    <col min="3853" max="4092" width="11.42578125" style="79"/>
    <col min="4093" max="4093" width="32.28515625" style="79" customWidth="1"/>
    <col min="4094" max="4094" width="6.28515625" style="79" customWidth="1"/>
    <col min="4095" max="4096" width="6.140625" style="79" customWidth="1"/>
    <col min="4097" max="4097" width="1.7109375" style="79" customWidth="1"/>
    <col min="4098" max="4100" width="6.140625" style="79" customWidth="1"/>
    <col min="4101" max="4101" width="1.7109375" style="79" customWidth="1"/>
    <col min="4102" max="4104" width="6.140625" style="79" customWidth="1"/>
    <col min="4105" max="4105" width="1.7109375" style="79" customWidth="1"/>
    <col min="4106" max="4108" width="6.140625" style="79" customWidth="1"/>
    <col min="4109" max="4348" width="11.42578125" style="79"/>
    <col min="4349" max="4349" width="32.28515625" style="79" customWidth="1"/>
    <col min="4350" max="4350" width="6.28515625" style="79" customWidth="1"/>
    <col min="4351" max="4352" width="6.140625" style="79" customWidth="1"/>
    <col min="4353" max="4353" width="1.7109375" style="79" customWidth="1"/>
    <col min="4354" max="4356" width="6.140625" style="79" customWidth="1"/>
    <col min="4357" max="4357" width="1.7109375" style="79" customWidth="1"/>
    <col min="4358" max="4360" width="6.140625" style="79" customWidth="1"/>
    <col min="4361" max="4361" width="1.7109375" style="79" customWidth="1"/>
    <col min="4362" max="4364" width="6.140625" style="79" customWidth="1"/>
    <col min="4365" max="4604" width="11.42578125" style="79"/>
    <col min="4605" max="4605" width="32.28515625" style="79" customWidth="1"/>
    <col min="4606" max="4606" width="6.28515625" style="79" customWidth="1"/>
    <col min="4607" max="4608" width="6.140625" style="79" customWidth="1"/>
    <col min="4609" max="4609" width="1.7109375" style="79" customWidth="1"/>
    <col min="4610" max="4612" width="6.140625" style="79" customWidth="1"/>
    <col min="4613" max="4613" width="1.7109375" style="79" customWidth="1"/>
    <col min="4614" max="4616" width="6.140625" style="79" customWidth="1"/>
    <col min="4617" max="4617" width="1.7109375" style="79" customWidth="1"/>
    <col min="4618" max="4620" width="6.140625" style="79" customWidth="1"/>
    <col min="4621" max="4860" width="11.42578125" style="79"/>
    <col min="4861" max="4861" width="32.28515625" style="79" customWidth="1"/>
    <col min="4862" max="4862" width="6.28515625" style="79" customWidth="1"/>
    <col min="4863" max="4864" width="6.140625" style="79" customWidth="1"/>
    <col min="4865" max="4865" width="1.7109375" style="79" customWidth="1"/>
    <col min="4866" max="4868" width="6.140625" style="79" customWidth="1"/>
    <col min="4869" max="4869" width="1.7109375" style="79" customWidth="1"/>
    <col min="4870" max="4872" width="6.140625" style="79" customWidth="1"/>
    <col min="4873" max="4873" width="1.7109375" style="79" customWidth="1"/>
    <col min="4874" max="4876" width="6.140625" style="79" customWidth="1"/>
    <col min="4877" max="5116" width="11.42578125" style="79"/>
    <col min="5117" max="5117" width="32.28515625" style="79" customWidth="1"/>
    <col min="5118" max="5118" width="6.28515625" style="79" customWidth="1"/>
    <col min="5119" max="5120" width="6.140625" style="79" customWidth="1"/>
    <col min="5121" max="5121" width="1.7109375" style="79" customWidth="1"/>
    <col min="5122" max="5124" width="6.140625" style="79" customWidth="1"/>
    <col min="5125" max="5125" width="1.7109375" style="79" customWidth="1"/>
    <col min="5126" max="5128" width="6.140625" style="79" customWidth="1"/>
    <col min="5129" max="5129" width="1.7109375" style="79" customWidth="1"/>
    <col min="5130" max="5132" width="6.140625" style="79" customWidth="1"/>
    <col min="5133" max="5372" width="11.42578125" style="79"/>
    <col min="5373" max="5373" width="32.28515625" style="79" customWidth="1"/>
    <col min="5374" max="5374" width="6.28515625" style="79" customWidth="1"/>
    <col min="5375" max="5376" width="6.140625" style="79" customWidth="1"/>
    <col min="5377" max="5377" width="1.7109375" style="79" customWidth="1"/>
    <col min="5378" max="5380" width="6.140625" style="79" customWidth="1"/>
    <col min="5381" max="5381" width="1.7109375" style="79" customWidth="1"/>
    <col min="5382" max="5384" width="6.140625" style="79" customWidth="1"/>
    <col min="5385" max="5385" width="1.7109375" style="79" customWidth="1"/>
    <col min="5386" max="5388" width="6.140625" style="79" customWidth="1"/>
    <col min="5389" max="5628" width="11.42578125" style="79"/>
    <col min="5629" max="5629" width="32.28515625" style="79" customWidth="1"/>
    <col min="5630" max="5630" width="6.28515625" style="79" customWidth="1"/>
    <col min="5631" max="5632" width="6.140625" style="79" customWidth="1"/>
    <col min="5633" max="5633" width="1.7109375" style="79" customWidth="1"/>
    <col min="5634" max="5636" width="6.140625" style="79" customWidth="1"/>
    <col min="5637" max="5637" width="1.7109375" style="79" customWidth="1"/>
    <col min="5638" max="5640" width="6.140625" style="79" customWidth="1"/>
    <col min="5641" max="5641" width="1.7109375" style="79" customWidth="1"/>
    <col min="5642" max="5644" width="6.140625" style="79" customWidth="1"/>
    <col min="5645" max="5884" width="11.42578125" style="79"/>
    <col min="5885" max="5885" width="32.28515625" style="79" customWidth="1"/>
    <col min="5886" max="5886" width="6.28515625" style="79" customWidth="1"/>
    <col min="5887" max="5888" width="6.140625" style="79" customWidth="1"/>
    <col min="5889" max="5889" width="1.7109375" style="79" customWidth="1"/>
    <col min="5890" max="5892" width="6.140625" style="79" customWidth="1"/>
    <col min="5893" max="5893" width="1.7109375" style="79" customWidth="1"/>
    <col min="5894" max="5896" width="6.140625" style="79" customWidth="1"/>
    <col min="5897" max="5897" width="1.7109375" style="79" customWidth="1"/>
    <col min="5898" max="5900" width="6.140625" style="79" customWidth="1"/>
    <col min="5901" max="6140" width="11.42578125" style="79"/>
    <col min="6141" max="6141" width="32.28515625" style="79" customWidth="1"/>
    <col min="6142" max="6142" width="6.28515625" style="79" customWidth="1"/>
    <col min="6143" max="6144" width="6.140625" style="79" customWidth="1"/>
    <col min="6145" max="6145" width="1.7109375" style="79" customWidth="1"/>
    <col min="6146" max="6148" width="6.140625" style="79" customWidth="1"/>
    <col min="6149" max="6149" width="1.7109375" style="79" customWidth="1"/>
    <col min="6150" max="6152" width="6.140625" style="79" customWidth="1"/>
    <col min="6153" max="6153" width="1.7109375" style="79" customWidth="1"/>
    <col min="6154" max="6156" width="6.140625" style="79" customWidth="1"/>
    <col min="6157" max="6396" width="11.42578125" style="79"/>
    <col min="6397" max="6397" width="32.28515625" style="79" customWidth="1"/>
    <col min="6398" max="6398" width="6.28515625" style="79" customWidth="1"/>
    <col min="6399" max="6400" width="6.140625" style="79" customWidth="1"/>
    <col min="6401" max="6401" width="1.7109375" style="79" customWidth="1"/>
    <col min="6402" max="6404" width="6.140625" style="79" customWidth="1"/>
    <col min="6405" max="6405" width="1.7109375" style="79" customWidth="1"/>
    <col min="6406" max="6408" width="6.140625" style="79" customWidth="1"/>
    <col min="6409" max="6409" width="1.7109375" style="79" customWidth="1"/>
    <col min="6410" max="6412" width="6.140625" style="79" customWidth="1"/>
    <col min="6413" max="6652" width="11.42578125" style="79"/>
    <col min="6653" max="6653" width="32.28515625" style="79" customWidth="1"/>
    <col min="6654" max="6654" width="6.28515625" style="79" customWidth="1"/>
    <col min="6655" max="6656" width="6.140625" style="79" customWidth="1"/>
    <col min="6657" max="6657" width="1.7109375" style="79" customWidth="1"/>
    <col min="6658" max="6660" width="6.140625" style="79" customWidth="1"/>
    <col min="6661" max="6661" width="1.7109375" style="79" customWidth="1"/>
    <col min="6662" max="6664" width="6.140625" style="79" customWidth="1"/>
    <col min="6665" max="6665" width="1.7109375" style="79" customWidth="1"/>
    <col min="6666" max="6668" width="6.140625" style="79" customWidth="1"/>
    <col min="6669" max="6908" width="11.42578125" style="79"/>
    <col min="6909" max="6909" width="32.28515625" style="79" customWidth="1"/>
    <col min="6910" max="6910" width="6.28515625" style="79" customWidth="1"/>
    <col min="6911" max="6912" width="6.140625" style="79" customWidth="1"/>
    <col min="6913" max="6913" width="1.7109375" style="79" customWidth="1"/>
    <col min="6914" max="6916" width="6.140625" style="79" customWidth="1"/>
    <col min="6917" max="6917" width="1.7109375" style="79" customWidth="1"/>
    <col min="6918" max="6920" width="6.140625" style="79" customWidth="1"/>
    <col min="6921" max="6921" width="1.7109375" style="79" customWidth="1"/>
    <col min="6922" max="6924" width="6.140625" style="79" customWidth="1"/>
    <col min="6925" max="7164" width="11.42578125" style="79"/>
    <col min="7165" max="7165" width="32.28515625" style="79" customWidth="1"/>
    <col min="7166" max="7166" width="6.28515625" style="79" customWidth="1"/>
    <col min="7167" max="7168" width="6.140625" style="79" customWidth="1"/>
    <col min="7169" max="7169" width="1.7109375" style="79" customWidth="1"/>
    <col min="7170" max="7172" width="6.140625" style="79" customWidth="1"/>
    <col min="7173" max="7173" width="1.7109375" style="79" customWidth="1"/>
    <col min="7174" max="7176" width="6.140625" style="79" customWidth="1"/>
    <col min="7177" max="7177" width="1.7109375" style="79" customWidth="1"/>
    <col min="7178" max="7180" width="6.140625" style="79" customWidth="1"/>
    <col min="7181" max="7420" width="11.42578125" style="79"/>
    <col min="7421" max="7421" width="32.28515625" style="79" customWidth="1"/>
    <col min="7422" max="7422" width="6.28515625" style="79" customWidth="1"/>
    <col min="7423" max="7424" width="6.140625" style="79" customWidth="1"/>
    <col min="7425" max="7425" width="1.7109375" style="79" customWidth="1"/>
    <col min="7426" max="7428" width="6.140625" style="79" customWidth="1"/>
    <col min="7429" max="7429" width="1.7109375" style="79" customWidth="1"/>
    <col min="7430" max="7432" width="6.140625" style="79" customWidth="1"/>
    <col min="7433" max="7433" width="1.7109375" style="79" customWidth="1"/>
    <col min="7434" max="7436" width="6.140625" style="79" customWidth="1"/>
    <col min="7437" max="7676" width="11.42578125" style="79"/>
    <col min="7677" max="7677" width="32.28515625" style="79" customWidth="1"/>
    <col min="7678" max="7678" width="6.28515625" style="79" customWidth="1"/>
    <col min="7679" max="7680" width="6.140625" style="79" customWidth="1"/>
    <col min="7681" max="7681" width="1.7109375" style="79" customWidth="1"/>
    <col min="7682" max="7684" width="6.140625" style="79" customWidth="1"/>
    <col min="7685" max="7685" width="1.7109375" style="79" customWidth="1"/>
    <col min="7686" max="7688" width="6.140625" style="79" customWidth="1"/>
    <col min="7689" max="7689" width="1.7109375" style="79" customWidth="1"/>
    <col min="7690" max="7692" width="6.140625" style="79" customWidth="1"/>
    <col min="7693" max="7932" width="11.42578125" style="79"/>
    <col min="7933" max="7933" width="32.28515625" style="79" customWidth="1"/>
    <col min="7934" max="7934" width="6.28515625" style="79" customWidth="1"/>
    <col min="7935" max="7936" width="6.140625" style="79" customWidth="1"/>
    <col min="7937" max="7937" width="1.7109375" style="79" customWidth="1"/>
    <col min="7938" max="7940" width="6.140625" style="79" customWidth="1"/>
    <col min="7941" max="7941" width="1.7109375" style="79" customWidth="1"/>
    <col min="7942" max="7944" width="6.140625" style="79" customWidth="1"/>
    <col min="7945" max="7945" width="1.7109375" style="79" customWidth="1"/>
    <col min="7946" max="7948" width="6.140625" style="79" customWidth="1"/>
    <col min="7949" max="8188" width="11.42578125" style="79"/>
    <col min="8189" max="8189" width="32.28515625" style="79" customWidth="1"/>
    <col min="8190" max="8190" width="6.28515625" style="79" customWidth="1"/>
    <col min="8191" max="8192" width="6.140625" style="79" customWidth="1"/>
    <col min="8193" max="8193" width="1.7109375" style="79" customWidth="1"/>
    <col min="8194" max="8196" width="6.140625" style="79" customWidth="1"/>
    <col min="8197" max="8197" width="1.7109375" style="79" customWidth="1"/>
    <col min="8198" max="8200" width="6.140625" style="79" customWidth="1"/>
    <col min="8201" max="8201" width="1.7109375" style="79" customWidth="1"/>
    <col min="8202" max="8204" width="6.140625" style="79" customWidth="1"/>
    <col min="8205" max="8444" width="11.42578125" style="79"/>
    <col min="8445" max="8445" width="32.28515625" style="79" customWidth="1"/>
    <col min="8446" max="8446" width="6.28515625" style="79" customWidth="1"/>
    <col min="8447" max="8448" width="6.140625" style="79" customWidth="1"/>
    <col min="8449" max="8449" width="1.7109375" style="79" customWidth="1"/>
    <col min="8450" max="8452" width="6.140625" style="79" customWidth="1"/>
    <col min="8453" max="8453" width="1.7109375" style="79" customWidth="1"/>
    <col min="8454" max="8456" width="6.140625" style="79" customWidth="1"/>
    <col min="8457" max="8457" width="1.7109375" style="79" customWidth="1"/>
    <col min="8458" max="8460" width="6.140625" style="79" customWidth="1"/>
    <col min="8461" max="8700" width="11.42578125" style="79"/>
    <col min="8701" max="8701" width="32.28515625" style="79" customWidth="1"/>
    <col min="8702" max="8702" width="6.28515625" style="79" customWidth="1"/>
    <col min="8703" max="8704" width="6.140625" style="79" customWidth="1"/>
    <col min="8705" max="8705" width="1.7109375" style="79" customWidth="1"/>
    <col min="8706" max="8708" width="6.140625" style="79" customWidth="1"/>
    <col min="8709" max="8709" width="1.7109375" style="79" customWidth="1"/>
    <col min="8710" max="8712" width="6.140625" style="79" customWidth="1"/>
    <col min="8713" max="8713" width="1.7109375" style="79" customWidth="1"/>
    <col min="8714" max="8716" width="6.140625" style="79" customWidth="1"/>
    <col min="8717" max="8956" width="11.42578125" style="79"/>
    <col min="8957" max="8957" width="32.28515625" style="79" customWidth="1"/>
    <col min="8958" max="8958" width="6.28515625" style="79" customWidth="1"/>
    <col min="8959" max="8960" width="6.140625" style="79" customWidth="1"/>
    <col min="8961" max="8961" width="1.7109375" style="79" customWidth="1"/>
    <col min="8962" max="8964" width="6.140625" style="79" customWidth="1"/>
    <col min="8965" max="8965" width="1.7109375" style="79" customWidth="1"/>
    <col min="8966" max="8968" width="6.140625" style="79" customWidth="1"/>
    <col min="8969" max="8969" width="1.7109375" style="79" customWidth="1"/>
    <col min="8970" max="8972" width="6.140625" style="79" customWidth="1"/>
    <col min="8973" max="9212" width="11.42578125" style="79"/>
    <col min="9213" max="9213" width="32.28515625" style="79" customWidth="1"/>
    <col min="9214" max="9214" width="6.28515625" style="79" customWidth="1"/>
    <col min="9215" max="9216" width="6.140625" style="79" customWidth="1"/>
    <col min="9217" max="9217" width="1.7109375" style="79" customWidth="1"/>
    <col min="9218" max="9220" width="6.140625" style="79" customWidth="1"/>
    <col min="9221" max="9221" width="1.7109375" style="79" customWidth="1"/>
    <col min="9222" max="9224" width="6.140625" style="79" customWidth="1"/>
    <col min="9225" max="9225" width="1.7109375" style="79" customWidth="1"/>
    <col min="9226" max="9228" width="6.140625" style="79" customWidth="1"/>
    <col min="9229" max="9468" width="11.42578125" style="79"/>
    <col min="9469" max="9469" width="32.28515625" style="79" customWidth="1"/>
    <col min="9470" max="9470" width="6.28515625" style="79" customWidth="1"/>
    <col min="9471" max="9472" width="6.140625" style="79" customWidth="1"/>
    <col min="9473" max="9473" width="1.7109375" style="79" customWidth="1"/>
    <col min="9474" max="9476" width="6.140625" style="79" customWidth="1"/>
    <col min="9477" max="9477" width="1.7109375" style="79" customWidth="1"/>
    <col min="9478" max="9480" width="6.140625" style="79" customWidth="1"/>
    <col min="9481" max="9481" width="1.7109375" style="79" customWidth="1"/>
    <col min="9482" max="9484" width="6.140625" style="79" customWidth="1"/>
    <col min="9485" max="9724" width="11.42578125" style="79"/>
    <col min="9725" max="9725" width="32.28515625" style="79" customWidth="1"/>
    <col min="9726" max="9726" width="6.28515625" style="79" customWidth="1"/>
    <col min="9727" max="9728" width="6.140625" style="79" customWidth="1"/>
    <col min="9729" max="9729" width="1.7109375" style="79" customWidth="1"/>
    <col min="9730" max="9732" width="6.140625" style="79" customWidth="1"/>
    <col min="9733" max="9733" width="1.7109375" style="79" customWidth="1"/>
    <col min="9734" max="9736" width="6.140625" style="79" customWidth="1"/>
    <col min="9737" max="9737" width="1.7109375" style="79" customWidth="1"/>
    <col min="9738" max="9740" width="6.140625" style="79" customWidth="1"/>
    <col min="9741" max="9980" width="11.42578125" style="79"/>
    <col min="9981" max="9981" width="32.28515625" style="79" customWidth="1"/>
    <col min="9982" max="9982" width="6.28515625" style="79" customWidth="1"/>
    <col min="9983" max="9984" width="6.140625" style="79" customWidth="1"/>
    <col min="9985" max="9985" width="1.7109375" style="79" customWidth="1"/>
    <col min="9986" max="9988" width="6.140625" style="79" customWidth="1"/>
    <col min="9989" max="9989" width="1.7109375" style="79" customWidth="1"/>
    <col min="9990" max="9992" width="6.140625" style="79" customWidth="1"/>
    <col min="9993" max="9993" width="1.7109375" style="79" customWidth="1"/>
    <col min="9994" max="9996" width="6.140625" style="79" customWidth="1"/>
    <col min="9997" max="10236" width="11.42578125" style="79"/>
    <col min="10237" max="10237" width="32.28515625" style="79" customWidth="1"/>
    <col min="10238" max="10238" width="6.28515625" style="79" customWidth="1"/>
    <col min="10239" max="10240" width="6.140625" style="79" customWidth="1"/>
    <col min="10241" max="10241" width="1.7109375" style="79" customWidth="1"/>
    <col min="10242" max="10244" width="6.140625" style="79" customWidth="1"/>
    <col min="10245" max="10245" width="1.7109375" style="79" customWidth="1"/>
    <col min="10246" max="10248" width="6.140625" style="79" customWidth="1"/>
    <col min="10249" max="10249" width="1.7109375" style="79" customWidth="1"/>
    <col min="10250" max="10252" width="6.140625" style="79" customWidth="1"/>
    <col min="10253" max="10492" width="11.42578125" style="79"/>
    <col min="10493" max="10493" width="32.28515625" style="79" customWidth="1"/>
    <col min="10494" max="10494" width="6.28515625" style="79" customWidth="1"/>
    <col min="10495" max="10496" width="6.140625" style="79" customWidth="1"/>
    <col min="10497" max="10497" width="1.7109375" style="79" customWidth="1"/>
    <col min="10498" max="10500" width="6.140625" style="79" customWidth="1"/>
    <col min="10501" max="10501" width="1.7109375" style="79" customWidth="1"/>
    <col min="10502" max="10504" width="6.140625" style="79" customWidth="1"/>
    <col min="10505" max="10505" width="1.7109375" style="79" customWidth="1"/>
    <col min="10506" max="10508" width="6.140625" style="79" customWidth="1"/>
    <col min="10509" max="10748" width="11.42578125" style="79"/>
    <col min="10749" max="10749" width="32.28515625" style="79" customWidth="1"/>
    <col min="10750" max="10750" width="6.28515625" style="79" customWidth="1"/>
    <col min="10751" max="10752" width="6.140625" style="79" customWidth="1"/>
    <col min="10753" max="10753" width="1.7109375" style="79" customWidth="1"/>
    <col min="10754" max="10756" width="6.140625" style="79" customWidth="1"/>
    <col min="10757" max="10757" width="1.7109375" style="79" customWidth="1"/>
    <col min="10758" max="10760" width="6.140625" style="79" customWidth="1"/>
    <col min="10761" max="10761" width="1.7109375" style="79" customWidth="1"/>
    <col min="10762" max="10764" width="6.140625" style="79" customWidth="1"/>
    <col min="10765" max="11004" width="11.42578125" style="79"/>
    <col min="11005" max="11005" width="32.28515625" style="79" customWidth="1"/>
    <col min="11006" max="11006" width="6.28515625" style="79" customWidth="1"/>
    <col min="11007" max="11008" width="6.140625" style="79" customWidth="1"/>
    <col min="11009" max="11009" width="1.7109375" style="79" customWidth="1"/>
    <col min="11010" max="11012" width="6.140625" style="79" customWidth="1"/>
    <col min="11013" max="11013" width="1.7109375" style="79" customWidth="1"/>
    <col min="11014" max="11016" width="6.140625" style="79" customWidth="1"/>
    <col min="11017" max="11017" width="1.7109375" style="79" customWidth="1"/>
    <col min="11018" max="11020" width="6.140625" style="79" customWidth="1"/>
    <col min="11021" max="11260" width="11.42578125" style="79"/>
    <col min="11261" max="11261" width="32.28515625" style="79" customWidth="1"/>
    <col min="11262" max="11262" width="6.28515625" style="79" customWidth="1"/>
    <col min="11263" max="11264" width="6.140625" style="79" customWidth="1"/>
    <col min="11265" max="11265" width="1.7109375" style="79" customWidth="1"/>
    <col min="11266" max="11268" width="6.140625" style="79" customWidth="1"/>
    <col min="11269" max="11269" width="1.7109375" style="79" customWidth="1"/>
    <col min="11270" max="11272" width="6.140625" style="79" customWidth="1"/>
    <col min="11273" max="11273" width="1.7109375" style="79" customWidth="1"/>
    <col min="11274" max="11276" width="6.140625" style="79" customWidth="1"/>
    <col min="11277" max="11516" width="11.42578125" style="79"/>
    <col min="11517" max="11517" width="32.28515625" style="79" customWidth="1"/>
    <col min="11518" max="11518" width="6.28515625" style="79" customWidth="1"/>
    <col min="11519" max="11520" width="6.140625" style="79" customWidth="1"/>
    <col min="11521" max="11521" width="1.7109375" style="79" customWidth="1"/>
    <col min="11522" max="11524" width="6.140625" style="79" customWidth="1"/>
    <col min="11525" max="11525" width="1.7109375" style="79" customWidth="1"/>
    <col min="11526" max="11528" width="6.140625" style="79" customWidth="1"/>
    <col min="11529" max="11529" width="1.7109375" style="79" customWidth="1"/>
    <col min="11530" max="11532" width="6.140625" style="79" customWidth="1"/>
    <col min="11533" max="11772" width="11.42578125" style="79"/>
    <col min="11773" max="11773" width="32.28515625" style="79" customWidth="1"/>
    <col min="11774" max="11774" width="6.28515625" style="79" customWidth="1"/>
    <col min="11775" max="11776" width="6.140625" style="79" customWidth="1"/>
    <col min="11777" max="11777" width="1.7109375" style="79" customWidth="1"/>
    <col min="11778" max="11780" width="6.140625" style="79" customWidth="1"/>
    <col min="11781" max="11781" width="1.7109375" style="79" customWidth="1"/>
    <col min="11782" max="11784" width="6.140625" style="79" customWidth="1"/>
    <col min="11785" max="11785" width="1.7109375" style="79" customWidth="1"/>
    <col min="11786" max="11788" width="6.140625" style="79" customWidth="1"/>
    <col min="11789" max="12028" width="11.42578125" style="79"/>
    <col min="12029" max="12029" width="32.28515625" style="79" customWidth="1"/>
    <col min="12030" max="12030" width="6.28515625" style="79" customWidth="1"/>
    <col min="12031" max="12032" width="6.140625" style="79" customWidth="1"/>
    <col min="12033" max="12033" width="1.7109375" style="79" customWidth="1"/>
    <col min="12034" max="12036" width="6.140625" style="79" customWidth="1"/>
    <col min="12037" max="12037" width="1.7109375" style="79" customWidth="1"/>
    <col min="12038" max="12040" width="6.140625" style="79" customWidth="1"/>
    <col min="12041" max="12041" width="1.7109375" style="79" customWidth="1"/>
    <col min="12042" max="12044" width="6.140625" style="79" customWidth="1"/>
    <col min="12045" max="12284" width="11.42578125" style="79"/>
    <col min="12285" max="12285" width="32.28515625" style="79" customWidth="1"/>
    <col min="12286" max="12286" width="6.28515625" style="79" customWidth="1"/>
    <col min="12287" max="12288" width="6.140625" style="79" customWidth="1"/>
    <col min="12289" max="12289" width="1.7109375" style="79" customWidth="1"/>
    <col min="12290" max="12292" width="6.140625" style="79" customWidth="1"/>
    <col min="12293" max="12293" width="1.7109375" style="79" customWidth="1"/>
    <col min="12294" max="12296" width="6.140625" style="79" customWidth="1"/>
    <col min="12297" max="12297" width="1.7109375" style="79" customWidth="1"/>
    <col min="12298" max="12300" width="6.140625" style="79" customWidth="1"/>
    <col min="12301" max="12540" width="11.42578125" style="79"/>
    <col min="12541" max="12541" width="32.28515625" style="79" customWidth="1"/>
    <col min="12542" max="12542" width="6.28515625" style="79" customWidth="1"/>
    <col min="12543" max="12544" width="6.140625" style="79" customWidth="1"/>
    <col min="12545" max="12545" width="1.7109375" style="79" customWidth="1"/>
    <col min="12546" max="12548" width="6.140625" style="79" customWidth="1"/>
    <col min="12549" max="12549" width="1.7109375" style="79" customWidth="1"/>
    <col min="12550" max="12552" width="6.140625" style="79" customWidth="1"/>
    <col min="12553" max="12553" width="1.7109375" style="79" customWidth="1"/>
    <col min="12554" max="12556" width="6.140625" style="79" customWidth="1"/>
    <col min="12557" max="12796" width="11.42578125" style="79"/>
    <col min="12797" max="12797" width="32.28515625" style="79" customWidth="1"/>
    <col min="12798" max="12798" width="6.28515625" style="79" customWidth="1"/>
    <col min="12799" max="12800" width="6.140625" style="79" customWidth="1"/>
    <col min="12801" max="12801" width="1.7109375" style="79" customWidth="1"/>
    <col min="12802" max="12804" width="6.140625" style="79" customWidth="1"/>
    <col min="12805" max="12805" width="1.7109375" style="79" customWidth="1"/>
    <col min="12806" max="12808" width="6.140625" style="79" customWidth="1"/>
    <col min="12809" max="12809" width="1.7109375" style="79" customWidth="1"/>
    <col min="12810" max="12812" width="6.140625" style="79" customWidth="1"/>
    <col min="12813" max="13052" width="11.42578125" style="79"/>
    <col min="13053" max="13053" width="32.28515625" style="79" customWidth="1"/>
    <col min="13054" max="13054" width="6.28515625" style="79" customWidth="1"/>
    <col min="13055" max="13056" width="6.140625" style="79" customWidth="1"/>
    <col min="13057" max="13057" width="1.7109375" style="79" customWidth="1"/>
    <col min="13058" max="13060" width="6.140625" style="79" customWidth="1"/>
    <col min="13061" max="13061" width="1.7109375" style="79" customWidth="1"/>
    <col min="13062" max="13064" width="6.140625" style="79" customWidth="1"/>
    <col min="13065" max="13065" width="1.7109375" style="79" customWidth="1"/>
    <col min="13066" max="13068" width="6.140625" style="79" customWidth="1"/>
    <col min="13069" max="13308" width="11.42578125" style="79"/>
    <col min="13309" max="13309" width="32.28515625" style="79" customWidth="1"/>
    <col min="13310" max="13310" width="6.28515625" style="79" customWidth="1"/>
    <col min="13311" max="13312" width="6.140625" style="79" customWidth="1"/>
    <col min="13313" max="13313" width="1.7109375" style="79" customWidth="1"/>
    <col min="13314" max="13316" width="6.140625" style="79" customWidth="1"/>
    <col min="13317" max="13317" width="1.7109375" style="79" customWidth="1"/>
    <col min="13318" max="13320" width="6.140625" style="79" customWidth="1"/>
    <col min="13321" max="13321" width="1.7109375" style="79" customWidth="1"/>
    <col min="13322" max="13324" width="6.140625" style="79" customWidth="1"/>
    <col min="13325" max="13564" width="11.42578125" style="79"/>
    <col min="13565" max="13565" width="32.28515625" style="79" customWidth="1"/>
    <col min="13566" max="13566" width="6.28515625" style="79" customWidth="1"/>
    <col min="13567" max="13568" width="6.140625" style="79" customWidth="1"/>
    <col min="13569" max="13569" width="1.7109375" style="79" customWidth="1"/>
    <col min="13570" max="13572" width="6.140625" style="79" customWidth="1"/>
    <col min="13573" max="13573" width="1.7109375" style="79" customWidth="1"/>
    <col min="13574" max="13576" width="6.140625" style="79" customWidth="1"/>
    <col min="13577" max="13577" width="1.7109375" style="79" customWidth="1"/>
    <col min="13578" max="13580" width="6.140625" style="79" customWidth="1"/>
    <col min="13581" max="13820" width="11.42578125" style="79"/>
    <col min="13821" max="13821" width="32.28515625" style="79" customWidth="1"/>
    <col min="13822" max="13822" width="6.28515625" style="79" customWidth="1"/>
    <col min="13823" max="13824" width="6.140625" style="79" customWidth="1"/>
    <col min="13825" max="13825" width="1.7109375" style="79" customWidth="1"/>
    <col min="13826" max="13828" width="6.140625" style="79" customWidth="1"/>
    <col min="13829" max="13829" width="1.7109375" style="79" customWidth="1"/>
    <col min="13830" max="13832" width="6.140625" style="79" customWidth="1"/>
    <col min="13833" max="13833" width="1.7109375" style="79" customWidth="1"/>
    <col min="13834" max="13836" width="6.140625" style="79" customWidth="1"/>
    <col min="13837" max="14076" width="11.42578125" style="79"/>
    <col min="14077" max="14077" width="32.28515625" style="79" customWidth="1"/>
    <col min="14078" max="14078" width="6.28515625" style="79" customWidth="1"/>
    <col min="14079" max="14080" width="6.140625" style="79" customWidth="1"/>
    <col min="14081" max="14081" width="1.7109375" style="79" customWidth="1"/>
    <col min="14082" max="14084" width="6.140625" style="79" customWidth="1"/>
    <col min="14085" max="14085" width="1.7109375" style="79" customWidth="1"/>
    <col min="14086" max="14088" width="6.140625" style="79" customWidth="1"/>
    <col min="14089" max="14089" width="1.7109375" style="79" customWidth="1"/>
    <col min="14090" max="14092" width="6.140625" style="79" customWidth="1"/>
    <col min="14093" max="14332" width="11.42578125" style="79"/>
    <col min="14333" max="14333" width="32.28515625" style="79" customWidth="1"/>
    <col min="14334" max="14334" width="6.28515625" style="79" customWidth="1"/>
    <col min="14335" max="14336" width="6.140625" style="79" customWidth="1"/>
    <col min="14337" max="14337" width="1.7109375" style="79" customWidth="1"/>
    <col min="14338" max="14340" width="6.140625" style="79" customWidth="1"/>
    <col min="14341" max="14341" width="1.7109375" style="79" customWidth="1"/>
    <col min="14342" max="14344" width="6.140625" style="79" customWidth="1"/>
    <col min="14345" max="14345" width="1.7109375" style="79" customWidth="1"/>
    <col min="14346" max="14348" width="6.140625" style="79" customWidth="1"/>
    <col min="14349" max="14588" width="11.42578125" style="79"/>
    <col min="14589" max="14589" width="32.28515625" style="79" customWidth="1"/>
    <col min="14590" max="14590" width="6.28515625" style="79" customWidth="1"/>
    <col min="14591" max="14592" width="6.140625" style="79" customWidth="1"/>
    <col min="14593" max="14593" width="1.7109375" style="79" customWidth="1"/>
    <col min="14594" max="14596" width="6.140625" style="79" customWidth="1"/>
    <col min="14597" max="14597" width="1.7109375" style="79" customWidth="1"/>
    <col min="14598" max="14600" width="6.140625" style="79" customWidth="1"/>
    <col min="14601" max="14601" width="1.7109375" style="79" customWidth="1"/>
    <col min="14602" max="14604" width="6.140625" style="79" customWidth="1"/>
    <col min="14605" max="14844" width="11.42578125" style="79"/>
    <col min="14845" max="14845" width="32.28515625" style="79" customWidth="1"/>
    <col min="14846" max="14846" width="6.28515625" style="79" customWidth="1"/>
    <col min="14847" max="14848" width="6.140625" style="79" customWidth="1"/>
    <col min="14849" max="14849" width="1.7109375" style="79" customWidth="1"/>
    <col min="14850" max="14852" width="6.140625" style="79" customWidth="1"/>
    <col min="14853" max="14853" width="1.7109375" style="79" customWidth="1"/>
    <col min="14854" max="14856" width="6.140625" style="79" customWidth="1"/>
    <col min="14857" max="14857" width="1.7109375" style="79" customWidth="1"/>
    <col min="14858" max="14860" width="6.140625" style="79" customWidth="1"/>
    <col min="14861" max="15100" width="11.42578125" style="79"/>
    <col min="15101" max="15101" width="32.28515625" style="79" customWidth="1"/>
    <col min="15102" max="15102" width="6.28515625" style="79" customWidth="1"/>
    <col min="15103" max="15104" width="6.140625" style="79" customWidth="1"/>
    <col min="15105" max="15105" width="1.7109375" style="79" customWidth="1"/>
    <col min="15106" max="15108" width="6.140625" style="79" customWidth="1"/>
    <col min="15109" max="15109" width="1.7109375" style="79" customWidth="1"/>
    <col min="15110" max="15112" width="6.140625" style="79" customWidth="1"/>
    <col min="15113" max="15113" width="1.7109375" style="79" customWidth="1"/>
    <col min="15114" max="15116" width="6.140625" style="79" customWidth="1"/>
    <col min="15117" max="15356" width="11.42578125" style="79"/>
    <col min="15357" max="15357" width="32.28515625" style="79" customWidth="1"/>
    <col min="15358" max="15358" width="6.28515625" style="79" customWidth="1"/>
    <col min="15359" max="15360" width="6.140625" style="79" customWidth="1"/>
    <col min="15361" max="15361" width="1.7109375" style="79" customWidth="1"/>
    <col min="15362" max="15364" width="6.140625" style="79" customWidth="1"/>
    <col min="15365" max="15365" width="1.7109375" style="79" customWidth="1"/>
    <col min="15366" max="15368" width="6.140625" style="79" customWidth="1"/>
    <col min="15369" max="15369" width="1.7109375" style="79" customWidth="1"/>
    <col min="15370" max="15372" width="6.140625" style="79" customWidth="1"/>
    <col min="15373" max="15612" width="11.42578125" style="79"/>
    <col min="15613" max="15613" width="32.28515625" style="79" customWidth="1"/>
    <col min="15614" max="15614" width="6.28515625" style="79" customWidth="1"/>
    <col min="15615" max="15616" width="6.140625" style="79" customWidth="1"/>
    <col min="15617" max="15617" width="1.7109375" style="79" customWidth="1"/>
    <col min="15618" max="15620" width="6.140625" style="79" customWidth="1"/>
    <col min="15621" max="15621" width="1.7109375" style="79" customWidth="1"/>
    <col min="15622" max="15624" width="6.140625" style="79" customWidth="1"/>
    <col min="15625" max="15625" width="1.7109375" style="79" customWidth="1"/>
    <col min="15626" max="15628" width="6.140625" style="79" customWidth="1"/>
    <col min="15629" max="15868" width="11.42578125" style="79"/>
    <col min="15869" max="15869" width="32.28515625" style="79" customWidth="1"/>
    <col min="15870" max="15870" width="6.28515625" style="79" customWidth="1"/>
    <col min="15871" max="15872" width="6.140625" style="79" customWidth="1"/>
    <col min="15873" max="15873" width="1.7109375" style="79" customWidth="1"/>
    <col min="15874" max="15876" width="6.140625" style="79" customWidth="1"/>
    <col min="15877" max="15877" width="1.7109375" style="79" customWidth="1"/>
    <col min="15878" max="15880" width="6.140625" style="79" customWidth="1"/>
    <col min="15881" max="15881" width="1.7109375" style="79" customWidth="1"/>
    <col min="15882" max="15884" width="6.140625" style="79" customWidth="1"/>
    <col min="15885" max="16124" width="11.42578125" style="79"/>
    <col min="16125" max="16125" width="32.28515625" style="79" customWidth="1"/>
    <col min="16126" max="16126" width="6.28515625" style="79" customWidth="1"/>
    <col min="16127" max="16128" width="6.140625" style="79" customWidth="1"/>
    <col min="16129" max="16129" width="1.7109375" style="79" customWidth="1"/>
    <col min="16130" max="16132" width="6.140625" style="79" customWidth="1"/>
    <col min="16133" max="16133" width="1.7109375" style="79" customWidth="1"/>
    <col min="16134" max="16136" width="6.140625" style="79" customWidth="1"/>
    <col min="16137" max="16137" width="1.7109375" style="79" customWidth="1"/>
    <col min="16138" max="16140" width="6.140625" style="79" customWidth="1"/>
    <col min="16141" max="16384" width="11.42578125" style="79"/>
  </cols>
  <sheetData>
    <row r="1" spans="1:24" ht="12.75" customHeight="1" x14ac:dyDescent="0.25">
      <c r="A1" s="432" t="s">
        <v>198</v>
      </c>
      <c r="B1" s="432"/>
      <c r="C1" s="432"/>
      <c r="D1" s="432"/>
      <c r="E1" s="432"/>
      <c r="F1" s="432"/>
      <c r="G1" s="432"/>
      <c r="H1" s="432"/>
      <c r="I1" s="432"/>
      <c r="J1" s="432"/>
      <c r="K1" s="432"/>
      <c r="L1" s="432"/>
      <c r="M1" s="432"/>
      <c r="N1" s="432"/>
      <c r="O1" s="432"/>
      <c r="P1" s="432"/>
      <c r="Q1" s="432"/>
      <c r="R1" s="432"/>
      <c r="S1" s="432"/>
      <c r="T1" s="432"/>
      <c r="V1" s="69"/>
      <c r="W1" s="434" t="s">
        <v>178</v>
      </c>
      <c r="X1" s="69"/>
    </row>
    <row r="2" spans="1:24" ht="12.75" customHeight="1" x14ac:dyDescent="0.25">
      <c r="A2" s="432" t="s">
        <v>333</v>
      </c>
      <c r="B2" s="432"/>
      <c r="C2" s="432"/>
      <c r="D2" s="432"/>
      <c r="E2" s="432"/>
      <c r="F2" s="432"/>
      <c r="G2" s="432"/>
      <c r="H2" s="432"/>
      <c r="I2" s="432"/>
      <c r="J2" s="432"/>
      <c r="K2" s="432"/>
      <c r="L2" s="432"/>
      <c r="M2" s="432"/>
      <c r="N2" s="432"/>
      <c r="O2" s="432"/>
      <c r="P2" s="432"/>
      <c r="Q2" s="432"/>
      <c r="R2" s="432"/>
      <c r="S2" s="432"/>
      <c r="T2" s="432"/>
      <c r="V2" s="69"/>
      <c r="W2" s="434"/>
      <c r="X2" s="69"/>
    </row>
    <row r="3" spans="1:24" ht="12.75" customHeight="1" x14ac:dyDescent="0.25">
      <c r="A3" s="432" t="s">
        <v>403</v>
      </c>
      <c r="B3" s="432"/>
      <c r="C3" s="432"/>
      <c r="D3" s="432"/>
      <c r="E3" s="432"/>
      <c r="F3" s="432"/>
      <c r="G3" s="432"/>
      <c r="H3" s="432"/>
      <c r="I3" s="432"/>
      <c r="J3" s="432"/>
      <c r="K3" s="432"/>
      <c r="L3" s="432"/>
      <c r="M3" s="432"/>
      <c r="N3" s="432"/>
      <c r="O3" s="432"/>
      <c r="P3" s="432"/>
      <c r="Q3" s="432"/>
      <c r="R3" s="432"/>
      <c r="S3" s="432"/>
      <c r="T3" s="432"/>
    </row>
    <row r="4" spans="1:24" ht="12.75" customHeight="1" x14ac:dyDescent="0.25">
      <c r="A4" s="432" t="s">
        <v>342</v>
      </c>
      <c r="B4" s="432"/>
      <c r="C4" s="432"/>
      <c r="D4" s="432"/>
      <c r="E4" s="432"/>
      <c r="F4" s="432"/>
      <c r="G4" s="432"/>
      <c r="H4" s="432"/>
      <c r="I4" s="432"/>
      <c r="J4" s="432"/>
      <c r="K4" s="432"/>
      <c r="L4" s="432"/>
      <c r="M4" s="432"/>
      <c r="N4" s="432"/>
      <c r="O4" s="432"/>
      <c r="P4" s="432"/>
      <c r="Q4" s="432"/>
      <c r="R4" s="432"/>
      <c r="S4" s="432"/>
      <c r="T4" s="432"/>
    </row>
    <row r="5" spans="1:24" ht="12.75" customHeight="1" x14ac:dyDescent="0.25">
      <c r="A5" s="432" t="s">
        <v>374</v>
      </c>
      <c r="B5" s="432"/>
      <c r="C5" s="432"/>
      <c r="D5" s="432"/>
      <c r="E5" s="432"/>
      <c r="F5" s="432"/>
      <c r="G5" s="432"/>
      <c r="H5" s="432"/>
      <c r="I5" s="432"/>
      <c r="J5" s="432"/>
      <c r="K5" s="432"/>
      <c r="L5" s="432"/>
      <c r="M5" s="432"/>
      <c r="N5" s="432"/>
      <c r="O5" s="432"/>
      <c r="P5" s="432"/>
      <c r="Q5" s="432"/>
      <c r="R5" s="432"/>
      <c r="S5" s="432"/>
      <c r="T5" s="432"/>
    </row>
    <row r="6" spans="1:24" ht="12.75" customHeight="1" x14ac:dyDescent="0.25">
      <c r="A6" s="62"/>
      <c r="B6" s="62"/>
      <c r="C6" s="62"/>
      <c r="D6" s="62"/>
      <c r="E6" s="62"/>
      <c r="F6" s="62"/>
      <c r="G6" s="62"/>
      <c r="H6" s="62"/>
      <c r="I6" s="62"/>
      <c r="J6" s="62"/>
      <c r="K6" s="62"/>
      <c r="L6" s="62"/>
      <c r="M6" s="62"/>
      <c r="N6" s="62"/>
      <c r="O6" s="62"/>
      <c r="P6" s="62"/>
      <c r="Q6" s="115"/>
      <c r="R6" s="115"/>
      <c r="S6" s="115"/>
      <c r="T6" s="115"/>
    </row>
    <row r="7" spans="1:24" ht="25.5" customHeight="1" x14ac:dyDescent="0.25">
      <c r="A7" s="433" t="s">
        <v>138</v>
      </c>
      <c r="B7" s="431" t="s">
        <v>0</v>
      </c>
      <c r="C7" s="431"/>
      <c r="D7" s="431"/>
      <c r="E7" s="152"/>
      <c r="F7" s="431" t="s">
        <v>75</v>
      </c>
      <c r="G7" s="431"/>
      <c r="H7" s="431"/>
      <c r="I7" s="152"/>
      <c r="J7" s="431" t="s">
        <v>73</v>
      </c>
      <c r="K7" s="431"/>
      <c r="L7" s="431"/>
      <c r="M7" s="152"/>
      <c r="N7" s="431" t="s">
        <v>1</v>
      </c>
      <c r="O7" s="431"/>
      <c r="P7" s="431"/>
      <c r="Q7" s="153"/>
      <c r="R7" s="431" t="s">
        <v>76</v>
      </c>
      <c r="S7" s="431"/>
      <c r="T7" s="431"/>
    </row>
    <row r="8" spans="1:24" ht="15.75" customHeight="1" x14ac:dyDescent="0.25">
      <c r="A8" s="433"/>
      <c r="B8" s="150" t="s">
        <v>2</v>
      </c>
      <c r="C8" s="150" t="s">
        <v>3</v>
      </c>
      <c r="D8" s="150" t="s">
        <v>4</v>
      </c>
      <c r="E8" s="150"/>
      <c r="F8" s="150" t="s">
        <v>2</v>
      </c>
      <c r="G8" s="150" t="s">
        <v>3</v>
      </c>
      <c r="H8" s="150" t="s">
        <v>4</v>
      </c>
      <c r="I8" s="150"/>
      <c r="J8" s="150" t="s">
        <v>2</v>
      </c>
      <c r="K8" s="150" t="s">
        <v>3</v>
      </c>
      <c r="L8" s="150" t="s">
        <v>4</v>
      </c>
      <c r="M8" s="150"/>
      <c r="N8" s="150" t="s">
        <v>2</v>
      </c>
      <c r="O8" s="150" t="s">
        <v>3</v>
      </c>
      <c r="P8" s="150" t="s">
        <v>4</v>
      </c>
      <c r="Q8" s="150"/>
      <c r="R8" s="150" t="s">
        <v>2</v>
      </c>
      <c r="S8" s="150" t="s">
        <v>3</v>
      </c>
      <c r="T8" s="150" t="s">
        <v>4</v>
      </c>
    </row>
    <row r="9" spans="1:24" ht="15" customHeight="1" x14ac:dyDescent="0.25">
      <c r="A9" s="432" t="s">
        <v>5</v>
      </c>
      <c r="B9" s="432"/>
      <c r="C9" s="432"/>
      <c r="D9" s="432"/>
      <c r="E9" s="432"/>
      <c r="F9" s="432"/>
      <c r="G9" s="432"/>
      <c r="H9" s="432"/>
      <c r="I9" s="432"/>
      <c r="J9" s="432"/>
      <c r="K9" s="432"/>
      <c r="L9" s="432"/>
      <c r="M9" s="432"/>
      <c r="N9" s="432"/>
      <c r="O9" s="432"/>
      <c r="P9" s="432"/>
      <c r="Q9" s="432"/>
      <c r="R9" s="432"/>
      <c r="S9" s="432"/>
      <c r="T9" s="432"/>
    </row>
    <row r="10" spans="1:24" ht="15" customHeight="1" x14ac:dyDescent="0.25">
      <c r="A10" s="95"/>
      <c r="B10" s="117"/>
      <c r="C10" s="117"/>
      <c r="D10" s="117"/>
      <c r="E10" s="117"/>
      <c r="F10" s="117"/>
      <c r="G10" s="117"/>
      <c r="H10" s="117"/>
      <c r="I10" s="117"/>
      <c r="J10" s="117"/>
      <c r="K10" s="117"/>
      <c r="L10" s="117"/>
      <c r="M10" s="117"/>
      <c r="N10" s="117"/>
      <c r="O10" s="117"/>
      <c r="P10" s="117"/>
      <c r="Q10" s="117"/>
      <c r="R10" s="117"/>
      <c r="S10" s="117"/>
      <c r="T10" s="117"/>
    </row>
    <row r="11" spans="1:24" ht="15" customHeight="1" x14ac:dyDescent="0.25">
      <c r="A11" s="110" t="s">
        <v>0</v>
      </c>
      <c r="B11" s="137">
        <f>SUM(B12:B15)</f>
        <v>2025</v>
      </c>
      <c r="C11" s="137">
        <f>SUM(C12:C15)</f>
        <v>593</v>
      </c>
      <c r="D11" s="137">
        <f>SUM(D12:D15)</f>
        <v>1432</v>
      </c>
      <c r="E11" s="137"/>
      <c r="F11" s="137">
        <f>SUM(F12:F15)</f>
        <v>109</v>
      </c>
      <c r="G11" s="137">
        <f>SUM(G12:G15)</f>
        <v>22</v>
      </c>
      <c r="H11" s="137">
        <f>SUM(H12:H15)</f>
        <v>87</v>
      </c>
      <c r="I11" s="137"/>
      <c r="J11" s="137">
        <f>SUM(J12:J15)</f>
        <v>76</v>
      </c>
      <c r="K11" s="137">
        <f>SUM(K12:K15)</f>
        <v>11</v>
      </c>
      <c r="L11" s="137">
        <f>SUM(L12:L15)</f>
        <v>65</v>
      </c>
      <c r="M11" s="137"/>
      <c r="N11" s="137">
        <f>SUM(N12:N15)</f>
        <v>1436</v>
      </c>
      <c r="O11" s="137">
        <f>SUM(O12:O15)</f>
        <v>450</v>
      </c>
      <c r="P11" s="137">
        <f>SUM(P12:P15)</f>
        <v>986</v>
      </c>
      <c r="Q11" s="127"/>
      <c r="R11" s="137">
        <f>SUM(R12:R15)</f>
        <v>404</v>
      </c>
      <c r="S11" s="137">
        <f>SUM(S12:S15)</f>
        <v>110</v>
      </c>
      <c r="T11" s="137">
        <f>SUM(T12:T15)</f>
        <v>294</v>
      </c>
      <c r="V11" s="97"/>
    </row>
    <row r="12" spans="1:24" ht="15" customHeight="1" x14ac:dyDescent="0.25">
      <c r="A12" s="128" t="s">
        <v>119</v>
      </c>
      <c r="B12" s="129">
        <f>+F12+J12+N12+R12</f>
        <v>175</v>
      </c>
      <c r="C12" s="129">
        <f t="shared" ref="C12:C15" si="0">+G12+K12+O12+S12</f>
        <v>25</v>
      </c>
      <c r="D12" s="129">
        <f t="shared" ref="D12:D15" si="1">+H12+L12+P12+T12</f>
        <v>150</v>
      </c>
      <c r="E12" s="129"/>
      <c r="F12" s="129">
        <f>+G12+H12</f>
        <v>9</v>
      </c>
      <c r="G12" s="129">
        <v>0</v>
      </c>
      <c r="H12" s="129">
        <v>9</v>
      </c>
      <c r="I12" s="129"/>
      <c r="J12" s="129">
        <f>+K12+L12</f>
        <v>3</v>
      </c>
      <c r="K12" s="129">
        <v>0</v>
      </c>
      <c r="L12" s="129">
        <v>3</v>
      </c>
      <c r="M12" s="129"/>
      <c r="N12" s="129">
        <f>+O12+P12</f>
        <v>133</v>
      </c>
      <c r="O12" s="129">
        <v>22</v>
      </c>
      <c r="P12" s="129">
        <v>111</v>
      </c>
      <c r="Q12" s="129"/>
      <c r="R12" s="129">
        <f>+S12+T12</f>
        <v>30</v>
      </c>
      <c r="S12" s="129">
        <v>3</v>
      </c>
      <c r="T12" s="129">
        <v>27</v>
      </c>
    </row>
    <row r="13" spans="1:24" ht="15" customHeight="1" x14ac:dyDescent="0.25">
      <c r="A13" s="128" t="s">
        <v>120</v>
      </c>
      <c r="B13" s="130">
        <f t="shared" ref="B13:B15" si="2">+F13+J13+N13+R13</f>
        <v>472</v>
      </c>
      <c r="C13" s="130">
        <f t="shared" si="0"/>
        <v>75</v>
      </c>
      <c r="D13" s="130">
        <f t="shared" si="1"/>
        <v>397</v>
      </c>
      <c r="E13" s="129"/>
      <c r="F13" s="129">
        <f t="shared" ref="F13:F15" si="3">+G13+H13</f>
        <v>31</v>
      </c>
      <c r="G13" s="129">
        <v>5</v>
      </c>
      <c r="H13" s="129">
        <v>26</v>
      </c>
      <c r="I13" s="129"/>
      <c r="J13" s="129">
        <f t="shared" ref="J13:J15" si="4">+K13+L13</f>
        <v>13</v>
      </c>
      <c r="K13" s="129">
        <v>0</v>
      </c>
      <c r="L13" s="129">
        <v>13</v>
      </c>
      <c r="M13" s="129"/>
      <c r="N13" s="129">
        <f t="shared" ref="N13:N15" si="5">+O13+P13</f>
        <v>348</v>
      </c>
      <c r="O13" s="129">
        <v>55</v>
      </c>
      <c r="P13" s="129">
        <v>293</v>
      </c>
      <c r="Q13" s="129"/>
      <c r="R13" s="129">
        <f t="shared" ref="R13:R15" si="6">+S13+T13</f>
        <v>80</v>
      </c>
      <c r="S13" s="129">
        <v>15</v>
      </c>
      <c r="T13" s="129">
        <v>65</v>
      </c>
    </row>
    <row r="14" spans="1:24" ht="15" customHeight="1" x14ac:dyDescent="0.25">
      <c r="A14" s="128" t="s">
        <v>376</v>
      </c>
      <c r="B14" s="130">
        <f t="shared" si="2"/>
        <v>1049</v>
      </c>
      <c r="C14" s="130">
        <f t="shared" si="0"/>
        <v>426</v>
      </c>
      <c r="D14" s="130">
        <f t="shared" si="1"/>
        <v>623</v>
      </c>
      <c r="E14" s="129"/>
      <c r="F14" s="129">
        <f t="shared" si="3"/>
        <v>53</v>
      </c>
      <c r="G14" s="129">
        <v>17</v>
      </c>
      <c r="H14" s="129">
        <v>36</v>
      </c>
      <c r="I14" s="129"/>
      <c r="J14" s="129">
        <f t="shared" si="4"/>
        <v>59</v>
      </c>
      <c r="K14" s="129">
        <v>10</v>
      </c>
      <c r="L14" s="129">
        <v>49</v>
      </c>
      <c r="M14" s="129"/>
      <c r="N14" s="129">
        <f t="shared" si="5"/>
        <v>782</v>
      </c>
      <c r="O14" s="129">
        <v>342</v>
      </c>
      <c r="P14" s="129">
        <v>440</v>
      </c>
      <c r="Q14" s="129"/>
      <c r="R14" s="129">
        <f t="shared" si="6"/>
        <v>155</v>
      </c>
      <c r="S14" s="129">
        <v>57</v>
      </c>
      <c r="T14" s="129">
        <v>98</v>
      </c>
    </row>
    <row r="15" spans="1:24" ht="15" customHeight="1" x14ac:dyDescent="0.25">
      <c r="A15" s="128" t="s">
        <v>132</v>
      </c>
      <c r="B15" s="129">
        <f t="shared" si="2"/>
        <v>329</v>
      </c>
      <c r="C15" s="129">
        <f t="shared" si="0"/>
        <v>67</v>
      </c>
      <c r="D15" s="129">
        <f t="shared" si="1"/>
        <v>262</v>
      </c>
      <c r="E15" s="129"/>
      <c r="F15" s="129">
        <f t="shared" si="3"/>
        <v>16</v>
      </c>
      <c r="G15" s="129">
        <v>0</v>
      </c>
      <c r="H15" s="129">
        <v>16</v>
      </c>
      <c r="I15" s="129"/>
      <c r="J15" s="129">
        <f t="shared" si="4"/>
        <v>1</v>
      </c>
      <c r="K15" s="129">
        <v>1</v>
      </c>
      <c r="L15" s="129">
        <v>0</v>
      </c>
      <c r="M15" s="129"/>
      <c r="N15" s="129">
        <f t="shared" si="5"/>
        <v>173</v>
      </c>
      <c r="O15" s="129">
        <v>31</v>
      </c>
      <c r="P15" s="129">
        <v>142</v>
      </c>
      <c r="Q15" s="129"/>
      <c r="R15" s="129">
        <f t="shared" si="6"/>
        <v>139</v>
      </c>
      <c r="S15" s="129">
        <v>35</v>
      </c>
      <c r="T15" s="129">
        <v>104</v>
      </c>
    </row>
    <row r="16" spans="1:24" ht="15" customHeight="1" x14ac:dyDescent="0.25">
      <c r="A16" s="95"/>
      <c r="B16" s="95"/>
      <c r="C16" s="95"/>
      <c r="D16" s="95"/>
      <c r="E16" s="95"/>
      <c r="F16" s="95"/>
      <c r="G16" s="95"/>
      <c r="H16" s="95"/>
      <c r="I16" s="95"/>
      <c r="J16" s="95"/>
      <c r="K16" s="95"/>
      <c r="L16" s="95"/>
      <c r="M16" s="95"/>
      <c r="N16" s="95"/>
      <c r="O16" s="95"/>
      <c r="P16" s="95"/>
      <c r="Q16" s="98"/>
      <c r="R16" s="98"/>
      <c r="S16" s="98"/>
      <c r="T16" s="98"/>
    </row>
    <row r="17" spans="1:20" ht="15" customHeight="1" x14ac:dyDescent="0.25">
      <c r="A17" s="432" t="s">
        <v>8</v>
      </c>
      <c r="B17" s="432"/>
      <c r="C17" s="432"/>
      <c r="D17" s="432"/>
      <c r="E17" s="432"/>
      <c r="F17" s="432"/>
      <c r="G17" s="432"/>
      <c r="H17" s="432"/>
      <c r="I17" s="432"/>
      <c r="J17" s="432"/>
      <c r="K17" s="432"/>
      <c r="L17" s="432"/>
      <c r="M17" s="432"/>
      <c r="N17" s="432"/>
      <c r="O17" s="432"/>
      <c r="P17" s="432"/>
      <c r="Q17" s="432"/>
      <c r="R17" s="432"/>
      <c r="S17" s="432"/>
      <c r="T17" s="432"/>
    </row>
    <row r="18" spans="1:20" ht="15" customHeight="1" x14ac:dyDescent="0.25">
      <c r="A18" s="106"/>
      <c r="B18" s="117"/>
      <c r="C18" s="117"/>
      <c r="D18" s="117"/>
      <c r="E18" s="117"/>
      <c r="F18" s="117"/>
      <c r="G18" s="117"/>
      <c r="H18" s="117"/>
      <c r="I18" s="117"/>
      <c r="J18" s="117"/>
      <c r="K18" s="117"/>
      <c r="L18" s="117"/>
      <c r="M18" s="117"/>
      <c r="N18" s="117"/>
      <c r="O18" s="117"/>
      <c r="P18" s="117"/>
      <c r="Q18" s="117"/>
      <c r="R18" s="117"/>
      <c r="S18" s="117"/>
      <c r="T18" s="117"/>
    </row>
    <row r="19" spans="1:20" ht="15" customHeight="1" x14ac:dyDescent="0.25">
      <c r="A19" s="110" t="s">
        <v>0</v>
      </c>
      <c r="B19" s="140">
        <f>+C19+D19</f>
        <v>100</v>
      </c>
      <c r="C19" s="140">
        <f>+C11/B11*100</f>
        <v>29.283950617283949</v>
      </c>
      <c r="D19" s="140">
        <f>+D11/B11*100</f>
        <v>70.716049382716051</v>
      </c>
      <c r="E19" s="140"/>
      <c r="F19" s="140">
        <f>+G19+H19</f>
        <v>100</v>
      </c>
      <c r="G19" s="140">
        <f>+G11/F11*100</f>
        <v>20.183486238532112</v>
      </c>
      <c r="H19" s="140">
        <f>+H11/F11*100</f>
        <v>79.816513761467888</v>
      </c>
      <c r="I19" s="140"/>
      <c r="J19" s="140">
        <f>+K19+L19</f>
        <v>100</v>
      </c>
      <c r="K19" s="140">
        <f>+K11/J11*100</f>
        <v>14.473684210526317</v>
      </c>
      <c r="L19" s="140">
        <f>+L11/J11*100</f>
        <v>85.526315789473685</v>
      </c>
      <c r="M19" s="140"/>
      <c r="N19" s="140">
        <f>+O19+P19</f>
        <v>99.999999999999986</v>
      </c>
      <c r="O19" s="140">
        <f>+O11/N11*100</f>
        <v>31.337047353760443</v>
      </c>
      <c r="P19" s="140">
        <f>+P11/N11*100</f>
        <v>68.662952646239546</v>
      </c>
      <c r="Q19" s="141"/>
      <c r="R19" s="140">
        <f>+S19+T19</f>
        <v>100</v>
      </c>
      <c r="S19" s="140">
        <f>+S11/R11*100</f>
        <v>27.227722772277229</v>
      </c>
      <c r="T19" s="140">
        <f>+T11/R11*100</f>
        <v>72.772277227722768</v>
      </c>
    </row>
    <row r="20" spans="1:20" ht="15" customHeight="1" x14ac:dyDescent="0.25">
      <c r="A20" s="128" t="s">
        <v>119</v>
      </c>
      <c r="B20" s="141">
        <f t="shared" ref="B20" si="7">+C20+D20</f>
        <v>100</v>
      </c>
      <c r="C20" s="141">
        <f>+C12/B12*100</f>
        <v>14.285714285714285</v>
      </c>
      <c r="D20" s="141">
        <f>+D12/B12*100</f>
        <v>85.714285714285708</v>
      </c>
      <c r="E20" s="141"/>
      <c r="F20" s="141">
        <f t="shared" ref="F20" si="8">+G20+H20</f>
        <v>100</v>
      </c>
      <c r="G20" s="141">
        <f>+G12/F12*100</f>
        <v>0</v>
      </c>
      <c r="H20" s="141">
        <f>+H12/F12*100</f>
        <v>100</v>
      </c>
      <c r="I20" s="141"/>
      <c r="J20" s="141">
        <f t="shared" ref="J20" si="9">+K20+L20</f>
        <v>100</v>
      </c>
      <c r="K20" s="141">
        <f>+K12/J12*100</f>
        <v>0</v>
      </c>
      <c r="L20" s="141">
        <f>+L12/J12*100</f>
        <v>100</v>
      </c>
      <c r="M20" s="141"/>
      <c r="N20" s="141">
        <f t="shared" ref="N20" si="10">+O20+P20</f>
        <v>100</v>
      </c>
      <c r="O20" s="141">
        <f>+O12/N12*100</f>
        <v>16.541353383458645</v>
      </c>
      <c r="P20" s="141">
        <f>+P12/N12*100</f>
        <v>83.458646616541358</v>
      </c>
      <c r="Q20" s="141"/>
      <c r="R20" s="141">
        <f t="shared" ref="R20" si="11">+S20+T20</f>
        <v>100</v>
      </c>
      <c r="S20" s="141">
        <f>+S12/R12*100</f>
        <v>10</v>
      </c>
      <c r="T20" s="141">
        <f>+T12/R12*100</f>
        <v>90</v>
      </c>
    </row>
    <row r="21" spans="1:20" ht="15" customHeight="1" x14ac:dyDescent="0.25">
      <c r="A21" s="128" t="s">
        <v>120</v>
      </c>
      <c r="B21" s="141">
        <f t="shared" ref="B21:B23" si="12">+C21+D21</f>
        <v>100</v>
      </c>
      <c r="C21" s="141">
        <f>+C13/B13*100</f>
        <v>15.889830508474576</v>
      </c>
      <c r="D21" s="141">
        <f>+D13/B13*100</f>
        <v>84.110169491525426</v>
      </c>
      <c r="E21" s="141"/>
      <c r="F21" s="141">
        <f t="shared" ref="F21:F23" si="13">+G21+H21</f>
        <v>100</v>
      </c>
      <c r="G21" s="141">
        <f>+G13/F13*100</f>
        <v>16.129032258064516</v>
      </c>
      <c r="H21" s="141">
        <f>+H13/F13*100</f>
        <v>83.870967741935488</v>
      </c>
      <c r="I21" s="141"/>
      <c r="J21" s="141">
        <f t="shared" ref="J21:J22" si="14">+K21+L21</f>
        <v>100</v>
      </c>
      <c r="K21" s="141">
        <f>+K13/J13*100</f>
        <v>0</v>
      </c>
      <c r="L21" s="141">
        <f>+L13/J13*100</f>
        <v>100</v>
      </c>
      <c r="M21" s="141"/>
      <c r="N21" s="141">
        <f t="shared" ref="N21:N23" si="15">+O21+P21</f>
        <v>100</v>
      </c>
      <c r="O21" s="141">
        <f>+O13/N13*100</f>
        <v>15.804597701149426</v>
      </c>
      <c r="P21" s="141">
        <f>+P13/N13*100</f>
        <v>84.195402298850581</v>
      </c>
      <c r="Q21" s="141"/>
      <c r="R21" s="141">
        <f t="shared" ref="R21:R23" si="16">+S21+T21</f>
        <v>100</v>
      </c>
      <c r="S21" s="141">
        <f>+S13/R13*100</f>
        <v>18.75</v>
      </c>
      <c r="T21" s="141">
        <f>+T13/R13*100</f>
        <v>81.25</v>
      </c>
    </row>
    <row r="22" spans="1:20" ht="15" customHeight="1" x14ac:dyDescent="0.25">
      <c r="A22" s="128" t="s">
        <v>376</v>
      </c>
      <c r="B22" s="141">
        <f t="shared" si="12"/>
        <v>100</v>
      </c>
      <c r="C22" s="141">
        <f>+C14/B14*100</f>
        <v>40.610104861773117</v>
      </c>
      <c r="D22" s="141">
        <f>+D14/B14*100</f>
        <v>59.389895138226876</v>
      </c>
      <c r="E22" s="141"/>
      <c r="F22" s="141">
        <f t="shared" si="13"/>
        <v>100</v>
      </c>
      <c r="G22" s="141">
        <f>+G14/F14*100</f>
        <v>32.075471698113205</v>
      </c>
      <c r="H22" s="141">
        <f>+H14/F14*100</f>
        <v>67.924528301886795</v>
      </c>
      <c r="I22" s="141"/>
      <c r="J22" s="141">
        <f t="shared" si="14"/>
        <v>100</v>
      </c>
      <c r="K22" s="141">
        <f>+K14/J14*100</f>
        <v>16.949152542372879</v>
      </c>
      <c r="L22" s="141">
        <f>+L14/J14*100</f>
        <v>83.050847457627114</v>
      </c>
      <c r="M22" s="141"/>
      <c r="N22" s="141">
        <f t="shared" si="15"/>
        <v>100</v>
      </c>
      <c r="O22" s="141">
        <f>+O14/N14*100</f>
        <v>43.734015345268539</v>
      </c>
      <c r="P22" s="141">
        <f>+P14/N14*100</f>
        <v>56.265984654731461</v>
      </c>
      <c r="Q22" s="141"/>
      <c r="R22" s="141">
        <f t="shared" si="16"/>
        <v>100</v>
      </c>
      <c r="S22" s="141">
        <f t="shared" ref="S22:S23" si="17">+S14/R14*100</f>
        <v>36.774193548387096</v>
      </c>
      <c r="T22" s="141">
        <f t="shared" ref="T22:T23" si="18">+T14/R14*100</f>
        <v>63.225806451612897</v>
      </c>
    </row>
    <row r="23" spans="1:20" ht="15" customHeight="1" thickBot="1" x14ac:dyDescent="0.3">
      <c r="A23" s="132" t="s">
        <v>132</v>
      </c>
      <c r="B23" s="142">
        <f t="shared" si="12"/>
        <v>100.00000000000001</v>
      </c>
      <c r="C23" s="142">
        <f>+C15/B15*100</f>
        <v>20.364741641337385</v>
      </c>
      <c r="D23" s="142">
        <f>+D15/B15*100</f>
        <v>79.635258358662625</v>
      </c>
      <c r="E23" s="142"/>
      <c r="F23" s="142">
        <f t="shared" si="13"/>
        <v>100</v>
      </c>
      <c r="G23" s="142">
        <f>+G15/F15*100</f>
        <v>0</v>
      </c>
      <c r="H23" s="142">
        <f>+H15/F15*100</f>
        <v>100</v>
      </c>
      <c r="I23" s="142"/>
      <c r="J23" s="142">
        <v>0</v>
      </c>
      <c r="K23" s="142">
        <v>0</v>
      </c>
      <c r="L23" s="142">
        <v>0</v>
      </c>
      <c r="M23" s="142"/>
      <c r="N23" s="142">
        <f t="shared" si="15"/>
        <v>100</v>
      </c>
      <c r="O23" s="142">
        <f>+O15/N15*100</f>
        <v>17.919075144508671</v>
      </c>
      <c r="P23" s="142">
        <f>+P15/N15*100</f>
        <v>82.080924855491332</v>
      </c>
      <c r="Q23" s="141"/>
      <c r="R23" s="142">
        <f t="shared" si="16"/>
        <v>100</v>
      </c>
      <c r="S23" s="142">
        <f t="shared" si="17"/>
        <v>25.179856115107913</v>
      </c>
      <c r="T23" s="142">
        <f t="shared" si="18"/>
        <v>74.82014388489209</v>
      </c>
    </row>
    <row r="24" spans="1:20" s="85" customFormat="1" ht="30" customHeight="1" x14ac:dyDescent="0.25">
      <c r="A24" s="404" t="s">
        <v>402</v>
      </c>
      <c r="B24" s="404"/>
      <c r="C24" s="404"/>
      <c r="D24" s="404"/>
      <c r="E24" s="404"/>
      <c r="F24" s="404"/>
      <c r="G24" s="404"/>
      <c r="H24" s="404"/>
      <c r="I24" s="404"/>
      <c r="J24" s="404"/>
      <c r="K24" s="404"/>
      <c r="L24" s="404"/>
      <c r="M24" s="404"/>
      <c r="N24" s="404"/>
      <c r="O24" s="404"/>
      <c r="P24" s="404"/>
      <c r="Q24" s="404"/>
      <c r="R24" s="404"/>
      <c r="S24" s="404"/>
      <c r="T24" s="404"/>
    </row>
    <row r="25" spans="1:20" s="85" customFormat="1" ht="12" x14ac:dyDescent="0.25">
      <c r="A25" s="405" t="s">
        <v>375</v>
      </c>
      <c r="B25" s="405"/>
      <c r="C25" s="405"/>
      <c r="D25" s="405"/>
      <c r="E25" s="405"/>
      <c r="F25" s="405"/>
      <c r="G25" s="405"/>
      <c r="H25" s="405"/>
      <c r="I25" s="405"/>
      <c r="J25" s="405"/>
      <c r="K25" s="405"/>
      <c r="L25" s="405"/>
      <c r="M25" s="405"/>
      <c r="N25" s="405"/>
      <c r="O25" s="405"/>
      <c r="P25" s="405"/>
      <c r="Q25" s="405"/>
      <c r="R25" s="405"/>
      <c r="S25" s="405"/>
      <c r="T25" s="405"/>
    </row>
    <row r="26" spans="1:20" s="213" customFormat="1" ht="12" x14ac:dyDescent="0.25">
      <c r="A26" s="402" t="s">
        <v>366</v>
      </c>
      <c r="B26" s="402"/>
      <c r="C26" s="402"/>
      <c r="D26" s="402"/>
      <c r="E26" s="402"/>
      <c r="F26" s="402"/>
      <c r="G26" s="402"/>
      <c r="H26" s="402"/>
      <c r="I26" s="402"/>
      <c r="J26" s="402"/>
      <c r="K26" s="402"/>
      <c r="L26" s="402"/>
      <c r="M26" s="402"/>
      <c r="N26" s="402"/>
      <c r="O26" s="402"/>
      <c r="P26" s="402"/>
      <c r="Q26" s="402"/>
      <c r="R26" s="402"/>
      <c r="S26" s="402"/>
      <c r="T26" s="402"/>
    </row>
  </sheetData>
  <mergeCells count="17">
    <mergeCell ref="W1:W2"/>
    <mergeCell ref="A17:T17"/>
    <mergeCell ref="A24:T24"/>
    <mergeCell ref="A1:T1"/>
    <mergeCell ref="A26:T26"/>
    <mergeCell ref="A2:T2"/>
    <mergeCell ref="A3:T3"/>
    <mergeCell ref="A4:T4"/>
    <mergeCell ref="A5:T5"/>
    <mergeCell ref="A7:A8"/>
    <mergeCell ref="R7:T7"/>
    <mergeCell ref="A25:T25"/>
    <mergeCell ref="A9:T9"/>
    <mergeCell ref="B7:D7"/>
    <mergeCell ref="F7:H7"/>
    <mergeCell ref="J7:L7"/>
    <mergeCell ref="N7:P7"/>
  </mergeCells>
  <hyperlinks>
    <hyperlink ref="W1" location="INDICE!A1" display="INDICE"/>
  </hyperlinks>
  <printOptions horizontalCentered="1"/>
  <pageMargins left="0.70866141732283472" right="0.70866141732283472" top="0.74803149606299213" bottom="0.74803149606299213" header="0.31496062992125984" footer="0.31496062992125984"/>
  <pageSetup scale="7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3"/>
  <sheetViews>
    <sheetView showGridLines="0" tabSelected="1" topLeftCell="A37" zoomScale="70" zoomScaleNormal="70" workbookViewId="0">
      <selection activeCell="O52" sqref="O52"/>
    </sheetView>
  </sheetViews>
  <sheetFormatPr baseColWidth="10" defaultRowHeight="15" x14ac:dyDescent="0.25"/>
  <cols>
    <col min="1" max="13" width="11.42578125" style="249"/>
    <col min="14" max="14" width="5" style="249" customWidth="1"/>
    <col min="15" max="15" width="11.42578125" style="249"/>
    <col min="16" max="16384" width="11.42578125" style="2"/>
  </cols>
  <sheetData>
    <row r="2" spans="16:17" ht="18.75" customHeight="1" x14ac:dyDescent="0.25">
      <c r="P2" s="398" t="s">
        <v>178</v>
      </c>
      <c r="Q2" s="398"/>
    </row>
    <row r="3" spans="16:17" ht="15" customHeight="1" x14ac:dyDescent="0.25">
      <c r="P3" s="398"/>
      <c r="Q3" s="398"/>
    </row>
  </sheetData>
  <mergeCells count="1">
    <mergeCell ref="P2:Q3"/>
  </mergeCells>
  <hyperlinks>
    <hyperlink ref="P2" location="INDICE!A1" display="INDICE"/>
  </hyperlinks>
  <pageMargins left="0.70866141732283472" right="0.70866141732283472" top="0.74803149606299213" bottom="0.74803149606299213" header="0.31496062992125984" footer="0.31496062992125984"/>
  <pageSetup scale="67"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8"/>
  <sheetViews>
    <sheetView showGridLines="0" zoomScaleNormal="100" zoomScaleSheetLayoutView="100" workbookViewId="0">
      <selection activeCell="V19" sqref="V19"/>
    </sheetView>
  </sheetViews>
  <sheetFormatPr baseColWidth="10" defaultRowHeight="12.75" x14ac:dyDescent="0.25"/>
  <cols>
    <col min="1" max="1" width="18.140625" style="79" customWidth="1"/>
    <col min="2" max="2" width="8.42578125" style="79" bestFit="1" customWidth="1"/>
    <col min="3" max="4" width="7.5703125" style="79" bestFit="1" customWidth="1"/>
    <col min="5" max="5" width="1.7109375" style="79" customWidth="1"/>
    <col min="6" max="8" width="7.5703125" style="79" bestFit="1" customWidth="1"/>
    <col min="9" max="9" width="1.7109375" style="79" customWidth="1"/>
    <col min="10" max="12" width="7.5703125" style="79" bestFit="1" customWidth="1"/>
    <col min="13" max="13" width="1.7109375" style="79" customWidth="1"/>
    <col min="14" max="16" width="7.5703125" style="79" bestFit="1" customWidth="1"/>
    <col min="17" max="17" width="1.7109375" style="79" customWidth="1"/>
    <col min="18" max="20" width="7.7109375" style="157" customWidth="1"/>
    <col min="21" max="22" width="11.42578125" style="157"/>
    <col min="23" max="23" width="11.140625" style="157" bestFit="1" customWidth="1"/>
    <col min="24" max="252" width="11.42578125" style="157"/>
    <col min="253" max="253" width="18.140625" style="157" customWidth="1"/>
    <col min="254" max="256" width="6.42578125" style="157" bestFit="1" customWidth="1"/>
    <col min="257" max="257" width="1.7109375" style="157" customWidth="1"/>
    <col min="258" max="258" width="5.5703125" style="157" bestFit="1" customWidth="1"/>
    <col min="259" max="260" width="5.42578125" style="157" bestFit="1" customWidth="1"/>
    <col min="261" max="261" width="1.7109375" style="157" customWidth="1"/>
    <col min="262" max="264" width="6.42578125" style="157" bestFit="1" customWidth="1"/>
    <col min="265" max="265" width="1.7109375" style="157" customWidth="1"/>
    <col min="266" max="266" width="6.42578125" style="157" bestFit="1" customWidth="1"/>
    <col min="267" max="267" width="5.42578125" style="157" bestFit="1" customWidth="1"/>
    <col min="268" max="268" width="6.42578125" style="157" bestFit="1" customWidth="1"/>
    <col min="269" max="508" width="11.42578125" style="157"/>
    <col min="509" max="509" width="18.140625" style="157" customWidth="1"/>
    <col min="510" max="512" width="6.42578125" style="157" bestFit="1" customWidth="1"/>
    <col min="513" max="513" width="1.7109375" style="157" customWidth="1"/>
    <col min="514" max="514" width="5.5703125" style="157" bestFit="1" customWidth="1"/>
    <col min="515" max="516" width="5.42578125" style="157" bestFit="1" customWidth="1"/>
    <col min="517" max="517" width="1.7109375" style="157" customWidth="1"/>
    <col min="518" max="520" width="6.42578125" style="157" bestFit="1" customWidth="1"/>
    <col min="521" max="521" width="1.7109375" style="157" customWidth="1"/>
    <col min="522" max="522" width="6.42578125" style="157" bestFit="1" customWidth="1"/>
    <col min="523" max="523" width="5.42578125" style="157" bestFit="1" customWidth="1"/>
    <col min="524" max="524" width="6.42578125" style="157" bestFit="1" customWidth="1"/>
    <col min="525" max="764" width="11.42578125" style="157"/>
    <col min="765" max="765" width="18.140625" style="157" customWidth="1"/>
    <col min="766" max="768" width="6.42578125" style="157" bestFit="1" customWidth="1"/>
    <col min="769" max="769" width="1.7109375" style="157" customWidth="1"/>
    <col min="770" max="770" width="5.5703125" style="157" bestFit="1" customWidth="1"/>
    <col min="771" max="772" width="5.42578125" style="157" bestFit="1" customWidth="1"/>
    <col min="773" max="773" width="1.7109375" style="157" customWidth="1"/>
    <col min="774" max="776" width="6.42578125" style="157" bestFit="1" customWidth="1"/>
    <col min="777" max="777" width="1.7109375" style="157" customWidth="1"/>
    <col min="778" max="778" width="6.42578125" style="157" bestFit="1" customWidth="1"/>
    <col min="779" max="779" width="5.42578125" style="157" bestFit="1" customWidth="1"/>
    <col min="780" max="780" width="6.42578125" style="157" bestFit="1" customWidth="1"/>
    <col min="781" max="1020" width="11.42578125" style="157"/>
    <col min="1021" max="1021" width="18.140625" style="157" customWidth="1"/>
    <col min="1022" max="1024" width="6.42578125" style="157" bestFit="1" customWidth="1"/>
    <col min="1025" max="1025" width="1.7109375" style="157" customWidth="1"/>
    <col min="1026" max="1026" width="5.5703125" style="157" bestFit="1" customWidth="1"/>
    <col min="1027" max="1028" width="5.42578125" style="157" bestFit="1" customWidth="1"/>
    <col min="1029" max="1029" width="1.7109375" style="157" customWidth="1"/>
    <col min="1030" max="1032" width="6.42578125" style="157" bestFit="1" customWidth="1"/>
    <col min="1033" max="1033" width="1.7109375" style="157" customWidth="1"/>
    <col min="1034" max="1034" width="6.42578125" style="157" bestFit="1" customWidth="1"/>
    <col min="1035" max="1035" width="5.42578125" style="157" bestFit="1" customWidth="1"/>
    <col min="1036" max="1036" width="6.42578125" style="157" bestFit="1" customWidth="1"/>
    <col min="1037" max="1276" width="11.42578125" style="157"/>
    <col min="1277" max="1277" width="18.140625" style="157" customWidth="1"/>
    <col min="1278" max="1280" width="6.42578125" style="157" bestFit="1" customWidth="1"/>
    <col min="1281" max="1281" width="1.7109375" style="157" customWidth="1"/>
    <col min="1282" max="1282" width="5.5703125" style="157" bestFit="1" customWidth="1"/>
    <col min="1283" max="1284" width="5.42578125" style="157" bestFit="1" customWidth="1"/>
    <col min="1285" max="1285" width="1.7109375" style="157" customWidth="1"/>
    <col min="1286" max="1288" width="6.42578125" style="157" bestFit="1" customWidth="1"/>
    <col min="1289" max="1289" width="1.7109375" style="157" customWidth="1"/>
    <col min="1290" max="1290" width="6.42578125" style="157" bestFit="1" customWidth="1"/>
    <col min="1291" max="1291" width="5.42578125" style="157" bestFit="1" customWidth="1"/>
    <col min="1292" max="1292" width="6.42578125" style="157" bestFit="1" customWidth="1"/>
    <col min="1293" max="1532" width="11.42578125" style="157"/>
    <col min="1533" max="1533" width="18.140625" style="157" customWidth="1"/>
    <col min="1534" max="1536" width="6.42578125" style="157" bestFit="1" customWidth="1"/>
    <col min="1537" max="1537" width="1.7109375" style="157" customWidth="1"/>
    <col min="1538" max="1538" width="5.5703125" style="157" bestFit="1" customWidth="1"/>
    <col min="1539" max="1540" width="5.42578125" style="157" bestFit="1" customWidth="1"/>
    <col min="1541" max="1541" width="1.7109375" style="157" customWidth="1"/>
    <col min="1542" max="1544" width="6.42578125" style="157" bestFit="1" customWidth="1"/>
    <col min="1545" max="1545" width="1.7109375" style="157" customWidth="1"/>
    <col min="1546" max="1546" width="6.42578125" style="157" bestFit="1" customWidth="1"/>
    <col min="1547" max="1547" width="5.42578125" style="157" bestFit="1" customWidth="1"/>
    <col min="1548" max="1548" width="6.42578125" style="157" bestFit="1" customWidth="1"/>
    <col min="1549" max="1788" width="11.42578125" style="157"/>
    <col min="1789" max="1789" width="18.140625" style="157" customWidth="1"/>
    <col min="1790" max="1792" width="6.42578125" style="157" bestFit="1" customWidth="1"/>
    <col min="1793" max="1793" width="1.7109375" style="157" customWidth="1"/>
    <col min="1794" max="1794" width="5.5703125" style="157" bestFit="1" customWidth="1"/>
    <col min="1795" max="1796" width="5.42578125" style="157" bestFit="1" customWidth="1"/>
    <col min="1797" max="1797" width="1.7109375" style="157" customWidth="1"/>
    <col min="1798" max="1800" width="6.42578125" style="157" bestFit="1" customWidth="1"/>
    <col min="1801" max="1801" width="1.7109375" style="157" customWidth="1"/>
    <col min="1802" max="1802" width="6.42578125" style="157" bestFit="1" customWidth="1"/>
    <col min="1803" max="1803" width="5.42578125" style="157" bestFit="1" customWidth="1"/>
    <col min="1804" max="1804" width="6.42578125" style="157" bestFit="1" customWidth="1"/>
    <col min="1805" max="2044" width="11.42578125" style="157"/>
    <col min="2045" max="2045" width="18.140625" style="157" customWidth="1"/>
    <col min="2046" max="2048" width="6.42578125" style="157" bestFit="1" customWidth="1"/>
    <col min="2049" max="2049" width="1.7109375" style="157" customWidth="1"/>
    <col min="2050" max="2050" width="5.5703125" style="157" bestFit="1" customWidth="1"/>
    <col min="2051" max="2052" width="5.42578125" style="157" bestFit="1" customWidth="1"/>
    <col min="2053" max="2053" width="1.7109375" style="157" customWidth="1"/>
    <col min="2054" max="2056" width="6.42578125" style="157" bestFit="1" customWidth="1"/>
    <col min="2057" max="2057" width="1.7109375" style="157" customWidth="1"/>
    <col min="2058" max="2058" width="6.42578125" style="157" bestFit="1" customWidth="1"/>
    <col min="2059" max="2059" width="5.42578125" style="157" bestFit="1" customWidth="1"/>
    <col min="2060" max="2060" width="6.42578125" style="157" bestFit="1" customWidth="1"/>
    <col min="2061" max="2300" width="11.42578125" style="157"/>
    <col min="2301" max="2301" width="18.140625" style="157" customWidth="1"/>
    <col min="2302" max="2304" width="6.42578125" style="157" bestFit="1" customWidth="1"/>
    <col min="2305" max="2305" width="1.7109375" style="157" customWidth="1"/>
    <col min="2306" max="2306" width="5.5703125" style="157" bestFit="1" customWidth="1"/>
    <col min="2307" max="2308" width="5.42578125" style="157" bestFit="1" customWidth="1"/>
    <col min="2309" max="2309" width="1.7109375" style="157" customWidth="1"/>
    <col min="2310" max="2312" width="6.42578125" style="157" bestFit="1" customWidth="1"/>
    <col min="2313" max="2313" width="1.7109375" style="157" customWidth="1"/>
    <col min="2314" max="2314" width="6.42578125" style="157" bestFit="1" customWidth="1"/>
    <col min="2315" max="2315" width="5.42578125" style="157" bestFit="1" customWidth="1"/>
    <col min="2316" max="2316" width="6.42578125" style="157" bestFit="1" customWidth="1"/>
    <col min="2317" max="2556" width="11.42578125" style="157"/>
    <col min="2557" max="2557" width="18.140625" style="157" customWidth="1"/>
    <col min="2558" max="2560" width="6.42578125" style="157" bestFit="1" customWidth="1"/>
    <col min="2561" max="2561" width="1.7109375" style="157" customWidth="1"/>
    <col min="2562" max="2562" width="5.5703125" style="157" bestFit="1" customWidth="1"/>
    <col min="2563" max="2564" width="5.42578125" style="157" bestFit="1" customWidth="1"/>
    <col min="2565" max="2565" width="1.7109375" style="157" customWidth="1"/>
    <col min="2566" max="2568" width="6.42578125" style="157" bestFit="1" customWidth="1"/>
    <col min="2569" max="2569" width="1.7109375" style="157" customWidth="1"/>
    <col min="2570" max="2570" width="6.42578125" style="157" bestFit="1" customWidth="1"/>
    <col min="2571" max="2571" width="5.42578125" style="157" bestFit="1" customWidth="1"/>
    <col min="2572" max="2572" width="6.42578125" style="157" bestFit="1" customWidth="1"/>
    <col min="2573" max="2812" width="11.42578125" style="157"/>
    <col min="2813" max="2813" width="18.140625" style="157" customWidth="1"/>
    <col min="2814" max="2816" width="6.42578125" style="157" bestFit="1" customWidth="1"/>
    <col min="2817" max="2817" width="1.7109375" style="157" customWidth="1"/>
    <col min="2818" max="2818" width="5.5703125" style="157" bestFit="1" customWidth="1"/>
    <col min="2819" max="2820" width="5.42578125" style="157" bestFit="1" customWidth="1"/>
    <col min="2821" max="2821" width="1.7109375" style="157" customWidth="1"/>
    <col min="2822" max="2824" width="6.42578125" style="157" bestFit="1" customWidth="1"/>
    <col min="2825" max="2825" width="1.7109375" style="157" customWidth="1"/>
    <col min="2826" max="2826" width="6.42578125" style="157" bestFit="1" customWidth="1"/>
    <col min="2827" max="2827" width="5.42578125" style="157" bestFit="1" customWidth="1"/>
    <col min="2828" max="2828" width="6.42578125" style="157" bestFit="1" customWidth="1"/>
    <col min="2829" max="3068" width="11.42578125" style="157"/>
    <col min="3069" max="3069" width="18.140625" style="157" customWidth="1"/>
    <col min="3070" max="3072" width="6.42578125" style="157" bestFit="1" customWidth="1"/>
    <col min="3073" max="3073" width="1.7109375" style="157" customWidth="1"/>
    <col min="3074" max="3074" width="5.5703125" style="157" bestFit="1" customWidth="1"/>
    <col min="3075" max="3076" width="5.42578125" style="157" bestFit="1" customWidth="1"/>
    <col min="3077" max="3077" width="1.7109375" style="157" customWidth="1"/>
    <col min="3078" max="3080" width="6.42578125" style="157" bestFit="1" customWidth="1"/>
    <col min="3081" max="3081" width="1.7109375" style="157" customWidth="1"/>
    <col min="3082" max="3082" width="6.42578125" style="157" bestFit="1" customWidth="1"/>
    <col min="3083" max="3083" width="5.42578125" style="157" bestFit="1" customWidth="1"/>
    <col min="3084" max="3084" width="6.42578125" style="157" bestFit="1" customWidth="1"/>
    <col min="3085" max="3324" width="11.42578125" style="157"/>
    <col min="3325" max="3325" width="18.140625" style="157" customWidth="1"/>
    <col min="3326" max="3328" width="6.42578125" style="157" bestFit="1" customWidth="1"/>
    <col min="3329" max="3329" width="1.7109375" style="157" customWidth="1"/>
    <col min="3330" max="3330" width="5.5703125" style="157" bestFit="1" customWidth="1"/>
    <col min="3331" max="3332" width="5.42578125" style="157" bestFit="1" customWidth="1"/>
    <col min="3333" max="3333" width="1.7109375" style="157" customWidth="1"/>
    <col min="3334" max="3336" width="6.42578125" style="157" bestFit="1" customWidth="1"/>
    <col min="3337" max="3337" width="1.7109375" style="157" customWidth="1"/>
    <col min="3338" max="3338" width="6.42578125" style="157" bestFit="1" customWidth="1"/>
    <col min="3339" max="3339" width="5.42578125" style="157" bestFit="1" customWidth="1"/>
    <col min="3340" max="3340" width="6.42578125" style="157" bestFit="1" customWidth="1"/>
    <col min="3341" max="3580" width="11.42578125" style="157"/>
    <col min="3581" max="3581" width="18.140625" style="157" customWidth="1"/>
    <col min="3582" max="3584" width="6.42578125" style="157" bestFit="1" customWidth="1"/>
    <col min="3585" max="3585" width="1.7109375" style="157" customWidth="1"/>
    <col min="3586" max="3586" width="5.5703125" style="157" bestFit="1" customWidth="1"/>
    <col min="3587" max="3588" width="5.42578125" style="157" bestFit="1" customWidth="1"/>
    <col min="3589" max="3589" width="1.7109375" style="157" customWidth="1"/>
    <col min="3590" max="3592" width="6.42578125" style="157" bestFit="1" customWidth="1"/>
    <col min="3593" max="3593" width="1.7109375" style="157" customWidth="1"/>
    <col min="3594" max="3594" width="6.42578125" style="157" bestFit="1" customWidth="1"/>
    <col min="3595" max="3595" width="5.42578125" style="157" bestFit="1" customWidth="1"/>
    <col min="3596" max="3596" width="6.42578125" style="157" bestFit="1" customWidth="1"/>
    <col min="3597" max="3836" width="11.42578125" style="157"/>
    <col min="3837" max="3837" width="18.140625" style="157" customWidth="1"/>
    <col min="3838" max="3840" width="6.42578125" style="157" bestFit="1" customWidth="1"/>
    <col min="3841" max="3841" width="1.7109375" style="157" customWidth="1"/>
    <col min="3842" max="3842" width="5.5703125" style="157" bestFit="1" customWidth="1"/>
    <col min="3843" max="3844" width="5.42578125" style="157" bestFit="1" customWidth="1"/>
    <col min="3845" max="3845" width="1.7109375" style="157" customWidth="1"/>
    <col min="3846" max="3848" width="6.42578125" style="157" bestFit="1" customWidth="1"/>
    <col min="3849" max="3849" width="1.7109375" style="157" customWidth="1"/>
    <col min="3850" max="3850" width="6.42578125" style="157" bestFit="1" customWidth="1"/>
    <col min="3851" max="3851" width="5.42578125" style="157" bestFit="1" customWidth="1"/>
    <col min="3852" max="3852" width="6.42578125" style="157" bestFit="1" customWidth="1"/>
    <col min="3853" max="4092" width="11.42578125" style="157"/>
    <col min="4093" max="4093" width="18.140625" style="157" customWidth="1"/>
    <col min="4094" max="4096" width="6.42578125" style="157" bestFit="1" customWidth="1"/>
    <col min="4097" max="4097" width="1.7109375" style="157" customWidth="1"/>
    <col min="4098" max="4098" width="5.5703125" style="157" bestFit="1" customWidth="1"/>
    <col min="4099" max="4100" width="5.42578125" style="157" bestFit="1" customWidth="1"/>
    <col min="4101" max="4101" width="1.7109375" style="157" customWidth="1"/>
    <col min="4102" max="4104" width="6.42578125" style="157" bestFit="1" customWidth="1"/>
    <col min="4105" max="4105" width="1.7109375" style="157" customWidth="1"/>
    <col min="4106" max="4106" width="6.42578125" style="157" bestFit="1" customWidth="1"/>
    <col min="4107" max="4107" width="5.42578125" style="157" bestFit="1" customWidth="1"/>
    <col min="4108" max="4108" width="6.42578125" style="157" bestFit="1" customWidth="1"/>
    <col min="4109" max="4348" width="11.42578125" style="157"/>
    <col min="4349" max="4349" width="18.140625" style="157" customWidth="1"/>
    <col min="4350" max="4352" width="6.42578125" style="157" bestFit="1" customWidth="1"/>
    <col min="4353" max="4353" width="1.7109375" style="157" customWidth="1"/>
    <col min="4354" max="4354" width="5.5703125" style="157" bestFit="1" customWidth="1"/>
    <col min="4355" max="4356" width="5.42578125" style="157" bestFit="1" customWidth="1"/>
    <col min="4357" max="4357" width="1.7109375" style="157" customWidth="1"/>
    <col min="4358" max="4360" width="6.42578125" style="157" bestFit="1" customWidth="1"/>
    <col min="4361" max="4361" width="1.7109375" style="157" customWidth="1"/>
    <col min="4362" max="4362" width="6.42578125" style="157" bestFit="1" customWidth="1"/>
    <col min="4363" max="4363" width="5.42578125" style="157" bestFit="1" customWidth="1"/>
    <col min="4364" max="4364" width="6.42578125" style="157" bestFit="1" customWidth="1"/>
    <col min="4365" max="4604" width="11.42578125" style="157"/>
    <col min="4605" max="4605" width="18.140625" style="157" customWidth="1"/>
    <col min="4606" max="4608" width="6.42578125" style="157" bestFit="1" customWidth="1"/>
    <col min="4609" max="4609" width="1.7109375" style="157" customWidth="1"/>
    <col min="4610" max="4610" width="5.5703125" style="157" bestFit="1" customWidth="1"/>
    <col min="4611" max="4612" width="5.42578125" style="157" bestFit="1" customWidth="1"/>
    <col min="4613" max="4613" width="1.7109375" style="157" customWidth="1"/>
    <col min="4614" max="4616" width="6.42578125" style="157" bestFit="1" customWidth="1"/>
    <col min="4617" max="4617" width="1.7109375" style="157" customWidth="1"/>
    <col min="4618" max="4618" width="6.42578125" style="157" bestFit="1" customWidth="1"/>
    <col min="4619" max="4619" width="5.42578125" style="157" bestFit="1" customWidth="1"/>
    <col min="4620" max="4620" width="6.42578125" style="157" bestFit="1" customWidth="1"/>
    <col min="4621" max="4860" width="11.42578125" style="157"/>
    <col min="4861" max="4861" width="18.140625" style="157" customWidth="1"/>
    <col min="4862" max="4864" width="6.42578125" style="157" bestFit="1" customWidth="1"/>
    <col min="4865" max="4865" width="1.7109375" style="157" customWidth="1"/>
    <col min="4866" max="4866" width="5.5703125" style="157" bestFit="1" customWidth="1"/>
    <col min="4867" max="4868" width="5.42578125" style="157" bestFit="1" customWidth="1"/>
    <col min="4869" max="4869" width="1.7109375" style="157" customWidth="1"/>
    <col min="4870" max="4872" width="6.42578125" style="157" bestFit="1" customWidth="1"/>
    <col min="4873" max="4873" width="1.7109375" style="157" customWidth="1"/>
    <col min="4874" max="4874" width="6.42578125" style="157" bestFit="1" customWidth="1"/>
    <col min="4875" max="4875" width="5.42578125" style="157" bestFit="1" customWidth="1"/>
    <col min="4876" max="4876" width="6.42578125" style="157" bestFit="1" customWidth="1"/>
    <col min="4877" max="5116" width="11.42578125" style="157"/>
    <col min="5117" max="5117" width="18.140625" style="157" customWidth="1"/>
    <col min="5118" max="5120" width="6.42578125" style="157" bestFit="1" customWidth="1"/>
    <col min="5121" max="5121" width="1.7109375" style="157" customWidth="1"/>
    <col min="5122" max="5122" width="5.5703125" style="157" bestFit="1" customWidth="1"/>
    <col min="5123" max="5124" width="5.42578125" style="157" bestFit="1" customWidth="1"/>
    <col min="5125" max="5125" width="1.7109375" style="157" customWidth="1"/>
    <col min="5126" max="5128" width="6.42578125" style="157" bestFit="1" customWidth="1"/>
    <col min="5129" max="5129" width="1.7109375" style="157" customWidth="1"/>
    <col min="5130" max="5130" width="6.42578125" style="157" bestFit="1" customWidth="1"/>
    <col min="5131" max="5131" width="5.42578125" style="157" bestFit="1" customWidth="1"/>
    <col min="5132" max="5132" width="6.42578125" style="157" bestFit="1" customWidth="1"/>
    <col min="5133" max="5372" width="11.42578125" style="157"/>
    <col min="5373" max="5373" width="18.140625" style="157" customWidth="1"/>
    <col min="5374" max="5376" width="6.42578125" style="157" bestFit="1" customWidth="1"/>
    <col min="5377" max="5377" width="1.7109375" style="157" customWidth="1"/>
    <col min="5378" max="5378" width="5.5703125" style="157" bestFit="1" customWidth="1"/>
    <col min="5379" max="5380" width="5.42578125" style="157" bestFit="1" customWidth="1"/>
    <col min="5381" max="5381" width="1.7109375" style="157" customWidth="1"/>
    <col min="5382" max="5384" width="6.42578125" style="157" bestFit="1" customWidth="1"/>
    <col min="5385" max="5385" width="1.7109375" style="157" customWidth="1"/>
    <col min="5386" max="5386" width="6.42578125" style="157" bestFit="1" customWidth="1"/>
    <col min="5387" max="5387" width="5.42578125" style="157" bestFit="1" customWidth="1"/>
    <col min="5388" max="5388" width="6.42578125" style="157" bestFit="1" customWidth="1"/>
    <col min="5389" max="5628" width="11.42578125" style="157"/>
    <col min="5629" max="5629" width="18.140625" style="157" customWidth="1"/>
    <col min="5630" max="5632" width="6.42578125" style="157" bestFit="1" customWidth="1"/>
    <col min="5633" max="5633" width="1.7109375" style="157" customWidth="1"/>
    <col min="5634" max="5634" width="5.5703125" style="157" bestFit="1" customWidth="1"/>
    <col min="5635" max="5636" width="5.42578125" style="157" bestFit="1" customWidth="1"/>
    <col min="5637" max="5637" width="1.7109375" style="157" customWidth="1"/>
    <col min="5638" max="5640" width="6.42578125" style="157" bestFit="1" customWidth="1"/>
    <col min="5641" max="5641" width="1.7109375" style="157" customWidth="1"/>
    <col min="5642" max="5642" width="6.42578125" style="157" bestFit="1" customWidth="1"/>
    <col min="5643" max="5643" width="5.42578125" style="157" bestFit="1" customWidth="1"/>
    <col min="5644" max="5644" width="6.42578125" style="157" bestFit="1" customWidth="1"/>
    <col min="5645" max="5884" width="11.42578125" style="157"/>
    <col min="5885" max="5885" width="18.140625" style="157" customWidth="1"/>
    <col min="5886" max="5888" width="6.42578125" style="157" bestFit="1" customWidth="1"/>
    <col min="5889" max="5889" width="1.7109375" style="157" customWidth="1"/>
    <col min="5890" max="5890" width="5.5703125" style="157" bestFit="1" customWidth="1"/>
    <col min="5891" max="5892" width="5.42578125" style="157" bestFit="1" customWidth="1"/>
    <col min="5893" max="5893" width="1.7109375" style="157" customWidth="1"/>
    <col min="5894" max="5896" width="6.42578125" style="157" bestFit="1" customWidth="1"/>
    <col min="5897" max="5897" width="1.7109375" style="157" customWidth="1"/>
    <col min="5898" max="5898" width="6.42578125" style="157" bestFit="1" customWidth="1"/>
    <col min="5899" max="5899" width="5.42578125" style="157" bestFit="1" customWidth="1"/>
    <col min="5900" max="5900" width="6.42578125" style="157" bestFit="1" customWidth="1"/>
    <col min="5901" max="6140" width="11.42578125" style="157"/>
    <col min="6141" max="6141" width="18.140625" style="157" customWidth="1"/>
    <col min="6142" max="6144" width="6.42578125" style="157" bestFit="1" customWidth="1"/>
    <col min="6145" max="6145" width="1.7109375" style="157" customWidth="1"/>
    <col min="6146" max="6146" width="5.5703125" style="157" bestFit="1" customWidth="1"/>
    <col min="6147" max="6148" width="5.42578125" style="157" bestFit="1" customWidth="1"/>
    <col min="6149" max="6149" width="1.7109375" style="157" customWidth="1"/>
    <col min="6150" max="6152" width="6.42578125" style="157" bestFit="1" customWidth="1"/>
    <col min="6153" max="6153" width="1.7109375" style="157" customWidth="1"/>
    <col min="6154" max="6154" width="6.42578125" style="157" bestFit="1" customWidth="1"/>
    <col min="6155" max="6155" width="5.42578125" style="157" bestFit="1" customWidth="1"/>
    <col min="6156" max="6156" width="6.42578125" style="157" bestFit="1" customWidth="1"/>
    <col min="6157" max="6396" width="11.42578125" style="157"/>
    <col min="6397" max="6397" width="18.140625" style="157" customWidth="1"/>
    <col min="6398" max="6400" width="6.42578125" style="157" bestFit="1" customWidth="1"/>
    <col min="6401" max="6401" width="1.7109375" style="157" customWidth="1"/>
    <col min="6402" max="6402" width="5.5703125" style="157" bestFit="1" customWidth="1"/>
    <col min="6403" max="6404" width="5.42578125" style="157" bestFit="1" customWidth="1"/>
    <col min="6405" max="6405" width="1.7109375" style="157" customWidth="1"/>
    <col min="6406" max="6408" width="6.42578125" style="157" bestFit="1" customWidth="1"/>
    <col min="6409" max="6409" width="1.7109375" style="157" customWidth="1"/>
    <col min="6410" max="6410" width="6.42578125" style="157" bestFit="1" customWidth="1"/>
    <col min="6411" max="6411" width="5.42578125" style="157" bestFit="1" customWidth="1"/>
    <col min="6412" max="6412" width="6.42578125" style="157" bestFit="1" customWidth="1"/>
    <col min="6413" max="6652" width="11.42578125" style="157"/>
    <col min="6653" max="6653" width="18.140625" style="157" customWidth="1"/>
    <col min="6654" max="6656" width="6.42578125" style="157" bestFit="1" customWidth="1"/>
    <col min="6657" max="6657" width="1.7109375" style="157" customWidth="1"/>
    <col min="6658" max="6658" width="5.5703125" style="157" bestFit="1" customWidth="1"/>
    <col min="6659" max="6660" width="5.42578125" style="157" bestFit="1" customWidth="1"/>
    <col min="6661" max="6661" width="1.7109375" style="157" customWidth="1"/>
    <col min="6662" max="6664" width="6.42578125" style="157" bestFit="1" customWidth="1"/>
    <col min="6665" max="6665" width="1.7109375" style="157" customWidth="1"/>
    <col min="6666" max="6666" width="6.42578125" style="157" bestFit="1" customWidth="1"/>
    <col min="6667" max="6667" width="5.42578125" style="157" bestFit="1" customWidth="1"/>
    <col min="6668" max="6668" width="6.42578125" style="157" bestFit="1" customWidth="1"/>
    <col min="6669" max="6908" width="11.42578125" style="157"/>
    <col min="6909" max="6909" width="18.140625" style="157" customWidth="1"/>
    <col min="6910" max="6912" width="6.42578125" style="157" bestFit="1" customWidth="1"/>
    <col min="6913" max="6913" width="1.7109375" style="157" customWidth="1"/>
    <col min="6914" max="6914" width="5.5703125" style="157" bestFit="1" customWidth="1"/>
    <col min="6915" max="6916" width="5.42578125" style="157" bestFit="1" customWidth="1"/>
    <col min="6917" max="6917" width="1.7109375" style="157" customWidth="1"/>
    <col min="6918" max="6920" width="6.42578125" style="157" bestFit="1" customWidth="1"/>
    <col min="6921" max="6921" width="1.7109375" style="157" customWidth="1"/>
    <col min="6922" max="6922" width="6.42578125" style="157" bestFit="1" customWidth="1"/>
    <col min="6923" max="6923" width="5.42578125" style="157" bestFit="1" customWidth="1"/>
    <col min="6924" max="6924" width="6.42578125" style="157" bestFit="1" customWidth="1"/>
    <col min="6925" max="7164" width="11.42578125" style="157"/>
    <col min="7165" max="7165" width="18.140625" style="157" customWidth="1"/>
    <col min="7166" max="7168" width="6.42578125" style="157" bestFit="1" customWidth="1"/>
    <col min="7169" max="7169" width="1.7109375" style="157" customWidth="1"/>
    <col min="7170" max="7170" width="5.5703125" style="157" bestFit="1" customWidth="1"/>
    <col min="7171" max="7172" width="5.42578125" style="157" bestFit="1" customWidth="1"/>
    <col min="7173" max="7173" width="1.7109375" style="157" customWidth="1"/>
    <col min="7174" max="7176" width="6.42578125" style="157" bestFit="1" customWidth="1"/>
    <col min="7177" max="7177" width="1.7109375" style="157" customWidth="1"/>
    <col min="7178" max="7178" width="6.42578125" style="157" bestFit="1" customWidth="1"/>
    <col min="7179" max="7179" width="5.42578125" style="157" bestFit="1" customWidth="1"/>
    <col min="7180" max="7180" width="6.42578125" style="157" bestFit="1" customWidth="1"/>
    <col min="7181" max="7420" width="11.42578125" style="157"/>
    <col min="7421" max="7421" width="18.140625" style="157" customWidth="1"/>
    <col min="7422" max="7424" width="6.42578125" style="157" bestFit="1" customWidth="1"/>
    <col min="7425" max="7425" width="1.7109375" style="157" customWidth="1"/>
    <col min="7426" max="7426" width="5.5703125" style="157" bestFit="1" customWidth="1"/>
    <col min="7427" max="7428" width="5.42578125" style="157" bestFit="1" customWidth="1"/>
    <col min="7429" max="7429" width="1.7109375" style="157" customWidth="1"/>
    <col min="7430" max="7432" width="6.42578125" style="157" bestFit="1" customWidth="1"/>
    <col min="7433" max="7433" width="1.7109375" style="157" customWidth="1"/>
    <col min="7434" max="7434" width="6.42578125" style="157" bestFit="1" customWidth="1"/>
    <col min="7435" max="7435" width="5.42578125" style="157" bestFit="1" customWidth="1"/>
    <col min="7436" max="7436" width="6.42578125" style="157" bestFit="1" customWidth="1"/>
    <col min="7437" max="7676" width="11.42578125" style="157"/>
    <col min="7677" max="7677" width="18.140625" style="157" customWidth="1"/>
    <col min="7678" max="7680" width="6.42578125" style="157" bestFit="1" customWidth="1"/>
    <col min="7681" max="7681" width="1.7109375" style="157" customWidth="1"/>
    <col min="7682" max="7682" width="5.5703125" style="157" bestFit="1" customWidth="1"/>
    <col min="7683" max="7684" width="5.42578125" style="157" bestFit="1" customWidth="1"/>
    <col min="7685" max="7685" width="1.7109375" style="157" customWidth="1"/>
    <col min="7686" max="7688" width="6.42578125" style="157" bestFit="1" customWidth="1"/>
    <col min="7689" max="7689" width="1.7109375" style="157" customWidth="1"/>
    <col min="7690" max="7690" width="6.42578125" style="157" bestFit="1" customWidth="1"/>
    <col min="7691" max="7691" width="5.42578125" style="157" bestFit="1" customWidth="1"/>
    <col min="7692" max="7692" width="6.42578125" style="157" bestFit="1" customWidth="1"/>
    <col min="7693" max="7932" width="11.42578125" style="157"/>
    <col min="7933" max="7933" width="18.140625" style="157" customWidth="1"/>
    <col min="7934" max="7936" width="6.42578125" style="157" bestFit="1" customWidth="1"/>
    <col min="7937" max="7937" width="1.7109375" style="157" customWidth="1"/>
    <col min="7938" max="7938" width="5.5703125" style="157" bestFit="1" customWidth="1"/>
    <col min="7939" max="7940" width="5.42578125" style="157" bestFit="1" customWidth="1"/>
    <col min="7941" max="7941" width="1.7109375" style="157" customWidth="1"/>
    <col min="7942" max="7944" width="6.42578125" style="157" bestFit="1" customWidth="1"/>
    <col min="7945" max="7945" width="1.7109375" style="157" customWidth="1"/>
    <col min="7946" max="7946" width="6.42578125" style="157" bestFit="1" customWidth="1"/>
    <col min="7947" max="7947" width="5.42578125" style="157" bestFit="1" customWidth="1"/>
    <col min="7948" max="7948" width="6.42578125" style="157" bestFit="1" customWidth="1"/>
    <col min="7949" max="8188" width="11.42578125" style="157"/>
    <col min="8189" max="8189" width="18.140625" style="157" customWidth="1"/>
    <col min="8190" max="8192" width="6.42578125" style="157" bestFit="1" customWidth="1"/>
    <col min="8193" max="8193" width="1.7109375" style="157" customWidth="1"/>
    <col min="8194" max="8194" width="5.5703125" style="157" bestFit="1" customWidth="1"/>
    <col min="8195" max="8196" width="5.42578125" style="157" bestFit="1" customWidth="1"/>
    <col min="8197" max="8197" width="1.7109375" style="157" customWidth="1"/>
    <col min="8198" max="8200" width="6.42578125" style="157" bestFit="1" customWidth="1"/>
    <col min="8201" max="8201" width="1.7109375" style="157" customWidth="1"/>
    <col min="8202" max="8202" width="6.42578125" style="157" bestFit="1" customWidth="1"/>
    <col min="8203" max="8203" width="5.42578125" style="157" bestFit="1" customWidth="1"/>
    <col min="8204" max="8204" width="6.42578125" style="157" bestFit="1" customWidth="1"/>
    <col min="8205" max="8444" width="11.42578125" style="157"/>
    <col min="8445" max="8445" width="18.140625" style="157" customWidth="1"/>
    <col min="8446" max="8448" width="6.42578125" style="157" bestFit="1" customWidth="1"/>
    <col min="8449" max="8449" width="1.7109375" style="157" customWidth="1"/>
    <col min="8450" max="8450" width="5.5703125" style="157" bestFit="1" customWidth="1"/>
    <col min="8451" max="8452" width="5.42578125" style="157" bestFit="1" customWidth="1"/>
    <col min="8453" max="8453" width="1.7109375" style="157" customWidth="1"/>
    <col min="8454" max="8456" width="6.42578125" style="157" bestFit="1" customWidth="1"/>
    <col min="8457" max="8457" width="1.7109375" style="157" customWidth="1"/>
    <col min="8458" max="8458" width="6.42578125" style="157" bestFit="1" customWidth="1"/>
    <col min="8459" max="8459" width="5.42578125" style="157" bestFit="1" customWidth="1"/>
    <col min="8460" max="8460" width="6.42578125" style="157" bestFit="1" customWidth="1"/>
    <col min="8461" max="8700" width="11.42578125" style="157"/>
    <col min="8701" max="8701" width="18.140625" style="157" customWidth="1"/>
    <col min="8702" max="8704" width="6.42578125" style="157" bestFit="1" customWidth="1"/>
    <col min="8705" max="8705" width="1.7109375" style="157" customWidth="1"/>
    <col min="8706" max="8706" width="5.5703125" style="157" bestFit="1" customWidth="1"/>
    <col min="8707" max="8708" width="5.42578125" style="157" bestFit="1" customWidth="1"/>
    <col min="8709" max="8709" width="1.7109375" style="157" customWidth="1"/>
    <col min="8710" max="8712" width="6.42578125" style="157" bestFit="1" customWidth="1"/>
    <col min="8713" max="8713" width="1.7109375" style="157" customWidth="1"/>
    <col min="8714" max="8714" width="6.42578125" style="157" bestFit="1" customWidth="1"/>
    <col min="8715" max="8715" width="5.42578125" style="157" bestFit="1" customWidth="1"/>
    <col min="8716" max="8716" width="6.42578125" style="157" bestFit="1" customWidth="1"/>
    <col min="8717" max="8956" width="11.42578125" style="157"/>
    <col min="8957" max="8957" width="18.140625" style="157" customWidth="1"/>
    <col min="8958" max="8960" width="6.42578125" style="157" bestFit="1" customWidth="1"/>
    <col min="8961" max="8961" width="1.7109375" style="157" customWidth="1"/>
    <col min="8962" max="8962" width="5.5703125" style="157" bestFit="1" customWidth="1"/>
    <col min="8963" max="8964" width="5.42578125" style="157" bestFit="1" customWidth="1"/>
    <col min="8965" max="8965" width="1.7109375" style="157" customWidth="1"/>
    <col min="8966" max="8968" width="6.42578125" style="157" bestFit="1" customWidth="1"/>
    <col min="8969" max="8969" width="1.7109375" style="157" customWidth="1"/>
    <col min="8970" max="8970" width="6.42578125" style="157" bestFit="1" customWidth="1"/>
    <col min="8971" max="8971" width="5.42578125" style="157" bestFit="1" customWidth="1"/>
    <col min="8972" max="8972" width="6.42578125" style="157" bestFit="1" customWidth="1"/>
    <col min="8973" max="9212" width="11.42578125" style="157"/>
    <col min="9213" max="9213" width="18.140625" style="157" customWidth="1"/>
    <col min="9214" max="9216" width="6.42578125" style="157" bestFit="1" customWidth="1"/>
    <col min="9217" max="9217" width="1.7109375" style="157" customWidth="1"/>
    <col min="9218" max="9218" width="5.5703125" style="157" bestFit="1" customWidth="1"/>
    <col min="9219" max="9220" width="5.42578125" style="157" bestFit="1" customWidth="1"/>
    <col min="9221" max="9221" width="1.7109375" style="157" customWidth="1"/>
    <col min="9222" max="9224" width="6.42578125" style="157" bestFit="1" customWidth="1"/>
    <col min="9225" max="9225" width="1.7109375" style="157" customWidth="1"/>
    <col min="9226" max="9226" width="6.42578125" style="157" bestFit="1" customWidth="1"/>
    <col min="9227" max="9227" width="5.42578125" style="157" bestFit="1" customWidth="1"/>
    <col min="9228" max="9228" width="6.42578125" style="157" bestFit="1" customWidth="1"/>
    <col min="9229" max="9468" width="11.42578125" style="157"/>
    <col min="9469" max="9469" width="18.140625" style="157" customWidth="1"/>
    <col min="9470" max="9472" width="6.42578125" style="157" bestFit="1" customWidth="1"/>
    <col min="9473" max="9473" width="1.7109375" style="157" customWidth="1"/>
    <col min="9474" max="9474" width="5.5703125" style="157" bestFit="1" customWidth="1"/>
    <col min="9475" max="9476" width="5.42578125" style="157" bestFit="1" customWidth="1"/>
    <col min="9477" max="9477" width="1.7109375" style="157" customWidth="1"/>
    <col min="9478" max="9480" width="6.42578125" style="157" bestFit="1" customWidth="1"/>
    <col min="9481" max="9481" width="1.7109375" style="157" customWidth="1"/>
    <col min="9482" max="9482" width="6.42578125" style="157" bestFit="1" customWidth="1"/>
    <col min="9483" max="9483" width="5.42578125" style="157" bestFit="1" customWidth="1"/>
    <col min="9484" max="9484" width="6.42578125" style="157" bestFit="1" customWidth="1"/>
    <col min="9485" max="9724" width="11.42578125" style="157"/>
    <col min="9725" max="9725" width="18.140625" style="157" customWidth="1"/>
    <col min="9726" max="9728" width="6.42578125" style="157" bestFit="1" customWidth="1"/>
    <col min="9729" max="9729" width="1.7109375" style="157" customWidth="1"/>
    <col min="9730" max="9730" width="5.5703125" style="157" bestFit="1" customWidth="1"/>
    <col min="9731" max="9732" width="5.42578125" style="157" bestFit="1" customWidth="1"/>
    <col min="9733" max="9733" width="1.7109375" style="157" customWidth="1"/>
    <col min="9734" max="9736" width="6.42578125" style="157" bestFit="1" customWidth="1"/>
    <col min="9737" max="9737" width="1.7109375" style="157" customWidth="1"/>
    <col min="9738" max="9738" width="6.42578125" style="157" bestFit="1" customWidth="1"/>
    <col min="9739" max="9739" width="5.42578125" style="157" bestFit="1" customWidth="1"/>
    <col min="9740" max="9740" width="6.42578125" style="157" bestFit="1" customWidth="1"/>
    <col min="9741" max="9980" width="11.42578125" style="157"/>
    <col min="9981" max="9981" width="18.140625" style="157" customWidth="1"/>
    <col min="9982" max="9984" width="6.42578125" style="157" bestFit="1" customWidth="1"/>
    <col min="9985" max="9985" width="1.7109375" style="157" customWidth="1"/>
    <col min="9986" max="9986" width="5.5703125" style="157" bestFit="1" customWidth="1"/>
    <col min="9987" max="9988" width="5.42578125" style="157" bestFit="1" customWidth="1"/>
    <col min="9989" max="9989" width="1.7109375" style="157" customWidth="1"/>
    <col min="9990" max="9992" width="6.42578125" style="157" bestFit="1" customWidth="1"/>
    <col min="9993" max="9993" width="1.7109375" style="157" customWidth="1"/>
    <col min="9994" max="9994" width="6.42578125" style="157" bestFit="1" customWidth="1"/>
    <col min="9995" max="9995" width="5.42578125" style="157" bestFit="1" customWidth="1"/>
    <col min="9996" max="9996" width="6.42578125" style="157" bestFit="1" customWidth="1"/>
    <col min="9997" max="10236" width="11.42578125" style="157"/>
    <col min="10237" max="10237" width="18.140625" style="157" customWidth="1"/>
    <col min="10238" max="10240" width="6.42578125" style="157" bestFit="1" customWidth="1"/>
    <col min="10241" max="10241" width="1.7109375" style="157" customWidth="1"/>
    <col min="10242" max="10242" width="5.5703125" style="157" bestFit="1" customWidth="1"/>
    <col min="10243" max="10244" width="5.42578125" style="157" bestFit="1" customWidth="1"/>
    <col min="10245" max="10245" width="1.7109375" style="157" customWidth="1"/>
    <col min="10246" max="10248" width="6.42578125" style="157" bestFit="1" customWidth="1"/>
    <col min="10249" max="10249" width="1.7109375" style="157" customWidth="1"/>
    <col min="10250" max="10250" width="6.42578125" style="157" bestFit="1" customWidth="1"/>
    <col min="10251" max="10251" width="5.42578125" style="157" bestFit="1" customWidth="1"/>
    <col min="10252" max="10252" width="6.42578125" style="157" bestFit="1" customWidth="1"/>
    <col min="10253" max="10492" width="11.42578125" style="157"/>
    <col min="10493" max="10493" width="18.140625" style="157" customWidth="1"/>
    <col min="10494" max="10496" width="6.42578125" style="157" bestFit="1" customWidth="1"/>
    <col min="10497" max="10497" width="1.7109375" style="157" customWidth="1"/>
    <col min="10498" max="10498" width="5.5703125" style="157" bestFit="1" customWidth="1"/>
    <col min="10499" max="10500" width="5.42578125" style="157" bestFit="1" customWidth="1"/>
    <col min="10501" max="10501" width="1.7109375" style="157" customWidth="1"/>
    <col min="10502" max="10504" width="6.42578125" style="157" bestFit="1" customWidth="1"/>
    <col min="10505" max="10505" width="1.7109375" style="157" customWidth="1"/>
    <col min="10506" max="10506" width="6.42578125" style="157" bestFit="1" customWidth="1"/>
    <col min="10507" max="10507" width="5.42578125" style="157" bestFit="1" customWidth="1"/>
    <col min="10508" max="10508" width="6.42578125" style="157" bestFit="1" customWidth="1"/>
    <col min="10509" max="10748" width="11.42578125" style="157"/>
    <col min="10749" max="10749" width="18.140625" style="157" customWidth="1"/>
    <col min="10750" max="10752" width="6.42578125" style="157" bestFit="1" customWidth="1"/>
    <col min="10753" max="10753" width="1.7109375" style="157" customWidth="1"/>
    <col min="10754" max="10754" width="5.5703125" style="157" bestFit="1" customWidth="1"/>
    <col min="10755" max="10756" width="5.42578125" style="157" bestFit="1" customWidth="1"/>
    <col min="10757" max="10757" width="1.7109375" style="157" customWidth="1"/>
    <col min="10758" max="10760" width="6.42578125" style="157" bestFit="1" customWidth="1"/>
    <col min="10761" max="10761" width="1.7109375" style="157" customWidth="1"/>
    <col min="10762" max="10762" width="6.42578125" style="157" bestFit="1" customWidth="1"/>
    <col min="10763" max="10763" width="5.42578125" style="157" bestFit="1" customWidth="1"/>
    <col min="10764" max="10764" width="6.42578125" style="157" bestFit="1" customWidth="1"/>
    <col min="10765" max="11004" width="11.42578125" style="157"/>
    <col min="11005" max="11005" width="18.140625" style="157" customWidth="1"/>
    <col min="11006" max="11008" width="6.42578125" style="157" bestFit="1" customWidth="1"/>
    <col min="11009" max="11009" width="1.7109375" style="157" customWidth="1"/>
    <col min="11010" max="11010" width="5.5703125" style="157" bestFit="1" customWidth="1"/>
    <col min="11011" max="11012" width="5.42578125" style="157" bestFit="1" customWidth="1"/>
    <col min="11013" max="11013" width="1.7109375" style="157" customWidth="1"/>
    <col min="11014" max="11016" width="6.42578125" style="157" bestFit="1" customWidth="1"/>
    <col min="11017" max="11017" width="1.7109375" style="157" customWidth="1"/>
    <col min="11018" max="11018" width="6.42578125" style="157" bestFit="1" customWidth="1"/>
    <col min="11019" max="11019" width="5.42578125" style="157" bestFit="1" customWidth="1"/>
    <col min="11020" max="11020" width="6.42578125" style="157" bestFit="1" customWidth="1"/>
    <col min="11021" max="11260" width="11.42578125" style="157"/>
    <col min="11261" max="11261" width="18.140625" style="157" customWidth="1"/>
    <col min="11262" max="11264" width="6.42578125" style="157" bestFit="1" customWidth="1"/>
    <col min="11265" max="11265" width="1.7109375" style="157" customWidth="1"/>
    <col min="11266" max="11266" width="5.5703125" style="157" bestFit="1" customWidth="1"/>
    <col min="11267" max="11268" width="5.42578125" style="157" bestFit="1" customWidth="1"/>
    <col min="11269" max="11269" width="1.7109375" style="157" customWidth="1"/>
    <col min="11270" max="11272" width="6.42578125" style="157" bestFit="1" customWidth="1"/>
    <col min="11273" max="11273" width="1.7109375" style="157" customWidth="1"/>
    <col min="11274" max="11274" width="6.42578125" style="157" bestFit="1" customWidth="1"/>
    <col min="11275" max="11275" width="5.42578125" style="157" bestFit="1" customWidth="1"/>
    <col min="11276" max="11276" width="6.42578125" style="157" bestFit="1" customWidth="1"/>
    <col min="11277" max="11516" width="11.42578125" style="157"/>
    <col min="11517" max="11517" width="18.140625" style="157" customWidth="1"/>
    <col min="11518" max="11520" width="6.42578125" style="157" bestFit="1" customWidth="1"/>
    <col min="11521" max="11521" width="1.7109375" style="157" customWidth="1"/>
    <col min="11522" max="11522" width="5.5703125" style="157" bestFit="1" customWidth="1"/>
    <col min="11523" max="11524" width="5.42578125" style="157" bestFit="1" customWidth="1"/>
    <col min="11525" max="11525" width="1.7109375" style="157" customWidth="1"/>
    <col min="11526" max="11528" width="6.42578125" style="157" bestFit="1" customWidth="1"/>
    <col min="11529" max="11529" width="1.7109375" style="157" customWidth="1"/>
    <col min="11530" max="11530" width="6.42578125" style="157" bestFit="1" customWidth="1"/>
    <col min="11531" max="11531" width="5.42578125" style="157" bestFit="1" customWidth="1"/>
    <col min="11532" max="11532" width="6.42578125" style="157" bestFit="1" customWidth="1"/>
    <col min="11533" max="11772" width="11.42578125" style="157"/>
    <col min="11773" max="11773" width="18.140625" style="157" customWidth="1"/>
    <col min="11774" max="11776" width="6.42578125" style="157" bestFit="1" customWidth="1"/>
    <col min="11777" max="11777" width="1.7109375" style="157" customWidth="1"/>
    <col min="11778" max="11778" width="5.5703125" style="157" bestFit="1" customWidth="1"/>
    <col min="11779" max="11780" width="5.42578125" style="157" bestFit="1" customWidth="1"/>
    <col min="11781" max="11781" width="1.7109375" style="157" customWidth="1"/>
    <col min="11782" max="11784" width="6.42578125" style="157" bestFit="1" customWidth="1"/>
    <col min="11785" max="11785" width="1.7109375" style="157" customWidth="1"/>
    <col min="11786" max="11786" width="6.42578125" style="157" bestFit="1" customWidth="1"/>
    <col min="11787" max="11787" width="5.42578125" style="157" bestFit="1" customWidth="1"/>
    <col min="11788" max="11788" width="6.42578125" style="157" bestFit="1" customWidth="1"/>
    <col min="11789" max="12028" width="11.42578125" style="157"/>
    <col min="12029" max="12029" width="18.140625" style="157" customWidth="1"/>
    <col min="12030" max="12032" width="6.42578125" style="157" bestFit="1" customWidth="1"/>
    <col min="12033" max="12033" width="1.7109375" style="157" customWidth="1"/>
    <col min="12034" max="12034" width="5.5703125" style="157" bestFit="1" customWidth="1"/>
    <col min="12035" max="12036" width="5.42578125" style="157" bestFit="1" customWidth="1"/>
    <col min="12037" max="12037" width="1.7109375" style="157" customWidth="1"/>
    <col min="12038" max="12040" width="6.42578125" style="157" bestFit="1" customWidth="1"/>
    <col min="12041" max="12041" width="1.7109375" style="157" customWidth="1"/>
    <col min="12042" max="12042" width="6.42578125" style="157" bestFit="1" customWidth="1"/>
    <col min="12043" max="12043" width="5.42578125" style="157" bestFit="1" customWidth="1"/>
    <col min="12044" max="12044" width="6.42578125" style="157" bestFit="1" customWidth="1"/>
    <col min="12045" max="12284" width="11.42578125" style="157"/>
    <col min="12285" max="12285" width="18.140625" style="157" customWidth="1"/>
    <col min="12286" max="12288" width="6.42578125" style="157" bestFit="1" customWidth="1"/>
    <col min="12289" max="12289" width="1.7109375" style="157" customWidth="1"/>
    <col min="12290" max="12290" width="5.5703125" style="157" bestFit="1" customWidth="1"/>
    <col min="12291" max="12292" width="5.42578125" style="157" bestFit="1" customWidth="1"/>
    <col min="12293" max="12293" width="1.7109375" style="157" customWidth="1"/>
    <col min="12294" max="12296" width="6.42578125" style="157" bestFit="1" customWidth="1"/>
    <col min="12297" max="12297" width="1.7109375" style="157" customWidth="1"/>
    <col min="12298" max="12298" width="6.42578125" style="157" bestFit="1" customWidth="1"/>
    <col min="12299" max="12299" width="5.42578125" style="157" bestFit="1" customWidth="1"/>
    <col min="12300" max="12300" width="6.42578125" style="157" bestFit="1" customWidth="1"/>
    <col min="12301" max="12540" width="11.42578125" style="157"/>
    <col min="12541" max="12541" width="18.140625" style="157" customWidth="1"/>
    <col min="12542" max="12544" width="6.42578125" style="157" bestFit="1" customWidth="1"/>
    <col min="12545" max="12545" width="1.7109375" style="157" customWidth="1"/>
    <col min="12546" max="12546" width="5.5703125" style="157" bestFit="1" customWidth="1"/>
    <col min="12547" max="12548" width="5.42578125" style="157" bestFit="1" customWidth="1"/>
    <col min="12549" max="12549" width="1.7109375" style="157" customWidth="1"/>
    <col min="12550" max="12552" width="6.42578125" style="157" bestFit="1" customWidth="1"/>
    <col min="12553" max="12553" width="1.7109375" style="157" customWidth="1"/>
    <col min="12554" max="12554" width="6.42578125" style="157" bestFit="1" customWidth="1"/>
    <col min="12555" max="12555" width="5.42578125" style="157" bestFit="1" customWidth="1"/>
    <col min="12556" max="12556" width="6.42578125" style="157" bestFit="1" customWidth="1"/>
    <col min="12557" max="12796" width="11.42578125" style="157"/>
    <col min="12797" max="12797" width="18.140625" style="157" customWidth="1"/>
    <col min="12798" max="12800" width="6.42578125" style="157" bestFit="1" customWidth="1"/>
    <col min="12801" max="12801" width="1.7109375" style="157" customWidth="1"/>
    <col min="12802" max="12802" width="5.5703125" style="157" bestFit="1" customWidth="1"/>
    <col min="12803" max="12804" width="5.42578125" style="157" bestFit="1" customWidth="1"/>
    <col min="12805" max="12805" width="1.7109375" style="157" customWidth="1"/>
    <col min="12806" max="12808" width="6.42578125" style="157" bestFit="1" customWidth="1"/>
    <col min="12809" max="12809" width="1.7109375" style="157" customWidth="1"/>
    <col min="12810" max="12810" width="6.42578125" style="157" bestFit="1" customWidth="1"/>
    <col min="12811" max="12811" width="5.42578125" style="157" bestFit="1" customWidth="1"/>
    <col min="12812" max="12812" width="6.42578125" style="157" bestFit="1" customWidth="1"/>
    <col min="12813" max="13052" width="11.42578125" style="157"/>
    <col min="13053" max="13053" width="18.140625" style="157" customWidth="1"/>
    <col min="13054" max="13056" width="6.42578125" style="157" bestFit="1" customWidth="1"/>
    <col min="13057" max="13057" width="1.7109375" style="157" customWidth="1"/>
    <col min="13058" max="13058" width="5.5703125" style="157" bestFit="1" customWidth="1"/>
    <col min="13059" max="13060" width="5.42578125" style="157" bestFit="1" customWidth="1"/>
    <col min="13061" max="13061" width="1.7109375" style="157" customWidth="1"/>
    <col min="13062" max="13064" width="6.42578125" style="157" bestFit="1" customWidth="1"/>
    <col min="13065" max="13065" width="1.7109375" style="157" customWidth="1"/>
    <col min="13066" max="13066" width="6.42578125" style="157" bestFit="1" customWidth="1"/>
    <col min="13067" max="13067" width="5.42578125" style="157" bestFit="1" customWidth="1"/>
    <col min="13068" max="13068" width="6.42578125" style="157" bestFit="1" customWidth="1"/>
    <col min="13069" max="13308" width="11.42578125" style="157"/>
    <col min="13309" max="13309" width="18.140625" style="157" customWidth="1"/>
    <col min="13310" max="13312" width="6.42578125" style="157" bestFit="1" customWidth="1"/>
    <col min="13313" max="13313" width="1.7109375" style="157" customWidth="1"/>
    <col min="13314" max="13314" width="5.5703125" style="157" bestFit="1" customWidth="1"/>
    <col min="13315" max="13316" width="5.42578125" style="157" bestFit="1" customWidth="1"/>
    <col min="13317" max="13317" width="1.7109375" style="157" customWidth="1"/>
    <col min="13318" max="13320" width="6.42578125" style="157" bestFit="1" customWidth="1"/>
    <col min="13321" max="13321" width="1.7109375" style="157" customWidth="1"/>
    <col min="13322" max="13322" width="6.42578125" style="157" bestFit="1" customWidth="1"/>
    <col min="13323" max="13323" width="5.42578125" style="157" bestFit="1" customWidth="1"/>
    <col min="13324" max="13324" width="6.42578125" style="157" bestFit="1" customWidth="1"/>
    <col min="13325" max="13564" width="11.42578125" style="157"/>
    <col min="13565" max="13565" width="18.140625" style="157" customWidth="1"/>
    <col min="13566" max="13568" width="6.42578125" style="157" bestFit="1" customWidth="1"/>
    <col min="13569" max="13569" width="1.7109375" style="157" customWidth="1"/>
    <col min="13570" max="13570" width="5.5703125" style="157" bestFit="1" customWidth="1"/>
    <col min="13571" max="13572" width="5.42578125" style="157" bestFit="1" customWidth="1"/>
    <col min="13573" max="13573" width="1.7109375" style="157" customWidth="1"/>
    <col min="13574" max="13576" width="6.42578125" style="157" bestFit="1" customWidth="1"/>
    <col min="13577" max="13577" width="1.7109375" style="157" customWidth="1"/>
    <col min="13578" max="13578" width="6.42578125" style="157" bestFit="1" customWidth="1"/>
    <col min="13579" max="13579" width="5.42578125" style="157" bestFit="1" customWidth="1"/>
    <col min="13580" max="13580" width="6.42578125" style="157" bestFit="1" customWidth="1"/>
    <col min="13581" max="13820" width="11.42578125" style="157"/>
    <col min="13821" max="13821" width="18.140625" style="157" customWidth="1"/>
    <col min="13822" max="13824" width="6.42578125" style="157" bestFit="1" customWidth="1"/>
    <col min="13825" max="13825" width="1.7109375" style="157" customWidth="1"/>
    <col min="13826" max="13826" width="5.5703125" style="157" bestFit="1" customWidth="1"/>
    <col min="13827" max="13828" width="5.42578125" style="157" bestFit="1" customWidth="1"/>
    <col min="13829" max="13829" width="1.7109375" style="157" customWidth="1"/>
    <col min="13830" max="13832" width="6.42578125" style="157" bestFit="1" customWidth="1"/>
    <col min="13833" max="13833" width="1.7109375" style="157" customWidth="1"/>
    <col min="13834" max="13834" width="6.42578125" style="157" bestFit="1" customWidth="1"/>
    <col min="13835" max="13835" width="5.42578125" style="157" bestFit="1" customWidth="1"/>
    <col min="13836" max="13836" width="6.42578125" style="157" bestFit="1" customWidth="1"/>
    <col min="13837" max="14076" width="11.42578125" style="157"/>
    <col min="14077" max="14077" width="18.140625" style="157" customWidth="1"/>
    <col min="14078" max="14080" width="6.42578125" style="157" bestFit="1" customWidth="1"/>
    <col min="14081" max="14081" width="1.7109375" style="157" customWidth="1"/>
    <col min="14082" max="14082" width="5.5703125" style="157" bestFit="1" customWidth="1"/>
    <col min="14083" max="14084" width="5.42578125" style="157" bestFit="1" customWidth="1"/>
    <col min="14085" max="14085" width="1.7109375" style="157" customWidth="1"/>
    <col min="14086" max="14088" width="6.42578125" style="157" bestFit="1" customWidth="1"/>
    <col min="14089" max="14089" width="1.7109375" style="157" customWidth="1"/>
    <col min="14090" max="14090" width="6.42578125" style="157" bestFit="1" customWidth="1"/>
    <col min="14091" max="14091" width="5.42578125" style="157" bestFit="1" customWidth="1"/>
    <col min="14092" max="14092" width="6.42578125" style="157" bestFit="1" customWidth="1"/>
    <col min="14093" max="14332" width="11.42578125" style="157"/>
    <col min="14333" max="14333" width="18.140625" style="157" customWidth="1"/>
    <col min="14334" max="14336" width="6.42578125" style="157" bestFit="1" customWidth="1"/>
    <col min="14337" max="14337" width="1.7109375" style="157" customWidth="1"/>
    <col min="14338" max="14338" width="5.5703125" style="157" bestFit="1" customWidth="1"/>
    <col min="14339" max="14340" width="5.42578125" style="157" bestFit="1" customWidth="1"/>
    <col min="14341" max="14341" width="1.7109375" style="157" customWidth="1"/>
    <col min="14342" max="14344" width="6.42578125" style="157" bestFit="1" customWidth="1"/>
    <col min="14345" max="14345" width="1.7109375" style="157" customWidth="1"/>
    <col min="14346" max="14346" width="6.42578125" style="157" bestFit="1" customWidth="1"/>
    <col min="14347" max="14347" width="5.42578125" style="157" bestFit="1" customWidth="1"/>
    <col min="14348" max="14348" width="6.42578125" style="157" bestFit="1" customWidth="1"/>
    <col min="14349" max="14588" width="11.42578125" style="157"/>
    <col min="14589" max="14589" width="18.140625" style="157" customWidth="1"/>
    <col min="14590" max="14592" width="6.42578125" style="157" bestFit="1" customWidth="1"/>
    <col min="14593" max="14593" width="1.7109375" style="157" customWidth="1"/>
    <col min="14594" max="14594" width="5.5703125" style="157" bestFit="1" customWidth="1"/>
    <col min="14595" max="14596" width="5.42578125" style="157" bestFit="1" customWidth="1"/>
    <col min="14597" max="14597" width="1.7109375" style="157" customWidth="1"/>
    <col min="14598" max="14600" width="6.42578125" style="157" bestFit="1" customWidth="1"/>
    <col min="14601" max="14601" width="1.7109375" style="157" customWidth="1"/>
    <col min="14602" max="14602" width="6.42578125" style="157" bestFit="1" customWidth="1"/>
    <col min="14603" max="14603" width="5.42578125" style="157" bestFit="1" customWidth="1"/>
    <col min="14604" max="14604" width="6.42578125" style="157" bestFit="1" customWidth="1"/>
    <col min="14605" max="14844" width="11.42578125" style="157"/>
    <col min="14845" max="14845" width="18.140625" style="157" customWidth="1"/>
    <col min="14846" max="14848" width="6.42578125" style="157" bestFit="1" customWidth="1"/>
    <col min="14849" max="14849" width="1.7109375" style="157" customWidth="1"/>
    <col min="14850" max="14850" width="5.5703125" style="157" bestFit="1" customWidth="1"/>
    <col min="14851" max="14852" width="5.42578125" style="157" bestFit="1" customWidth="1"/>
    <col min="14853" max="14853" width="1.7109375" style="157" customWidth="1"/>
    <col min="14854" max="14856" width="6.42578125" style="157" bestFit="1" customWidth="1"/>
    <col min="14857" max="14857" width="1.7109375" style="157" customWidth="1"/>
    <col min="14858" max="14858" width="6.42578125" style="157" bestFit="1" customWidth="1"/>
    <col min="14859" max="14859" width="5.42578125" style="157" bestFit="1" customWidth="1"/>
    <col min="14860" max="14860" width="6.42578125" style="157" bestFit="1" customWidth="1"/>
    <col min="14861" max="15100" width="11.42578125" style="157"/>
    <col min="15101" max="15101" width="18.140625" style="157" customWidth="1"/>
    <col min="15102" max="15104" width="6.42578125" style="157" bestFit="1" customWidth="1"/>
    <col min="15105" max="15105" width="1.7109375" style="157" customWidth="1"/>
    <col min="15106" max="15106" width="5.5703125" style="157" bestFit="1" customWidth="1"/>
    <col min="15107" max="15108" width="5.42578125" style="157" bestFit="1" customWidth="1"/>
    <col min="15109" max="15109" width="1.7109375" style="157" customWidth="1"/>
    <col min="15110" max="15112" width="6.42578125" style="157" bestFit="1" customWidth="1"/>
    <col min="15113" max="15113" width="1.7109375" style="157" customWidth="1"/>
    <col min="15114" max="15114" width="6.42578125" style="157" bestFit="1" customWidth="1"/>
    <col min="15115" max="15115" width="5.42578125" style="157" bestFit="1" customWidth="1"/>
    <col min="15116" max="15116" width="6.42578125" style="157" bestFit="1" customWidth="1"/>
    <col min="15117" max="15356" width="11.42578125" style="157"/>
    <col min="15357" max="15357" width="18.140625" style="157" customWidth="1"/>
    <col min="15358" max="15360" width="6.42578125" style="157" bestFit="1" customWidth="1"/>
    <col min="15361" max="15361" width="1.7109375" style="157" customWidth="1"/>
    <col min="15362" max="15362" width="5.5703125" style="157" bestFit="1" customWidth="1"/>
    <col min="15363" max="15364" width="5.42578125" style="157" bestFit="1" customWidth="1"/>
    <col min="15365" max="15365" width="1.7109375" style="157" customWidth="1"/>
    <col min="15366" max="15368" width="6.42578125" style="157" bestFit="1" customWidth="1"/>
    <col min="15369" max="15369" width="1.7109375" style="157" customWidth="1"/>
    <col min="15370" max="15370" width="6.42578125" style="157" bestFit="1" customWidth="1"/>
    <col min="15371" max="15371" width="5.42578125" style="157" bestFit="1" customWidth="1"/>
    <col min="15372" max="15372" width="6.42578125" style="157" bestFit="1" customWidth="1"/>
    <col min="15373" max="15612" width="11.42578125" style="157"/>
    <col min="15613" max="15613" width="18.140625" style="157" customWidth="1"/>
    <col min="15614" max="15616" width="6.42578125" style="157" bestFit="1" customWidth="1"/>
    <col min="15617" max="15617" width="1.7109375" style="157" customWidth="1"/>
    <col min="15618" max="15618" width="5.5703125" style="157" bestFit="1" customWidth="1"/>
    <col min="15619" max="15620" width="5.42578125" style="157" bestFit="1" customWidth="1"/>
    <col min="15621" max="15621" width="1.7109375" style="157" customWidth="1"/>
    <col min="15622" max="15624" width="6.42578125" style="157" bestFit="1" customWidth="1"/>
    <col min="15625" max="15625" width="1.7109375" style="157" customWidth="1"/>
    <col min="15626" max="15626" width="6.42578125" style="157" bestFit="1" customWidth="1"/>
    <col min="15627" max="15627" width="5.42578125" style="157" bestFit="1" customWidth="1"/>
    <col min="15628" max="15628" width="6.42578125" style="157" bestFit="1" customWidth="1"/>
    <col min="15629" max="15868" width="11.42578125" style="157"/>
    <col min="15869" max="15869" width="18.140625" style="157" customWidth="1"/>
    <col min="15870" max="15872" width="6.42578125" style="157" bestFit="1" customWidth="1"/>
    <col min="15873" max="15873" width="1.7109375" style="157" customWidth="1"/>
    <col min="15874" max="15874" width="5.5703125" style="157" bestFit="1" customWidth="1"/>
    <col min="15875" max="15876" width="5.42578125" style="157" bestFit="1" customWidth="1"/>
    <col min="15877" max="15877" width="1.7109375" style="157" customWidth="1"/>
    <col min="15878" max="15880" width="6.42578125" style="157" bestFit="1" customWidth="1"/>
    <col min="15881" max="15881" width="1.7109375" style="157" customWidth="1"/>
    <col min="15882" max="15882" width="6.42578125" style="157" bestFit="1" customWidth="1"/>
    <col min="15883" max="15883" width="5.42578125" style="157" bestFit="1" customWidth="1"/>
    <col min="15884" max="15884" width="6.42578125" style="157" bestFit="1" customWidth="1"/>
    <col min="15885" max="16124" width="11.42578125" style="157"/>
    <col min="16125" max="16125" width="18.140625" style="157" customWidth="1"/>
    <col min="16126" max="16128" width="6.42578125" style="157" bestFit="1" customWidth="1"/>
    <col min="16129" max="16129" width="1.7109375" style="157" customWidth="1"/>
    <col min="16130" max="16130" width="5.5703125" style="157" bestFit="1" customWidth="1"/>
    <col min="16131" max="16132" width="5.42578125" style="157" bestFit="1" customWidth="1"/>
    <col min="16133" max="16133" width="1.7109375" style="157" customWidth="1"/>
    <col min="16134" max="16136" width="6.42578125" style="157" bestFit="1" customWidth="1"/>
    <col min="16137" max="16137" width="1.7109375" style="157" customWidth="1"/>
    <col min="16138" max="16138" width="6.42578125" style="157" bestFit="1" customWidth="1"/>
    <col min="16139" max="16139" width="5.42578125" style="157" bestFit="1" customWidth="1"/>
    <col min="16140" max="16140" width="6.42578125" style="157" bestFit="1" customWidth="1"/>
    <col min="16141" max="16384" width="11.42578125" style="157"/>
  </cols>
  <sheetData>
    <row r="1" spans="1:24" s="79" customFormat="1" ht="12.75" customHeight="1" x14ac:dyDescent="0.25">
      <c r="A1" s="432" t="s">
        <v>199</v>
      </c>
      <c r="B1" s="432"/>
      <c r="C1" s="432"/>
      <c r="D1" s="432"/>
      <c r="E1" s="432"/>
      <c r="F1" s="432"/>
      <c r="G1" s="432"/>
      <c r="H1" s="432"/>
      <c r="I1" s="432"/>
      <c r="J1" s="432"/>
      <c r="K1" s="432"/>
      <c r="L1" s="432"/>
      <c r="M1" s="432"/>
      <c r="N1" s="432"/>
      <c r="O1" s="432"/>
      <c r="P1" s="432"/>
      <c r="Q1" s="432"/>
      <c r="R1" s="432"/>
      <c r="S1" s="432"/>
      <c r="T1" s="432"/>
      <c r="V1" s="69"/>
      <c r="W1" s="434" t="s">
        <v>178</v>
      </c>
      <c r="X1" s="69"/>
    </row>
    <row r="2" spans="1:24" s="79" customFormat="1" ht="12.75" customHeight="1" x14ac:dyDescent="0.25">
      <c r="A2" s="432" t="s">
        <v>117</v>
      </c>
      <c r="B2" s="432"/>
      <c r="C2" s="432"/>
      <c r="D2" s="432"/>
      <c r="E2" s="432"/>
      <c r="F2" s="432"/>
      <c r="G2" s="432"/>
      <c r="H2" s="432"/>
      <c r="I2" s="432"/>
      <c r="J2" s="432"/>
      <c r="K2" s="432"/>
      <c r="L2" s="432"/>
      <c r="M2" s="432"/>
      <c r="N2" s="432"/>
      <c r="O2" s="432"/>
      <c r="P2" s="432"/>
      <c r="Q2" s="432"/>
      <c r="R2" s="432"/>
      <c r="S2" s="432"/>
      <c r="T2" s="432"/>
      <c r="V2" s="69"/>
      <c r="W2" s="434"/>
      <c r="X2" s="69"/>
    </row>
    <row r="3" spans="1:24" s="79" customFormat="1" x14ac:dyDescent="0.25">
      <c r="A3" s="432" t="s">
        <v>404</v>
      </c>
      <c r="B3" s="432"/>
      <c r="C3" s="432"/>
      <c r="D3" s="432"/>
      <c r="E3" s="432"/>
      <c r="F3" s="432"/>
      <c r="G3" s="432"/>
      <c r="H3" s="432"/>
      <c r="I3" s="432"/>
      <c r="J3" s="432"/>
      <c r="K3" s="432"/>
      <c r="L3" s="432"/>
      <c r="M3" s="432"/>
      <c r="N3" s="432"/>
      <c r="O3" s="432"/>
      <c r="P3" s="432"/>
      <c r="Q3" s="432"/>
      <c r="R3" s="432"/>
      <c r="S3" s="432"/>
      <c r="T3" s="432"/>
    </row>
    <row r="4" spans="1:24" s="79" customFormat="1" x14ac:dyDescent="0.25">
      <c r="A4" s="432" t="s">
        <v>328</v>
      </c>
      <c r="B4" s="432"/>
      <c r="C4" s="432"/>
      <c r="D4" s="432"/>
      <c r="E4" s="432"/>
      <c r="F4" s="432"/>
      <c r="G4" s="432"/>
      <c r="H4" s="432"/>
      <c r="I4" s="432"/>
      <c r="J4" s="432"/>
      <c r="K4" s="432"/>
      <c r="L4" s="432"/>
      <c r="M4" s="432"/>
      <c r="N4" s="432"/>
      <c r="O4" s="432"/>
      <c r="P4" s="432"/>
      <c r="Q4" s="432"/>
      <c r="R4" s="432"/>
      <c r="S4" s="432"/>
      <c r="T4" s="432"/>
    </row>
    <row r="5" spans="1:24" s="79" customFormat="1" x14ac:dyDescent="0.25">
      <c r="A5" s="432" t="s">
        <v>374</v>
      </c>
      <c r="B5" s="432"/>
      <c r="C5" s="432"/>
      <c r="D5" s="432"/>
      <c r="E5" s="432"/>
      <c r="F5" s="432"/>
      <c r="G5" s="432"/>
      <c r="H5" s="432"/>
      <c r="I5" s="432"/>
      <c r="J5" s="432"/>
      <c r="K5" s="432"/>
      <c r="L5" s="432"/>
      <c r="M5" s="432"/>
      <c r="N5" s="432"/>
      <c r="O5" s="432"/>
      <c r="P5" s="432"/>
      <c r="Q5" s="432"/>
      <c r="R5" s="432"/>
      <c r="S5" s="432"/>
      <c r="T5" s="432"/>
    </row>
    <row r="6" spans="1:24" s="79" customFormat="1" x14ac:dyDescent="0.25">
      <c r="A6" s="409" t="s">
        <v>134</v>
      </c>
      <c r="B6" s="409"/>
      <c r="C6" s="409"/>
      <c r="D6" s="409"/>
      <c r="E6" s="409"/>
      <c r="F6" s="409"/>
      <c r="G6" s="409"/>
      <c r="H6" s="409"/>
      <c r="I6" s="409"/>
      <c r="J6" s="409"/>
      <c r="K6" s="409"/>
      <c r="L6" s="409"/>
      <c r="M6" s="409"/>
      <c r="N6" s="409"/>
      <c r="O6" s="409"/>
      <c r="P6" s="409"/>
      <c r="Q6" s="409"/>
      <c r="R6" s="409"/>
      <c r="S6" s="409"/>
      <c r="T6" s="409"/>
    </row>
    <row r="7" spans="1:24" s="79" customFormat="1" x14ac:dyDescent="0.25">
      <c r="A7" s="107"/>
      <c r="B7" s="62"/>
      <c r="C7" s="62"/>
      <c r="D7" s="62"/>
      <c r="E7" s="62"/>
      <c r="F7" s="62"/>
      <c r="G7" s="62"/>
      <c r="H7" s="62"/>
      <c r="I7" s="62"/>
      <c r="J7" s="62"/>
      <c r="K7" s="62"/>
      <c r="L7" s="62"/>
      <c r="M7" s="62"/>
      <c r="N7" s="62"/>
      <c r="O7" s="62"/>
      <c r="P7" s="62"/>
      <c r="Q7" s="115"/>
      <c r="R7" s="115"/>
      <c r="S7" s="115"/>
      <c r="T7" s="115"/>
    </row>
    <row r="8" spans="1:24" s="79" customFormat="1" ht="20.100000000000001" customHeight="1" x14ac:dyDescent="0.25">
      <c r="A8" s="433" t="s">
        <v>77</v>
      </c>
      <c r="B8" s="431" t="s">
        <v>0</v>
      </c>
      <c r="C8" s="431"/>
      <c r="D8" s="431"/>
      <c r="E8" s="152"/>
      <c r="F8" s="431" t="s">
        <v>75</v>
      </c>
      <c r="G8" s="431"/>
      <c r="H8" s="431"/>
      <c r="I8" s="152"/>
      <c r="J8" s="431" t="s">
        <v>73</v>
      </c>
      <c r="K8" s="431"/>
      <c r="L8" s="431"/>
      <c r="M8" s="152"/>
      <c r="N8" s="431" t="s">
        <v>1</v>
      </c>
      <c r="O8" s="431"/>
      <c r="P8" s="431"/>
      <c r="Q8" s="153"/>
      <c r="R8" s="431" t="s">
        <v>76</v>
      </c>
      <c r="S8" s="431"/>
      <c r="T8" s="431"/>
    </row>
    <row r="9" spans="1:24" s="79" customFormat="1" ht="15.75" customHeight="1" x14ac:dyDescent="0.25">
      <c r="A9" s="433"/>
      <c r="B9" s="150" t="s">
        <v>2</v>
      </c>
      <c r="C9" s="150" t="s">
        <v>3</v>
      </c>
      <c r="D9" s="150" t="s">
        <v>4</v>
      </c>
      <c r="E9" s="150"/>
      <c r="F9" s="150" t="s">
        <v>2</v>
      </c>
      <c r="G9" s="150" t="s">
        <v>3</v>
      </c>
      <c r="H9" s="150" t="s">
        <v>4</v>
      </c>
      <c r="I9" s="150"/>
      <c r="J9" s="150" t="s">
        <v>2</v>
      </c>
      <c r="K9" s="150" t="s">
        <v>3</v>
      </c>
      <c r="L9" s="150" t="s">
        <v>4</v>
      </c>
      <c r="M9" s="150"/>
      <c r="N9" s="150" t="s">
        <v>2</v>
      </c>
      <c r="O9" s="150" t="s">
        <v>3</v>
      </c>
      <c r="P9" s="150" t="s">
        <v>4</v>
      </c>
      <c r="Q9" s="150"/>
      <c r="R9" s="150" t="s">
        <v>2</v>
      </c>
      <c r="S9" s="150" t="s">
        <v>3</v>
      </c>
      <c r="T9" s="150" t="s">
        <v>4</v>
      </c>
    </row>
    <row r="10" spans="1:24" s="79" customFormat="1" ht="15" customHeight="1" x14ac:dyDescent="0.25">
      <c r="A10" s="110" t="s">
        <v>0</v>
      </c>
      <c r="B10" s="114">
        <f>SUM(B11:B37)</f>
        <v>130235</v>
      </c>
      <c r="C10" s="114">
        <f t="shared" ref="C10:T10" si="0">SUM(C11:C37)</f>
        <v>36526</v>
      </c>
      <c r="D10" s="114">
        <f t="shared" si="0"/>
        <v>93709</v>
      </c>
      <c r="E10" s="114"/>
      <c r="F10" s="114">
        <f t="shared" si="0"/>
        <v>7130</v>
      </c>
      <c r="G10" s="114">
        <f t="shared" si="0"/>
        <v>2268</v>
      </c>
      <c r="H10" s="114">
        <f t="shared" si="0"/>
        <v>4862</v>
      </c>
      <c r="I10" s="114"/>
      <c r="J10" s="114">
        <f t="shared" si="0"/>
        <v>3024</v>
      </c>
      <c r="K10" s="114">
        <f t="shared" si="0"/>
        <v>424</v>
      </c>
      <c r="L10" s="114">
        <f t="shared" si="0"/>
        <v>2600</v>
      </c>
      <c r="M10" s="114"/>
      <c r="N10" s="114">
        <f t="shared" si="0"/>
        <v>95569</v>
      </c>
      <c r="O10" s="114">
        <f t="shared" si="0"/>
        <v>26509</v>
      </c>
      <c r="P10" s="114">
        <f t="shared" si="0"/>
        <v>69060</v>
      </c>
      <c r="Q10" s="114"/>
      <c r="R10" s="114">
        <f t="shared" si="0"/>
        <v>24512</v>
      </c>
      <c r="S10" s="114">
        <f t="shared" si="0"/>
        <v>7325</v>
      </c>
      <c r="T10" s="114">
        <f t="shared" si="0"/>
        <v>17187</v>
      </c>
    </row>
    <row r="11" spans="1:24" s="79" customFormat="1" ht="15" customHeight="1" x14ac:dyDescent="0.25">
      <c r="A11" s="115" t="s">
        <v>9</v>
      </c>
      <c r="B11" s="90">
        <f>+F11+J11+N11+R11</f>
        <v>7374</v>
      </c>
      <c r="C11" s="90">
        <f t="shared" ref="C11:D11" si="1">+G11+K11+O11+S11</f>
        <v>1900</v>
      </c>
      <c r="D11" s="90">
        <f t="shared" si="1"/>
        <v>5474</v>
      </c>
      <c r="E11" s="89"/>
      <c r="F11" s="89">
        <v>449</v>
      </c>
      <c r="G11" s="89">
        <v>121</v>
      </c>
      <c r="H11" s="89">
        <v>328</v>
      </c>
      <c r="I11" s="89"/>
      <c r="J11" s="89">
        <v>211</v>
      </c>
      <c r="K11" s="89">
        <v>30</v>
      </c>
      <c r="L11" s="89">
        <v>181</v>
      </c>
      <c r="M11" s="89"/>
      <c r="N11" s="89">
        <v>5221</v>
      </c>
      <c r="O11" s="89">
        <v>1334</v>
      </c>
      <c r="P11" s="89">
        <v>3887</v>
      </c>
      <c r="Q11" s="89"/>
      <c r="R11" s="89">
        <v>1493</v>
      </c>
      <c r="S11" s="89">
        <v>415</v>
      </c>
      <c r="T11" s="89">
        <v>1078</v>
      </c>
    </row>
    <row r="12" spans="1:24" s="79" customFormat="1" ht="15" customHeight="1" x14ac:dyDescent="0.25">
      <c r="A12" s="115" t="s">
        <v>10</v>
      </c>
      <c r="B12" s="90">
        <f t="shared" ref="B12:B37" si="2">+F12+J12+N12+R12</f>
        <v>7969</v>
      </c>
      <c r="C12" s="90">
        <f t="shared" ref="C12:C37" si="3">+G12+K12+O12+S12</f>
        <v>1961</v>
      </c>
      <c r="D12" s="90">
        <f t="shared" ref="D12:D37" si="4">+H12+L12+P12+T12</f>
        <v>6008</v>
      </c>
      <c r="E12" s="89"/>
      <c r="F12" s="89">
        <v>458</v>
      </c>
      <c r="G12" s="89">
        <v>104</v>
      </c>
      <c r="H12" s="89">
        <v>354</v>
      </c>
      <c r="I12" s="89"/>
      <c r="J12" s="89">
        <v>219</v>
      </c>
      <c r="K12" s="89">
        <v>37</v>
      </c>
      <c r="L12" s="89">
        <v>182</v>
      </c>
      <c r="M12" s="89"/>
      <c r="N12" s="89">
        <v>5674</v>
      </c>
      <c r="O12" s="89">
        <v>1331</v>
      </c>
      <c r="P12" s="89">
        <v>4343</v>
      </c>
      <c r="Q12" s="89"/>
      <c r="R12" s="89">
        <v>1618</v>
      </c>
      <c r="S12" s="89">
        <v>489</v>
      </c>
      <c r="T12" s="89">
        <v>1129</v>
      </c>
    </row>
    <row r="13" spans="1:24" s="79" customFormat="1" ht="15" customHeight="1" x14ac:dyDescent="0.25">
      <c r="A13" s="115" t="s">
        <v>11</v>
      </c>
      <c r="B13" s="90">
        <f t="shared" si="2"/>
        <v>6847</v>
      </c>
      <c r="C13" s="90">
        <f t="shared" si="3"/>
        <v>1861</v>
      </c>
      <c r="D13" s="90">
        <f t="shared" si="4"/>
        <v>4986</v>
      </c>
      <c r="E13" s="89"/>
      <c r="F13" s="89">
        <v>422</v>
      </c>
      <c r="G13" s="89">
        <v>123</v>
      </c>
      <c r="H13" s="89">
        <v>299</v>
      </c>
      <c r="I13" s="89"/>
      <c r="J13" s="89">
        <v>202</v>
      </c>
      <c r="K13" s="89">
        <v>31</v>
      </c>
      <c r="L13" s="89">
        <v>171</v>
      </c>
      <c r="M13" s="89"/>
      <c r="N13" s="89">
        <v>4697</v>
      </c>
      <c r="O13" s="89">
        <v>1220</v>
      </c>
      <c r="P13" s="89">
        <v>3477</v>
      </c>
      <c r="Q13" s="89"/>
      <c r="R13" s="89">
        <v>1526</v>
      </c>
      <c r="S13" s="89">
        <v>487</v>
      </c>
      <c r="T13" s="89">
        <v>1039</v>
      </c>
    </row>
    <row r="14" spans="1:24" s="79" customFormat="1" ht="15" customHeight="1" x14ac:dyDescent="0.25">
      <c r="A14" s="115" t="s">
        <v>12</v>
      </c>
      <c r="B14" s="90">
        <f t="shared" si="2"/>
        <v>6574</v>
      </c>
      <c r="C14" s="90">
        <f t="shared" si="3"/>
        <v>1810</v>
      </c>
      <c r="D14" s="90">
        <f t="shared" si="4"/>
        <v>4764</v>
      </c>
      <c r="E14" s="89"/>
      <c r="F14" s="89">
        <v>342</v>
      </c>
      <c r="G14" s="89">
        <v>109</v>
      </c>
      <c r="H14" s="89">
        <v>233</v>
      </c>
      <c r="I14" s="89"/>
      <c r="J14" s="89">
        <v>160</v>
      </c>
      <c r="K14" s="89">
        <v>24</v>
      </c>
      <c r="L14" s="89">
        <v>136</v>
      </c>
      <c r="M14" s="89"/>
      <c r="N14" s="89">
        <v>4854</v>
      </c>
      <c r="O14" s="89">
        <v>1305</v>
      </c>
      <c r="P14" s="89">
        <v>3549</v>
      </c>
      <c r="Q14" s="89"/>
      <c r="R14" s="89">
        <v>1218</v>
      </c>
      <c r="S14" s="89">
        <v>372</v>
      </c>
      <c r="T14" s="89">
        <v>846</v>
      </c>
    </row>
    <row r="15" spans="1:24" s="79" customFormat="1" ht="15" customHeight="1" x14ac:dyDescent="0.25">
      <c r="A15" s="115" t="s">
        <v>13</v>
      </c>
      <c r="B15" s="90">
        <f t="shared" si="2"/>
        <v>2515</v>
      </c>
      <c r="C15" s="90">
        <f t="shared" si="3"/>
        <v>738</v>
      </c>
      <c r="D15" s="90">
        <f t="shared" si="4"/>
        <v>1777</v>
      </c>
      <c r="E15" s="89"/>
      <c r="F15" s="89">
        <v>138</v>
      </c>
      <c r="G15" s="89">
        <v>52</v>
      </c>
      <c r="H15" s="89">
        <v>86</v>
      </c>
      <c r="I15" s="89"/>
      <c r="J15" s="89">
        <v>55</v>
      </c>
      <c r="K15" s="89">
        <v>12</v>
      </c>
      <c r="L15" s="89">
        <v>43</v>
      </c>
      <c r="M15" s="89"/>
      <c r="N15" s="89">
        <v>1891</v>
      </c>
      <c r="O15" s="89">
        <v>545</v>
      </c>
      <c r="P15" s="89">
        <v>1346</v>
      </c>
      <c r="Q15" s="89"/>
      <c r="R15" s="89">
        <v>431</v>
      </c>
      <c r="S15" s="89">
        <v>129</v>
      </c>
      <c r="T15" s="89">
        <v>302</v>
      </c>
    </row>
    <row r="16" spans="1:24" s="79" customFormat="1" ht="15" customHeight="1" x14ac:dyDescent="0.25">
      <c r="A16" s="115" t="s">
        <v>14</v>
      </c>
      <c r="B16" s="90">
        <f t="shared" si="2"/>
        <v>4999</v>
      </c>
      <c r="C16" s="90">
        <f t="shared" si="3"/>
        <v>1585</v>
      </c>
      <c r="D16" s="90">
        <f t="shared" si="4"/>
        <v>3414</v>
      </c>
      <c r="E16" s="89"/>
      <c r="F16" s="89">
        <v>266</v>
      </c>
      <c r="G16" s="89">
        <v>101</v>
      </c>
      <c r="H16" s="89">
        <v>165</v>
      </c>
      <c r="I16" s="89"/>
      <c r="J16" s="89">
        <v>109</v>
      </c>
      <c r="K16" s="89">
        <v>14</v>
      </c>
      <c r="L16" s="89">
        <v>95</v>
      </c>
      <c r="M16" s="89"/>
      <c r="N16" s="89">
        <v>3738</v>
      </c>
      <c r="O16" s="89">
        <v>1188</v>
      </c>
      <c r="P16" s="89">
        <v>2550</v>
      </c>
      <c r="Q16" s="89"/>
      <c r="R16" s="89">
        <v>886</v>
      </c>
      <c r="S16" s="89">
        <v>282</v>
      </c>
      <c r="T16" s="89">
        <v>604</v>
      </c>
    </row>
    <row r="17" spans="1:20" s="79" customFormat="1" ht="15" customHeight="1" x14ac:dyDescent="0.25">
      <c r="A17" s="115" t="s">
        <v>15</v>
      </c>
      <c r="B17" s="90">
        <f t="shared" si="2"/>
        <v>1410</v>
      </c>
      <c r="C17" s="90">
        <f t="shared" si="3"/>
        <v>426</v>
      </c>
      <c r="D17" s="90">
        <f t="shared" si="4"/>
        <v>984</v>
      </c>
      <c r="E17" s="89"/>
      <c r="F17" s="89">
        <v>72</v>
      </c>
      <c r="G17" s="89">
        <v>26</v>
      </c>
      <c r="H17" s="89">
        <v>46</v>
      </c>
      <c r="I17" s="89"/>
      <c r="J17" s="89">
        <v>28</v>
      </c>
      <c r="K17" s="89">
        <v>3</v>
      </c>
      <c r="L17" s="89">
        <v>25</v>
      </c>
      <c r="M17" s="89"/>
      <c r="N17" s="89">
        <v>1048</v>
      </c>
      <c r="O17" s="89">
        <v>313</v>
      </c>
      <c r="P17" s="89">
        <v>735</v>
      </c>
      <c r="Q17" s="89"/>
      <c r="R17" s="89">
        <v>262</v>
      </c>
      <c r="S17" s="89">
        <v>84</v>
      </c>
      <c r="T17" s="89">
        <v>178</v>
      </c>
    </row>
    <row r="18" spans="1:20" s="79" customFormat="1" ht="15" customHeight="1" x14ac:dyDescent="0.25">
      <c r="A18" s="115" t="s">
        <v>16</v>
      </c>
      <c r="B18" s="90">
        <f t="shared" si="2"/>
        <v>10518</v>
      </c>
      <c r="C18" s="90">
        <f t="shared" si="3"/>
        <v>2683</v>
      </c>
      <c r="D18" s="90">
        <f t="shared" si="4"/>
        <v>7835</v>
      </c>
      <c r="E18" s="89"/>
      <c r="F18" s="89">
        <v>531</v>
      </c>
      <c r="G18" s="89">
        <v>169</v>
      </c>
      <c r="H18" s="89">
        <v>362</v>
      </c>
      <c r="I18" s="89"/>
      <c r="J18" s="89">
        <v>251</v>
      </c>
      <c r="K18" s="89">
        <v>36</v>
      </c>
      <c r="L18" s="89">
        <v>215</v>
      </c>
      <c r="M18" s="89"/>
      <c r="N18" s="89">
        <v>7704</v>
      </c>
      <c r="O18" s="89">
        <v>1893</v>
      </c>
      <c r="P18" s="89">
        <v>5811</v>
      </c>
      <c r="Q18" s="89"/>
      <c r="R18" s="89">
        <v>2032</v>
      </c>
      <c r="S18" s="89">
        <v>585</v>
      </c>
      <c r="T18" s="89">
        <v>1447</v>
      </c>
    </row>
    <row r="19" spans="1:20" s="79" customFormat="1" ht="15" customHeight="1" x14ac:dyDescent="0.25">
      <c r="A19" s="115" t="s">
        <v>17</v>
      </c>
      <c r="B19" s="90">
        <f t="shared" si="2"/>
        <v>5817</v>
      </c>
      <c r="C19" s="90">
        <f t="shared" si="3"/>
        <v>1516</v>
      </c>
      <c r="D19" s="90">
        <f t="shared" si="4"/>
        <v>4301</v>
      </c>
      <c r="E19" s="89"/>
      <c r="F19" s="89">
        <v>268</v>
      </c>
      <c r="G19" s="89">
        <v>70</v>
      </c>
      <c r="H19" s="89">
        <v>198</v>
      </c>
      <c r="I19" s="89"/>
      <c r="J19" s="89">
        <v>127</v>
      </c>
      <c r="K19" s="89">
        <v>16</v>
      </c>
      <c r="L19" s="89">
        <v>111</v>
      </c>
      <c r="M19" s="89"/>
      <c r="N19" s="89">
        <v>4367</v>
      </c>
      <c r="O19" s="89">
        <v>1135</v>
      </c>
      <c r="P19" s="89">
        <v>3232</v>
      </c>
      <c r="Q19" s="89"/>
      <c r="R19" s="89">
        <v>1055</v>
      </c>
      <c r="S19" s="89">
        <v>295</v>
      </c>
      <c r="T19" s="89">
        <v>760</v>
      </c>
    </row>
    <row r="20" spans="1:20" s="79" customFormat="1" ht="15" customHeight="1" x14ac:dyDescent="0.25">
      <c r="A20" s="115" t="s">
        <v>18</v>
      </c>
      <c r="B20" s="90">
        <f t="shared" si="2"/>
        <v>7154</v>
      </c>
      <c r="C20" s="90">
        <f t="shared" si="3"/>
        <v>2100</v>
      </c>
      <c r="D20" s="90">
        <f t="shared" si="4"/>
        <v>5054</v>
      </c>
      <c r="E20" s="89"/>
      <c r="F20" s="89">
        <v>428</v>
      </c>
      <c r="G20" s="89">
        <v>166</v>
      </c>
      <c r="H20" s="89">
        <v>262</v>
      </c>
      <c r="I20" s="89"/>
      <c r="J20" s="89">
        <v>145</v>
      </c>
      <c r="K20" s="89">
        <v>24</v>
      </c>
      <c r="L20" s="89">
        <v>121</v>
      </c>
      <c r="M20" s="89"/>
      <c r="N20" s="89">
        <v>5170</v>
      </c>
      <c r="O20" s="89">
        <v>1521</v>
      </c>
      <c r="P20" s="89">
        <v>3649</v>
      </c>
      <c r="Q20" s="89"/>
      <c r="R20" s="89">
        <v>1411</v>
      </c>
      <c r="S20" s="89">
        <v>389</v>
      </c>
      <c r="T20" s="89">
        <v>1022</v>
      </c>
    </row>
    <row r="21" spans="1:20" s="79" customFormat="1" ht="15" customHeight="1" x14ac:dyDescent="0.25">
      <c r="A21" s="115" t="s">
        <v>19</v>
      </c>
      <c r="B21" s="90">
        <f t="shared" si="2"/>
        <v>2644</v>
      </c>
      <c r="C21" s="90">
        <f t="shared" si="3"/>
        <v>911</v>
      </c>
      <c r="D21" s="90">
        <f t="shared" si="4"/>
        <v>1733</v>
      </c>
      <c r="E21" s="89"/>
      <c r="F21" s="89">
        <v>181</v>
      </c>
      <c r="G21" s="89">
        <v>67</v>
      </c>
      <c r="H21" s="89">
        <v>114</v>
      </c>
      <c r="I21" s="89"/>
      <c r="J21" s="89">
        <v>55</v>
      </c>
      <c r="K21" s="89">
        <v>15</v>
      </c>
      <c r="L21" s="89">
        <v>40</v>
      </c>
      <c r="M21" s="89"/>
      <c r="N21" s="89">
        <v>1902</v>
      </c>
      <c r="O21" s="89">
        <v>663</v>
      </c>
      <c r="P21" s="89">
        <v>1239</v>
      </c>
      <c r="Q21" s="89"/>
      <c r="R21" s="89">
        <v>506</v>
      </c>
      <c r="S21" s="89">
        <v>166</v>
      </c>
      <c r="T21" s="89">
        <v>340</v>
      </c>
    </row>
    <row r="22" spans="1:20" s="79" customFormat="1" ht="15" customHeight="1" x14ac:dyDescent="0.25">
      <c r="A22" s="154" t="s">
        <v>20</v>
      </c>
      <c r="B22" s="90">
        <f t="shared" si="2"/>
        <v>8993</v>
      </c>
      <c r="C22" s="90">
        <f t="shared" si="3"/>
        <v>2407</v>
      </c>
      <c r="D22" s="90">
        <f t="shared" si="4"/>
        <v>6586</v>
      </c>
      <c r="E22" s="89"/>
      <c r="F22" s="89">
        <v>450</v>
      </c>
      <c r="G22" s="89">
        <v>116</v>
      </c>
      <c r="H22" s="89">
        <v>334</v>
      </c>
      <c r="I22" s="89"/>
      <c r="J22" s="89">
        <v>231</v>
      </c>
      <c r="K22" s="89">
        <v>27</v>
      </c>
      <c r="L22" s="89">
        <v>204</v>
      </c>
      <c r="M22" s="89"/>
      <c r="N22" s="89">
        <v>6657</v>
      </c>
      <c r="O22" s="89">
        <v>1684</v>
      </c>
      <c r="P22" s="89">
        <v>4973</v>
      </c>
      <c r="Q22" s="89"/>
      <c r="R22" s="89">
        <v>1655</v>
      </c>
      <c r="S22" s="89">
        <v>580</v>
      </c>
      <c r="T22" s="89">
        <v>1075</v>
      </c>
    </row>
    <row r="23" spans="1:20" s="79" customFormat="1" ht="15" customHeight="1" x14ac:dyDescent="0.25">
      <c r="A23" s="115" t="s">
        <v>21</v>
      </c>
      <c r="B23" s="90">
        <f t="shared" si="2"/>
        <v>3464</v>
      </c>
      <c r="C23" s="90">
        <f t="shared" si="3"/>
        <v>1105</v>
      </c>
      <c r="D23" s="90">
        <f t="shared" si="4"/>
        <v>2359</v>
      </c>
      <c r="E23" s="89"/>
      <c r="F23" s="89">
        <v>174</v>
      </c>
      <c r="G23" s="89">
        <v>76</v>
      </c>
      <c r="H23" s="89">
        <v>98</v>
      </c>
      <c r="I23" s="89"/>
      <c r="J23" s="89">
        <v>73</v>
      </c>
      <c r="K23" s="89">
        <v>10</v>
      </c>
      <c r="L23" s="89">
        <v>63</v>
      </c>
      <c r="M23" s="89"/>
      <c r="N23" s="89">
        <v>2599</v>
      </c>
      <c r="O23" s="89">
        <v>809</v>
      </c>
      <c r="P23" s="89">
        <v>1790</v>
      </c>
      <c r="Q23" s="89"/>
      <c r="R23" s="89">
        <v>618</v>
      </c>
      <c r="S23" s="89">
        <v>210</v>
      </c>
      <c r="T23" s="89">
        <v>408</v>
      </c>
    </row>
    <row r="24" spans="1:20" s="79" customFormat="1" ht="15" customHeight="1" x14ac:dyDescent="0.25">
      <c r="A24" s="115" t="s">
        <v>22</v>
      </c>
      <c r="B24" s="90">
        <f t="shared" si="2"/>
        <v>10078</v>
      </c>
      <c r="C24" s="90">
        <f t="shared" si="3"/>
        <v>2435</v>
      </c>
      <c r="D24" s="90">
        <f t="shared" si="4"/>
        <v>7643</v>
      </c>
      <c r="E24" s="89"/>
      <c r="F24" s="89">
        <v>596</v>
      </c>
      <c r="G24" s="89">
        <v>153</v>
      </c>
      <c r="H24" s="89">
        <v>443</v>
      </c>
      <c r="I24" s="89"/>
      <c r="J24" s="89">
        <v>261</v>
      </c>
      <c r="K24" s="89">
        <v>40</v>
      </c>
      <c r="L24" s="89">
        <v>221</v>
      </c>
      <c r="M24" s="89"/>
      <c r="N24" s="89">
        <v>7457</v>
      </c>
      <c r="O24" s="89">
        <v>1722</v>
      </c>
      <c r="P24" s="89">
        <v>5735</v>
      </c>
      <c r="Q24" s="89"/>
      <c r="R24" s="89">
        <v>1764</v>
      </c>
      <c r="S24" s="89">
        <v>520</v>
      </c>
      <c r="T24" s="89">
        <v>1244</v>
      </c>
    </row>
    <row r="25" spans="1:20" s="79" customFormat="1" ht="15" customHeight="1" x14ac:dyDescent="0.25">
      <c r="A25" s="115" t="s">
        <v>23</v>
      </c>
      <c r="B25" s="90">
        <f t="shared" si="2"/>
        <v>2348</v>
      </c>
      <c r="C25" s="90">
        <f t="shared" si="3"/>
        <v>727</v>
      </c>
      <c r="D25" s="90">
        <f t="shared" si="4"/>
        <v>1621</v>
      </c>
      <c r="E25" s="89"/>
      <c r="F25" s="89">
        <v>129</v>
      </c>
      <c r="G25" s="89">
        <v>49</v>
      </c>
      <c r="H25" s="89">
        <v>80</v>
      </c>
      <c r="I25" s="89"/>
      <c r="J25" s="89">
        <v>40</v>
      </c>
      <c r="K25" s="89">
        <v>3</v>
      </c>
      <c r="L25" s="89">
        <v>37</v>
      </c>
      <c r="M25" s="89"/>
      <c r="N25" s="89">
        <v>1712</v>
      </c>
      <c r="O25" s="89">
        <v>554</v>
      </c>
      <c r="P25" s="89">
        <v>1158</v>
      </c>
      <c r="Q25" s="89"/>
      <c r="R25" s="89">
        <v>467</v>
      </c>
      <c r="S25" s="89">
        <v>121</v>
      </c>
      <c r="T25" s="89">
        <v>346</v>
      </c>
    </row>
    <row r="26" spans="1:20" s="79" customFormat="1" ht="15" customHeight="1" x14ac:dyDescent="0.25">
      <c r="A26" s="115" t="s">
        <v>24</v>
      </c>
      <c r="B26" s="90">
        <f t="shared" si="2"/>
        <v>3397</v>
      </c>
      <c r="C26" s="90">
        <f t="shared" si="3"/>
        <v>866</v>
      </c>
      <c r="D26" s="90">
        <f t="shared" si="4"/>
        <v>2531</v>
      </c>
      <c r="E26" s="89"/>
      <c r="F26" s="89">
        <v>180</v>
      </c>
      <c r="G26" s="89">
        <v>48</v>
      </c>
      <c r="H26" s="89">
        <v>132</v>
      </c>
      <c r="I26" s="89"/>
      <c r="J26" s="89">
        <v>80</v>
      </c>
      <c r="K26" s="89">
        <v>7</v>
      </c>
      <c r="L26" s="89">
        <v>73</v>
      </c>
      <c r="M26" s="89"/>
      <c r="N26" s="89">
        <v>2539</v>
      </c>
      <c r="O26" s="89">
        <v>637</v>
      </c>
      <c r="P26" s="89">
        <v>1902</v>
      </c>
      <c r="Q26" s="89"/>
      <c r="R26" s="89">
        <v>598</v>
      </c>
      <c r="S26" s="89">
        <v>174</v>
      </c>
      <c r="T26" s="89">
        <v>424</v>
      </c>
    </row>
    <row r="27" spans="1:20" s="79" customFormat="1" ht="15" customHeight="1" x14ac:dyDescent="0.25">
      <c r="A27" s="115" t="s">
        <v>25</v>
      </c>
      <c r="B27" s="90">
        <f t="shared" si="2"/>
        <v>2867</v>
      </c>
      <c r="C27" s="90">
        <f t="shared" si="3"/>
        <v>911</v>
      </c>
      <c r="D27" s="90">
        <f t="shared" si="4"/>
        <v>1956</v>
      </c>
      <c r="E27" s="89"/>
      <c r="F27" s="89">
        <v>165</v>
      </c>
      <c r="G27" s="89">
        <v>61</v>
      </c>
      <c r="H27" s="89">
        <v>104</v>
      </c>
      <c r="I27" s="89"/>
      <c r="J27" s="89">
        <v>65</v>
      </c>
      <c r="K27" s="89">
        <v>7</v>
      </c>
      <c r="L27" s="89">
        <v>58</v>
      </c>
      <c r="M27" s="89"/>
      <c r="N27" s="89">
        <v>2101</v>
      </c>
      <c r="O27" s="89">
        <v>682</v>
      </c>
      <c r="P27" s="89">
        <v>1419</v>
      </c>
      <c r="Q27" s="89"/>
      <c r="R27" s="89">
        <v>536</v>
      </c>
      <c r="S27" s="89">
        <v>161</v>
      </c>
      <c r="T27" s="89">
        <v>375</v>
      </c>
    </row>
    <row r="28" spans="1:20" s="79" customFormat="1" ht="15" customHeight="1" x14ac:dyDescent="0.25">
      <c r="A28" s="115" t="s">
        <v>26</v>
      </c>
      <c r="B28" s="90">
        <f t="shared" si="2"/>
        <v>3443</v>
      </c>
      <c r="C28" s="90">
        <f t="shared" si="3"/>
        <v>998</v>
      </c>
      <c r="D28" s="90">
        <f t="shared" si="4"/>
        <v>2445</v>
      </c>
      <c r="E28" s="89"/>
      <c r="F28" s="89">
        <v>200</v>
      </c>
      <c r="G28" s="89">
        <v>40</v>
      </c>
      <c r="H28" s="89">
        <v>160</v>
      </c>
      <c r="I28" s="89"/>
      <c r="J28" s="89">
        <v>72</v>
      </c>
      <c r="K28" s="89">
        <v>3</v>
      </c>
      <c r="L28" s="89">
        <v>69</v>
      </c>
      <c r="M28" s="89"/>
      <c r="N28" s="89">
        <v>2619</v>
      </c>
      <c r="O28" s="89">
        <v>801</v>
      </c>
      <c r="P28" s="89">
        <v>1818</v>
      </c>
      <c r="Q28" s="89"/>
      <c r="R28" s="89">
        <v>552</v>
      </c>
      <c r="S28" s="89">
        <v>154</v>
      </c>
      <c r="T28" s="89">
        <v>398</v>
      </c>
    </row>
    <row r="29" spans="1:20" s="79" customFormat="1" ht="15" customHeight="1" x14ac:dyDescent="0.25">
      <c r="A29" s="115" t="s">
        <v>27</v>
      </c>
      <c r="B29" s="90">
        <f t="shared" si="2"/>
        <v>2412</v>
      </c>
      <c r="C29" s="90">
        <f t="shared" si="3"/>
        <v>646</v>
      </c>
      <c r="D29" s="90">
        <f t="shared" si="4"/>
        <v>1766</v>
      </c>
      <c r="E29" s="89"/>
      <c r="F29" s="89">
        <v>122</v>
      </c>
      <c r="G29" s="89">
        <v>36</v>
      </c>
      <c r="H29" s="89">
        <v>86</v>
      </c>
      <c r="I29" s="89"/>
      <c r="J29" s="89">
        <v>54</v>
      </c>
      <c r="K29" s="89">
        <v>5</v>
      </c>
      <c r="L29" s="89">
        <v>49</v>
      </c>
      <c r="M29" s="89"/>
      <c r="N29" s="89">
        <v>1845</v>
      </c>
      <c r="O29" s="89">
        <v>496</v>
      </c>
      <c r="P29" s="89">
        <v>1349</v>
      </c>
      <c r="Q29" s="89"/>
      <c r="R29" s="89">
        <v>391</v>
      </c>
      <c r="S29" s="89">
        <v>109</v>
      </c>
      <c r="T29" s="89">
        <v>282</v>
      </c>
    </row>
    <row r="30" spans="1:20" s="79" customFormat="1" ht="15" customHeight="1" x14ac:dyDescent="0.25">
      <c r="A30" s="115" t="s">
        <v>28</v>
      </c>
      <c r="B30" s="90">
        <f t="shared" si="2"/>
        <v>4275</v>
      </c>
      <c r="C30" s="90">
        <f t="shared" si="3"/>
        <v>1189</v>
      </c>
      <c r="D30" s="90">
        <f t="shared" si="4"/>
        <v>3086</v>
      </c>
      <c r="E30" s="89"/>
      <c r="F30" s="89">
        <v>200</v>
      </c>
      <c r="G30" s="89">
        <v>55</v>
      </c>
      <c r="H30" s="89">
        <v>145</v>
      </c>
      <c r="I30" s="89"/>
      <c r="J30" s="89">
        <v>88</v>
      </c>
      <c r="K30" s="89">
        <v>11</v>
      </c>
      <c r="L30" s="89">
        <v>77</v>
      </c>
      <c r="M30" s="89"/>
      <c r="N30" s="89">
        <v>3142</v>
      </c>
      <c r="O30" s="89">
        <v>881</v>
      </c>
      <c r="P30" s="89">
        <v>2261</v>
      </c>
      <c r="Q30" s="89"/>
      <c r="R30" s="89">
        <v>845</v>
      </c>
      <c r="S30" s="89">
        <v>242</v>
      </c>
      <c r="T30" s="89">
        <v>603</v>
      </c>
    </row>
    <row r="31" spans="1:20" s="79" customFormat="1" ht="15" customHeight="1" x14ac:dyDescent="0.25">
      <c r="A31" s="115" t="s">
        <v>29</v>
      </c>
      <c r="B31" s="90">
        <f t="shared" si="2"/>
        <v>4959</v>
      </c>
      <c r="C31" s="90">
        <f t="shared" si="3"/>
        <v>1646</v>
      </c>
      <c r="D31" s="90">
        <f t="shared" si="4"/>
        <v>3313</v>
      </c>
      <c r="E31" s="89"/>
      <c r="F31" s="89">
        <v>276</v>
      </c>
      <c r="G31" s="89">
        <v>116</v>
      </c>
      <c r="H31" s="89">
        <v>160</v>
      </c>
      <c r="I31" s="89"/>
      <c r="J31" s="89">
        <v>91</v>
      </c>
      <c r="K31" s="89">
        <v>18</v>
      </c>
      <c r="L31" s="89">
        <v>73</v>
      </c>
      <c r="M31" s="89"/>
      <c r="N31" s="89">
        <v>3733</v>
      </c>
      <c r="O31" s="89">
        <v>1258</v>
      </c>
      <c r="P31" s="89">
        <v>2475</v>
      </c>
      <c r="Q31" s="89"/>
      <c r="R31" s="89">
        <v>859</v>
      </c>
      <c r="S31" s="89">
        <v>254</v>
      </c>
      <c r="T31" s="89">
        <v>605</v>
      </c>
    </row>
    <row r="32" spans="1:20" s="79" customFormat="1" ht="15" customHeight="1" x14ac:dyDescent="0.25">
      <c r="A32" s="115" t="s">
        <v>30</v>
      </c>
      <c r="B32" s="90">
        <f t="shared" si="2"/>
        <v>2006</v>
      </c>
      <c r="C32" s="90">
        <f t="shared" si="3"/>
        <v>564</v>
      </c>
      <c r="D32" s="90">
        <f t="shared" si="4"/>
        <v>1442</v>
      </c>
      <c r="E32" s="89"/>
      <c r="F32" s="89">
        <v>127</v>
      </c>
      <c r="G32" s="89">
        <v>55</v>
      </c>
      <c r="H32" s="89">
        <v>72</v>
      </c>
      <c r="I32" s="89"/>
      <c r="J32" s="89">
        <v>46</v>
      </c>
      <c r="K32" s="89">
        <v>6</v>
      </c>
      <c r="L32" s="89">
        <v>40</v>
      </c>
      <c r="M32" s="89"/>
      <c r="N32" s="89">
        <v>1431</v>
      </c>
      <c r="O32" s="89">
        <v>394</v>
      </c>
      <c r="P32" s="89">
        <v>1037</v>
      </c>
      <c r="Q32" s="89"/>
      <c r="R32" s="89">
        <v>402</v>
      </c>
      <c r="S32" s="89">
        <v>109</v>
      </c>
      <c r="T32" s="89">
        <v>293</v>
      </c>
    </row>
    <row r="33" spans="1:24" s="79" customFormat="1" ht="15" customHeight="1" x14ac:dyDescent="0.25">
      <c r="A33" s="115" t="s">
        <v>208</v>
      </c>
      <c r="B33" s="90">
        <f t="shared" si="2"/>
        <v>3526</v>
      </c>
      <c r="C33" s="90">
        <f t="shared" si="3"/>
        <v>1218</v>
      </c>
      <c r="D33" s="90">
        <f t="shared" si="4"/>
        <v>2308</v>
      </c>
      <c r="E33" s="89"/>
      <c r="F33" s="89">
        <v>179</v>
      </c>
      <c r="G33" s="89">
        <v>75</v>
      </c>
      <c r="H33" s="89">
        <v>104</v>
      </c>
      <c r="I33" s="89"/>
      <c r="J33" s="89">
        <v>72</v>
      </c>
      <c r="K33" s="89">
        <v>6</v>
      </c>
      <c r="L33" s="89">
        <v>66</v>
      </c>
      <c r="M33" s="89"/>
      <c r="N33" s="89">
        <v>2607</v>
      </c>
      <c r="O33" s="89">
        <v>948</v>
      </c>
      <c r="P33" s="89">
        <v>1659</v>
      </c>
      <c r="Q33" s="89"/>
      <c r="R33" s="89">
        <v>668</v>
      </c>
      <c r="S33" s="89">
        <v>189</v>
      </c>
      <c r="T33" s="89">
        <v>479</v>
      </c>
    </row>
    <row r="34" spans="1:24" s="79" customFormat="1" ht="15" customHeight="1" x14ac:dyDescent="0.25">
      <c r="A34" s="115" t="s">
        <v>32</v>
      </c>
      <c r="B34" s="90">
        <f t="shared" si="2"/>
        <v>1178</v>
      </c>
      <c r="C34" s="90">
        <f t="shared" si="3"/>
        <v>434</v>
      </c>
      <c r="D34" s="90">
        <f t="shared" si="4"/>
        <v>744</v>
      </c>
      <c r="E34" s="89"/>
      <c r="F34" s="89">
        <v>74</v>
      </c>
      <c r="G34" s="89">
        <v>27</v>
      </c>
      <c r="H34" s="89">
        <v>47</v>
      </c>
      <c r="I34" s="89"/>
      <c r="J34" s="89">
        <v>25</v>
      </c>
      <c r="K34" s="89">
        <v>6</v>
      </c>
      <c r="L34" s="89">
        <v>19</v>
      </c>
      <c r="M34" s="89"/>
      <c r="N34" s="89">
        <v>859</v>
      </c>
      <c r="O34" s="89">
        <v>324</v>
      </c>
      <c r="P34" s="89">
        <v>535</v>
      </c>
      <c r="Q34" s="89"/>
      <c r="R34" s="89">
        <v>220</v>
      </c>
      <c r="S34" s="89">
        <v>77</v>
      </c>
      <c r="T34" s="89">
        <v>143</v>
      </c>
    </row>
    <row r="35" spans="1:24" s="79" customFormat="1" ht="15" customHeight="1" x14ac:dyDescent="0.25">
      <c r="A35" s="115" t="s">
        <v>33</v>
      </c>
      <c r="B35" s="90">
        <f t="shared" si="2"/>
        <v>6391</v>
      </c>
      <c r="C35" s="90">
        <f t="shared" si="3"/>
        <v>1704</v>
      </c>
      <c r="D35" s="90">
        <f t="shared" si="4"/>
        <v>4687</v>
      </c>
      <c r="E35" s="89"/>
      <c r="F35" s="89">
        <v>330</v>
      </c>
      <c r="G35" s="89">
        <v>101</v>
      </c>
      <c r="H35" s="89">
        <v>229</v>
      </c>
      <c r="I35" s="89"/>
      <c r="J35" s="89">
        <v>129</v>
      </c>
      <c r="K35" s="89">
        <v>16</v>
      </c>
      <c r="L35" s="89">
        <v>113</v>
      </c>
      <c r="M35" s="89"/>
      <c r="N35" s="89">
        <v>4772</v>
      </c>
      <c r="O35" s="89">
        <v>1233</v>
      </c>
      <c r="P35" s="89">
        <v>3539</v>
      </c>
      <c r="Q35" s="89"/>
      <c r="R35" s="89">
        <v>1160</v>
      </c>
      <c r="S35" s="89">
        <v>354</v>
      </c>
      <c r="T35" s="89">
        <v>806</v>
      </c>
    </row>
    <row r="36" spans="1:24" s="79" customFormat="1" ht="15" customHeight="1" x14ac:dyDescent="0.25">
      <c r="A36" s="115" t="s">
        <v>34</v>
      </c>
      <c r="B36" s="90">
        <f t="shared" si="2"/>
        <v>5820</v>
      </c>
      <c r="C36" s="90">
        <f t="shared" si="3"/>
        <v>1649</v>
      </c>
      <c r="D36" s="90">
        <f t="shared" si="4"/>
        <v>4171</v>
      </c>
      <c r="E36" s="89"/>
      <c r="F36" s="89">
        <v>303</v>
      </c>
      <c r="G36" s="89">
        <v>115</v>
      </c>
      <c r="H36" s="89">
        <v>188</v>
      </c>
      <c r="I36" s="89"/>
      <c r="J36" s="89">
        <v>116</v>
      </c>
      <c r="K36" s="89">
        <v>15</v>
      </c>
      <c r="L36" s="89">
        <v>101</v>
      </c>
      <c r="M36" s="89"/>
      <c r="N36" s="89">
        <v>4265</v>
      </c>
      <c r="O36" s="89">
        <v>1206</v>
      </c>
      <c r="P36" s="89">
        <v>3059</v>
      </c>
      <c r="Q36" s="89"/>
      <c r="R36" s="89">
        <v>1136</v>
      </c>
      <c r="S36" s="89">
        <v>313</v>
      </c>
      <c r="T36" s="89">
        <v>823</v>
      </c>
    </row>
    <row r="37" spans="1:24" s="79" customFormat="1" ht="15" customHeight="1" thickBot="1" x14ac:dyDescent="0.3">
      <c r="A37" s="135" t="s">
        <v>35</v>
      </c>
      <c r="B37" s="155">
        <f t="shared" si="2"/>
        <v>1257</v>
      </c>
      <c r="C37" s="155">
        <f t="shared" si="3"/>
        <v>536</v>
      </c>
      <c r="D37" s="155">
        <f t="shared" si="4"/>
        <v>721</v>
      </c>
      <c r="E37" s="155"/>
      <c r="F37" s="155">
        <v>70</v>
      </c>
      <c r="G37" s="155">
        <v>37</v>
      </c>
      <c r="H37" s="155">
        <v>33</v>
      </c>
      <c r="I37" s="155"/>
      <c r="J37" s="155">
        <v>19</v>
      </c>
      <c r="K37" s="155">
        <v>2</v>
      </c>
      <c r="L37" s="155">
        <v>17</v>
      </c>
      <c r="M37" s="155"/>
      <c r="N37" s="155">
        <v>965</v>
      </c>
      <c r="O37" s="155">
        <v>432</v>
      </c>
      <c r="P37" s="155">
        <v>533</v>
      </c>
      <c r="Q37" s="155"/>
      <c r="R37" s="155">
        <v>203</v>
      </c>
      <c r="S37" s="155">
        <v>65</v>
      </c>
      <c r="T37" s="155">
        <v>138</v>
      </c>
    </row>
    <row r="38" spans="1:24" s="265" customFormat="1" ht="35.25" customHeight="1" x14ac:dyDescent="0.25">
      <c r="A38" s="420" t="s">
        <v>402</v>
      </c>
      <c r="B38" s="420"/>
      <c r="C38" s="420"/>
      <c r="D38" s="420"/>
      <c r="E38" s="420"/>
      <c r="F38" s="420"/>
      <c r="G38" s="420"/>
      <c r="H38" s="420"/>
      <c r="I38" s="420"/>
      <c r="J38" s="420"/>
      <c r="K38" s="420"/>
      <c r="L38" s="420"/>
      <c r="M38" s="420"/>
      <c r="N38" s="420"/>
      <c r="O38" s="420"/>
      <c r="P38" s="420"/>
      <c r="Q38" s="420"/>
      <c r="R38" s="420"/>
      <c r="S38" s="420"/>
      <c r="T38" s="420"/>
    </row>
    <row r="39" spans="1:24" s="86" customFormat="1" x14ac:dyDescent="0.25">
      <c r="A39" s="410" t="s">
        <v>378</v>
      </c>
      <c r="B39" s="410"/>
      <c r="C39" s="410"/>
      <c r="D39" s="410"/>
      <c r="E39" s="410"/>
      <c r="F39" s="410"/>
      <c r="G39" s="410"/>
      <c r="H39" s="410"/>
      <c r="I39" s="410"/>
      <c r="J39" s="410"/>
      <c r="K39" s="410"/>
      <c r="L39" s="410"/>
      <c r="M39" s="410"/>
      <c r="N39" s="410"/>
      <c r="O39" s="410"/>
      <c r="P39" s="410"/>
      <c r="Q39" s="410"/>
      <c r="R39" s="410"/>
      <c r="S39" s="410"/>
      <c r="T39" s="410"/>
    </row>
    <row r="40" spans="1:24" s="79" customFormat="1" ht="18" customHeight="1" x14ac:dyDescent="0.25">
      <c r="A40" s="402" t="s">
        <v>366</v>
      </c>
      <c r="B40" s="402"/>
      <c r="C40" s="402"/>
      <c r="D40" s="402"/>
      <c r="E40" s="402"/>
      <c r="F40" s="402"/>
      <c r="G40" s="402"/>
      <c r="H40" s="402"/>
      <c r="I40" s="402"/>
      <c r="J40" s="402"/>
      <c r="K40" s="402"/>
      <c r="L40" s="402"/>
      <c r="M40" s="402"/>
      <c r="N40" s="402"/>
      <c r="O40" s="402"/>
      <c r="P40" s="402"/>
      <c r="Q40" s="402"/>
      <c r="R40" s="402"/>
      <c r="S40" s="402"/>
      <c r="T40" s="402"/>
    </row>
    <row r="41" spans="1:24" s="79" customFormat="1" x14ac:dyDescent="0.25">
      <c r="A41" s="432" t="s">
        <v>200</v>
      </c>
      <c r="B41" s="432"/>
      <c r="C41" s="432"/>
      <c r="D41" s="432"/>
      <c r="E41" s="432"/>
      <c r="F41" s="432"/>
      <c r="G41" s="432"/>
      <c r="H41" s="432"/>
      <c r="I41" s="432"/>
      <c r="J41" s="432"/>
      <c r="K41" s="432"/>
      <c r="L41" s="432"/>
      <c r="M41" s="432"/>
      <c r="N41" s="432"/>
      <c r="O41" s="432"/>
      <c r="P41" s="432"/>
      <c r="Q41" s="432"/>
      <c r="R41" s="432"/>
      <c r="S41" s="432"/>
      <c r="T41" s="432"/>
      <c r="V41" s="69"/>
      <c r="W41" s="434" t="s">
        <v>178</v>
      </c>
      <c r="X41" s="69"/>
    </row>
    <row r="42" spans="1:24" s="79" customFormat="1" ht="12.75" customHeight="1" x14ac:dyDescent="0.25">
      <c r="A42" s="432" t="s">
        <v>117</v>
      </c>
      <c r="B42" s="432"/>
      <c r="C42" s="432"/>
      <c r="D42" s="432"/>
      <c r="E42" s="432"/>
      <c r="F42" s="432"/>
      <c r="G42" s="432"/>
      <c r="H42" s="432"/>
      <c r="I42" s="432"/>
      <c r="J42" s="432"/>
      <c r="K42" s="432"/>
      <c r="L42" s="432"/>
      <c r="M42" s="432"/>
      <c r="N42" s="432"/>
      <c r="O42" s="432"/>
      <c r="P42" s="432"/>
      <c r="Q42" s="432"/>
      <c r="R42" s="432"/>
      <c r="S42" s="432"/>
      <c r="T42" s="432"/>
      <c r="V42" s="69"/>
      <c r="W42" s="434"/>
      <c r="X42" s="69"/>
    </row>
    <row r="43" spans="1:24" s="79" customFormat="1" x14ac:dyDescent="0.25">
      <c r="A43" s="432" t="s">
        <v>404</v>
      </c>
      <c r="B43" s="432"/>
      <c r="C43" s="432"/>
      <c r="D43" s="432"/>
      <c r="E43" s="432"/>
      <c r="F43" s="432"/>
      <c r="G43" s="432"/>
      <c r="H43" s="432"/>
      <c r="I43" s="432"/>
      <c r="J43" s="432"/>
      <c r="K43" s="432"/>
      <c r="L43" s="432"/>
      <c r="M43" s="432"/>
      <c r="N43" s="432"/>
      <c r="O43" s="432"/>
      <c r="P43" s="432"/>
      <c r="Q43" s="432"/>
      <c r="R43" s="432"/>
      <c r="S43" s="432"/>
      <c r="T43" s="432"/>
    </row>
    <row r="44" spans="1:24" s="79" customFormat="1" x14ac:dyDescent="0.25">
      <c r="A44" s="432" t="s">
        <v>320</v>
      </c>
      <c r="B44" s="432"/>
      <c r="C44" s="432"/>
      <c r="D44" s="432"/>
      <c r="E44" s="432"/>
      <c r="F44" s="432"/>
      <c r="G44" s="432"/>
      <c r="H44" s="432"/>
      <c r="I44" s="432"/>
      <c r="J44" s="432"/>
      <c r="K44" s="432"/>
      <c r="L44" s="432"/>
      <c r="M44" s="432"/>
      <c r="N44" s="432"/>
      <c r="O44" s="432"/>
      <c r="P44" s="432"/>
      <c r="Q44" s="432"/>
      <c r="R44" s="432"/>
      <c r="S44" s="432"/>
      <c r="T44" s="432"/>
    </row>
    <row r="45" spans="1:24" s="79" customFormat="1" x14ac:dyDescent="0.25">
      <c r="A45" s="432" t="s">
        <v>374</v>
      </c>
      <c r="B45" s="432"/>
      <c r="C45" s="432"/>
      <c r="D45" s="432"/>
      <c r="E45" s="432"/>
      <c r="F45" s="432"/>
      <c r="G45" s="432"/>
      <c r="H45" s="432"/>
      <c r="I45" s="432"/>
      <c r="J45" s="432"/>
      <c r="K45" s="432"/>
      <c r="L45" s="432"/>
      <c r="M45" s="432"/>
      <c r="N45" s="432"/>
      <c r="O45" s="432"/>
      <c r="P45" s="432"/>
      <c r="Q45" s="432"/>
      <c r="R45" s="432"/>
      <c r="S45" s="432"/>
      <c r="T45" s="432"/>
    </row>
    <row r="46" spans="1:24" s="79" customFormat="1" x14ac:dyDescent="0.25">
      <c r="A46" s="409" t="s">
        <v>135</v>
      </c>
      <c r="B46" s="409"/>
      <c r="C46" s="409"/>
      <c r="D46" s="409"/>
      <c r="E46" s="409"/>
      <c r="F46" s="409"/>
      <c r="G46" s="409"/>
      <c r="H46" s="409"/>
      <c r="I46" s="409"/>
      <c r="J46" s="409"/>
      <c r="K46" s="409"/>
      <c r="L46" s="409"/>
      <c r="M46" s="409"/>
      <c r="N46" s="409"/>
      <c r="O46" s="409"/>
      <c r="P46" s="409"/>
      <c r="Q46" s="409"/>
      <c r="R46" s="409"/>
      <c r="S46" s="409"/>
      <c r="T46" s="409"/>
    </row>
    <row r="47" spans="1:24" s="79" customFormat="1" x14ac:dyDescent="0.25">
      <c r="A47" s="95"/>
      <c r="B47" s="136"/>
      <c r="C47" s="136"/>
      <c r="D47" s="136"/>
      <c r="E47" s="136"/>
      <c r="F47" s="409"/>
      <c r="G47" s="409"/>
      <c r="H47" s="409"/>
      <c r="I47" s="136"/>
      <c r="J47" s="136"/>
      <c r="K47" s="136"/>
      <c r="L47" s="136"/>
      <c r="M47" s="136"/>
      <c r="N47" s="409"/>
      <c r="O47" s="409"/>
      <c r="P47" s="409"/>
      <c r="Q47" s="115"/>
      <c r="R47" s="115"/>
      <c r="S47" s="115"/>
      <c r="T47" s="115"/>
    </row>
    <row r="48" spans="1:24" s="79" customFormat="1" ht="20.100000000000001" customHeight="1" x14ac:dyDescent="0.25">
      <c r="A48" s="433" t="s">
        <v>77</v>
      </c>
      <c r="B48" s="431" t="s">
        <v>0</v>
      </c>
      <c r="C48" s="431"/>
      <c r="D48" s="431"/>
      <c r="E48" s="152"/>
      <c r="F48" s="431" t="s">
        <v>75</v>
      </c>
      <c r="G48" s="431"/>
      <c r="H48" s="431"/>
      <c r="I48" s="152"/>
      <c r="J48" s="431" t="s">
        <v>73</v>
      </c>
      <c r="K48" s="431"/>
      <c r="L48" s="431"/>
      <c r="M48" s="152"/>
      <c r="N48" s="431" t="s">
        <v>1</v>
      </c>
      <c r="O48" s="431"/>
      <c r="P48" s="431"/>
      <c r="Q48" s="153"/>
      <c r="R48" s="431" t="s">
        <v>76</v>
      </c>
      <c r="S48" s="431"/>
      <c r="T48" s="431"/>
    </row>
    <row r="49" spans="1:20" s="79" customFormat="1" ht="15.75" customHeight="1" x14ac:dyDescent="0.25">
      <c r="A49" s="433"/>
      <c r="B49" s="150" t="s">
        <v>2</v>
      </c>
      <c r="C49" s="150" t="s">
        <v>3</v>
      </c>
      <c r="D49" s="150" t="s">
        <v>4</v>
      </c>
      <c r="E49" s="150"/>
      <c r="F49" s="150" t="s">
        <v>2</v>
      </c>
      <c r="G49" s="150" t="s">
        <v>3</v>
      </c>
      <c r="H49" s="150" t="s">
        <v>4</v>
      </c>
      <c r="I49" s="150"/>
      <c r="J49" s="150" t="s">
        <v>2</v>
      </c>
      <c r="K49" s="150" t="s">
        <v>3</v>
      </c>
      <c r="L49" s="150" t="s">
        <v>4</v>
      </c>
      <c r="M49" s="150"/>
      <c r="N49" s="150" t="s">
        <v>2</v>
      </c>
      <c r="O49" s="150" t="s">
        <v>3</v>
      </c>
      <c r="P49" s="150" t="s">
        <v>4</v>
      </c>
      <c r="Q49" s="150"/>
      <c r="R49" s="150" t="s">
        <v>2</v>
      </c>
      <c r="S49" s="150" t="s">
        <v>3</v>
      </c>
      <c r="T49" s="150" t="s">
        <v>4</v>
      </c>
    </row>
    <row r="50" spans="1:20" s="79" customFormat="1" ht="15" customHeight="1" x14ac:dyDescent="0.25">
      <c r="A50" s="95" t="s">
        <v>0</v>
      </c>
      <c r="B50" s="156">
        <f t="shared" ref="B50:B68" si="5">+C50+D50</f>
        <v>100</v>
      </c>
      <c r="C50" s="156">
        <f t="shared" ref="C50:C77" si="6">+C10/B10*100</f>
        <v>28.0462241332975</v>
      </c>
      <c r="D50" s="156">
        <f t="shared" ref="D50:D77" si="7">+D10/B10*100</f>
        <v>71.9537758667025</v>
      </c>
      <c r="E50" s="156"/>
      <c r="F50" s="156">
        <f t="shared" ref="F50:F68" si="8">+G50+H50</f>
        <v>100</v>
      </c>
      <c r="G50" s="156">
        <f t="shared" ref="G50:G77" si="9">+G10/F10*100</f>
        <v>31.809256661991586</v>
      </c>
      <c r="H50" s="156">
        <f t="shared" ref="H50:H77" si="10">+H10/F10*100</f>
        <v>68.190743338008417</v>
      </c>
      <c r="I50" s="156"/>
      <c r="J50" s="156">
        <f t="shared" ref="J50:J68" si="11">+K50+L50</f>
        <v>100</v>
      </c>
      <c r="K50" s="156">
        <f t="shared" ref="K50:K77" si="12">+K10/J10*100</f>
        <v>14.02116402116402</v>
      </c>
      <c r="L50" s="156">
        <f t="shared" ref="L50:L77" si="13">+L10/J10*100</f>
        <v>85.978835978835974</v>
      </c>
      <c r="M50" s="156"/>
      <c r="N50" s="156">
        <f t="shared" ref="N50:N68" si="14">+O50+P50</f>
        <v>100</v>
      </c>
      <c r="O50" s="156">
        <f t="shared" ref="O50:O77" si="15">+O10/N10*100</f>
        <v>27.738074061672719</v>
      </c>
      <c r="P50" s="156">
        <f t="shared" ref="P50:P77" si="16">+P10/N10*100</f>
        <v>72.261925938327281</v>
      </c>
      <c r="Q50" s="142"/>
      <c r="R50" s="156">
        <f>+S50+T50</f>
        <v>100</v>
      </c>
      <c r="S50" s="156">
        <f t="shared" ref="S50:S77" si="17">+S10/R10*100</f>
        <v>29.883322454308093</v>
      </c>
      <c r="T50" s="156">
        <f t="shared" ref="T50:T77" si="18">+T10/R10*100</f>
        <v>70.116677545691914</v>
      </c>
    </row>
    <row r="51" spans="1:20" s="79" customFormat="1" ht="15" customHeight="1" x14ac:dyDescent="0.25">
      <c r="A51" s="115" t="s">
        <v>9</v>
      </c>
      <c r="B51" s="142">
        <f t="shared" si="5"/>
        <v>100</v>
      </c>
      <c r="C51" s="142">
        <f t="shared" si="6"/>
        <v>25.766205587198264</v>
      </c>
      <c r="D51" s="142">
        <f t="shared" si="7"/>
        <v>74.233794412801728</v>
      </c>
      <c r="E51" s="142"/>
      <c r="F51" s="142">
        <f t="shared" si="8"/>
        <v>100</v>
      </c>
      <c r="G51" s="142">
        <f t="shared" si="9"/>
        <v>26.948775055679285</v>
      </c>
      <c r="H51" s="142">
        <f t="shared" si="10"/>
        <v>73.051224944320708</v>
      </c>
      <c r="I51" s="142"/>
      <c r="J51" s="142">
        <f t="shared" si="11"/>
        <v>100</v>
      </c>
      <c r="K51" s="142">
        <f t="shared" si="12"/>
        <v>14.218009478672986</v>
      </c>
      <c r="L51" s="142">
        <f t="shared" si="13"/>
        <v>85.781990521327018</v>
      </c>
      <c r="M51" s="142"/>
      <c r="N51" s="142">
        <f t="shared" si="14"/>
        <v>100</v>
      </c>
      <c r="O51" s="142">
        <f t="shared" si="15"/>
        <v>25.55066079295154</v>
      </c>
      <c r="P51" s="142">
        <f t="shared" si="16"/>
        <v>74.449339207048453</v>
      </c>
      <c r="Q51" s="142"/>
      <c r="R51" s="142">
        <f t="shared" ref="R51" si="19">+S51+T51</f>
        <v>100</v>
      </c>
      <c r="S51" s="142">
        <f t="shared" si="17"/>
        <v>27.796383121232417</v>
      </c>
      <c r="T51" s="142">
        <f t="shared" si="18"/>
        <v>72.20361687876759</v>
      </c>
    </row>
    <row r="52" spans="1:20" s="79" customFormat="1" ht="15" customHeight="1" x14ac:dyDescent="0.25">
      <c r="A52" s="115" t="s">
        <v>10</v>
      </c>
      <c r="B52" s="142">
        <f t="shared" si="5"/>
        <v>100</v>
      </c>
      <c r="C52" s="142">
        <f t="shared" si="6"/>
        <v>24.607855439829336</v>
      </c>
      <c r="D52" s="142">
        <f t="shared" si="7"/>
        <v>75.392144560170664</v>
      </c>
      <c r="E52" s="142"/>
      <c r="F52" s="142">
        <f t="shared" si="8"/>
        <v>100</v>
      </c>
      <c r="G52" s="142">
        <f t="shared" si="9"/>
        <v>22.707423580786028</v>
      </c>
      <c r="H52" s="142">
        <f t="shared" si="10"/>
        <v>77.292576419213972</v>
      </c>
      <c r="I52" s="142"/>
      <c r="J52" s="142">
        <f t="shared" si="11"/>
        <v>100</v>
      </c>
      <c r="K52" s="142">
        <f t="shared" si="12"/>
        <v>16.894977168949772</v>
      </c>
      <c r="L52" s="142">
        <f t="shared" si="13"/>
        <v>83.105022831050221</v>
      </c>
      <c r="M52" s="142"/>
      <c r="N52" s="142">
        <f t="shared" si="14"/>
        <v>100</v>
      </c>
      <c r="O52" s="142">
        <f t="shared" si="15"/>
        <v>23.457878040183292</v>
      </c>
      <c r="P52" s="142">
        <f t="shared" si="16"/>
        <v>76.542121959816711</v>
      </c>
      <c r="Q52" s="142"/>
      <c r="R52" s="142">
        <f>+S52+T52</f>
        <v>100</v>
      </c>
      <c r="S52" s="142">
        <f t="shared" si="17"/>
        <v>30.222496909765141</v>
      </c>
      <c r="T52" s="142">
        <f t="shared" si="18"/>
        <v>69.777503090234859</v>
      </c>
    </row>
    <row r="53" spans="1:20" s="79" customFormat="1" ht="15" customHeight="1" x14ac:dyDescent="0.25">
      <c r="A53" s="115" t="s">
        <v>11</v>
      </c>
      <c r="B53" s="142">
        <f t="shared" si="5"/>
        <v>100</v>
      </c>
      <c r="C53" s="142">
        <f t="shared" si="6"/>
        <v>27.17978676792756</v>
      </c>
      <c r="D53" s="142">
        <f t="shared" si="7"/>
        <v>72.820213232072433</v>
      </c>
      <c r="E53" s="142"/>
      <c r="F53" s="142">
        <f t="shared" si="8"/>
        <v>100</v>
      </c>
      <c r="G53" s="142">
        <f t="shared" si="9"/>
        <v>29.14691943127962</v>
      </c>
      <c r="H53" s="142">
        <f t="shared" si="10"/>
        <v>70.853080568720387</v>
      </c>
      <c r="I53" s="142"/>
      <c r="J53" s="142">
        <f t="shared" si="11"/>
        <v>99.999999999999986</v>
      </c>
      <c r="K53" s="142">
        <f t="shared" si="12"/>
        <v>15.346534653465346</v>
      </c>
      <c r="L53" s="142">
        <f t="shared" si="13"/>
        <v>84.653465346534645</v>
      </c>
      <c r="M53" s="142"/>
      <c r="N53" s="142">
        <f t="shared" si="14"/>
        <v>100</v>
      </c>
      <c r="O53" s="142">
        <f t="shared" si="15"/>
        <v>25.97402597402597</v>
      </c>
      <c r="P53" s="142">
        <f t="shared" si="16"/>
        <v>74.025974025974023</v>
      </c>
      <c r="Q53" s="142"/>
      <c r="R53" s="142">
        <f>+S53+T53</f>
        <v>99.999999999999986</v>
      </c>
      <c r="S53" s="142">
        <f t="shared" si="17"/>
        <v>31.913499344692003</v>
      </c>
      <c r="T53" s="142">
        <f t="shared" si="18"/>
        <v>68.086500655307987</v>
      </c>
    </row>
    <row r="54" spans="1:20" s="79" customFormat="1" ht="15" customHeight="1" x14ac:dyDescent="0.25">
      <c r="A54" s="115" t="s">
        <v>12</v>
      </c>
      <c r="B54" s="142">
        <f t="shared" si="5"/>
        <v>100</v>
      </c>
      <c r="C54" s="142">
        <f t="shared" si="6"/>
        <v>27.532704593854579</v>
      </c>
      <c r="D54" s="142">
        <f t="shared" si="7"/>
        <v>72.467295406145425</v>
      </c>
      <c r="E54" s="142"/>
      <c r="F54" s="142">
        <f t="shared" si="8"/>
        <v>100</v>
      </c>
      <c r="G54" s="142">
        <f t="shared" si="9"/>
        <v>31.871345029239766</v>
      </c>
      <c r="H54" s="142">
        <f t="shared" si="10"/>
        <v>68.128654970760238</v>
      </c>
      <c r="I54" s="142"/>
      <c r="J54" s="142">
        <f t="shared" si="11"/>
        <v>100</v>
      </c>
      <c r="K54" s="142">
        <f t="shared" si="12"/>
        <v>15</v>
      </c>
      <c r="L54" s="142">
        <f t="shared" si="13"/>
        <v>85</v>
      </c>
      <c r="M54" s="142"/>
      <c r="N54" s="142">
        <f t="shared" si="14"/>
        <v>100</v>
      </c>
      <c r="O54" s="142">
        <f t="shared" si="15"/>
        <v>26.885043263288011</v>
      </c>
      <c r="P54" s="142">
        <f t="shared" si="16"/>
        <v>73.114956736711989</v>
      </c>
      <c r="Q54" s="142"/>
      <c r="R54" s="142">
        <f>+S54+T54</f>
        <v>100</v>
      </c>
      <c r="S54" s="142">
        <f t="shared" si="17"/>
        <v>30.541871921182267</v>
      </c>
      <c r="T54" s="142">
        <f t="shared" si="18"/>
        <v>69.458128078817737</v>
      </c>
    </row>
    <row r="55" spans="1:20" s="79" customFormat="1" ht="15" customHeight="1" x14ac:dyDescent="0.25">
      <c r="A55" s="115" t="s">
        <v>13</v>
      </c>
      <c r="B55" s="142">
        <f t="shared" si="5"/>
        <v>100</v>
      </c>
      <c r="C55" s="142">
        <f t="shared" si="6"/>
        <v>29.343936381709739</v>
      </c>
      <c r="D55" s="142">
        <f t="shared" si="7"/>
        <v>70.656063618290261</v>
      </c>
      <c r="E55" s="142"/>
      <c r="F55" s="142">
        <f t="shared" si="8"/>
        <v>100</v>
      </c>
      <c r="G55" s="142">
        <f t="shared" si="9"/>
        <v>37.681159420289859</v>
      </c>
      <c r="H55" s="142">
        <f t="shared" si="10"/>
        <v>62.318840579710141</v>
      </c>
      <c r="I55" s="142"/>
      <c r="J55" s="142">
        <f t="shared" si="11"/>
        <v>100</v>
      </c>
      <c r="K55" s="142">
        <f t="shared" si="12"/>
        <v>21.818181818181817</v>
      </c>
      <c r="L55" s="142">
        <f t="shared" si="13"/>
        <v>78.181818181818187</v>
      </c>
      <c r="M55" s="142"/>
      <c r="N55" s="142">
        <f t="shared" si="14"/>
        <v>99.999999999999986</v>
      </c>
      <c r="O55" s="142">
        <f t="shared" si="15"/>
        <v>28.820729772607084</v>
      </c>
      <c r="P55" s="142">
        <f t="shared" si="16"/>
        <v>71.179270227392905</v>
      </c>
      <c r="Q55" s="142"/>
      <c r="R55" s="142">
        <f>+S55+T55</f>
        <v>100</v>
      </c>
      <c r="S55" s="142">
        <f t="shared" si="17"/>
        <v>29.930394431554525</v>
      </c>
      <c r="T55" s="142">
        <f t="shared" si="18"/>
        <v>70.069605568445482</v>
      </c>
    </row>
    <row r="56" spans="1:20" s="79" customFormat="1" ht="15" customHeight="1" x14ac:dyDescent="0.25">
      <c r="A56" s="115" t="s">
        <v>14</v>
      </c>
      <c r="B56" s="142">
        <f t="shared" si="5"/>
        <v>100</v>
      </c>
      <c r="C56" s="142">
        <f t="shared" si="6"/>
        <v>31.706341268253652</v>
      </c>
      <c r="D56" s="142">
        <f t="shared" si="7"/>
        <v>68.293658731746348</v>
      </c>
      <c r="E56" s="142"/>
      <c r="F56" s="142">
        <f t="shared" si="8"/>
        <v>100</v>
      </c>
      <c r="G56" s="142">
        <f t="shared" si="9"/>
        <v>37.969924812030072</v>
      </c>
      <c r="H56" s="142">
        <f t="shared" si="10"/>
        <v>62.030075187969928</v>
      </c>
      <c r="I56" s="142"/>
      <c r="J56" s="142">
        <f t="shared" si="11"/>
        <v>100</v>
      </c>
      <c r="K56" s="142">
        <f t="shared" si="12"/>
        <v>12.844036697247708</v>
      </c>
      <c r="L56" s="142">
        <f t="shared" si="13"/>
        <v>87.155963302752298</v>
      </c>
      <c r="M56" s="142"/>
      <c r="N56" s="142">
        <f t="shared" si="14"/>
        <v>100.00000000000001</v>
      </c>
      <c r="O56" s="142">
        <f t="shared" si="15"/>
        <v>31.781701444622794</v>
      </c>
      <c r="P56" s="142">
        <f t="shared" si="16"/>
        <v>68.218298555377217</v>
      </c>
      <c r="Q56" s="142"/>
      <c r="R56" s="142">
        <f t="shared" ref="R56:R58" si="20">+S56+T56</f>
        <v>100</v>
      </c>
      <c r="S56" s="142">
        <f t="shared" si="17"/>
        <v>31.82844243792325</v>
      </c>
      <c r="T56" s="142">
        <f t="shared" si="18"/>
        <v>68.171557562076742</v>
      </c>
    </row>
    <row r="57" spans="1:20" s="79" customFormat="1" ht="15" customHeight="1" x14ac:dyDescent="0.25">
      <c r="A57" s="115" t="s">
        <v>15</v>
      </c>
      <c r="B57" s="142">
        <f t="shared" si="5"/>
        <v>100</v>
      </c>
      <c r="C57" s="142">
        <f t="shared" si="6"/>
        <v>30.212765957446809</v>
      </c>
      <c r="D57" s="142">
        <f t="shared" si="7"/>
        <v>69.787234042553195</v>
      </c>
      <c r="E57" s="142"/>
      <c r="F57" s="142">
        <f t="shared" si="8"/>
        <v>100</v>
      </c>
      <c r="G57" s="142">
        <f t="shared" si="9"/>
        <v>36.111111111111107</v>
      </c>
      <c r="H57" s="142">
        <f t="shared" si="10"/>
        <v>63.888888888888886</v>
      </c>
      <c r="I57" s="142"/>
      <c r="J57" s="142">
        <f t="shared" si="11"/>
        <v>100</v>
      </c>
      <c r="K57" s="142">
        <f t="shared" si="12"/>
        <v>10.714285714285714</v>
      </c>
      <c r="L57" s="142">
        <f t="shared" si="13"/>
        <v>89.285714285714292</v>
      </c>
      <c r="M57" s="142"/>
      <c r="N57" s="142">
        <f t="shared" si="14"/>
        <v>100</v>
      </c>
      <c r="O57" s="142">
        <f t="shared" si="15"/>
        <v>29.866412213740457</v>
      </c>
      <c r="P57" s="142">
        <f t="shared" si="16"/>
        <v>70.13358778625954</v>
      </c>
      <c r="Q57" s="142"/>
      <c r="R57" s="142">
        <f t="shared" si="20"/>
        <v>100</v>
      </c>
      <c r="S57" s="142">
        <f t="shared" si="17"/>
        <v>32.061068702290072</v>
      </c>
      <c r="T57" s="142">
        <f t="shared" si="18"/>
        <v>67.938931297709928</v>
      </c>
    </row>
    <row r="58" spans="1:20" s="79" customFormat="1" ht="15" customHeight="1" x14ac:dyDescent="0.25">
      <c r="A58" s="115" t="s">
        <v>16</v>
      </c>
      <c r="B58" s="142">
        <f t="shared" si="5"/>
        <v>99.999999999999986</v>
      </c>
      <c r="C58" s="142">
        <f t="shared" si="6"/>
        <v>25.508651834949607</v>
      </c>
      <c r="D58" s="142">
        <f t="shared" si="7"/>
        <v>74.491348165050383</v>
      </c>
      <c r="E58" s="142"/>
      <c r="F58" s="142">
        <f t="shared" si="8"/>
        <v>100</v>
      </c>
      <c r="G58" s="142">
        <f t="shared" si="9"/>
        <v>31.826741996233523</v>
      </c>
      <c r="H58" s="142">
        <f t="shared" si="10"/>
        <v>68.173258003766477</v>
      </c>
      <c r="I58" s="142"/>
      <c r="J58" s="142">
        <f t="shared" si="11"/>
        <v>100</v>
      </c>
      <c r="K58" s="142">
        <f t="shared" si="12"/>
        <v>14.342629482071715</v>
      </c>
      <c r="L58" s="142">
        <f t="shared" si="13"/>
        <v>85.657370517928285</v>
      </c>
      <c r="M58" s="142"/>
      <c r="N58" s="142">
        <f t="shared" si="14"/>
        <v>100</v>
      </c>
      <c r="O58" s="142">
        <f t="shared" si="15"/>
        <v>24.57165109034268</v>
      </c>
      <c r="P58" s="142">
        <f t="shared" si="16"/>
        <v>75.428348909657316</v>
      </c>
      <c r="Q58" s="142"/>
      <c r="R58" s="142">
        <f t="shared" si="20"/>
        <v>100</v>
      </c>
      <c r="S58" s="142">
        <f t="shared" si="17"/>
        <v>28.789370078740156</v>
      </c>
      <c r="T58" s="142">
        <f t="shared" si="18"/>
        <v>71.210629921259837</v>
      </c>
    </row>
    <row r="59" spans="1:20" s="79" customFormat="1" ht="15" customHeight="1" x14ac:dyDescent="0.25">
      <c r="A59" s="115" t="s">
        <v>17</v>
      </c>
      <c r="B59" s="142">
        <f t="shared" si="5"/>
        <v>100</v>
      </c>
      <c r="C59" s="142">
        <f t="shared" si="6"/>
        <v>26.061543751074439</v>
      </c>
      <c r="D59" s="142">
        <f t="shared" si="7"/>
        <v>73.938456248925561</v>
      </c>
      <c r="E59" s="142"/>
      <c r="F59" s="142">
        <f t="shared" si="8"/>
        <v>100</v>
      </c>
      <c r="G59" s="142">
        <f t="shared" si="9"/>
        <v>26.119402985074625</v>
      </c>
      <c r="H59" s="142">
        <f t="shared" si="10"/>
        <v>73.880597014925371</v>
      </c>
      <c r="I59" s="142"/>
      <c r="J59" s="142">
        <f t="shared" si="11"/>
        <v>100</v>
      </c>
      <c r="K59" s="142">
        <f t="shared" si="12"/>
        <v>12.598425196850393</v>
      </c>
      <c r="L59" s="142">
        <f t="shared" si="13"/>
        <v>87.4015748031496</v>
      </c>
      <c r="M59" s="142"/>
      <c r="N59" s="142">
        <f t="shared" si="14"/>
        <v>100</v>
      </c>
      <c r="O59" s="142">
        <f t="shared" si="15"/>
        <v>25.990382413556219</v>
      </c>
      <c r="P59" s="142">
        <f t="shared" si="16"/>
        <v>74.009617586443781</v>
      </c>
      <c r="Q59" s="142"/>
      <c r="R59" s="142">
        <f t="shared" ref="R59:R68" si="21">+S59+T59</f>
        <v>100</v>
      </c>
      <c r="S59" s="142">
        <f t="shared" si="17"/>
        <v>27.962085308056871</v>
      </c>
      <c r="T59" s="142">
        <f t="shared" si="18"/>
        <v>72.037914691943129</v>
      </c>
    </row>
    <row r="60" spans="1:20" s="79" customFormat="1" ht="15" customHeight="1" x14ac:dyDescent="0.25">
      <c r="A60" s="115" t="s">
        <v>18</v>
      </c>
      <c r="B60" s="142">
        <f t="shared" si="5"/>
        <v>100</v>
      </c>
      <c r="C60" s="142">
        <f t="shared" si="6"/>
        <v>29.354207436399214</v>
      </c>
      <c r="D60" s="142">
        <f t="shared" si="7"/>
        <v>70.645792563600779</v>
      </c>
      <c r="E60" s="142"/>
      <c r="F60" s="142">
        <f t="shared" si="8"/>
        <v>100</v>
      </c>
      <c r="G60" s="142">
        <f t="shared" si="9"/>
        <v>38.785046728971963</v>
      </c>
      <c r="H60" s="142">
        <f t="shared" si="10"/>
        <v>61.214953271028037</v>
      </c>
      <c r="I60" s="142"/>
      <c r="J60" s="142">
        <f t="shared" si="11"/>
        <v>100</v>
      </c>
      <c r="K60" s="142">
        <f t="shared" si="12"/>
        <v>16.551724137931036</v>
      </c>
      <c r="L60" s="142">
        <f t="shared" si="13"/>
        <v>83.448275862068968</v>
      </c>
      <c r="M60" s="142"/>
      <c r="N60" s="142">
        <f t="shared" si="14"/>
        <v>100</v>
      </c>
      <c r="O60" s="142">
        <f t="shared" si="15"/>
        <v>29.419729206963254</v>
      </c>
      <c r="P60" s="142">
        <f t="shared" si="16"/>
        <v>70.580270793036746</v>
      </c>
      <c r="Q60" s="142"/>
      <c r="R60" s="142">
        <f t="shared" si="21"/>
        <v>100</v>
      </c>
      <c r="S60" s="142">
        <f t="shared" si="17"/>
        <v>27.569099929128278</v>
      </c>
      <c r="T60" s="142">
        <f t="shared" si="18"/>
        <v>72.430900070871715</v>
      </c>
    </row>
    <row r="61" spans="1:20" s="79" customFormat="1" ht="15" customHeight="1" x14ac:dyDescent="0.25">
      <c r="A61" s="115" t="s">
        <v>19</v>
      </c>
      <c r="B61" s="142">
        <f t="shared" si="5"/>
        <v>100</v>
      </c>
      <c r="C61" s="142">
        <f t="shared" si="6"/>
        <v>34.455370650529495</v>
      </c>
      <c r="D61" s="142">
        <f t="shared" si="7"/>
        <v>65.544629349470497</v>
      </c>
      <c r="E61" s="142"/>
      <c r="F61" s="142">
        <f t="shared" si="8"/>
        <v>100</v>
      </c>
      <c r="G61" s="142">
        <f t="shared" si="9"/>
        <v>37.016574585635361</v>
      </c>
      <c r="H61" s="142">
        <f t="shared" si="10"/>
        <v>62.983425414364632</v>
      </c>
      <c r="I61" s="142"/>
      <c r="J61" s="142">
        <f t="shared" si="11"/>
        <v>100</v>
      </c>
      <c r="K61" s="142">
        <f t="shared" si="12"/>
        <v>27.27272727272727</v>
      </c>
      <c r="L61" s="142">
        <f t="shared" si="13"/>
        <v>72.727272727272734</v>
      </c>
      <c r="M61" s="142"/>
      <c r="N61" s="142">
        <f t="shared" si="14"/>
        <v>100</v>
      </c>
      <c r="O61" s="142">
        <f t="shared" si="15"/>
        <v>34.858044164037857</v>
      </c>
      <c r="P61" s="142">
        <f t="shared" si="16"/>
        <v>65.141955835962136</v>
      </c>
      <c r="Q61" s="142"/>
      <c r="R61" s="142">
        <f t="shared" si="21"/>
        <v>100</v>
      </c>
      <c r="S61" s="142">
        <f t="shared" si="17"/>
        <v>32.806324110671937</v>
      </c>
      <c r="T61" s="142">
        <f t="shared" si="18"/>
        <v>67.193675889328063</v>
      </c>
    </row>
    <row r="62" spans="1:20" s="79" customFormat="1" ht="15" customHeight="1" x14ac:dyDescent="0.25">
      <c r="A62" s="154" t="s">
        <v>20</v>
      </c>
      <c r="B62" s="142">
        <f t="shared" si="5"/>
        <v>99.999999999999986</v>
      </c>
      <c r="C62" s="142">
        <f t="shared" si="6"/>
        <v>26.765261870343597</v>
      </c>
      <c r="D62" s="142">
        <f t="shared" si="7"/>
        <v>73.234738129656392</v>
      </c>
      <c r="E62" s="142"/>
      <c r="F62" s="142">
        <f t="shared" si="8"/>
        <v>100</v>
      </c>
      <c r="G62" s="142">
        <f t="shared" si="9"/>
        <v>25.777777777777779</v>
      </c>
      <c r="H62" s="142">
        <f t="shared" si="10"/>
        <v>74.222222222222229</v>
      </c>
      <c r="I62" s="142"/>
      <c r="J62" s="142">
        <f t="shared" si="11"/>
        <v>100</v>
      </c>
      <c r="K62" s="142">
        <f t="shared" si="12"/>
        <v>11.688311688311687</v>
      </c>
      <c r="L62" s="142">
        <f t="shared" si="13"/>
        <v>88.311688311688314</v>
      </c>
      <c r="M62" s="142"/>
      <c r="N62" s="142">
        <f t="shared" si="14"/>
        <v>100</v>
      </c>
      <c r="O62" s="142">
        <f t="shared" si="15"/>
        <v>25.296680186270095</v>
      </c>
      <c r="P62" s="142">
        <f t="shared" si="16"/>
        <v>74.703319813729905</v>
      </c>
      <c r="Q62" s="142"/>
      <c r="R62" s="142">
        <f t="shared" si="21"/>
        <v>100</v>
      </c>
      <c r="S62" s="142">
        <f t="shared" si="17"/>
        <v>35.045317220543808</v>
      </c>
      <c r="T62" s="142">
        <f t="shared" si="18"/>
        <v>64.954682779456192</v>
      </c>
    </row>
    <row r="63" spans="1:20" s="79" customFormat="1" ht="15" customHeight="1" x14ac:dyDescent="0.25">
      <c r="A63" s="115" t="s">
        <v>21</v>
      </c>
      <c r="B63" s="142">
        <f t="shared" si="5"/>
        <v>100</v>
      </c>
      <c r="C63" s="142">
        <f t="shared" si="6"/>
        <v>31.899538106235564</v>
      </c>
      <c r="D63" s="142">
        <f t="shared" si="7"/>
        <v>68.100461893764432</v>
      </c>
      <c r="E63" s="142"/>
      <c r="F63" s="142">
        <f t="shared" si="8"/>
        <v>100</v>
      </c>
      <c r="G63" s="142">
        <f t="shared" si="9"/>
        <v>43.678160919540232</v>
      </c>
      <c r="H63" s="142">
        <f t="shared" si="10"/>
        <v>56.321839080459768</v>
      </c>
      <c r="I63" s="142"/>
      <c r="J63" s="142">
        <f t="shared" si="11"/>
        <v>100</v>
      </c>
      <c r="K63" s="142">
        <f t="shared" si="12"/>
        <v>13.698630136986301</v>
      </c>
      <c r="L63" s="142">
        <f t="shared" si="13"/>
        <v>86.301369863013704</v>
      </c>
      <c r="M63" s="142"/>
      <c r="N63" s="142">
        <f t="shared" si="14"/>
        <v>100</v>
      </c>
      <c r="O63" s="142">
        <f t="shared" si="15"/>
        <v>31.127356675644478</v>
      </c>
      <c r="P63" s="142">
        <f t="shared" si="16"/>
        <v>68.872643324355522</v>
      </c>
      <c r="Q63" s="142"/>
      <c r="R63" s="142">
        <f t="shared" si="21"/>
        <v>100</v>
      </c>
      <c r="S63" s="142">
        <f t="shared" si="17"/>
        <v>33.980582524271846</v>
      </c>
      <c r="T63" s="142">
        <f t="shared" si="18"/>
        <v>66.019417475728162</v>
      </c>
    </row>
    <row r="64" spans="1:20" s="79" customFormat="1" ht="15" customHeight="1" x14ac:dyDescent="0.25">
      <c r="A64" s="115" t="s">
        <v>22</v>
      </c>
      <c r="B64" s="142">
        <f t="shared" si="5"/>
        <v>100</v>
      </c>
      <c r="C64" s="142">
        <f t="shared" si="6"/>
        <v>24.161539988092876</v>
      </c>
      <c r="D64" s="142">
        <f t="shared" si="7"/>
        <v>75.838460011907131</v>
      </c>
      <c r="E64" s="142"/>
      <c r="F64" s="142">
        <f t="shared" si="8"/>
        <v>100</v>
      </c>
      <c r="G64" s="142">
        <f t="shared" si="9"/>
        <v>25.671140939597315</v>
      </c>
      <c r="H64" s="142">
        <f t="shared" si="10"/>
        <v>74.328859060402692</v>
      </c>
      <c r="I64" s="142"/>
      <c r="J64" s="142">
        <f t="shared" si="11"/>
        <v>100</v>
      </c>
      <c r="K64" s="142">
        <f t="shared" si="12"/>
        <v>15.325670498084291</v>
      </c>
      <c r="L64" s="142">
        <f t="shared" si="13"/>
        <v>84.674329501915707</v>
      </c>
      <c r="M64" s="142"/>
      <c r="N64" s="142">
        <f t="shared" si="14"/>
        <v>100</v>
      </c>
      <c r="O64" s="142">
        <f t="shared" si="15"/>
        <v>23.092396406061418</v>
      </c>
      <c r="P64" s="142">
        <f t="shared" si="16"/>
        <v>76.907603593938575</v>
      </c>
      <c r="Q64" s="142"/>
      <c r="R64" s="142">
        <f t="shared" si="21"/>
        <v>100</v>
      </c>
      <c r="S64" s="142">
        <f t="shared" si="17"/>
        <v>29.478458049886619</v>
      </c>
      <c r="T64" s="142">
        <f t="shared" si="18"/>
        <v>70.521541950113374</v>
      </c>
    </row>
    <row r="65" spans="1:20" s="79" customFormat="1" ht="15" customHeight="1" x14ac:dyDescent="0.25">
      <c r="A65" s="115" t="s">
        <v>23</v>
      </c>
      <c r="B65" s="142">
        <f t="shared" si="5"/>
        <v>100</v>
      </c>
      <c r="C65" s="142">
        <f t="shared" si="6"/>
        <v>30.962521294718908</v>
      </c>
      <c r="D65" s="142">
        <f t="shared" si="7"/>
        <v>69.037478705281089</v>
      </c>
      <c r="E65" s="142"/>
      <c r="F65" s="142">
        <f t="shared" si="8"/>
        <v>100</v>
      </c>
      <c r="G65" s="142">
        <f t="shared" si="9"/>
        <v>37.984496124031011</v>
      </c>
      <c r="H65" s="142">
        <f t="shared" si="10"/>
        <v>62.015503875968989</v>
      </c>
      <c r="I65" s="142"/>
      <c r="J65" s="142">
        <f t="shared" si="11"/>
        <v>100</v>
      </c>
      <c r="K65" s="142">
        <f t="shared" si="12"/>
        <v>7.5</v>
      </c>
      <c r="L65" s="142">
        <f t="shared" si="13"/>
        <v>92.5</v>
      </c>
      <c r="M65" s="142"/>
      <c r="N65" s="142">
        <f t="shared" si="14"/>
        <v>100</v>
      </c>
      <c r="O65" s="142">
        <f t="shared" si="15"/>
        <v>32.359813084112147</v>
      </c>
      <c r="P65" s="142">
        <f t="shared" si="16"/>
        <v>67.640186915887853</v>
      </c>
      <c r="Q65" s="142"/>
      <c r="R65" s="142">
        <f t="shared" si="21"/>
        <v>100.00000000000001</v>
      </c>
      <c r="S65" s="142">
        <f t="shared" si="17"/>
        <v>25.910064239828696</v>
      </c>
      <c r="T65" s="142">
        <f t="shared" si="18"/>
        <v>74.089935760171315</v>
      </c>
    </row>
    <row r="66" spans="1:20" s="79" customFormat="1" ht="15" customHeight="1" x14ac:dyDescent="0.25">
      <c r="A66" s="115" t="s">
        <v>24</v>
      </c>
      <c r="B66" s="142">
        <f t="shared" si="5"/>
        <v>99.999999999999986</v>
      </c>
      <c r="C66" s="142">
        <f t="shared" si="6"/>
        <v>25.493082131292315</v>
      </c>
      <c r="D66" s="142">
        <f t="shared" si="7"/>
        <v>74.506917868707674</v>
      </c>
      <c r="E66" s="142"/>
      <c r="F66" s="142">
        <f t="shared" si="8"/>
        <v>100</v>
      </c>
      <c r="G66" s="142">
        <f t="shared" si="9"/>
        <v>26.666666666666668</v>
      </c>
      <c r="H66" s="142">
        <f t="shared" si="10"/>
        <v>73.333333333333329</v>
      </c>
      <c r="I66" s="142"/>
      <c r="J66" s="142">
        <f t="shared" si="11"/>
        <v>100</v>
      </c>
      <c r="K66" s="142">
        <f t="shared" si="12"/>
        <v>8.75</v>
      </c>
      <c r="L66" s="142">
        <f t="shared" si="13"/>
        <v>91.25</v>
      </c>
      <c r="M66" s="142"/>
      <c r="N66" s="142">
        <f t="shared" si="14"/>
        <v>100</v>
      </c>
      <c r="O66" s="142">
        <f t="shared" si="15"/>
        <v>25.088617565970857</v>
      </c>
      <c r="P66" s="142">
        <f t="shared" si="16"/>
        <v>74.91138243402915</v>
      </c>
      <c r="Q66" s="142"/>
      <c r="R66" s="142">
        <f t="shared" si="21"/>
        <v>100</v>
      </c>
      <c r="S66" s="142">
        <f t="shared" si="17"/>
        <v>29.096989966555181</v>
      </c>
      <c r="T66" s="142">
        <f t="shared" si="18"/>
        <v>70.903010033444815</v>
      </c>
    </row>
    <row r="67" spans="1:20" s="79" customFormat="1" ht="15" customHeight="1" x14ac:dyDescent="0.25">
      <c r="A67" s="115" t="s">
        <v>25</v>
      </c>
      <c r="B67" s="142">
        <f t="shared" si="5"/>
        <v>100</v>
      </c>
      <c r="C67" s="142">
        <f t="shared" si="6"/>
        <v>31.77537495640042</v>
      </c>
      <c r="D67" s="142">
        <f t="shared" si="7"/>
        <v>68.224625043599588</v>
      </c>
      <c r="E67" s="142"/>
      <c r="F67" s="142">
        <f t="shared" si="8"/>
        <v>100</v>
      </c>
      <c r="G67" s="142">
        <f t="shared" si="9"/>
        <v>36.969696969696969</v>
      </c>
      <c r="H67" s="142">
        <f t="shared" si="10"/>
        <v>63.030303030303024</v>
      </c>
      <c r="I67" s="142"/>
      <c r="J67" s="142">
        <f t="shared" si="11"/>
        <v>100.00000000000001</v>
      </c>
      <c r="K67" s="142">
        <f t="shared" si="12"/>
        <v>10.76923076923077</v>
      </c>
      <c r="L67" s="142">
        <f t="shared" si="13"/>
        <v>89.230769230769241</v>
      </c>
      <c r="M67" s="142"/>
      <c r="N67" s="142">
        <f t="shared" si="14"/>
        <v>100</v>
      </c>
      <c r="O67" s="142">
        <f t="shared" si="15"/>
        <v>32.460732984293195</v>
      </c>
      <c r="P67" s="142">
        <f t="shared" si="16"/>
        <v>67.539267015706798</v>
      </c>
      <c r="Q67" s="142"/>
      <c r="R67" s="142">
        <f t="shared" si="21"/>
        <v>100</v>
      </c>
      <c r="S67" s="142">
        <f t="shared" si="17"/>
        <v>30.037313432835823</v>
      </c>
      <c r="T67" s="142">
        <f t="shared" si="18"/>
        <v>69.962686567164184</v>
      </c>
    </row>
    <row r="68" spans="1:20" s="79" customFormat="1" ht="15" customHeight="1" x14ac:dyDescent="0.25">
      <c r="A68" s="115" t="s">
        <v>26</v>
      </c>
      <c r="B68" s="142">
        <f t="shared" si="5"/>
        <v>100</v>
      </c>
      <c r="C68" s="142">
        <f t="shared" si="6"/>
        <v>28.986349114144645</v>
      </c>
      <c r="D68" s="142">
        <f t="shared" si="7"/>
        <v>71.013650885855355</v>
      </c>
      <c r="E68" s="142"/>
      <c r="F68" s="142">
        <f t="shared" si="8"/>
        <v>100</v>
      </c>
      <c r="G68" s="142">
        <f t="shared" si="9"/>
        <v>20</v>
      </c>
      <c r="H68" s="142">
        <f t="shared" si="10"/>
        <v>80</v>
      </c>
      <c r="I68" s="142"/>
      <c r="J68" s="142">
        <f t="shared" si="11"/>
        <v>100.00000000000001</v>
      </c>
      <c r="K68" s="142">
        <f t="shared" si="12"/>
        <v>4.1666666666666661</v>
      </c>
      <c r="L68" s="142">
        <f t="shared" si="13"/>
        <v>95.833333333333343</v>
      </c>
      <c r="M68" s="142"/>
      <c r="N68" s="142">
        <f t="shared" si="14"/>
        <v>100</v>
      </c>
      <c r="O68" s="142">
        <f t="shared" si="15"/>
        <v>30.584192439862544</v>
      </c>
      <c r="P68" s="142">
        <f t="shared" si="16"/>
        <v>69.415807560137452</v>
      </c>
      <c r="Q68" s="142"/>
      <c r="R68" s="142">
        <f t="shared" si="21"/>
        <v>100</v>
      </c>
      <c r="S68" s="142">
        <f t="shared" si="17"/>
        <v>27.898550724637683</v>
      </c>
      <c r="T68" s="142">
        <f t="shared" si="18"/>
        <v>72.101449275362313</v>
      </c>
    </row>
    <row r="69" spans="1:20" s="79" customFormat="1" ht="15" customHeight="1" x14ac:dyDescent="0.25">
      <c r="A69" s="115" t="s">
        <v>27</v>
      </c>
      <c r="B69" s="142">
        <f t="shared" ref="B69:B77" si="22">+C69+D69</f>
        <v>100.00000000000001</v>
      </c>
      <c r="C69" s="142">
        <f t="shared" si="6"/>
        <v>26.782752902155888</v>
      </c>
      <c r="D69" s="142">
        <f t="shared" si="7"/>
        <v>73.217247097844123</v>
      </c>
      <c r="E69" s="142"/>
      <c r="F69" s="142">
        <f t="shared" ref="F69:F77" si="23">+G69+H69</f>
        <v>100</v>
      </c>
      <c r="G69" s="142">
        <f t="shared" si="9"/>
        <v>29.508196721311474</v>
      </c>
      <c r="H69" s="142">
        <f t="shared" si="10"/>
        <v>70.491803278688522</v>
      </c>
      <c r="I69" s="142"/>
      <c r="J69" s="142">
        <f t="shared" ref="J69:J77" si="24">+K69+L69</f>
        <v>100</v>
      </c>
      <c r="K69" s="142">
        <f t="shared" si="12"/>
        <v>9.2592592592592595</v>
      </c>
      <c r="L69" s="142">
        <f t="shared" si="13"/>
        <v>90.740740740740748</v>
      </c>
      <c r="M69" s="142"/>
      <c r="N69" s="142">
        <f t="shared" ref="N69:N77" si="25">+O69+P69</f>
        <v>99.999999999999986</v>
      </c>
      <c r="O69" s="142">
        <f t="shared" si="15"/>
        <v>26.883468834688344</v>
      </c>
      <c r="P69" s="142">
        <f t="shared" si="16"/>
        <v>73.116531165311642</v>
      </c>
      <c r="Q69" s="142"/>
      <c r="R69" s="142">
        <f t="shared" ref="R69:R77" si="26">+S69+T69</f>
        <v>100</v>
      </c>
      <c r="S69" s="142">
        <f t="shared" si="17"/>
        <v>27.877237851662407</v>
      </c>
      <c r="T69" s="142">
        <f t="shared" si="18"/>
        <v>72.1227621483376</v>
      </c>
    </row>
    <row r="70" spans="1:20" s="79" customFormat="1" ht="15" customHeight="1" x14ac:dyDescent="0.25">
      <c r="A70" s="115" t="s">
        <v>28</v>
      </c>
      <c r="B70" s="142">
        <f t="shared" si="22"/>
        <v>100</v>
      </c>
      <c r="C70" s="142">
        <f t="shared" si="6"/>
        <v>27.812865497076022</v>
      </c>
      <c r="D70" s="142">
        <f t="shared" si="7"/>
        <v>72.187134502923982</v>
      </c>
      <c r="E70" s="142"/>
      <c r="F70" s="142">
        <f t="shared" si="23"/>
        <v>100</v>
      </c>
      <c r="G70" s="142">
        <f t="shared" si="9"/>
        <v>27.500000000000004</v>
      </c>
      <c r="H70" s="142">
        <f t="shared" si="10"/>
        <v>72.5</v>
      </c>
      <c r="I70" s="142"/>
      <c r="J70" s="142">
        <f t="shared" si="24"/>
        <v>100</v>
      </c>
      <c r="K70" s="142">
        <f t="shared" si="12"/>
        <v>12.5</v>
      </c>
      <c r="L70" s="142">
        <f t="shared" si="13"/>
        <v>87.5</v>
      </c>
      <c r="M70" s="142"/>
      <c r="N70" s="142">
        <f t="shared" si="25"/>
        <v>100.00000000000001</v>
      </c>
      <c r="O70" s="142">
        <f t="shared" si="15"/>
        <v>28.039465308720562</v>
      </c>
      <c r="P70" s="142">
        <f t="shared" si="16"/>
        <v>71.960534691279449</v>
      </c>
      <c r="Q70" s="142"/>
      <c r="R70" s="142">
        <f t="shared" si="26"/>
        <v>100</v>
      </c>
      <c r="S70" s="142">
        <f t="shared" si="17"/>
        <v>28.639053254437869</v>
      </c>
      <c r="T70" s="142">
        <f t="shared" si="18"/>
        <v>71.360946745562131</v>
      </c>
    </row>
    <row r="71" spans="1:20" s="79" customFormat="1" ht="15" customHeight="1" x14ac:dyDescent="0.25">
      <c r="A71" s="115" t="s">
        <v>29</v>
      </c>
      <c r="B71" s="142">
        <f t="shared" si="22"/>
        <v>100</v>
      </c>
      <c r="C71" s="142">
        <f t="shared" si="6"/>
        <v>33.192175841903612</v>
      </c>
      <c r="D71" s="142">
        <f t="shared" si="7"/>
        <v>66.807824158096381</v>
      </c>
      <c r="E71" s="142"/>
      <c r="F71" s="142">
        <f t="shared" si="23"/>
        <v>100</v>
      </c>
      <c r="G71" s="142">
        <f t="shared" si="9"/>
        <v>42.028985507246375</v>
      </c>
      <c r="H71" s="142">
        <f t="shared" si="10"/>
        <v>57.971014492753625</v>
      </c>
      <c r="I71" s="142"/>
      <c r="J71" s="142">
        <f t="shared" si="24"/>
        <v>100</v>
      </c>
      <c r="K71" s="142">
        <f t="shared" si="12"/>
        <v>19.780219780219781</v>
      </c>
      <c r="L71" s="142">
        <f t="shared" si="13"/>
        <v>80.219780219780219</v>
      </c>
      <c r="M71" s="142"/>
      <c r="N71" s="142">
        <f t="shared" si="25"/>
        <v>100.00000000000001</v>
      </c>
      <c r="O71" s="142">
        <f t="shared" si="15"/>
        <v>33.699437449772304</v>
      </c>
      <c r="P71" s="142">
        <f t="shared" si="16"/>
        <v>66.30056255022771</v>
      </c>
      <c r="Q71" s="142"/>
      <c r="R71" s="142">
        <f t="shared" si="26"/>
        <v>100</v>
      </c>
      <c r="S71" s="142">
        <f t="shared" si="17"/>
        <v>29.56926658905704</v>
      </c>
      <c r="T71" s="142">
        <f t="shared" si="18"/>
        <v>70.430733410942963</v>
      </c>
    </row>
    <row r="72" spans="1:20" s="79" customFormat="1" ht="15" customHeight="1" x14ac:dyDescent="0.25">
      <c r="A72" s="115" t="s">
        <v>30</v>
      </c>
      <c r="B72" s="142">
        <f t="shared" si="22"/>
        <v>100</v>
      </c>
      <c r="C72" s="142">
        <f t="shared" si="6"/>
        <v>28.115653040877369</v>
      </c>
      <c r="D72" s="142">
        <f t="shared" si="7"/>
        <v>71.884346959122638</v>
      </c>
      <c r="E72" s="142"/>
      <c r="F72" s="142">
        <f t="shared" si="23"/>
        <v>100</v>
      </c>
      <c r="G72" s="142">
        <f t="shared" si="9"/>
        <v>43.30708661417323</v>
      </c>
      <c r="H72" s="142">
        <f t="shared" si="10"/>
        <v>56.69291338582677</v>
      </c>
      <c r="I72" s="142"/>
      <c r="J72" s="142">
        <f t="shared" si="24"/>
        <v>100</v>
      </c>
      <c r="K72" s="142">
        <f t="shared" si="12"/>
        <v>13.043478260869565</v>
      </c>
      <c r="L72" s="142">
        <f t="shared" si="13"/>
        <v>86.956521739130437</v>
      </c>
      <c r="M72" s="142"/>
      <c r="N72" s="142">
        <f t="shared" si="25"/>
        <v>100</v>
      </c>
      <c r="O72" s="142">
        <f t="shared" si="15"/>
        <v>27.53319357092942</v>
      </c>
      <c r="P72" s="142">
        <f t="shared" si="16"/>
        <v>72.466806429070587</v>
      </c>
      <c r="Q72" s="142"/>
      <c r="R72" s="142">
        <f t="shared" si="26"/>
        <v>100</v>
      </c>
      <c r="S72" s="142">
        <f t="shared" si="17"/>
        <v>27.114427860696516</v>
      </c>
      <c r="T72" s="142">
        <f t="shared" si="18"/>
        <v>72.885572139303477</v>
      </c>
    </row>
    <row r="73" spans="1:20" s="79" customFormat="1" ht="15" customHeight="1" x14ac:dyDescent="0.25">
      <c r="A73" s="115" t="s">
        <v>208</v>
      </c>
      <c r="B73" s="142">
        <f t="shared" si="22"/>
        <v>100</v>
      </c>
      <c r="C73" s="142">
        <f t="shared" si="6"/>
        <v>34.543391945547363</v>
      </c>
      <c r="D73" s="142">
        <f t="shared" si="7"/>
        <v>65.45660805445263</v>
      </c>
      <c r="E73" s="142"/>
      <c r="F73" s="142">
        <f t="shared" si="23"/>
        <v>100</v>
      </c>
      <c r="G73" s="142">
        <f t="shared" si="9"/>
        <v>41.899441340782126</v>
      </c>
      <c r="H73" s="142">
        <f t="shared" si="10"/>
        <v>58.100558659217882</v>
      </c>
      <c r="I73" s="142"/>
      <c r="J73" s="142">
        <f t="shared" si="24"/>
        <v>99.999999999999986</v>
      </c>
      <c r="K73" s="142">
        <f t="shared" si="12"/>
        <v>8.3333333333333321</v>
      </c>
      <c r="L73" s="142">
        <f t="shared" si="13"/>
        <v>91.666666666666657</v>
      </c>
      <c r="M73" s="142"/>
      <c r="N73" s="142">
        <f t="shared" si="25"/>
        <v>100</v>
      </c>
      <c r="O73" s="142">
        <f t="shared" si="15"/>
        <v>36.363636363636367</v>
      </c>
      <c r="P73" s="142">
        <f t="shared" si="16"/>
        <v>63.636363636363633</v>
      </c>
      <c r="Q73" s="142"/>
      <c r="R73" s="142">
        <f t="shared" si="26"/>
        <v>100</v>
      </c>
      <c r="S73" s="142">
        <f t="shared" si="17"/>
        <v>28.293413173652691</v>
      </c>
      <c r="T73" s="142">
        <f t="shared" si="18"/>
        <v>71.706586826347305</v>
      </c>
    </row>
    <row r="74" spans="1:20" s="79" customFormat="1" ht="15" customHeight="1" x14ac:dyDescent="0.25">
      <c r="A74" s="115" t="s">
        <v>32</v>
      </c>
      <c r="B74" s="142">
        <f t="shared" si="22"/>
        <v>100</v>
      </c>
      <c r="C74" s="142">
        <f t="shared" si="6"/>
        <v>36.84210526315789</v>
      </c>
      <c r="D74" s="142">
        <f t="shared" si="7"/>
        <v>63.157894736842103</v>
      </c>
      <c r="E74" s="142"/>
      <c r="F74" s="142">
        <f t="shared" si="23"/>
        <v>100</v>
      </c>
      <c r="G74" s="142">
        <f t="shared" si="9"/>
        <v>36.486486486486484</v>
      </c>
      <c r="H74" s="142">
        <f t="shared" si="10"/>
        <v>63.513513513513509</v>
      </c>
      <c r="I74" s="142"/>
      <c r="J74" s="142">
        <f t="shared" si="24"/>
        <v>100</v>
      </c>
      <c r="K74" s="142">
        <f t="shared" si="12"/>
        <v>24</v>
      </c>
      <c r="L74" s="142">
        <f t="shared" si="13"/>
        <v>76</v>
      </c>
      <c r="M74" s="142"/>
      <c r="N74" s="142">
        <f t="shared" si="25"/>
        <v>100</v>
      </c>
      <c r="O74" s="142">
        <f t="shared" si="15"/>
        <v>37.718277066356229</v>
      </c>
      <c r="P74" s="142">
        <f t="shared" si="16"/>
        <v>62.281722933643771</v>
      </c>
      <c r="Q74" s="142"/>
      <c r="R74" s="142">
        <f t="shared" si="26"/>
        <v>100</v>
      </c>
      <c r="S74" s="142">
        <f t="shared" si="17"/>
        <v>35</v>
      </c>
      <c r="T74" s="142">
        <f t="shared" si="18"/>
        <v>65</v>
      </c>
    </row>
    <row r="75" spans="1:20" s="79" customFormat="1" ht="15" customHeight="1" x14ac:dyDescent="0.25">
      <c r="A75" s="115" t="s">
        <v>33</v>
      </c>
      <c r="B75" s="142">
        <f t="shared" si="22"/>
        <v>100</v>
      </c>
      <c r="C75" s="142">
        <f t="shared" si="6"/>
        <v>26.662494132373649</v>
      </c>
      <c r="D75" s="142">
        <f t="shared" si="7"/>
        <v>73.337505867626348</v>
      </c>
      <c r="E75" s="142"/>
      <c r="F75" s="142">
        <f t="shared" si="23"/>
        <v>100</v>
      </c>
      <c r="G75" s="142">
        <f t="shared" si="9"/>
        <v>30.606060606060602</v>
      </c>
      <c r="H75" s="142">
        <f t="shared" si="10"/>
        <v>69.393939393939391</v>
      </c>
      <c r="I75" s="142"/>
      <c r="J75" s="142">
        <f t="shared" si="24"/>
        <v>100</v>
      </c>
      <c r="K75" s="142">
        <f t="shared" si="12"/>
        <v>12.403100775193799</v>
      </c>
      <c r="L75" s="142">
        <f t="shared" si="13"/>
        <v>87.596899224806208</v>
      </c>
      <c r="M75" s="142"/>
      <c r="N75" s="142">
        <f t="shared" si="25"/>
        <v>100.00000000000001</v>
      </c>
      <c r="O75" s="142">
        <f t="shared" si="15"/>
        <v>25.838222967309303</v>
      </c>
      <c r="P75" s="142">
        <f t="shared" si="16"/>
        <v>74.161777032690708</v>
      </c>
      <c r="Q75" s="142"/>
      <c r="R75" s="142">
        <f t="shared" si="26"/>
        <v>100</v>
      </c>
      <c r="S75" s="142">
        <f t="shared" si="17"/>
        <v>30.517241379310345</v>
      </c>
      <c r="T75" s="142">
        <f t="shared" si="18"/>
        <v>69.482758620689651</v>
      </c>
    </row>
    <row r="76" spans="1:20" s="79" customFormat="1" ht="15" customHeight="1" x14ac:dyDescent="0.25">
      <c r="A76" s="115" t="s">
        <v>34</v>
      </c>
      <c r="B76" s="142">
        <f t="shared" si="22"/>
        <v>100</v>
      </c>
      <c r="C76" s="142">
        <f t="shared" si="6"/>
        <v>28.333333333333332</v>
      </c>
      <c r="D76" s="142">
        <f t="shared" si="7"/>
        <v>71.666666666666671</v>
      </c>
      <c r="E76" s="142"/>
      <c r="F76" s="142">
        <f t="shared" si="23"/>
        <v>100</v>
      </c>
      <c r="G76" s="142">
        <f t="shared" si="9"/>
        <v>37.953795379537951</v>
      </c>
      <c r="H76" s="142">
        <f t="shared" si="10"/>
        <v>62.046204620462042</v>
      </c>
      <c r="I76" s="142"/>
      <c r="J76" s="142">
        <f t="shared" si="24"/>
        <v>100</v>
      </c>
      <c r="K76" s="142">
        <f t="shared" si="12"/>
        <v>12.931034482758621</v>
      </c>
      <c r="L76" s="142">
        <f t="shared" si="13"/>
        <v>87.068965517241381</v>
      </c>
      <c r="M76" s="142"/>
      <c r="N76" s="142">
        <f t="shared" si="25"/>
        <v>100</v>
      </c>
      <c r="O76" s="142">
        <f t="shared" si="15"/>
        <v>28.276670574443141</v>
      </c>
      <c r="P76" s="142">
        <f t="shared" si="16"/>
        <v>71.723329425556855</v>
      </c>
      <c r="Q76" s="142"/>
      <c r="R76" s="142">
        <f t="shared" si="26"/>
        <v>100</v>
      </c>
      <c r="S76" s="142">
        <f t="shared" si="17"/>
        <v>27.552816901408448</v>
      </c>
      <c r="T76" s="142">
        <f t="shared" si="18"/>
        <v>72.447183098591552</v>
      </c>
    </row>
    <row r="77" spans="1:20" s="79" customFormat="1" ht="15" customHeight="1" thickBot="1" x14ac:dyDescent="0.3">
      <c r="A77" s="135" t="s">
        <v>35</v>
      </c>
      <c r="B77" s="143">
        <f t="shared" si="22"/>
        <v>100</v>
      </c>
      <c r="C77" s="143">
        <f t="shared" si="6"/>
        <v>42.641209228321401</v>
      </c>
      <c r="D77" s="143">
        <f t="shared" si="7"/>
        <v>57.358790771678599</v>
      </c>
      <c r="E77" s="143"/>
      <c r="F77" s="143">
        <f t="shared" si="23"/>
        <v>100</v>
      </c>
      <c r="G77" s="143">
        <f t="shared" si="9"/>
        <v>52.857142857142861</v>
      </c>
      <c r="H77" s="143">
        <f t="shared" si="10"/>
        <v>47.142857142857139</v>
      </c>
      <c r="I77" s="143"/>
      <c r="J77" s="143">
        <f t="shared" si="24"/>
        <v>100</v>
      </c>
      <c r="K77" s="143">
        <f t="shared" si="12"/>
        <v>10.526315789473683</v>
      </c>
      <c r="L77" s="143">
        <f t="shared" si="13"/>
        <v>89.473684210526315</v>
      </c>
      <c r="M77" s="143"/>
      <c r="N77" s="143">
        <f t="shared" si="25"/>
        <v>100</v>
      </c>
      <c r="O77" s="143">
        <f t="shared" si="15"/>
        <v>44.766839378238345</v>
      </c>
      <c r="P77" s="143">
        <f t="shared" si="16"/>
        <v>55.233160621761655</v>
      </c>
      <c r="Q77" s="143"/>
      <c r="R77" s="143">
        <f t="shared" si="26"/>
        <v>100</v>
      </c>
      <c r="S77" s="143">
        <f t="shared" si="17"/>
        <v>32.019704433497537</v>
      </c>
      <c r="T77" s="143">
        <f t="shared" si="18"/>
        <v>67.980295566502463</v>
      </c>
    </row>
    <row r="78" spans="1:20" s="79" customFormat="1" ht="38.25" customHeight="1" x14ac:dyDescent="0.25">
      <c r="A78" s="420" t="s">
        <v>402</v>
      </c>
      <c r="B78" s="420"/>
      <c r="C78" s="420"/>
      <c r="D78" s="420"/>
      <c r="E78" s="420"/>
      <c r="F78" s="420"/>
      <c r="G78" s="420"/>
      <c r="H78" s="420"/>
      <c r="I78" s="420"/>
      <c r="J78" s="420"/>
      <c r="K78" s="420"/>
      <c r="L78" s="420"/>
      <c r="M78" s="420"/>
      <c r="N78" s="420"/>
      <c r="O78" s="420"/>
      <c r="P78" s="420"/>
      <c r="Q78" s="420"/>
      <c r="R78" s="420"/>
      <c r="S78" s="420"/>
      <c r="T78" s="420"/>
    </row>
    <row r="79" spans="1:20" s="265" customFormat="1" ht="12" x14ac:dyDescent="0.25">
      <c r="A79" s="410" t="s">
        <v>378</v>
      </c>
      <c r="B79" s="410"/>
      <c r="C79" s="410"/>
      <c r="D79" s="410"/>
      <c r="E79" s="410"/>
      <c r="F79" s="410"/>
      <c r="G79" s="410"/>
      <c r="H79" s="410"/>
      <c r="I79" s="410"/>
      <c r="J79" s="410"/>
      <c r="K79" s="410"/>
      <c r="L79" s="410"/>
      <c r="M79" s="410"/>
      <c r="N79" s="410"/>
      <c r="O79" s="410"/>
      <c r="P79" s="410"/>
      <c r="Q79" s="410"/>
      <c r="R79" s="410"/>
      <c r="S79" s="410"/>
      <c r="T79" s="410"/>
    </row>
    <row r="80" spans="1:20" s="79" customFormat="1" ht="12.75" customHeight="1" x14ac:dyDescent="0.25">
      <c r="A80" s="402" t="s">
        <v>366</v>
      </c>
      <c r="B80" s="402"/>
      <c r="C80" s="402"/>
      <c r="D80" s="402"/>
      <c r="E80" s="402"/>
      <c r="F80" s="402"/>
      <c r="G80" s="402"/>
      <c r="H80" s="402"/>
      <c r="I80" s="402"/>
      <c r="J80" s="402"/>
      <c r="K80" s="402"/>
      <c r="L80" s="402"/>
      <c r="M80" s="402"/>
      <c r="N80" s="402"/>
      <c r="O80" s="402"/>
      <c r="P80" s="402"/>
      <c r="Q80" s="402"/>
      <c r="R80" s="402"/>
      <c r="S80" s="402"/>
      <c r="T80" s="402"/>
    </row>
    <row r="81" s="79" customFormat="1" x14ac:dyDescent="0.25"/>
    <row r="82" s="79" customFormat="1" x14ac:dyDescent="0.25"/>
    <row r="83" s="79" customFormat="1" x14ac:dyDescent="0.25"/>
    <row r="84" s="79" customFormat="1" x14ac:dyDescent="0.25"/>
    <row r="85" s="79" customFormat="1" x14ac:dyDescent="0.25"/>
    <row r="86" s="79" customFormat="1" x14ac:dyDescent="0.25"/>
    <row r="87" s="79" customFormat="1" x14ac:dyDescent="0.25"/>
    <row r="88" s="79" customFormat="1" x14ac:dyDescent="0.25"/>
    <row r="89" s="79" customFormat="1" x14ac:dyDescent="0.25"/>
    <row r="90" s="79" customFormat="1" x14ac:dyDescent="0.25"/>
    <row r="91" s="79" customFormat="1" x14ac:dyDescent="0.25"/>
    <row r="92" s="79" customFormat="1" x14ac:dyDescent="0.25"/>
    <row r="93" s="79" customFormat="1" x14ac:dyDescent="0.25"/>
    <row r="94" s="79" customFormat="1" x14ac:dyDescent="0.25"/>
    <row r="95" s="79" customFormat="1" x14ac:dyDescent="0.25"/>
    <row r="96" s="79" customFormat="1" x14ac:dyDescent="0.25"/>
    <row r="97" s="79" customFormat="1" x14ac:dyDescent="0.25"/>
    <row r="98" s="79" customFormat="1" x14ac:dyDescent="0.25"/>
    <row r="99" s="79" customFormat="1" x14ac:dyDescent="0.25"/>
    <row r="100" s="79" customFormat="1" x14ac:dyDescent="0.25"/>
    <row r="101" s="79" customFormat="1" x14ac:dyDescent="0.25"/>
    <row r="102" s="79" customFormat="1" x14ac:dyDescent="0.25"/>
    <row r="103" s="79" customFormat="1" x14ac:dyDescent="0.25"/>
    <row r="104" s="79" customFormat="1" x14ac:dyDescent="0.25"/>
    <row r="105" s="79" customFormat="1" x14ac:dyDescent="0.25"/>
    <row r="106" s="79" customFormat="1" x14ac:dyDescent="0.25"/>
    <row r="107" s="79" customFormat="1" x14ac:dyDescent="0.25"/>
    <row r="108" s="79" customFormat="1" x14ac:dyDescent="0.25"/>
    <row r="109" s="79" customFormat="1" x14ac:dyDescent="0.25"/>
    <row r="110" s="79" customFormat="1" x14ac:dyDescent="0.25"/>
    <row r="111" s="79" customFormat="1" x14ac:dyDescent="0.25"/>
    <row r="112" s="79" customFormat="1" x14ac:dyDescent="0.25"/>
    <row r="113" s="79" customFormat="1" x14ac:dyDescent="0.25"/>
    <row r="114" s="79" customFormat="1" x14ac:dyDescent="0.25"/>
    <row r="115" s="79" customFormat="1" x14ac:dyDescent="0.25"/>
    <row r="116" s="79" customFormat="1" x14ac:dyDescent="0.25"/>
    <row r="117" s="79" customFormat="1" x14ac:dyDescent="0.25"/>
    <row r="118" s="79" customFormat="1" x14ac:dyDescent="0.25"/>
    <row r="119" s="79" customFormat="1" x14ac:dyDescent="0.25"/>
    <row r="120" s="79" customFormat="1" x14ac:dyDescent="0.25"/>
    <row r="121" s="79" customFormat="1" x14ac:dyDescent="0.25"/>
    <row r="122" s="79" customFormat="1" x14ac:dyDescent="0.25"/>
    <row r="123" s="79" customFormat="1" x14ac:dyDescent="0.25"/>
    <row r="124" s="79" customFormat="1" x14ac:dyDescent="0.25"/>
    <row r="125" s="79" customFormat="1" x14ac:dyDescent="0.25"/>
    <row r="126" s="79" customFormat="1" x14ac:dyDescent="0.25"/>
    <row r="127" s="79" customFormat="1" x14ac:dyDescent="0.25"/>
    <row r="128" s="79" customFormat="1" x14ac:dyDescent="0.25"/>
    <row r="129" s="79" customFormat="1" x14ac:dyDescent="0.25"/>
    <row r="130" s="79" customFormat="1" x14ac:dyDescent="0.25"/>
    <row r="131" s="79" customFormat="1" x14ac:dyDescent="0.25"/>
    <row r="132" s="79" customFormat="1" x14ac:dyDescent="0.25"/>
    <row r="133" s="79" customFormat="1" x14ac:dyDescent="0.25"/>
    <row r="134" s="79" customFormat="1" x14ac:dyDescent="0.25"/>
    <row r="135" s="79" customFormat="1" x14ac:dyDescent="0.25"/>
    <row r="136" s="79" customFormat="1" x14ac:dyDescent="0.25"/>
    <row r="137" s="79" customFormat="1" x14ac:dyDescent="0.25"/>
    <row r="138" s="79" customFormat="1" x14ac:dyDescent="0.25"/>
    <row r="139" s="79" customFormat="1" x14ac:dyDescent="0.25"/>
    <row r="140" s="79" customFormat="1" x14ac:dyDescent="0.25"/>
    <row r="141" s="79" customFormat="1" x14ac:dyDescent="0.25"/>
    <row r="142" s="79" customFormat="1" x14ac:dyDescent="0.25"/>
    <row r="143" s="79" customFormat="1" x14ac:dyDescent="0.25"/>
    <row r="144" s="79" customFormat="1" x14ac:dyDescent="0.25"/>
    <row r="145" s="79" customFormat="1" x14ac:dyDescent="0.25"/>
    <row r="146" s="79" customFormat="1" x14ac:dyDescent="0.25"/>
    <row r="147" s="79" customFormat="1" x14ac:dyDescent="0.25"/>
    <row r="148" s="79" customFormat="1" x14ac:dyDescent="0.25"/>
    <row r="149" s="79" customFormat="1" x14ac:dyDescent="0.25"/>
    <row r="150" s="79" customFormat="1" x14ac:dyDescent="0.25"/>
    <row r="151" s="79" customFormat="1" x14ac:dyDescent="0.25"/>
    <row r="152" s="79" customFormat="1" x14ac:dyDescent="0.25"/>
    <row r="153" s="79" customFormat="1" x14ac:dyDescent="0.25"/>
    <row r="154" s="79" customFormat="1" x14ac:dyDescent="0.25"/>
    <row r="155" s="79" customFormat="1" x14ac:dyDescent="0.25"/>
    <row r="156" s="79" customFormat="1" x14ac:dyDescent="0.25"/>
    <row r="157" s="79" customFormat="1" x14ac:dyDescent="0.25"/>
    <row r="158" s="79" customFormat="1" x14ac:dyDescent="0.25"/>
    <row r="159" s="79" customFormat="1" x14ac:dyDescent="0.25"/>
    <row r="160" s="79" customFormat="1" x14ac:dyDescent="0.25"/>
    <row r="161" s="79" customFormat="1" x14ac:dyDescent="0.25"/>
    <row r="162" s="79" customFormat="1" x14ac:dyDescent="0.25"/>
    <row r="163" s="79" customFormat="1" x14ac:dyDescent="0.25"/>
    <row r="164" s="79" customFormat="1" x14ac:dyDescent="0.25"/>
    <row r="165" s="79" customFormat="1" x14ac:dyDescent="0.25"/>
    <row r="166" s="79" customFormat="1" x14ac:dyDescent="0.25"/>
    <row r="167" s="79" customFormat="1" x14ac:dyDescent="0.25"/>
    <row r="168" s="79" customFormat="1" x14ac:dyDescent="0.25"/>
    <row r="169" s="79" customFormat="1" x14ac:dyDescent="0.25"/>
    <row r="170" s="79" customFormat="1" x14ac:dyDescent="0.25"/>
    <row r="171" s="79" customFormat="1" x14ac:dyDescent="0.25"/>
    <row r="172" s="79" customFormat="1" x14ac:dyDescent="0.25"/>
    <row r="173" s="79" customFormat="1" x14ac:dyDescent="0.25"/>
    <row r="174" s="79" customFormat="1" x14ac:dyDescent="0.25"/>
    <row r="175" s="79" customFormat="1" x14ac:dyDescent="0.25"/>
    <row r="176" s="79" customFormat="1" x14ac:dyDescent="0.25"/>
    <row r="177" s="79" customFormat="1" x14ac:dyDescent="0.25"/>
    <row r="178" s="79" customFormat="1" x14ac:dyDescent="0.25"/>
    <row r="179" s="79" customFormat="1" x14ac:dyDescent="0.25"/>
    <row r="180" s="79" customFormat="1" x14ac:dyDescent="0.25"/>
    <row r="181" s="79" customFormat="1" x14ac:dyDescent="0.25"/>
    <row r="182" s="79" customFormat="1" x14ac:dyDescent="0.25"/>
    <row r="183" s="79" customFormat="1" x14ac:dyDescent="0.25"/>
    <row r="184" s="79" customFormat="1" x14ac:dyDescent="0.25"/>
    <row r="185" s="79" customFormat="1" x14ac:dyDescent="0.25"/>
    <row r="186" s="79" customFormat="1" x14ac:dyDescent="0.25"/>
    <row r="187" s="79" customFormat="1" x14ac:dyDescent="0.25"/>
    <row r="188" s="79" customFormat="1" x14ac:dyDescent="0.25"/>
    <row r="189" s="79" customFormat="1" x14ac:dyDescent="0.25"/>
    <row r="190" s="79" customFormat="1" x14ac:dyDescent="0.25"/>
    <row r="191" s="79" customFormat="1" x14ac:dyDescent="0.25"/>
    <row r="192" s="79" customFormat="1" x14ac:dyDescent="0.25"/>
    <row r="193" s="79" customFormat="1" x14ac:dyDescent="0.25"/>
    <row r="194" s="79" customFormat="1" x14ac:dyDescent="0.25"/>
    <row r="195" s="79" customFormat="1" x14ac:dyDescent="0.25"/>
    <row r="196" s="79" customFormat="1" x14ac:dyDescent="0.25"/>
    <row r="197" s="79" customFormat="1" x14ac:dyDescent="0.25"/>
    <row r="198" s="79" customFormat="1" x14ac:dyDescent="0.25"/>
    <row r="199" s="79" customFormat="1" x14ac:dyDescent="0.25"/>
    <row r="200" s="79" customFormat="1" x14ac:dyDescent="0.25"/>
    <row r="201" s="79" customFormat="1" x14ac:dyDescent="0.25"/>
    <row r="202" s="79" customFormat="1" x14ac:dyDescent="0.25"/>
    <row r="203" s="79" customFormat="1" x14ac:dyDescent="0.25"/>
    <row r="204" s="79" customFormat="1" x14ac:dyDescent="0.25"/>
    <row r="205" s="79" customFormat="1" x14ac:dyDescent="0.25"/>
    <row r="206" s="79" customFormat="1" x14ac:dyDescent="0.25"/>
    <row r="207" s="79" customFormat="1" x14ac:dyDescent="0.25"/>
    <row r="208" s="79" customFormat="1" x14ac:dyDescent="0.25"/>
    <row r="209" s="79" customFormat="1" x14ac:dyDescent="0.25"/>
    <row r="210" s="79" customFormat="1" x14ac:dyDescent="0.25"/>
    <row r="211" s="79" customFormat="1" x14ac:dyDescent="0.25"/>
    <row r="212" s="79" customFormat="1" x14ac:dyDescent="0.25"/>
    <row r="213" s="79" customFormat="1" x14ac:dyDescent="0.25"/>
    <row r="214" s="79" customFormat="1" x14ac:dyDescent="0.25"/>
    <row r="215" s="79" customFormat="1" x14ac:dyDescent="0.25"/>
    <row r="216" s="79" customFormat="1" x14ac:dyDescent="0.25"/>
    <row r="217" s="79" customFormat="1" x14ac:dyDescent="0.25"/>
    <row r="218" s="79" customFormat="1" x14ac:dyDescent="0.25"/>
    <row r="219" s="79" customFormat="1" x14ac:dyDescent="0.25"/>
    <row r="220" s="79" customFormat="1" x14ac:dyDescent="0.25"/>
    <row r="221" s="79" customFormat="1" x14ac:dyDescent="0.25"/>
    <row r="222" s="79" customFormat="1" x14ac:dyDescent="0.25"/>
    <row r="223" s="79" customFormat="1" x14ac:dyDescent="0.25"/>
    <row r="224" s="79" customFormat="1" x14ac:dyDescent="0.25"/>
    <row r="225" s="79" customFormat="1" x14ac:dyDescent="0.25"/>
    <row r="226" s="79" customFormat="1" x14ac:dyDescent="0.25"/>
    <row r="227" s="79" customFormat="1" x14ac:dyDescent="0.25"/>
    <row r="228" s="79" customFormat="1" x14ac:dyDescent="0.25"/>
    <row r="229" s="79" customFormat="1" x14ac:dyDescent="0.25"/>
    <row r="230" s="79" customFormat="1" x14ac:dyDescent="0.25"/>
    <row r="231" s="79" customFormat="1" x14ac:dyDescent="0.25"/>
    <row r="232" s="79" customFormat="1" x14ac:dyDescent="0.25"/>
    <row r="233" s="79" customFormat="1" x14ac:dyDescent="0.25"/>
    <row r="234" s="79" customFormat="1" x14ac:dyDescent="0.25"/>
    <row r="235" s="79" customFormat="1" x14ac:dyDescent="0.25"/>
    <row r="236" s="79" customFormat="1" x14ac:dyDescent="0.25"/>
    <row r="237" s="79" customFormat="1" x14ac:dyDescent="0.25"/>
    <row r="238" s="79" customFormat="1" x14ac:dyDescent="0.25"/>
  </sheetData>
  <mergeCells count="34">
    <mergeCell ref="A80:T80"/>
    <mergeCell ref="R48:T48"/>
    <mergeCell ref="A42:T42"/>
    <mergeCell ref="A43:T43"/>
    <mergeCell ref="A44:T44"/>
    <mergeCell ref="A45:T45"/>
    <mergeCell ref="A46:T46"/>
    <mergeCell ref="F47:H47"/>
    <mergeCell ref="N47:P47"/>
    <mergeCell ref="W41:W42"/>
    <mergeCell ref="W1:W2"/>
    <mergeCell ref="A38:T38"/>
    <mergeCell ref="A78:T78"/>
    <mergeCell ref="A6:T6"/>
    <mergeCell ref="A1:T1"/>
    <mergeCell ref="A2:T2"/>
    <mergeCell ref="A3:T3"/>
    <mergeCell ref="A4:T4"/>
    <mergeCell ref="A5:T5"/>
    <mergeCell ref="A41:T41"/>
    <mergeCell ref="B8:D8"/>
    <mergeCell ref="F8:H8"/>
    <mergeCell ref="J8:L8"/>
    <mergeCell ref="N8:P8"/>
    <mergeCell ref="A39:T39"/>
    <mergeCell ref="R8:T8"/>
    <mergeCell ref="A8:A9"/>
    <mergeCell ref="A79:T79"/>
    <mergeCell ref="A40:T40"/>
    <mergeCell ref="B48:D48"/>
    <mergeCell ref="F48:H48"/>
    <mergeCell ref="J48:L48"/>
    <mergeCell ref="N48:P48"/>
    <mergeCell ref="A48:A49"/>
  </mergeCells>
  <hyperlinks>
    <hyperlink ref="W1" location="INDICE!A1" display="INDICE"/>
    <hyperlink ref="W41" location="INDICE!A1" display="INDICE"/>
  </hyperlinks>
  <printOptions horizontalCentered="1"/>
  <pageMargins left="0.70866141732283472" right="0.70866141732283472" top="0.74803149606299213" bottom="0.74803149606299213" header="0.31496062992125984" footer="0.31496062992125984"/>
  <pageSetup scale="84" fitToHeight="2" orientation="landscape" r:id="rId1"/>
  <rowBreaks count="1" manualBreakCount="1">
    <brk id="4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9A0FF"/>
    <pageSetUpPr fitToPage="1"/>
  </sheetPr>
  <dimension ref="A2:K27"/>
  <sheetViews>
    <sheetView showGridLines="0" topLeftCell="A19" workbookViewId="0">
      <selection activeCell="A38" sqref="A38"/>
    </sheetView>
  </sheetViews>
  <sheetFormatPr baseColWidth="10" defaultRowHeight="12.75" x14ac:dyDescent="0.2"/>
  <cols>
    <col min="1" max="16384" width="11.42578125" style="313"/>
  </cols>
  <sheetData>
    <row r="2" spans="9:9" x14ac:dyDescent="0.2">
      <c r="I2" s="400" t="s">
        <v>178</v>
      </c>
    </row>
    <row r="3" spans="9:9" x14ac:dyDescent="0.2">
      <c r="I3" s="400"/>
    </row>
    <row r="17" spans="1:11" x14ac:dyDescent="0.2">
      <c r="A17" s="430" t="s">
        <v>181</v>
      </c>
      <c r="B17" s="430"/>
      <c r="C17" s="430"/>
      <c r="D17" s="430"/>
      <c r="E17" s="430"/>
      <c r="F17" s="430"/>
      <c r="G17" s="430"/>
      <c r="H17" s="430"/>
    </row>
    <row r="18" spans="1:11" x14ac:dyDescent="0.2">
      <c r="A18" s="430"/>
      <c r="B18" s="430"/>
      <c r="C18" s="430"/>
      <c r="D18" s="430"/>
      <c r="E18" s="430"/>
      <c r="F18" s="430"/>
      <c r="G18" s="430"/>
      <c r="H18" s="430"/>
    </row>
    <row r="19" spans="1:11" x14ac:dyDescent="0.2">
      <c r="A19" s="430"/>
      <c r="B19" s="430"/>
      <c r="C19" s="430"/>
      <c r="D19" s="430"/>
      <c r="E19" s="430"/>
      <c r="F19" s="430"/>
      <c r="G19" s="430"/>
      <c r="H19" s="430"/>
    </row>
    <row r="20" spans="1:11" x14ac:dyDescent="0.2">
      <c r="A20" s="430"/>
      <c r="B20" s="430"/>
      <c r="C20" s="430"/>
      <c r="D20" s="430"/>
      <c r="E20" s="430"/>
      <c r="F20" s="430"/>
      <c r="G20" s="430"/>
      <c r="H20" s="430"/>
    </row>
    <row r="21" spans="1:11" x14ac:dyDescent="0.2">
      <c r="A21" s="430"/>
      <c r="B21" s="430"/>
      <c r="C21" s="430"/>
      <c r="D21" s="430"/>
      <c r="E21" s="430"/>
      <c r="F21" s="430"/>
      <c r="G21" s="430"/>
      <c r="H21" s="430"/>
      <c r="K21" s="348"/>
    </row>
    <row r="22" spans="1:11" x14ac:dyDescent="0.2">
      <c r="A22" s="430"/>
      <c r="B22" s="430"/>
      <c r="C22" s="430"/>
      <c r="D22" s="430"/>
      <c r="E22" s="430"/>
      <c r="F22" s="430"/>
      <c r="G22" s="430"/>
      <c r="H22" s="430"/>
    </row>
    <row r="23" spans="1:11" x14ac:dyDescent="0.2">
      <c r="A23" s="430"/>
      <c r="B23" s="430"/>
      <c r="C23" s="430"/>
      <c r="D23" s="430"/>
      <c r="E23" s="430"/>
      <c r="F23" s="430"/>
      <c r="G23" s="430"/>
      <c r="H23" s="430"/>
    </row>
    <row r="24" spans="1:11" x14ac:dyDescent="0.2">
      <c r="A24" s="430"/>
      <c r="B24" s="430"/>
      <c r="C24" s="430"/>
      <c r="D24" s="430"/>
      <c r="E24" s="430"/>
      <c r="F24" s="430"/>
      <c r="G24" s="430"/>
      <c r="H24" s="430"/>
    </row>
    <row r="25" spans="1:11" x14ac:dyDescent="0.2">
      <c r="A25" s="430"/>
      <c r="B25" s="430"/>
      <c r="C25" s="430"/>
      <c r="D25" s="430"/>
      <c r="E25" s="430"/>
      <c r="F25" s="430"/>
      <c r="G25" s="430"/>
      <c r="H25" s="430"/>
    </row>
    <row r="26" spans="1:11" x14ac:dyDescent="0.2">
      <c r="A26" s="430"/>
      <c r="B26" s="430"/>
      <c r="C26" s="430"/>
      <c r="D26" s="430"/>
      <c r="E26" s="430"/>
      <c r="F26" s="430"/>
      <c r="G26" s="430"/>
      <c r="H26" s="430"/>
    </row>
    <row r="27" spans="1:11" x14ac:dyDescent="0.2">
      <c r="A27" s="430"/>
      <c r="B27" s="430"/>
      <c r="C27" s="430"/>
      <c r="D27" s="430"/>
      <c r="E27" s="430"/>
      <c r="F27" s="430"/>
      <c r="G27" s="430"/>
      <c r="H27" s="430"/>
    </row>
  </sheetData>
  <mergeCells count="2">
    <mergeCell ref="I2:I3"/>
    <mergeCell ref="A17:H27"/>
  </mergeCells>
  <hyperlinks>
    <hyperlink ref="I2" location="INDICE!A1" display="INDICE"/>
  </hyperlinks>
  <printOptions horizontalCentered="1" verticalCentered="1"/>
  <pageMargins left="0.70866141732283472" right="0.70866141732283472" top="0.74803149606299213" bottom="0.74803149606299213" header="0.31496062992125984" footer="0.31496062992125984"/>
  <pageSetup scale="97" orientation="portrait"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3"/>
  <sheetViews>
    <sheetView showGridLines="0" zoomScaleNormal="100" workbookViewId="0">
      <selection activeCell="W17" sqref="W17"/>
    </sheetView>
  </sheetViews>
  <sheetFormatPr baseColWidth="10" defaultRowHeight="12.75" x14ac:dyDescent="0.25"/>
  <cols>
    <col min="1" max="1" width="19.7109375" style="93" customWidth="1"/>
    <col min="2" max="4" width="7.7109375" style="79" customWidth="1"/>
    <col min="5" max="5" width="1.7109375" style="79" customWidth="1"/>
    <col min="6" max="8" width="7.7109375" style="79" customWidth="1"/>
    <col min="9" max="9" width="1.7109375" style="79" customWidth="1"/>
    <col min="10" max="12" width="7.7109375" style="79" customWidth="1"/>
    <col min="13" max="13" width="1.7109375" style="79" customWidth="1"/>
    <col min="14" max="16" width="7.7109375" style="79" customWidth="1"/>
    <col min="17" max="17" width="1.7109375" style="79" customWidth="1"/>
    <col min="18" max="20" width="7.7109375" style="79" customWidth="1"/>
    <col min="21" max="22" width="11.42578125" style="79"/>
    <col min="23" max="23" width="11.140625" style="79" bestFit="1" customWidth="1"/>
    <col min="24" max="260" width="11.42578125" style="79"/>
    <col min="261" max="261" width="24.85546875" style="79" customWidth="1"/>
    <col min="262" max="264" width="6.28515625" style="79" customWidth="1"/>
    <col min="265" max="265" width="1.7109375" style="79" customWidth="1"/>
    <col min="266" max="268" width="6.28515625" style="79" customWidth="1"/>
    <col min="269" max="269" width="1.7109375" style="79" customWidth="1"/>
    <col min="270" max="272" width="6.28515625" style="79" customWidth="1"/>
    <col min="273" max="273" width="1.7109375" style="79" customWidth="1"/>
    <col min="274" max="276" width="6.28515625" style="79" customWidth="1"/>
    <col min="277" max="516" width="11.42578125" style="79"/>
    <col min="517" max="517" width="24.85546875" style="79" customWidth="1"/>
    <col min="518" max="520" width="6.28515625" style="79" customWidth="1"/>
    <col min="521" max="521" width="1.7109375" style="79" customWidth="1"/>
    <col min="522" max="524" width="6.28515625" style="79" customWidth="1"/>
    <col min="525" max="525" width="1.7109375" style="79" customWidth="1"/>
    <col min="526" max="528" width="6.28515625" style="79" customWidth="1"/>
    <col min="529" max="529" width="1.7109375" style="79" customWidth="1"/>
    <col min="530" max="532" width="6.28515625" style="79" customWidth="1"/>
    <col min="533" max="772" width="11.42578125" style="79"/>
    <col min="773" max="773" width="24.85546875" style="79" customWidth="1"/>
    <col min="774" max="776" width="6.28515625" style="79" customWidth="1"/>
    <col min="777" max="777" width="1.7109375" style="79" customWidth="1"/>
    <col min="778" max="780" width="6.28515625" style="79" customWidth="1"/>
    <col min="781" max="781" width="1.7109375" style="79" customWidth="1"/>
    <col min="782" max="784" width="6.28515625" style="79" customWidth="1"/>
    <col min="785" max="785" width="1.7109375" style="79" customWidth="1"/>
    <col min="786" max="788" width="6.28515625" style="79" customWidth="1"/>
    <col min="789" max="1028" width="11.42578125" style="79"/>
    <col min="1029" max="1029" width="24.85546875" style="79" customWidth="1"/>
    <col min="1030" max="1032" width="6.28515625" style="79" customWidth="1"/>
    <col min="1033" max="1033" width="1.7109375" style="79" customWidth="1"/>
    <col min="1034" max="1036" width="6.28515625" style="79" customWidth="1"/>
    <col min="1037" max="1037" width="1.7109375" style="79" customWidth="1"/>
    <col min="1038" max="1040" width="6.28515625" style="79" customWidth="1"/>
    <col min="1041" max="1041" width="1.7109375" style="79" customWidth="1"/>
    <col min="1042" max="1044" width="6.28515625" style="79" customWidth="1"/>
    <col min="1045" max="1284" width="11.42578125" style="79"/>
    <col min="1285" max="1285" width="24.85546875" style="79" customWidth="1"/>
    <col min="1286" max="1288" width="6.28515625" style="79" customWidth="1"/>
    <col min="1289" max="1289" width="1.7109375" style="79" customWidth="1"/>
    <col min="1290" max="1292" width="6.28515625" style="79" customWidth="1"/>
    <col min="1293" max="1293" width="1.7109375" style="79" customWidth="1"/>
    <col min="1294" max="1296" width="6.28515625" style="79" customWidth="1"/>
    <col min="1297" max="1297" width="1.7109375" style="79" customWidth="1"/>
    <col min="1298" max="1300" width="6.28515625" style="79" customWidth="1"/>
    <col min="1301" max="1540" width="11.42578125" style="79"/>
    <col min="1541" max="1541" width="24.85546875" style="79" customWidth="1"/>
    <col min="1542" max="1544" width="6.28515625" style="79" customWidth="1"/>
    <col min="1545" max="1545" width="1.7109375" style="79" customWidth="1"/>
    <col min="1546" max="1548" width="6.28515625" style="79" customWidth="1"/>
    <col min="1549" max="1549" width="1.7109375" style="79" customWidth="1"/>
    <col min="1550" max="1552" width="6.28515625" style="79" customWidth="1"/>
    <col min="1553" max="1553" width="1.7109375" style="79" customWidth="1"/>
    <col min="1554" max="1556" width="6.28515625" style="79" customWidth="1"/>
    <col min="1557" max="1796" width="11.42578125" style="79"/>
    <col min="1797" max="1797" width="24.85546875" style="79" customWidth="1"/>
    <col min="1798" max="1800" width="6.28515625" style="79" customWidth="1"/>
    <col min="1801" max="1801" width="1.7109375" style="79" customWidth="1"/>
    <col min="1802" max="1804" width="6.28515625" style="79" customWidth="1"/>
    <col min="1805" max="1805" width="1.7109375" style="79" customWidth="1"/>
    <col min="1806" max="1808" width="6.28515625" style="79" customWidth="1"/>
    <col min="1809" max="1809" width="1.7109375" style="79" customWidth="1"/>
    <col min="1810" max="1812" width="6.28515625" style="79" customWidth="1"/>
    <col min="1813" max="2052" width="11.42578125" style="79"/>
    <col min="2053" max="2053" width="24.85546875" style="79" customWidth="1"/>
    <col min="2054" max="2056" width="6.28515625" style="79" customWidth="1"/>
    <col min="2057" max="2057" width="1.7109375" style="79" customWidth="1"/>
    <col min="2058" max="2060" width="6.28515625" style="79" customWidth="1"/>
    <col min="2061" max="2061" width="1.7109375" style="79" customWidth="1"/>
    <col min="2062" max="2064" width="6.28515625" style="79" customWidth="1"/>
    <col min="2065" max="2065" width="1.7109375" style="79" customWidth="1"/>
    <col min="2066" max="2068" width="6.28515625" style="79" customWidth="1"/>
    <col min="2069" max="2308" width="11.42578125" style="79"/>
    <col min="2309" max="2309" width="24.85546875" style="79" customWidth="1"/>
    <col min="2310" max="2312" width="6.28515625" style="79" customWidth="1"/>
    <col min="2313" max="2313" width="1.7109375" style="79" customWidth="1"/>
    <col min="2314" max="2316" width="6.28515625" style="79" customWidth="1"/>
    <col min="2317" max="2317" width="1.7109375" style="79" customWidth="1"/>
    <col min="2318" max="2320" width="6.28515625" style="79" customWidth="1"/>
    <col min="2321" max="2321" width="1.7109375" style="79" customWidth="1"/>
    <col min="2322" max="2324" width="6.28515625" style="79" customWidth="1"/>
    <col min="2325" max="2564" width="11.42578125" style="79"/>
    <col min="2565" max="2565" width="24.85546875" style="79" customWidth="1"/>
    <col min="2566" max="2568" width="6.28515625" style="79" customWidth="1"/>
    <col min="2569" max="2569" width="1.7109375" style="79" customWidth="1"/>
    <col min="2570" max="2572" width="6.28515625" style="79" customWidth="1"/>
    <col min="2573" max="2573" width="1.7109375" style="79" customWidth="1"/>
    <col min="2574" max="2576" width="6.28515625" style="79" customWidth="1"/>
    <col min="2577" max="2577" width="1.7109375" style="79" customWidth="1"/>
    <col min="2578" max="2580" width="6.28515625" style="79" customWidth="1"/>
    <col min="2581" max="2820" width="11.42578125" style="79"/>
    <col min="2821" max="2821" width="24.85546875" style="79" customWidth="1"/>
    <col min="2822" max="2824" width="6.28515625" style="79" customWidth="1"/>
    <col min="2825" max="2825" width="1.7109375" style="79" customWidth="1"/>
    <col min="2826" max="2828" width="6.28515625" style="79" customWidth="1"/>
    <col min="2829" max="2829" width="1.7109375" style="79" customWidth="1"/>
    <col min="2830" max="2832" width="6.28515625" style="79" customWidth="1"/>
    <col min="2833" max="2833" width="1.7109375" style="79" customWidth="1"/>
    <col min="2834" max="2836" width="6.28515625" style="79" customWidth="1"/>
    <col min="2837" max="3076" width="11.42578125" style="79"/>
    <col min="3077" max="3077" width="24.85546875" style="79" customWidth="1"/>
    <col min="3078" max="3080" width="6.28515625" style="79" customWidth="1"/>
    <col min="3081" max="3081" width="1.7109375" style="79" customWidth="1"/>
    <col min="3082" max="3084" width="6.28515625" style="79" customWidth="1"/>
    <col min="3085" max="3085" width="1.7109375" style="79" customWidth="1"/>
    <col min="3086" max="3088" width="6.28515625" style="79" customWidth="1"/>
    <col min="3089" max="3089" width="1.7109375" style="79" customWidth="1"/>
    <col min="3090" max="3092" width="6.28515625" style="79" customWidth="1"/>
    <col min="3093" max="3332" width="11.42578125" style="79"/>
    <col min="3333" max="3333" width="24.85546875" style="79" customWidth="1"/>
    <col min="3334" max="3336" width="6.28515625" style="79" customWidth="1"/>
    <col min="3337" max="3337" width="1.7109375" style="79" customWidth="1"/>
    <col min="3338" max="3340" width="6.28515625" style="79" customWidth="1"/>
    <col min="3341" max="3341" width="1.7109375" style="79" customWidth="1"/>
    <col min="3342" max="3344" width="6.28515625" style="79" customWidth="1"/>
    <col min="3345" max="3345" width="1.7109375" style="79" customWidth="1"/>
    <col min="3346" max="3348" width="6.28515625" style="79" customWidth="1"/>
    <col min="3349" max="3588" width="11.42578125" style="79"/>
    <col min="3589" max="3589" width="24.85546875" style="79" customWidth="1"/>
    <col min="3590" max="3592" width="6.28515625" style="79" customWidth="1"/>
    <col min="3593" max="3593" width="1.7109375" style="79" customWidth="1"/>
    <col min="3594" max="3596" width="6.28515625" style="79" customWidth="1"/>
    <col min="3597" max="3597" width="1.7109375" style="79" customWidth="1"/>
    <col min="3598" max="3600" width="6.28515625" style="79" customWidth="1"/>
    <col min="3601" max="3601" width="1.7109375" style="79" customWidth="1"/>
    <col min="3602" max="3604" width="6.28515625" style="79" customWidth="1"/>
    <col min="3605" max="3844" width="11.42578125" style="79"/>
    <col min="3845" max="3845" width="24.85546875" style="79" customWidth="1"/>
    <col min="3846" max="3848" width="6.28515625" style="79" customWidth="1"/>
    <col min="3849" max="3849" width="1.7109375" style="79" customWidth="1"/>
    <col min="3850" max="3852" width="6.28515625" style="79" customWidth="1"/>
    <col min="3853" max="3853" width="1.7109375" style="79" customWidth="1"/>
    <col min="3854" max="3856" width="6.28515625" style="79" customWidth="1"/>
    <col min="3857" max="3857" width="1.7109375" style="79" customWidth="1"/>
    <col min="3858" max="3860" width="6.28515625" style="79" customWidth="1"/>
    <col min="3861" max="4100" width="11.42578125" style="79"/>
    <col min="4101" max="4101" width="24.85546875" style="79" customWidth="1"/>
    <col min="4102" max="4104" width="6.28515625" style="79" customWidth="1"/>
    <col min="4105" max="4105" width="1.7109375" style="79" customWidth="1"/>
    <col min="4106" max="4108" width="6.28515625" style="79" customWidth="1"/>
    <col min="4109" max="4109" width="1.7109375" style="79" customWidth="1"/>
    <col min="4110" max="4112" width="6.28515625" style="79" customWidth="1"/>
    <col min="4113" max="4113" width="1.7109375" style="79" customWidth="1"/>
    <col min="4114" max="4116" width="6.28515625" style="79" customWidth="1"/>
    <col min="4117" max="4356" width="11.42578125" style="79"/>
    <col min="4357" max="4357" width="24.85546875" style="79" customWidth="1"/>
    <col min="4358" max="4360" width="6.28515625" style="79" customWidth="1"/>
    <col min="4361" max="4361" width="1.7109375" style="79" customWidth="1"/>
    <col min="4362" max="4364" width="6.28515625" style="79" customWidth="1"/>
    <col min="4365" max="4365" width="1.7109375" style="79" customWidth="1"/>
    <col min="4366" max="4368" width="6.28515625" style="79" customWidth="1"/>
    <col min="4369" max="4369" width="1.7109375" style="79" customWidth="1"/>
    <col min="4370" max="4372" width="6.28515625" style="79" customWidth="1"/>
    <col min="4373" max="4612" width="11.42578125" style="79"/>
    <col min="4613" max="4613" width="24.85546875" style="79" customWidth="1"/>
    <col min="4614" max="4616" width="6.28515625" style="79" customWidth="1"/>
    <col min="4617" max="4617" width="1.7109375" style="79" customWidth="1"/>
    <col min="4618" max="4620" width="6.28515625" style="79" customWidth="1"/>
    <col min="4621" max="4621" width="1.7109375" style="79" customWidth="1"/>
    <col min="4622" max="4624" width="6.28515625" style="79" customWidth="1"/>
    <col min="4625" max="4625" width="1.7109375" style="79" customWidth="1"/>
    <col min="4626" max="4628" width="6.28515625" style="79" customWidth="1"/>
    <col min="4629" max="4868" width="11.42578125" style="79"/>
    <col min="4869" max="4869" width="24.85546875" style="79" customWidth="1"/>
    <col min="4870" max="4872" width="6.28515625" style="79" customWidth="1"/>
    <col min="4873" max="4873" width="1.7109375" style="79" customWidth="1"/>
    <col min="4874" max="4876" width="6.28515625" style="79" customWidth="1"/>
    <col min="4877" max="4877" width="1.7109375" style="79" customWidth="1"/>
    <col min="4878" max="4880" width="6.28515625" style="79" customWidth="1"/>
    <col min="4881" max="4881" width="1.7109375" style="79" customWidth="1"/>
    <col min="4882" max="4884" width="6.28515625" style="79" customWidth="1"/>
    <col min="4885" max="5124" width="11.42578125" style="79"/>
    <col min="5125" max="5125" width="24.85546875" style="79" customWidth="1"/>
    <col min="5126" max="5128" width="6.28515625" style="79" customWidth="1"/>
    <col min="5129" max="5129" width="1.7109375" style="79" customWidth="1"/>
    <col min="5130" max="5132" width="6.28515625" style="79" customWidth="1"/>
    <col min="5133" max="5133" width="1.7109375" style="79" customWidth="1"/>
    <col min="5134" max="5136" width="6.28515625" style="79" customWidth="1"/>
    <col min="5137" max="5137" width="1.7109375" style="79" customWidth="1"/>
    <col min="5138" max="5140" width="6.28515625" style="79" customWidth="1"/>
    <col min="5141" max="5380" width="11.42578125" style="79"/>
    <col min="5381" max="5381" width="24.85546875" style="79" customWidth="1"/>
    <col min="5382" max="5384" width="6.28515625" style="79" customWidth="1"/>
    <col min="5385" max="5385" width="1.7109375" style="79" customWidth="1"/>
    <col min="5386" max="5388" width="6.28515625" style="79" customWidth="1"/>
    <col min="5389" max="5389" width="1.7109375" style="79" customWidth="1"/>
    <col min="5390" max="5392" width="6.28515625" style="79" customWidth="1"/>
    <col min="5393" max="5393" width="1.7109375" style="79" customWidth="1"/>
    <col min="5394" max="5396" width="6.28515625" style="79" customWidth="1"/>
    <col min="5397" max="5636" width="11.42578125" style="79"/>
    <col min="5637" max="5637" width="24.85546875" style="79" customWidth="1"/>
    <col min="5638" max="5640" width="6.28515625" style="79" customWidth="1"/>
    <col min="5641" max="5641" width="1.7109375" style="79" customWidth="1"/>
    <col min="5642" max="5644" width="6.28515625" style="79" customWidth="1"/>
    <col min="5645" max="5645" width="1.7109375" style="79" customWidth="1"/>
    <col min="5646" max="5648" width="6.28515625" style="79" customWidth="1"/>
    <col min="5649" max="5649" width="1.7109375" style="79" customWidth="1"/>
    <col min="5650" max="5652" width="6.28515625" style="79" customWidth="1"/>
    <col min="5653" max="5892" width="11.42578125" style="79"/>
    <col min="5893" max="5893" width="24.85546875" style="79" customWidth="1"/>
    <col min="5894" max="5896" width="6.28515625" style="79" customWidth="1"/>
    <col min="5897" max="5897" width="1.7109375" style="79" customWidth="1"/>
    <col min="5898" max="5900" width="6.28515625" style="79" customWidth="1"/>
    <col min="5901" max="5901" width="1.7109375" style="79" customWidth="1"/>
    <col min="5902" max="5904" width="6.28515625" style="79" customWidth="1"/>
    <col min="5905" max="5905" width="1.7109375" style="79" customWidth="1"/>
    <col min="5906" max="5908" width="6.28515625" style="79" customWidth="1"/>
    <col min="5909" max="6148" width="11.42578125" style="79"/>
    <col min="6149" max="6149" width="24.85546875" style="79" customWidth="1"/>
    <col min="6150" max="6152" width="6.28515625" style="79" customWidth="1"/>
    <col min="6153" max="6153" width="1.7109375" style="79" customWidth="1"/>
    <col min="6154" max="6156" width="6.28515625" style="79" customWidth="1"/>
    <col min="6157" max="6157" width="1.7109375" style="79" customWidth="1"/>
    <col min="6158" max="6160" width="6.28515625" style="79" customWidth="1"/>
    <col min="6161" max="6161" width="1.7109375" style="79" customWidth="1"/>
    <col min="6162" max="6164" width="6.28515625" style="79" customWidth="1"/>
    <col min="6165" max="6404" width="11.42578125" style="79"/>
    <col min="6405" max="6405" width="24.85546875" style="79" customWidth="1"/>
    <col min="6406" max="6408" width="6.28515625" style="79" customWidth="1"/>
    <col min="6409" max="6409" width="1.7109375" style="79" customWidth="1"/>
    <col min="6410" max="6412" width="6.28515625" style="79" customWidth="1"/>
    <col min="6413" max="6413" width="1.7109375" style="79" customWidth="1"/>
    <col min="6414" max="6416" width="6.28515625" style="79" customWidth="1"/>
    <col min="6417" max="6417" width="1.7109375" style="79" customWidth="1"/>
    <col min="6418" max="6420" width="6.28515625" style="79" customWidth="1"/>
    <col min="6421" max="6660" width="11.42578125" style="79"/>
    <col min="6661" max="6661" width="24.85546875" style="79" customWidth="1"/>
    <col min="6662" max="6664" width="6.28515625" style="79" customWidth="1"/>
    <col min="6665" max="6665" width="1.7109375" style="79" customWidth="1"/>
    <col min="6666" max="6668" width="6.28515625" style="79" customWidth="1"/>
    <col min="6669" max="6669" width="1.7109375" style="79" customWidth="1"/>
    <col min="6670" max="6672" width="6.28515625" style="79" customWidth="1"/>
    <col min="6673" max="6673" width="1.7109375" style="79" customWidth="1"/>
    <col min="6674" max="6676" width="6.28515625" style="79" customWidth="1"/>
    <col min="6677" max="6916" width="11.42578125" style="79"/>
    <col min="6917" max="6917" width="24.85546875" style="79" customWidth="1"/>
    <col min="6918" max="6920" width="6.28515625" style="79" customWidth="1"/>
    <col min="6921" max="6921" width="1.7109375" style="79" customWidth="1"/>
    <col min="6922" max="6924" width="6.28515625" style="79" customWidth="1"/>
    <col min="6925" max="6925" width="1.7109375" style="79" customWidth="1"/>
    <col min="6926" max="6928" width="6.28515625" style="79" customWidth="1"/>
    <col min="6929" max="6929" width="1.7109375" style="79" customWidth="1"/>
    <col min="6930" max="6932" width="6.28515625" style="79" customWidth="1"/>
    <col min="6933" max="7172" width="11.42578125" style="79"/>
    <col min="7173" max="7173" width="24.85546875" style="79" customWidth="1"/>
    <col min="7174" max="7176" width="6.28515625" style="79" customWidth="1"/>
    <col min="7177" max="7177" width="1.7109375" style="79" customWidth="1"/>
    <col min="7178" max="7180" width="6.28515625" style="79" customWidth="1"/>
    <col min="7181" max="7181" width="1.7109375" style="79" customWidth="1"/>
    <col min="7182" max="7184" width="6.28515625" style="79" customWidth="1"/>
    <col min="7185" max="7185" width="1.7109375" style="79" customWidth="1"/>
    <col min="7186" max="7188" width="6.28515625" style="79" customWidth="1"/>
    <col min="7189" max="7428" width="11.42578125" style="79"/>
    <col min="7429" max="7429" width="24.85546875" style="79" customWidth="1"/>
    <col min="7430" max="7432" width="6.28515625" style="79" customWidth="1"/>
    <col min="7433" max="7433" width="1.7109375" style="79" customWidth="1"/>
    <col min="7434" max="7436" width="6.28515625" style="79" customWidth="1"/>
    <col min="7437" max="7437" width="1.7109375" style="79" customWidth="1"/>
    <col min="7438" max="7440" width="6.28515625" style="79" customWidth="1"/>
    <col min="7441" max="7441" width="1.7109375" style="79" customWidth="1"/>
    <col min="7442" max="7444" width="6.28515625" style="79" customWidth="1"/>
    <col min="7445" max="7684" width="11.42578125" style="79"/>
    <col min="7685" max="7685" width="24.85546875" style="79" customWidth="1"/>
    <col min="7686" max="7688" width="6.28515625" style="79" customWidth="1"/>
    <col min="7689" max="7689" width="1.7109375" style="79" customWidth="1"/>
    <col min="7690" max="7692" width="6.28515625" style="79" customWidth="1"/>
    <col min="7693" max="7693" width="1.7109375" style="79" customWidth="1"/>
    <col min="7694" max="7696" width="6.28515625" style="79" customWidth="1"/>
    <col min="7697" max="7697" width="1.7109375" style="79" customWidth="1"/>
    <col min="7698" max="7700" width="6.28515625" style="79" customWidth="1"/>
    <col min="7701" max="7940" width="11.42578125" style="79"/>
    <col min="7941" max="7941" width="24.85546875" style="79" customWidth="1"/>
    <col min="7942" max="7944" width="6.28515625" style="79" customWidth="1"/>
    <col min="7945" max="7945" width="1.7109375" style="79" customWidth="1"/>
    <col min="7946" max="7948" width="6.28515625" style="79" customWidth="1"/>
    <col min="7949" max="7949" width="1.7109375" style="79" customWidth="1"/>
    <col min="7950" max="7952" width="6.28515625" style="79" customWidth="1"/>
    <col min="7953" max="7953" width="1.7109375" style="79" customWidth="1"/>
    <col min="7954" max="7956" width="6.28515625" style="79" customWidth="1"/>
    <col min="7957" max="8196" width="11.42578125" style="79"/>
    <col min="8197" max="8197" width="24.85546875" style="79" customWidth="1"/>
    <col min="8198" max="8200" width="6.28515625" style="79" customWidth="1"/>
    <col min="8201" max="8201" width="1.7109375" style="79" customWidth="1"/>
    <col min="8202" max="8204" width="6.28515625" style="79" customWidth="1"/>
    <col min="8205" max="8205" width="1.7109375" style="79" customWidth="1"/>
    <col min="8206" max="8208" width="6.28515625" style="79" customWidth="1"/>
    <col min="8209" max="8209" width="1.7109375" style="79" customWidth="1"/>
    <col min="8210" max="8212" width="6.28515625" style="79" customWidth="1"/>
    <col min="8213" max="8452" width="11.42578125" style="79"/>
    <col min="8453" max="8453" width="24.85546875" style="79" customWidth="1"/>
    <col min="8454" max="8456" width="6.28515625" style="79" customWidth="1"/>
    <col min="8457" max="8457" width="1.7109375" style="79" customWidth="1"/>
    <col min="8458" max="8460" width="6.28515625" style="79" customWidth="1"/>
    <col min="8461" max="8461" width="1.7109375" style="79" customWidth="1"/>
    <col min="8462" max="8464" width="6.28515625" style="79" customWidth="1"/>
    <col min="8465" max="8465" width="1.7109375" style="79" customWidth="1"/>
    <col min="8466" max="8468" width="6.28515625" style="79" customWidth="1"/>
    <col min="8469" max="8708" width="11.42578125" style="79"/>
    <col min="8709" max="8709" width="24.85546875" style="79" customWidth="1"/>
    <col min="8710" max="8712" width="6.28515625" style="79" customWidth="1"/>
    <col min="8713" max="8713" width="1.7109375" style="79" customWidth="1"/>
    <col min="8714" max="8716" width="6.28515625" style="79" customWidth="1"/>
    <col min="8717" max="8717" width="1.7109375" style="79" customWidth="1"/>
    <col min="8718" max="8720" width="6.28515625" style="79" customWidth="1"/>
    <col min="8721" max="8721" width="1.7109375" style="79" customWidth="1"/>
    <col min="8722" max="8724" width="6.28515625" style="79" customWidth="1"/>
    <col min="8725" max="8964" width="11.42578125" style="79"/>
    <col min="8965" max="8965" width="24.85546875" style="79" customWidth="1"/>
    <col min="8966" max="8968" width="6.28515625" style="79" customWidth="1"/>
    <col min="8969" max="8969" width="1.7109375" style="79" customWidth="1"/>
    <col min="8970" max="8972" width="6.28515625" style="79" customWidth="1"/>
    <col min="8973" max="8973" width="1.7109375" style="79" customWidth="1"/>
    <col min="8974" max="8976" width="6.28515625" style="79" customWidth="1"/>
    <col min="8977" max="8977" width="1.7109375" style="79" customWidth="1"/>
    <col min="8978" max="8980" width="6.28515625" style="79" customWidth="1"/>
    <col min="8981" max="9220" width="11.42578125" style="79"/>
    <col min="9221" max="9221" width="24.85546875" style="79" customWidth="1"/>
    <col min="9222" max="9224" width="6.28515625" style="79" customWidth="1"/>
    <col min="9225" max="9225" width="1.7109375" style="79" customWidth="1"/>
    <col min="9226" max="9228" width="6.28515625" style="79" customWidth="1"/>
    <col min="9229" max="9229" width="1.7109375" style="79" customWidth="1"/>
    <col min="9230" max="9232" width="6.28515625" style="79" customWidth="1"/>
    <col min="9233" max="9233" width="1.7109375" style="79" customWidth="1"/>
    <col min="9234" max="9236" width="6.28515625" style="79" customWidth="1"/>
    <col min="9237" max="9476" width="11.42578125" style="79"/>
    <col min="9477" max="9477" width="24.85546875" style="79" customWidth="1"/>
    <col min="9478" max="9480" width="6.28515625" style="79" customWidth="1"/>
    <col min="9481" max="9481" width="1.7109375" style="79" customWidth="1"/>
    <col min="9482" max="9484" width="6.28515625" style="79" customWidth="1"/>
    <col min="9485" max="9485" width="1.7109375" style="79" customWidth="1"/>
    <col min="9486" max="9488" width="6.28515625" style="79" customWidth="1"/>
    <col min="9489" max="9489" width="1.7109375" style="79" customWidth="1"/>
    <col min="9490" max="9492" width="6.28515625" style="79" customWidth="1"/>
    <col min="9493" max="9732" width="11.42578125" style="79"/>
    <col min="9733" max="9733" width="24.85546875" style="79" customWidth="1"/>
    <col min="9734" max="9736" width="6.28515625" style="79" customWidth="1"/>
    <col min="9737" max="9737" width="1.7109375" style="79" customWidth="1"/>
    <col min="9738" max="9740" width="6.28515625" style="79" customWidth="1"/>
    <col min="9741" max="9741" width="1.7109375" style="79" customWidth="1"/>
    <col min="9742" max="9744" width="6.28515625" style="79" customWidth="1"/>
    <col min="9745" max="9745" width="1.7109375" style="79" customWidth="1"/>
    <col min="9746" max="9748" width="6.28515625" style="79" customWidth="1"/>
    <col min="9749" max="9988" width="11.42578125" style="79"/>
    <col min="9989" max="9989" width="24.85546875" style="79" customWidth="1"/>
    <col min="9990" max="9992" width="6.28515625" style="79" customWidth="1"/>
    <col min="9993" max="9993" width="1.7109375" style="79" customWidth="1"/>
    <col min="9994" max="9996" width="6.28515625" style="79" customWidth="1"/>
    <col min="9997" max="9997" width="1.7109375" style="79" customWidth="1"/>
    <col min="9998" max="10000" width="6.28515625" style="79" customWidth="1"/>
    <col min="10001" max="10001" width="1.7109375" style="79" customWidth="1"/>
    <col min="10002" max="10004" width="6.28515625" style="79" customWidth="1"/>
    <col min="10005" max="10244" width="11.42578125" style="79"/>
    <col min="10245" max="10245" width="24.85546875" style="79" customWidth="1"/>
    <col min="10246" max="10248" width="6.28515625" style="79" customWidth="1"/>
    <col min="10249" max="10249" width="1.7109375" style="79" customWidth="1"/>
    <col min="10250" max="10252" width="6.28515625" style="79" customWidth="1"/>
    <col min="10253" max="10253" width="1.7109375" style="79" customWidth="1"/>
    <col min="10254" max="10256" width="6.28515625" style="79" customWidth="1"/>
    <col min="10257" max="10257" width="1.7109375" style="79" customWidth="1"/>
    <col min="10258" max="10260" width="6.28515625" style="79" customWidth="1"/>
    <col min="10261" max="10500" width="11.42578125" style="79"/>
    <col min="10501" max="10501" width="24.85546875" style="79" customWidth="1"/>
    <col min="10502" max="10504" width="6.28515625" style="79" customWidth="1"/>
    <col min="10505" max="10505" width="1.7109375" style="79" customWidth="1"/>
    <col min="10506" max="10508" width="6.28515625" style="79" customWidth="1"/>
    <col min="10509" max="10509" width="1.7109375" style="79" customWidth="1"/>
    <col min="10510" max="10512" width="6.28515625" style="79" customWidth="1"/>
    <col min="10513" max="10513" width="1.7109375" style="79" customWidth="1"/>
    <col min="10514" max="10516" width="6.28515625" style="79" customWidth="1"/>
    <col min="10517" max="10756" width="11.42578125" style="79"/>
    <col min="10757" max="10757" width="24.85546875" style="79" customWidth="1"/>
    <col min="10758" max="10760" width="6.28515625" style="79" customWidth="1"/>
    <col min="10761" max="10761" width="1.7109375" style="79" customWidth="1"/>
    <col min="10762" max="10764" width="6.28515625" style="79" customWidth="1"/>
    <col min="10765" max="10765" width="1.7109375" style="79" customWidth="1"/>
    <col min="10766" max="10768" width="6.28515625" style="79" customWidth="1"/>
    <col min="10769" max="10769" width="1.7109375" style="79" customWidth="1"/>
    <col min="10770" max="10772" width="6.28515625" style="79" customWidth="1"/>
    <col min="10773" max="11012" width="11.42578125" style="79"/>
    <col min="11013" max="11013" width="24.85546875" style="79" customWidth="1"/>
    <col min="11014" max="11016" width="6.28515625" style="79" customWidth="1"/>
    <col min="11017" max="11017" width="1.7109375" style="79" customWidth="1"/>
    <col min="11018" max="11020" width="6.28515625" style="79" customWidth="1"/>
    <col min="11021" max="11021" width="1.7109375" style="79" customWidth="1"/>
    <col min="11022" max="11024" width="6.28515625" style="79" customWidth="1"/>
    <col min="11025" max="11025" width="1.7109375" style="79" customWidth="1"/>
    <col min="11026" max="11028" width="6.28515625" style="79" customWidth="1"/>
    <col min="11029" max="11268" width="11.42578125" style="79"/>
    <col min="11269" max="11269" width="24.85546875" style="79" customWidth="1"/>
    <col min="11270" max="11272" width="6.28515625" style="79" customWidth="1"/>
    <col min="11273" max="11273" width="1.7109375" style="79" customWidth="1"/>
    <col min="11274" max="11276" width="6.28515625" style="79" customWidth="1"/>
    <col min="11277" max="11277" width="1.7109375" style="79" customWidth="1"/>
    <col min="11278" max="11280" width="6.28515625" style="79" customWidth="1"/>
    <col min="11281" max="11281" width="1.7109375" style="79" customWidth="1"/>
    <col min="11282" max="11284" width="6.28515625" style="79" customWidth="1"/>
    <col min="11285" max="11524" width="11.42578125" style="79"/>
    <col min="11525" max="11525" width="24.85546875" style="79" customWidth="1"/>
    <col min="11526" max="11528" width="6.28515625" style="79" customWidth="1"/>
    <col min="11529" max="11529" width="1.7109375" style="79" customWidth="1"/>
    <col min="11530" max="11532" width="6.28515625" style="79" customWidth="1"/>
    <col min="11533" max="11533" width="1.7109375" style="79" customWidth="1"/>
    <col min="11534" max="11536" width="6.28515625" style="79" customWidth="1"/>
    <col min="11537" max="11537" width="1.7109375" style="79" customWidth="1"/>
    <col min="11538" max="11540" width="6.28515625" style="79" customWidth="1"/>
    <col min="11541" max="11780" width="11.42578125" style="79"/>
    <col min="11781" max="11781" width="24.85546875" style="79" customWidth="1"/>
    <col min="11782" max="11784" width="6.28515625" style="79" customWidth="1"/>
    <col min="11785" max="11785" width="1.7109375" style="79" customWidth="1"/>
    <col min="11786" max="11788" width="6.28515625" style="79" customWidth="1"/>
    <col min="11789" max="11789" width="1.7109375" style="79" customWidth="1"/>
    <col min="11790" max="11792" width="6.28515625" style="79" customWidth="1"/>
    <col min="11793" max="11793" width="1.7109375" style="79" customWidth="1"/>
    <col min="11794" max="11796" width="6.28515625" style="79" customWidth="1"/>
    <col min="11797" max="12036" width="11.42578125" style="79"/>
    <col min="12037" max="12037" width="24.85546875" style="79" customWidth="1"/>
    <col min="12038" max="12040" width="6.28515625" style="79" customWidth="1"/>
    <col min="12041" max="12041" width="1.7109375" style="79" customWidth="1"/>
    <col min="12042" max="12044" width="6.28515625" style="79" customWidth="1"/>
    <col min="12045" max="12045" width="1.7109375" style="79" customWidth="1"/>
    <col min="12046" max="12048" width="6.28515625" style="79" customWidth="1"/>
    <col min="12049" max="12049" width="1.7109375" style="79" customWidth="1"/>
    <col min="12050" max="12052" width="6.28515625" style="79" customWidth="1"/>
    <col min="12053" max="12292" width="11.42578125" style="79"/>
    <col min="12293" max="12293" width="24.85546875" style="79" customWidth="1"/>
    <col min="12294" max="12296" width="6.28515625" style="79" customWidth="1"/>
    <col min="12297" max="12297" width="1.7109375" style="79" customWidth="1"/>
    <col min="12298" max="12300" width="6.28515625" style="79" customWidth="1"/>
    <col min="12301" max="12301" width="1.7109375" style="79" customWidth="1"/>
    <col min="12302" max="12304" width="6.28515625" style="79" customWidth="1"/>
    <col min="12305" max="12305" width="1.7109375" style="79" customWidth="1"/>
    <col min="12306" max="12308" width="6.28515625" style="79" customWidth="1"/>
    <col min="12309" max="12548" width="11.42578125" style="79"/>
    <col min="12549" max="12549" width="24.85546875" style="79" customWidth="1"/>
    <col min="12550" max="12552" width="6.28515625" style="79" customWidth="1"/>
    <col min="12553" max="12553" width="1.7109375" style="79" customWidth="1"/>
    <col min="12554" max="12556" width="6.28515625" style="79" customWidth="1"/>
    <col min="12557" max="12557" width="1.7109375" style="79" customWidth="1"/>
    <col min="12558" max="12560" width="6.28515625" style="79" customWidth="1"/>
    <col min="12561" max="12561" width="1.7109375" style="79" customWidth="1"/>
    <col min="12562" max="12564" width="6.28515625" style="79" customWidth="1"/>
    <col min="12565" max="12804" width="11.42578125" style="79"/>
    <col min="12805" max="12805" width="24.85546875" style="79" customWidth="1"/>
    <col min="12806" max="12808" width="6.28515625" style="79" customWidth="1"/>
    <col min="12809" max="12809" width="1.7109375" style="79" customWidth="1"/>
    <col min="12810" max="12812" width="6.28515625" style="79" customWidth="1"/>
    <col min="12813" max="12813" width="1.7109375" style="79" customWidth="1"/>
    <col min="12814" max="12816" width="6.28515625" style="79" customWidth="1"/>
    <col min="12817" max="12817" width="1.7109375" style="79" customWidth="1"/>
    <col min="12818" max="12820" width="6.28515625" style="79" customWidth="1"/>
    <col min="12821" max="13060" width="11.42578125" style="79"/>
    <col min="13061" max="13061" width="24.85546875" style="79" customWidth="1"/>
    <col min="13062" max="13064" width="6.28515625" style="79" customWidth="1"/>
    <col min="13065" max="13065" width="1.7109375" style="79" customWidth="1"/>
    <col min="13066" max="13068" width="6.28515625" style="79" customWidth="1"/>
    <col min="13069" max="13069" width="1.7109375" style="79" customWidth="1"/>
    <col min="13070" max="13072" width="6.28515625" style="79" customWidth="1"/>
    <col min="13073" max="13073" width="1.7109375" style="79" customWidth="1"/>
    <col min="13074" max="13076" width="6.28515625" style="79" customWidth="1"/>
    <col min="13077" max="13316" width="11.42578125" style="79"/>
    <col min="13317" max="13317" width="24.85546875" style="79" customWidth="1"/>
    <col min="13318" max="13320" width="6.28515625" style="79" customWidth="1"/>
    <col min="13321" max="13321" width="1.7109375" style="79" customWidth="1"/>
    <col min="13322" max="13324" width="6.28515625" style="79" customWidth="1"/>
    <col min="13325" max="13325" width="1.7109375" style="79" customWidth="1"/>
    <col min="13326" max="13328" width="6.28515625" style="79" customWidth="1"/>
    <col min="13329" max="13329" width="1.7109375" style="79" customWidth="1"/>
    <col min="13330" max="13332" width="6.28515625" style="79" customWidth="1"/>
    <col min="13333" max="13572" width="11.42578125" style="79"/>
    <col min="13573" max="13573" width="24.85546875" style="79" customWidth="1"/>
    <col min="13574" max="13576" width="6.28515625" style="79" customWidth="1"/>
    <col min="13577" max="13577" width="1.7109375" style="79" customWidth="1"/>
    <col min="13578" max="13580" width="6.28515625" style="79" customWidth="1"/>
    <col min="13581" max="13581" width="1.7109375" style="79" customWidth="1"/>
    <col min="13582" max="13584" width="6.28515625" style="79" customWidth="1"/>
    <col min="13585" max="13585" width="1.7109375" style="79" customWidth="1"/>
    <col min="13586" max="13588" width="6.28515625" style="79" customWidth="1"/>
    <col min="13589" max="13828" width="11.42578125" style="79"/>
    <col min="13829" max="13829" width="24.85546875" style="79" customWidth="1"/>
    <col min="13830" max="13832" width="6.28515625" style="79" customWidth="1"/>
    <col min="13833" max="13833" width="1.7109375" style="79" customWidth="1"/>
    <col min="13834" max="13836" width="6.28515625" style="79" customWidth="1"/>
    <col min="13837" max="13837" width="1.7109375" style="79" customWidth="1"/>
    <col min="13838" max="13840" width="6.28515625" style="79" customWidth="1"/>
    <col min="13841" max="13841" width="1.7109375" style="79" customWidth="1"/>
    <col min="13842" max="13844" width="6.28515625" style="79" customWidth="1"/>
    <col min="13845" max="14084" width="11.42578125" style="79"/>
    <col min="14085" max="14085" width="24.85546875" style="79" customWidth="1"/>
    <col min="14086" max="14088" width="6.28515625" style="79" customWidth="1"/>
    <col min="14089" max="14089" width="1.7109375" style="79" customWidth="1"/>
    <col min="14090" max="14092" width="6.28515625" style="79" customWidth="1"/>
    <col min="14093" max="14093" width="1.7109375" style="79" customWidth="1"/>
    <col min="14094" max="14096" width="6.28515625" style="79" customWidth="1"/>
    <col min="14097" max="14097" width="1.7109375" style="79" customWidth="1"/>
    <col min="14098" max="14100" width="6.28515625" style="79" customWidth="1"/>
    <col min="14101" max="14340" width="11.42578125" style="79"/>
    <col min="14341" max="14341" width="24.85546875" style="79" customWidth="1"/>
    <col min="14342" max="14344" width="6.28515625" style="79" customWidth="1"/>
    <col min="14345" max="14345" width="1.7109375" style="79" customWidth="1"/>
    <col min="14346" max="14348" width="6.28515625" style="79" customWidth="1"/>
    <col min="14349" max="14349" width="1.7109375" style="79" customWidth="1"/>
    <col min="14350" max="14352" width="6.28515625" style="79" customWidth="1"/>
    <col min="14353" max="14353" width="1.7109375" style="79" customWidth="1"/>
    <col min="14354" max="14356" width="6.28515625" style="79" customWidth="1"/>
    <col min="14357" max="14596" width="11.42578125" style="79"/>
    <col min="14597" max="14597" width="24.85546875" style="79" customWidth="1"/>
    <col min="14598" max="14600" width="6.28515625" style="79" customWidth="1"/>
    <col min="14601" max="14601" width="1.7109375" style="79" customWidth="1"/>
    <col min="14602" max="14604" width="6.28515625" style="79" customWidth="1"/>
    <col min="14605" max="14605" width="1.7109375" style="79" customWidth="1"/>
    <col min="14606" max="14608" width="6.28515625" style="79" customWidth="1"/>
    <col min="14609" max="14609" width="1.7109375" style="79" customWidth="1"/>
    <col min="14610" max="14612" width="6.28515625" style="79" customWidth="1"/>
    <col min="14613" max="14852" width="11.42578125" style="79"/>
    <col min="14853" max="14853" width="24.85546875" style="79" customWidth="1"/>
    <col min="14854" max="14856" width="6.28515625" style="79" customWidth="1"/>
    <col min="14857" max="14857" width="1.7109375" style="79" customWidth="1"/>
    <col min="14858" max="14860" width="6.28515625" style="79" customWidth="1"/>
    <col min="14861" max="14861" width="1.7109375" style="79" customWidth="1"/>
    <col min="14862" max="14864" width="6.28515625" style="79" customWidth="1"/>
    <col min="14865" max="14865" width="1.7109375" style="79" customWidth="1"/>
    <col min="14866" max="14868" width="6.28515625" style="79" customWidth="1"/>
    <col min="14869" max="15108" width="11.42578125" style="79"/>
    <col min="15109" max="15109" width="24.85546875" style="79" customWidth="1"/>
    <col min="15110" max="15112" width="6.28515625" style="79" customWidth="1"/>
    <col min="15113" max="15113" width="1.7109375" style="79" customWidth="1"/>
    <col min="15114" max="15116" width="6.28515625" style="79" customWidth="1"/>
    <col min="15117" max="15117" width="1.7109375" style="79" customWidth="1"/>
    <col min="15118" max="15120" width="6.28515625" style="79" customWidth="1"/>
    <col min="15121" max="15121" width="1.7109375" style="79" customWidth="1"/>
    <col min="15122" max="15124" width="6.28515625" style="79" customWidth="1"/>
    <col min="15125" max="15364" width="11.42578125" style="79"/>
    <col min="15365" max="15365" width="24.85546875" style="79" customWidth="1"/>
    <col min="15366" max="15368" width="6.28515625" style="79" customWidth="1"/>
    <col min="15369" max="15369" width="1.7109375" style="79" customWidth="1"/>
    <col min="15370" max="15372" width="6.28515625" style="79" customWidth="1"/>
    <col min="15373" max="15373" width="1.7109375" style="79" customWidth="1"/>
    <col min="15374" max="15376" width="6.28515625" style="79" customWidth="1"/>
    <col min="15377" max="15377" width="1.7109375" style="79" customWidth="1"/>
    <col min="15378" max="15380" width="6.28515625" style="79" customWidth="1"/>
    <col min="15381" max="15620" width="11.42578125" style="79"/>
    <col min="15621" max="15621" width="24.85546875" style="79" customWidth="1"/>
    <col min="15622" max="15624" width="6.28515625" style="79" customWidth="1"/>
    <col min="15625" max="15625" width="1.7109375" style="79" customWidth="1"/>
    <col min="15626" max="15628" width="6.28515625" style="79" customWidth="1"/>
    <col min="15629" max="15629" width="1.7109375" style="79" customWidth="1"/>
    <col min="15630" max="15632" width="6.28515625" style="79" customWidth="1"/>
    <col min="15633" max="15633" width="1.7109375" style="79" customWidth="1"/>
    <col min="15634" max="15636" width="6.28515625" style="79" customWidth="1"/>
    <col min="15637" max="15876" width="11.42578125" style="79"/>
    <col min="15877" max="15877" width="24.85546875" style="79" customWidth="1"/>
    <col min="15878" max="15880" width="6.28515625" style="79" customWidth="1"/>
    <col min="15881" max="15881" width="1.7109375" style="79" customWidth="1"/>
    <col min="15882" max="15884" width="6.28515625" style="79" customWidth="1"/>
    <col min="15885" max="15885" width="1.7109375" style="79" customWidth="1"/>
    <col min="15886" max="15888" width="6.28515625" style="79" customWidth="1"/>
    <col min="15889" max="15889" width="1.7109375" style="79" customWidth="1"/>
    <col min="15890" max="15892" width="6.28515625" style="79" customWidth="1"/>
    <col min="15893" max="16132" width="11.42578125" style="79"/>
    <col min="16133" max="16133" width="24.85546875" style="79" customWidth="1"/>
    <col min="16134" max="16136" width="6.28515625" style="79" customWidth="1"/>
    <col min="16137" max="16137" width="1.7109375" style="79" customWidth="1"/>
    <col min="16138" max="16140" width="6.28515625" style="79" customWidth="1"/>
    <col min="16141" max="16141" width="1.7109375" style="79" customWidth="1"/>
    <col min="16142" max="16144" width="6.28515625" style="79" customWidth="1"/>
    <col min="16145" max="16145" width="1.7109375" style="79" customWidth="1"/>
    <col min="16146" max="16148" width="6.28515625" style="79" customWidth="1"/>
    <col min="16149" max="16384" width="11.42578125" style="79"/>
  </cols>
  <sheetData>
    <row r="1" spans="1:24" s="93" customFormat="1" ht="12.75" customHeight="1" x14ac:dyDescent="0.25">
      <c r="A1" s="432" t="s">
        <v>201</v>
      </c>
      <c r="B1" s="432"/>
      <c r="C1" s="432"/>
      <c r="D1" s="432"/>
      <c r="E1" s="432"/>
      <c r="F1" s="432"/>
      <c r="G1" s="432"/>
      <c r="H1" s="432"/>
      <c r="I1" s="432"/>
      <c r="J1" s="432"/>
      <c r="K1" s="432"/>
      <c r="L1" s="432"/>
      <c r="M1" s="432"/>
      <c r="N1" s="432"/>
      <c r="O1" s="432"/>
      <c r="P1" s="432"/>
      <c r="Q1" s="432"/>
      <c r="R1" s="432"/>
      <c r="S1" s="432"/>
      <c r="T1" s="432"/>
      <c r="V1" s="69"/>
      <c r="W1" s="434" t="s">
        <v>178</v>
      </c>
      <c r="X1" s="69"/>
    </row>
    <row r="2" spans="1:24" s="93" customFormat="1" ht="12.75" customHeight="1" x14ac:dyDescent="0.25">
      <c r="A2" s="432" t="s">
        <v>331</v>
      </c>
      <c r="B2" s="432"/>
      <c r="C2" s="432"/>
      <c r="D2" s="432"/>
      <c r="E2" s="432"/>
      <c r="F2" s="432"/>
      <c r="G2" s="432"/>
      <c r="H2" s="432"/>
      <c r="I2" s="432"/>
      <c r="J2" s="432"/>
      <c r="K2" s="432"/>
      <c r="L2" s="432"/>
      <c r="M2" s="432"/>
      <c r="N2" s="432"/>
      <c r="O2" s="432"/>
      <c r="P2" s="432"/>
      <c r="Q2" s="432"/>
      <c r="R2" s="432"/>
      <c r="S2" s="432"/>
      <c r="T2" s="432"/>
      <c r="V2" s="69"/>
      <c r="W2" s="434"/>
      <c r="X2" s="69"/>
    </row>
    <row r="3" spans="1:24" s="93" customFormat="1" x14ac:dyDescent="0.25">
      <c r="A3" s="432" t="s">
        <v>341</v>
      </c>
      <c r="B3" s="432"/>
      <c r="C3" s="432"/>
      <c r="D3" s="432"/>
      <c r="E3" s="432"/>
      <c r="F3" s="432"/>
      <c r="G3" s="432"/>
      <c r="H3" s="432"/>
      <c r="I3" s="432"/>
      <c r="J3" s="432"/>
      <c r="K3" s="432"/>
      <c r="L3" s="432"/>
      <c r="M3" s="432"/>
      <c r="N3" s="432"/>
      <c r="O3" s="432"/>
      <c r="P3" s="432"/>
      <c r="Q3" s="432"/>
      <c r="R3" s="432"/>
      <c r="S3" s="432"/>
      <c r="T3" s="432"/>
    </row>
    <row r="4" spans="1:24" s="93" customFormat="1" x14ac:dyDescent="0.25">
      <c r="A4" s="432" t="s">
        <v>340</v>
      </c>
      <c r="B4" s="432"/>
      <c r="C4" s="432"/>
      <c r="D4" s="432"/>
      <c r="E4" s="432"/>
      <c r="F4" s="432"/>
      <c r="G4" s="432"/>
      <c r="H4" s="432"/>
      <c r="I4" s="432"/>
      <c r="J4" s="432"/>
      <c r="K4" s="432"/>
      <c r="L4" s="432"/>
      <c r="M4" s="432"/>
      <c r="N4" s="432"/>
      <c r="O4" s="432"/>
      <c r="P4" s="432"/>
      <c r="Q4" s="432"/>
      <c r="R4" s="432"/>
      <c r="S4" s="432"/>
      <c r="T4" s="432"/>
    </row>
    <row r="5" spans="1:24" s="93" customFormat="1" x14ac:dyDescent="0.25">
      <c r="A5" s="432" t="s">
        <v>328</v>
      </c>
      <c r="B5" s="432"/>
      <c r="C5" s="432"/>
      <c r="D5" s="432"/>
      <c r="E5" s="432"/>
      <c r="F5" s="432"/>
      <c r="G5" s="432"/>
      <c r="H5" s="432"/>
      <c r="I5" s="432"/>
      <c r="J5" s="432"/>
      <c r="K5" s="432"/>
      <c r="L5" s="432"/>
      <c r="M5" s="432"/>
      <c r="N5" s="432"/>
      <c r="O5" s="432"/>
      <c r="P5" s="432"/>
      <c r="Q5" s="432"/>
      <c r="R5" s="432"/>
      <c r="S5" s="432"/>
      <c r="T5" s="432"/>
    </row>
    <row r="6" spans="1:24" s="107" customFormat="1" x14ac:dyDescent="0.25">
      <c r="A6" s="432" t="s">
        <v>374</v>
      </c>
      <c r="B6" s="432"/>
      <c r="C6" s="432"/>
      <c r="D6" s="432"/>
      <c r="E6" s="432"/>
      <c r="F6" s="432"/>
      <c r="G6" s="432"/>
      <c r="H6" s="432"/>
      <c r="I6" s="432"/>
      <c r="J6" s="432"/>
      <c r="K6" s="432"/>
      <c r="L6" s="432"/>
      <c r="M6" s="432"/>
      <c r="N6" s="432"/>
      <c r="O6" s="432"/>
      <c r="P6" s="432"/>
      <c r="Q6" s="432"/>
      <c r="R6" s="432"/>
      <c r="S6" s="432"/>
      <c r="T6" s="432"/>
    </row>
    <row r="7" spans="1:24" s="93" customFormat="1" x14ac:dyDescent="0.25">
      <c r="A7" s="62"/>
      <c r="B7" s="62"/>
      <c r="C7" s="62"/>
      <c r="D7" s="62"/>
      <c r="E7" s="62"/>
      <c r="F7" s="62"/>
      <c r="G7" s="62"/>
      <c r="H7" s="62"/>
      <c r="I7" s="62"/>
      <c r="J7" s="62"/>
      <c r="K7" s="62"/>
      <c r="L7" s="62"/>
      <c r="M7" s="62"/>
      <c r="N7" s="62"/>
      <c r="O7" s="62"/>
      <c r="P7" s="62"/>
      <c r="Q7" s="62"/>
      <c r="R7" s="62"/>
      <c r="S7" s="62"/>
      <c r="T7" s="62"/>
    </row>
    <row r="8" spans="1:24" s="54" customFormat="1" ht="27.75" customHeight="1" x14ac:dyDescent="0.25">
      <c r="A8" s="433" t="s">
        <v>74</v>
      </c>
      <c r="B8" s="431" t="s">
        <v>0</v>
      </c>
      <c r="C8" s="431"/>
      <c r="D8" s="431"/>
      <c r="E8" s="152"/>
      <c r="F8" s="431" t="s">
        <v>75</v>
      </c>
      <c r="G8" s="431"/>
      <c r="H8" s="431"/>
      <c r="I8" s="152"/>
      <c r="J8" s="431" t="s">
        <v>73</v>
      </c>
      <c r="K8" s="431"/>
      <c r="L8" s="431"/>
      <c r="M8" s="152"/>
      <c r="N8" s="431" t="s">
        <v>1</v>
      </c>
      <c r="O8" s="431"/>
      <c r="P8" s="431"/>
      <c r="Q8" s="153"/>
      <c r="R8" s="431" t="s">
        <v>76</v>
      </c>
      <c r="S8" s="431"/>
      <c r="T8" s="431"/>
    </row>
    <row r="9" spans="1:24" s="113" customFormat="1" x14ac:dyDescent="0.25">
      <c r="A9" s="433"/>
      <c r="B9" s="150" t="s">
        <v>2</v>
      </c>
      <c r="C9" s="150" t="s">
        <v>3</v>
      </c>
      <c r="D9" s="150" t="s">
        <v>4</v>
      </c>
      <c r="E9" s="150"/>
      <c r="F9" s="150" t="s">
        <v>2</v>
      </c>
      <c r="G9" s="150" t="s">
        <v>3</v>
      </c>
      <c r="H9" s="150" t="s">
        <v>4</v>
      </c>
      <c r="I9" s="150"/>
      <c r="J9" s="150" t="s">
        <v>2</v>
      </c>
      <c r="K9" s="150" t="s">
        <v>3</v>
      </c>
      <c r="L9" s="150" t="s">
        <v>4</v>
      </c>
      <c r="M9" s="150"/>
      <c r="N9" s="150" t="s">
        <v>2</v>
      </c>
      <c r="O9" s="150" t="s">
        <v>3</v>
      </c>
      <c r="P9" s="150" t="s">
        <v>4</v>
      </c>
      <c r="Q9" s="150"/>
      <c r="R9" s="150" t="s">
        <v>2</v>
      </c>
      <c r="S9" s="150" t="s">
        <v>3</v>
      </c>
      <c r="T9" s="150" t="s">
        <v>4</v>
      </c>
    </row>
    <row r="10" spans="1:24" x14ac:dyDescent="0.25">
      <c r="A10" s="98"/>
      <c r="B10" s="409" t="s">
        <v>5</v>
      </c>
      <c r="C10" s="409"/>
      <c r="D10" s="409"/>
      <c r="E10" s="409"/>
      <c r="F10" s="409"/>
      <c r="G10" s="409"/>
      <c r="H10" s="409"/>
      <c r="I10" s="409"/>
      <c r="J10" s="409"/>
      <c r="K10" s="409"/>
      <c r="L10" s="409"/>
      <c r="M10" s="409"/>
      <c r="N10" s="409"/>
      <c r="O10" s="409"/>
      <c r="P10" s="409"/>
      <c r="Q10" s="409"/>
      <c r="R10" s="409"/>
      <c r="S10" s="409"/>
      <c r="T10" s="409"/>
    </row>
    <row r="11" spans="1:24" x14ac:dyDescent="0.25">
      <c r="A11" s="98"/>
      <c r="B11" s="117"/>
      <c r="C11" s="117"/>
      <c r="D11" s="117"/>
      <c r="E11" s="117"/>
      <c r="F11" s="117"/>
      <c r="G11" s="117"/>
      <c r="H11" s="117"/>
      <c r="I11" s="117"/>
      <c r="J11" s="117"/>
      <c r="K11" s="117"/>
      <c r="L11" s="117"/>
      <c r="M11" s="117"/>
      <c r="N11" s="117"/>
      <c r="O11" s="117"/>
      <c r="P11" s="117"/>
      <c r="Q11" s="117"/>
      <c r="R11" s="117"/>
      <c r="S11" s="117"/>
      <c r="T11" s="117"/>
    </row>
    <row r="12" spans="1:24" x14ac:dyDescent="0.25">
      <c r="A12" s="110" t="s">
        <v>0</v>
      </c>
      <c r="B12" s="114">
        <f>+B17+B22</f>
        <v>12455</v>
      </c>
      <c r="C12" s="114">
        <f>+C17+C22</f>
        <v>1114</v>
      </c>
      <c r="D12" s="114">
        <f>+D17+D22</f>
        <v>11341</v>
      </c>
      <c r="E12" s="114"/>
      <c r="F12" s="114">
        <f>+F17+F22</f>
        <v>419</v>
      </c>
      <c r="G12" s="114">
        <f>+G17+G22</f>
        <v>32</v>
      </c>
      <c r="H12" s="114">
        <f t="shared" ref="F12:H14" si="0">+H17+H22</f>
        <v>387</v>
      </c>
      <c r="I12" s="114"/>
      <c r="J12" s="114">
        <f t="shared" ref="J12:L12" si="1">+J17+J22</f>
        <v>34</v>
      </c>
      <c r="K12" s="114">
        <f t="shared" si="1"/>
        <v>1</v>
      </c>
      <c r="L12" s="114">
        <f t="shared" si="1"/>
        <v>33</v>
      </c>
      <c r="M12" s="114"/>
      <c r="N12" s="114">
        <f t="shared" ref="N12:P14" si="2">+N17+N22</f>
        <v>10818</v>
      </c>
      <c r="O12" s="114">
        <f t="shared" si="2"/>
        <v>842</v>
      </c>
      <c r="P12" s="114">
        <f t="shared" si="2"/>
        <v>9976</v>
      </c>
      <c r="Q12" s="114"/>
      <c r="R12" s="114">
        <f t="shared" ref="R12:T14" si="3">+R17+R22</f>
        <v>1184</v>
      </c>
      <c r="S12" s="114">
        <f t="shared" si="3"/>
        <v>239</v>
      </c>
      <c r="T12" s="114">
        <f t="shared" si="3"/>
        <v>945</v>
      </c>
      <c r="V12" s="97"/>
    </row>
    <row r="13" spans="1:24" x14ac:dyDescent="0.25">
      <c r="A13" s="128" t="s">
        <v>6</v>
      </c>
      <c r="B13" s="89">
        <f>+B18+B23</f>
        <v>8304</v>
      </c>
      <c r="C13" s="89">
        <f t="shared" ref="B13:D14" si="4">+C18+C23</f>
        <v>538</v>
      </c>
      <c r="D13" s="89">
        <f t="shared" si="4"/>
        <v>7766</v>
      </c>
      <c r="E13" s="89"/>
      <c r="F13" s="89">
        <f>+F18+F23</f>
        <v>91</v>
      </c>
      <c r="G13" s="89">
        <f t="shared" si="0"/>
        <v>1</v>
      </c>
      <c r="H13" s="89">
        <f t="shared" si="0"/>
        <v>90</v>
      </c>
      <c r="I13" s="89"/>
      <c r="J13" s="89">
        <f t="shared" ref="J13:L13" si="5">+J18+J23</f>
        <v>1</v>
      </c>
      <c r="K13" s="89">
        <f t="shared" si="5"/>
        <v>0</v>
      </c>
      <c r="L13" s="89">
        <f t="shared" si="5"/>
        <v>1</v>
      </c>
      <c r="M13" s="89"/>
      <c r="N13" s="89">
        <f t="shared" si="2"/>
        <v>7625</v>
      </c>
      <c r="O13" s="199">
        <f t="shared" si="2"/>
        <v>374</v>
      </c>
      <c r="P13" s="89">
        <f t="shared" si="2"/>
        <v>7251</v>
      </c>
      <c r="Q13" s="89"/>
      <c r="R13" s="89">
        <f t="shared" si="3"/>
        <v>587</v>
      </c>
      <c r="S13" s="89">
        <f t="shared" si="3"/>
        <v>163</v>
      </c>
      <c r="T13" s="89">
        <f t="shared" si="3"/>
        <v>424</v>
      </c>
    </row>
    <row r="14" spans="1:24" x14ac:dyDescent="0.25">
      <c r="A14" s="128" t="s">
        <v>7</v>
      </c>
      <c r="B14" s="89">
        <f t="shared" si="4"/>
        <v>3976</v>
      </c>
      <c r="C14" s="89">
        <f t="shared" si="4"/>
        <v>551</v>
      </c>
      <c r="D14" s="89">
        <f t="shared" si="4"/>
        <v>3425</v>
      </c>
      <c r="E14" s="89"/>
      <c r="F14" s="89">
        <f t="shared" si="0"/>
        <v>319</v>
      </c>
      <c r="G14" s="89">
        <f t="shared" si="0"/>
        <v>31</v>
      </c>
      <c r="H14" s="89">
        <f t="shared" si="0"/>
        <v>288</v>
      </c>
      <c r="I14" s="89"/>
      <c r="J14" s="89">
        <f t="shared" ref="J14:L14" si="6">+J19+J24</f>
        <v>30</v>
      </c>
      <c r="K14" s="89">
        <f t="shared" si="6"/>
        <v>1</v>
      </c>
      <c r="L14" s="89">
        <f t="shared" si="6"/>
        <v>29</v>
      </c>
      <c r="M14" s="89"/>
      <c r="N14" s="89">
        <f t="shared" si="2"/>
        <v>3060</v>
      </c>
      <c r="O14" s="89">
        <f t="shared" si="2"/>
        <v>446</v>
      </c>
      <c r="P14" s="89">
        <f t="shared" si="2"/>
        <v>2614</v>
      </c>
      <c r="Q14" s="89"/>
      <c r="R14" s="89">
        <f t="shared" si="3"/>
        <v>567</v>
      </c>
      <c r="S14" s="89">
        <f t="shared" si="3"/>
        <v>73</v>
      </c>
      <c r="T14" s="89">
        <f t="shared" si="3"/>
        <v>494</v>
      </c>
    </row>
    <row r="15" spans="1:24" x14ac:dyDescent="0.25">
      <c r="A15" s="128" t="s">
        <v>346</v>
      </c>
      <c r="B15" s="89">
        <f>+B20+B25</f>
        <v>175</v>
      </c>
      <c r="C15" s="89">
        <f>+C20+C25</f>
        <v>25</v>
      </c>
      <c r="D15" s="89">
        <f>+D20+D25</f>
        <v>150</v>
      </c>
      <c r="E15" s="89"/>
      <c r="F15" s="89">
        <f>+F20+F25</f>
        <v>9</v>
      </c>
      <c r="G15" s="89">
        <f>+G20+G25</f>
        <v>0</v>
      </c>
      <c r="H15" s="89">
        <f>+H20+H25</f>
        <v>9</v>
      </c>
      <c r="I15" s="89"/>
      <c r="J15" s="89">
        <f>+J20+J25</f>
        <v>3</v>
      </c>
      <c r="K15" s="89">
        <f>+K20+K25</f>
        <v>0</v>
      </c>
      <c r="L15" s="89">
        <f>+L20+L25</f>
        <v>3</v>
      </c>
      <c r="M15" s="89"/>
      <c r="N15" s="89">
        <f>+N20+N25</f>
        <v>133</v>
      </c>
      <c r="O15" s="89">
        <f>+O20+O25</f>
        <v>22</v>
      </c>
      <c r="P15" s="89">
        <f>+P20+P25</f>
        <v>111</v>
      </c>
      <c r="Q15" s="89"/>
      <c r="R15" s="89">
        <f>+R20+R25</f>
        <v>30</v>
      </c>
      <c r="S15" s="89">
        <f>+S20+S25</f>
        <v>3</v>
      </c>
      <c r="T15" s="89">
        <f>+T20+T25</f>
        <v>27</v>
      </c>
    </row>
    <row r="16" spans="1:24" x14ac:dyDescent="0.25">
      <c r="A16" s="110"/>
      <c r="B16" s="89"/>
      <c r="C16" s="89"/>
      <c r="D16" s="89"/>
      <c r="E16" s="89"/>
      <c r="F16" s="89"/>
      <c r="G16" s="89"/>
      <c r="H16" s="89"/>
      <c r="I16" s="89"/>
      <c r="J16" s="89"/>
      <c r="K16" s="89"/>
      <c r="L16" s="89"/>
      <c r="M16" s="89"/>
      <c r="N16" s="89"/>
      <c r="O16" s="89"/>
      <c r="P16" s="89"/>
      <c r="Q16" s="89"/>
      <c r="R16" s="89"/>
      <c r="S16" s="89"/>
      <c r="T16" s="89"/>
    </row>
    <row r="17" spans="1:23" s="93" customFormat="1" x14ac:dyDescent="0.25">
      <c r="A17" s="110" t="s">
        <v>326</v>
      </c>
      <c r="B17" s="167">
        <f>+F17+J17+N17+R17</f>
        <v>9296</v>
      </c>
      <c r="C17" s="167">
        <f t="shared" ref="C17" si="7">+G17+K17+O17+S17</f>
        <v>899</v>
      </c>
      <c r="D17" s="167">
        <f t="shared" ref="D17" si="8">+H17+L17+P17+T17</f>
        <v>8397</v>
      </c>
      <c r="E17" s="114"/>
      <c r="F17" s="137">
        <f>+F18+F19+F20</f>
        <v>406</v>
      </c>
      <c r="G17" s="137">
        <f t="shared" ref="G17:H17" si="9">+G18+G19+G20</f>
        <v>30</v>
      </c>
      <c r="H17" s="137">
        <f t="shared" si="9"/>
        <v>376</v>
      </c>
      <c r="I17" s="114"/>
      <c r="J17" s="137">
        <f>+J18+J19+J20</f>
        <v>33</v>
      </c>
      <c r="K17" s="137">
        <f t="shared" ref="K17" si="10">+K18+K19+K20</f>
        <v>1</v>
      </c>
      <c r="L17" s="137">
        <f t="shared" ref="L17" si="11">+L18+L19+L20</f>
        <v>32</v>
      </c>
      <c r="M17" s="114"/>
      <c r="N17" s="137">
        <f>+N18+N19+N20</f>
        <v>7732</v>
      </c>
      <c r="O17" s="137">
        <f t="shared" ref="O17" si="12">+O18+O19+O20</f>
        <v>640</v>
      </c>
      <c r="P17" s="137">
        <f t="shared" ref="P17" si="13">+P18+P19+P20</f>
        <v>7092</v>
      </c>
      <c r="Q17" s="114"/>
      <c r="R17" s="137">
        <f>+R18+R19+R20</f>
        <v>1125</v>
      </c>
      <c r="S17" s="137">
        <f t="shared" ref="S17" si="14">+S18+S19+S20</f>
        <v>228</v>
      </c>
      <c r="T17" s="137">
        <f t="shared" ref="T17" si="15">+T18+T19+T20</f>
        <v>897</v>
      </c>
    </row>
    <row r="18" spans="1:23" x14ac:dyDescent="0.25">
      <c r="A18" s="128" t="s">
        <v>6</v>
      </c>
      <c r="B18" s="129">
        <f>+F18+J18+N18+R18</f>
        <v>5305</v>
      </c>
      <c r="C18" s="129">
        <f t="shared" ref="C18:C20" si="16">+G18+K18+O18+S18</f>
        <v>344</v>
      </c>
      <c r="D18" s="129">
        <f t="shared" ref="D18:D20" si="17">+H18+L18+P18+T18</f>
        <v>4961</v>
      </c>
      <c r="E18" s="129"/>
      <c r="F18" s="129">
        <v>90</v>
      </c>
      <c r="G18" s="129">
        <v>1</v>
      </c>
      <c r="H18" s="129">
        <v>89</v>
      </c>
      <c r="I18" s="129"/>
      <c r="J18" s="129">
        <v>0</v>
      </c>
      <c r="K18" s="129">
        <v>0</v>
      </c>
      <c r="L18" s="129">
        <v>0</v>
      </c>
      <c r="M18" s="129"/>
      <c r="N18" s="129">
        <v>4663</v>
      </c>
      <c r="O18" s="129">
        <v>187</v>
      </c>
      <c r="P18" s="129">
        <v>4476</v>
      </c>
      <c r="Q18" s="129"/>
      <c r="R18" s="129">
        <v>552</v>
      </c>
      <c r="S18" s="129">
        <v>156</v>
      </c>
      <c r="T18" s="129">
        <v>396</v>
      </c>
      <c r="U18" s="176"/>
      <c r="V18" s="176"/>
      <c r="W18" s="176"/>
    </row>
    <row r="19" spans="1:23" x14ac:dyDescent="0.25">
      <c r="A19" s="128" t="s">
        <v>7</v>
      </c>
      <c r="B19" s="129">
        <f t="shared" ref="B19:B20" si="18">+F19+J19+N19+R19</f>
        <v>3816</v>
      </c>
      <c r="C19" s="129">
        <f t="shared" si="16"/>
        <v>530</v>
      </c>
      <c r="D19" s="129">
        <f t="shared" si="17"/>
        <v>3286</v>
      </c>
      <c r="E19" s="129"/>
      <c r="F19" s="129">
        <v>307</v>
      </c>
      <c r="G19" s="129">
        <v>29</v>
      </c>
      <c r="H19" s="129">
        <v>278</v>
      </c>
      <c r="I19" s="129"/>
      <c r="J19" s="129">
        <v>30</v>
      </c>
      <c r="K19" s="129">
        <v>1</v>
      </c>
      <c r="L19" s="129">
        <v>29</v>
      </c>
      <c r="M19" s="129"/>
      <c r="N19" s="129">
        <v>2936</v>
      </c>
      <c r="O19" s="129">
        <v>431</v>
      </c>
      <c r="P19" s="129">
        <v>2505</v>
      </c>
      <c r="Q19" s="129"/>
      <c r="R19" s="129">
        <v>543</v>
      </c>
      <c r="S19" s="129">
        <v>69</v>
      </c>
      <c r="T19" s="129">
        <v>474</v>
      </c>
      <c r="U19" s="176"/>
      <c r="V19" s="176"/>
      <c r="W19" s="176"/>
    </row>
    <row r="20" spans="1:23" x14ac:dyDescent="0.25">
      <c r="A20" s="128" t="s">
        <v>346</v>
      </c>
      <c r="B20" s="129">
        <f t="shared" si="18"/>
        <v>175</v>
      </c>
      <c r="C20" s="129">
        <f t="shared" si="16"/>
        <v>25</v>
      </c>
      <c r="D20" s="129">
        <f t="shared" si="17"/>
        <v>150</v>
      </c>
      <c r="E20" s="129"/>
      <c r="F20" s="129">
        <v>9</v>
      </c>
      <c r="G20" s="129">
        <v>0</v>
      </c>
      <c r="H20" s="129">
        <v>9</v>
      </c>
      <c r="I20" s="129"/>
      <c r="J20" s="129">
        <v>3</v>
      </c>
      <c r="K20" s="129">
        <v>0</v>
      </c>
      <c r="L20" s="129">
        <v>3</v>
      </c>
      <c r="M20" s="129"/>
      <c r="N20" s="129">
        <v>133</v>
      </c>
      <c r="O20" s="129">
        <v>22</v>
      </c>
      <c r="P20" s="129">
        <v>111</v>
      </c>
      <c r="Q20" s="129"/>
      <c r="R20" s="129">
        <v>30</v>
      </c>
      <c r="S20" s="129">
        <v>3</v>
      </c>
      <c r="T20" s="129">
        <v>27</v>
      </c>
      <c r="U20" s="176"/>
      <c r="V20" s="176"/>
      <c r="W20" s="176"/>
    </row>
    <row r="21" spans="1:23" x14ac:dyDescent="0.25">
      <c r="A21" s="110"/>
      <c r="B21" s="129"/>
      <c r="C21" s="129"/>
      <c r="D21" s="129"/>
      <c r="E21" s="129"/>
      <c r="F21" s="129"/>
      <c r="G21" s="129"/>
      <c r="H21" s="129"/>
      <c r="I21" s="129"/>
      <c r="J21" s="129"/>
      <c r="K21" s="129"/>
      <c r="L21" s="129"/>
      <c r="M21" s="129"/>
      <c r="N21" s="129"/>
      <c r="O21" s="129"/>
      <c r="P21" s="129"/>
      <c r="Q21" s="129"/>
      <c r="R21" s="129"/>
      <c r="S21" s="129"/>
      <c r="T21" s="129"/>
    </row>
    <row r="22" spans="1:23" s="93" customFormat="1" x14ac:dyDescent="0.25">
      <c r="A22" s="110" t="s">
        <v>327</v>
      </c>
      <c r="B22" s="167">
        <f>+F22+J22+N22+R22</f>
        <v>3159</v>
      </c>
      <c r="C22" s="167">
        <f t="shared" ref="C22" si="19">+G22+K22+O22+S22</f>
        <v>215</v>
      </c>
      <c r="D22" s="167">
        <f t="shared" ref="D22" si="20">+H22+L22+P22+T22</f>
        <v>2944</v>
      </c>
      <c r="E22" s="114"/>
      <c r="F22" s="137">
        <f>+F23+F24+F25</f>
        <v>13</v>
      </c>
      <c r="G22" s="137">
        <f>+G23+G24+G25</f>
        <v>2</v>
      </c>
      <c r="H22" s="137">
        <f>+H23+H24+H25</f>
        <v>11</v>
      </c>
      <c r="I22" s="114"/>
      <c r="J22" s="137">
        <f>+J23+J24+J25</f>
        <v>1</v>
      </c>
      <c r="K22" s="137">
        <f>+K23+K24+K25</f>
        <v>0</v>
      </c>
      <c r="L22" s="137">
        <f>+L23+L24+L25</f>
        <v>1</v>
      </c>
      <c r="M22" s="114"/>
      <c r="N22" s="137">
        <f>+N23+N24+N25</f>
        <v>3086</v>
      </c>
      <c r="O22" s="137">
        <f>+O23+O24+O25</f>
        <v>202</v>
      </c>
      <c r="P22" s="137">
        <f>+P23+P24+P25</f>
        <v>2884</v>
      </c>
      <c r="Q22" s="114"/>
      <c r="R22" s="137">
        <f>+R23+R24+R25</f>
        <v>59</v>
      </c>
      <c r="S22" s="137">
        <f>+S23+S24+S25</f>
        <v>11</v>
      </c>
      <c r="T22" s="137">
        <f>+T23+T24+T25</f>
        <v>48</v>
      </c>
      <c r="U22" s="190"/>
      <c r="V22" s="190"/>
      <c r="W22" s="190"/>
    </row>
    <row r="23" spans="1:23" x14ac:dyDescent="0.25">
      <c r="A23" s="128" t="s">
        <v>6</v>
      </c>
      <c r="B23" s="129">
        <f>+F23+J23+N23+R23</f>
        <v>2999</v>
      </c>
      <c r="C23" s="129">
        <f t="shared" ref="C23:C24" si="21">+G23+K23+O23+S23</f>
        <v>194</v>
      </c>
      <c r="D23" s="129">
        <f t="shared" ref="D23:D24" si="22">+H23+L23+P23+T23</f>
        <v>2805</v>
      </c>
      <c r="E23" s="129"/>
      <c r="F23" s="129">
        <v>1</v>
      </c>
      <c r="G23" s="129">
        <v>0</v>
      </c>
      <c r="H23" s="129">
        <v>1</v>
      </c>
      <c r="I23" s="129"/>
      <c r="J23" s="129">
        <v>1</v>
      </c>
      <c r="K23" s="129">
        <v>0</v>
      </c>
      <c r="L23" s="129">
        <v>1</v>
      </c>
      <c r="M23" s="129"/>
      <c r="N23" s="129">
        <v>2962</v>
      </c>
      <c r="O23" s="129">
        <v>187</v>
      </c>
      <c r="P23" s="129">
        <v>2775</v>
      </c>
      <c r="Q23" s="129"/>
      <c r="R23" s="129">
        <v>35</v>
      </c>
      <c r="S23" s="129">
        <v>7</v>
      </c>
      <c r="T23" s="129">
        <v>28</v>
      </c>
      <c r="U23" s="176"/>
      <c r="V23" s="176"/>
      <c r="W23" s="176"/>
    </row>
    <row r="24" spans="1:23" x14ac:dyDescent="0.25">
      <c r="A24" s="128" t="s">
        <v>7</v>
      </c>
      <c r="B24" s="129">
        <f t="shared" ref="B24" si="23">+F24+J24+N24+R24</f>
        <v>160</v>
      </c>
      <c r="C24" s="129">
        <f t="shared" si="21"/>
        <v>21</v>
      </c>
      <c r="D24" s="129">
        <f t="shared" si="22"/>
        <v>139</v>
      </c>
      <c r="E24" s="129"/>
      <c r="F24" s="129">
        <v>12</v>
      </c>
      <c r="G24" s="129">
        <v>2</v>
      </c>
      <c r="H24" s="129">
        <v>10</v>
      </c>
      <c r="I24" s="129"/>
      <c r="J24" s="129">
        <v>0</v>
      </c>
      <c r="K24" s="129">
        <v>0</v>
      </c>
      <c r="L24" s="129">
        <v>0</v>
      </c>
      <c r="M24" s="129"/>
      <c r="N24" s="129">
        <v>124</v>
      </c>
      <c r="O24" s="129">
        <v>15</v>
      </c>
      <c r="P24" s="129">
        <v>109</v>
      </c>
      <c r="Q24" s="129"/>
      <c r="R24" s="129">
        <v>24</v>
      </c>
      <c r="S24" s="129">
        <v>4</v>
      </c>
      <c r="T24" s="129">
        <v>20</v>
      </c>
      <c r="U24" s="176"/>
      <c r="V24" s="176"/>
      <c r="W24" s="176"/>
    </row>
    <row r="25" spans="1:23" x14ac:dyDescent="0.25">
      <c r="A25" s="132"/>
      <c r="B25" s="89"/>
      <c r="C25" s="89"/>
      <c r="D25" s="89"/>
      <c r="E25" s="230"/>
      <c r="F25" s="89"/>
      <c r="G25" s="89"/>
      <c r="H25" s="89"/>
      <c r="I25" s="230"/>
      <c r="J25" s="89"/>
      <c r="K25" s="89"/>
      <c r="L25" s="89"/>
      <c r="M25" s="230"/>
      <c r="N25" s="89"/>
      <c r="O25" s="89"/>
      <c r="P25" s="89"/>
      <c r="Q25" s="230"/>
      <c r="R25" s="89"/>
      <c r="S25" s="89"/>
      <c r="T25" s="89"/>
    </row>
    <row r="26" spans="1:23" x14ac:dyDescent="0.25">
      <c r="A26" s="98"/>
      <c r="B26" s="409" t="s">
        <v>8</v>
      </c>
      <c r="C26" s="409"/>
      <c r="D26" s="409"/>
      <c r="E26" s="409"/>
      <c r="F26" s="409"/>
      <c r="G26" s="409"/>
      <c r="H26" s="409"/>
      <c r="I26" s="409"/>
      <c r="J26" s="409"/>
      <c r="K26" s="409"/>
      <c r="L26" s="409"/>
      <c r="M26" s="409"/>
      <c r="N26" s="409"/>
      <c r="O26" s="409"/>
      <c r="P26" s="409"/>
      <c r="Q26" s="409"/>
      <c r="R26" s="409"/>
      <c r="S26" s="409"/>
      <c r="T26" s="409"/>
    </row>
    <row r="27" spans="1:23" x14ac:dyDescent="0.25">
      <c r="A27" s="98"/>
      <c r="B27" s="117"/>
      <c r="C27" s="117"/>
      <c r="D27" s="117"/>
      <c r="E27" s="117"/>
      <c r="F27" s="117"/>
      <c r="G27" s="117"/>
      <c r="H27" s="117"/>
      <c r="I27" s="117"/>
      <c r="J27" s="117"/>
      <c r="K27" s="117"/>
      <c r="L27" s="117"/>
      <c r="M27" s="117"/>
      <c r="N27" s="117"/>
      <c r="O27" s="117"/>
      <c r="P27" s="117"/>
      <c r="Q27" s="117"/>
      <c r="R27" s="117"/>
      <c r="S27" s="117"/>
      <c r="T27" s="117"/>
    </row>
    <row r="28" spans="1:23" x14ac:dyDescent="0.25">
      <c r="A28" s="95" t="s">
        <v>0</v>
      </c>
      <c r="B28" s="198">
        <f>+C28+D28</f>
        <v>100</v>
      </c>
      <c r="C28" s="198">
        <f>+C12/B12*100</f>
        <v>8.9441991168205544</v>
      </c>
      <c r="D28" s="198">
        <f>+D12/B12*100</f>
        <v>91.055800883179444</v>
      </c>
      <c r="E28" s="198"/>
      <c r="F28" s="198">
        <f>+G28+H28</f>
        <v>100</v>
      </c>
      <c r="G28" s="198">
        <f>+G12/F12*100</f>
        <v>7.6372315035799527</v>
      </c>
      <c r="H28" s="198">
        <f>+H12/F12*100</f>
        <v>92.362768496420045</v>
      </c>
      <c r="I28" s="198"/>
      <c r="J28" s="198">
        <f>+K28+L28</f>
        <v>100</v>
      </c>
      <c r="K28" s="198">
        <f>+K12/J12*100</f>
        <v>2.9411764705882351</v>
      </c>
      <c r="L28" s="198">
        <f>+L12/J12*100</f>
        <v>97.058823529411768</v>
      </c>
      <c r="M28" s="198"/>
      <c r="N28" s="198">
        <f>+O28+P28</f>
        <v>100.00000000000001</v>
      </c>
      <c r="O28" s="198">
        <f>+O12/N12*100</f>
        <v>7.7833240894804954</v>
      </c>
      <c r="P28" s="198">
        <f>+P12/N12*100</f>
        <v>92.216675910519513</v>
      </c>
      <c r="Q28" s="198"/>
      <c r="R28" s="198">
        <f>+S28+T28</f>
        <v>100</v>
      </c>
      <c r="S28" s="198">
        <f>+S12/R12*100</f>
        <v>20.185810810810811</v>
      </c>
      <c r="T28" s="198">
        <f>+T12/R12*100</f>
        <v>79.814189189189193</v>
      </c>
    </row>
    <row r="29" spans="1:23" x14ac:dyDescent="0.25">
      <c r="A29" s="132" t="s">
        <v>6</v>
      </c>
      <c r="B29" s="91">
        <f>+C29+D29</f>
        <v>100</v>
      </c>
      <c r="C29" s="91">
        <f>+C13/B13*100</f>
        <v>6.4788053949903652</v>
      </c>
      <c r="D29" s="91">
        <f>+D13/B13*100</f>
        <v>93.52119460500964</v>
      </c>
      <c r="E29" s="91"/>
      <c r="F29" s="91">
        <f>+G29+H29</f>
        <v>100</v>
      </c>
      <c r="G29" s="91">
        <f>+G13/F13*100</f>
        <v>1.098901098901099</v>
      </c>
      <c r="H29" s="91">
        <f>+H13/F13*100</f>
        <v>98.901098901098905</v>
      </c>
      <c r="I29" s="91"/>
      <c r="J29" s="91">
        <f>+K29+L29</f>
        <v>100</v>
      </c>
      <c r="K29" s="91">
        <f>+K13/J13*100</f>
        <v>0</v>
      </c>
      <c r="L29" s="91">
        <f>+L13/J13*100</f>
        <v>100</v>
      </c>
      <c r="M29" s="91"/>
      <c r="N29" s="91">
        <f>+O29+P29</f>
        <v>100</v>
      </c>
      <c r="O29" s="91">
        <f>+O13/N13*100</f>
        <v>4.9049180327868855</v>
      </c>
      <c r="P29" s="91">
        <f>+P13/N13*100</f>
        <v>95.095081967213119</v>
      </c>
      <c r="Q29" s="91"/>
      <c r="R29" s="91">
        <f>+S29+T29</f>
        <v>100</v>
      </c>
      <c r="S29" s="91">
        <f>+S13/R13*100</f>
        <v>27.768313458262352</v>
      </c>
      <c r="T29" s="91">
        <f>+T13/R13*100</f>
        <v>72.231686541737645</v>
      </c>
    </row>
    <row r="30" spans="1:23" x14ac:dyDescent="0.25">
      <c r="A30" s="132" t="s">
        <v>7</v>
      </c>
      <c r="B30" s="91">
        <f>+C30+D30</f>
        <v>100.00000000000001</v>
      </c>
      <c r="C30" s="91">
        <f>+C14/B14*100</f>
        <v>13.858148893360161</v>
      </c>
      <c r="D30" s="91">
        <f>+D14/B14*100</f>
        <v>86.141851106639848</v>
      </c>
      <c r="E30" s="91"/>
      <c r="F30" s="91">
        <f>+G30+H30</f>
        <v>100</v>
      </c>
      <c r="G30" s="91">
        <f>+G14/F14*100</f>
        <v>9.7178683385579934</v>
      </c>
      <c r="H30" s="91">
        <f>+H14/F14*100</f>
        <v>90.282131661442008</v>
      </c>
      <c r="I30" s="91"/>
      <c r="J30" s="91">
        <f>+K30+L30</f>
        <v>100</v>
      </c>
      <c r="K30" s="91">
        <f>+K14/J14*100</f>
        <v>3.3333333333333335</v>
      </c>
      <c r="L30" s="91">
        <f>+L14/J14*100</f>
        <v>96.666666666666671</v>
      </c>
      <c r="M30" s="91"/>
      <c r="N30" s="91">
        <f>+O30+P30</f>
        <v>100</v>
      </c>
      <c r="O30" s="91">
        <f>+O14/N14*100</f>
        <v>14.575163398692812</v>
      </c>
      <c r="P30" s="91">
        <f>+P14/N14*100</f>
        <v>85.424836601307192</v>
      </c>
      <c r="Q30" s="91"/>
      <c r="R30" s="91">
        <f>+S30+T30</f>
        <v>99.999999999999986</v>
      </c>
      <c r="S30" s="91">
        <f>+S14/R14*100</f>
        <v>12.874779541446207</v>
      </c>
      <c r="T30" s="91">
        <f>+T14/R14*100</f>
        <v>87.125220458553784</v>
      </c>
    </row>
    <row r="31" spans="1:23" x14ac:dyDescent="0.25">
      <c r="A31" s="132" t="s">
        <v>346</v>
      </c>
      <c r="B31" s="91">
        <f>+C31+D31</f>
        <v>100</v>
      </c>
      <c r="C31" s="91">
        <f>+C15/B15*100</f>
        <v>14.285714285714285</v>
      </c>
      <c r="D31" s="91">
        <f>+D15/B15*100</f>
        <v>85.714285714285708</v>
      </c>
      <c r="E31" s="91"/>
      <c r="F31" s="91">
        <f>+G31+H31</f>
        <v>100</v>
      </c>
      <c r="G31" s="91">
        <f>+G15/F15*100</f>
        <v>0</v>
      </c>
      <c r="H31" s="91">
        <f>+H15/F15*100</f>
        <v>100</v>
      </c>
      <c r="I31" s="91"/>
      <c r="J31" s="91">
        <f>+K31+L31</f>
        <v>100</v>
      </c>
      <c r="K31" s="91">
        <f>+K15/J15*100</f>
        <v>0</v>
      </c>
      <c r="L31" s="91">
        <f>+L15/J15*100</f>
        <v>100</v>
      </c>
      <c r="M31" s="91"/>
      <c r="N31" s="91">
        <f>+O31+P31</f>
        <v>100</v>
      </c>
      <c r="O31" s="91">
        <f>+O15/N15*100</f>
        <v>16.541353383458645</v>
      </c>
      <c r="P31" s="91">
        <f>+P15/N15*100</f>
        <v>83.458646616541358</v>
      </c>
      <c r="Q31" s="91"/>
      <c r="R31" s="91">
        <f>+S31+T31</f>
        <v>100</v>
      </c>
      <c r="S31" s="91">
        <f>+S15/R15*100</f>
        <v>10</v>
      </c>
      <c r="T31" s="91">
        <f>+T15/R15*100</f>
        <v>90</v>
      </c>
    </row>
    <row r="32" spans="1:23" x14ac:dyDescent="0.25">
      <c r="A32" s="115"/>
      <c r="B32" s="91"/>
      <c r="C32" s="91"/>
      <c r="D32" s="91"/>
      <c r="E32" s="91"/>
      <c r="F32" s="91"/>
      <c r="G32" s="91"/>
      <c r="H32" s="91"/>
      <c r="I32" s="91"/>
      <c r="J32" s="91"/>
      <c r="K32" s="91"/>
      <c r="L32" s="91"/>
      <c r="M32" s="91"/>
      <c r="N32" s="91"/>
      <c r="O32" s="91"/>
      <c r="P32" s="91"/>
      <c r="Q32" s="91"/>
      <c r="R32" s="91"/>
      <c r="S32" s="91"/>
      <c r="T32" s="91"/>
    </row>
    <row r="33" spans="1:20" s="93" customFormat="1" x14ac:dyDescent="0.25">
      <c r="A33" s="95" t="s">
        <v>326</v>
      </c>
      <c r="B33" s="198">
        <f>+C33+D33</f>
        <v>100</v>
      </c>
      <c r="C33" s="198">
        <f>+C17/B17*100</f>
        <v>9.670826161790016</v>
      </c>
      <c r="D33" s="198">
        <f>+D17/B17*100</f>
        <v>90.329173838209982</v>
      </c>
      <c r="E33" s="198"/>
      <c r="F33" s="198">
        <f>+G33+H33</f>
        <v>100</v>
      </c>
      <c r="G33" s="198">
        <f>+G17/F17*100</f>
        <v>7.389162561576355</v>
      </c>
      <c r="H33" s="198">
        <f>+H17/F17*100</f>
        <v>92.610837438423644</v>
      </c>
      <c r="I33" s="198"/>
      <c r="J33" s="198">
        <f>+K33+L33</f>
        <v>100</v>
      </c>
      <c r="K33" s="198">
        <f>+K17/J17*100</f>
        <v>3.0303030303030303</v>
      </c>
      <c r="L33" s="198">
        <f>+L17/J17*100</f>
        <v>96.969696969696969</v>
      </c>
      <c r="M33" s="198"/>
      <c r="N33" s="198">
        <f>+O33+P33</f>
        <v>100</v>
      </c>
      <c r="O33" s="198">
        <f>+O17/N17*100</f>
        <v>8.2772891877909984</v>
      </c>
      <c r="P33" s="198">
        <f>+P17/N17*100</f>
        <v>91.722710812209002</v>
      </c>
      <c r="Q33" s="198"/>
      <c r="R33" s="198">
        <f>+S33+T33</f>
        <v>100</v>
      </c>
      <c r="S33" s="198">
        <f>+S17/R17*100</f>
        <v>20.266666666666666</v>
      </c>
      <c r="T33" s="198">
        <f>+T17/R17*100</f>
        <v>79.733333333333334</v>
      </c>
    </row>
    <row r="34" spans="1:20" x14ac:dyDescent="0.25">
      <c r="A34" s="132" t="s">
        <v>6</v>
      </c>
      <c r="B34" s="91">
        <f>+C34+D34</f>
        <v>100</v>
      </c>
      <c r="C34" s="91">
        <f>+C18/B18*100</f>
        <v>6.4844486333647504</v>
      </c>
      <c r="D34" s="91">
        <f>+D18/B18*100</f>
        <v>93.51555136663525</v>
      </c>
      <c r="E34" s="91"/>
      <c r="F34" s="91">
        <f>+G34+H34</f>
        <v>100</v>
      </c>
      <c r="G34" s="91">
        <f>+G18/F18*100</f>
        <v>1.1111111111111112</v>
      </c>
      <c r="H34" s="91">
        <f>+H18/F18*100</f>
        <v>98.888888888888886</v>
      </c>
      <c r="I34" s="91"/>
      <c r="J34" s="91">
        <v>0</v>
      </c>
      <c r="K34" s="91">
        <v>0</v>
      </c>
      <c r="L34" s="91">
        <v>0</v>
      </c>
      <c r="M34" s="91"/>
      <c r="N34" s="91">
        <f>+O34+P34</f>
        <v>100</v>
      </c>
      <c r="O34" s="91">
        <f>+O18/N18*100</f>
        <v>4.0102938022732149</v>
      </c>
      <c r="P34" s="91">
        <f>+P18/N18*100</f>
        <v>95.98970619772679</v>
      </c>
      <c r="Q34" s="91"/>
      <c r="R34" s="91">
        <f>+S34+T34</f>
        <v>100</v>
      </c>
      <c r="S34" s="91">
        <f>+S18/R18*100</f>
        <v>28.260869565217391</v>
      </c>
      <c r="T34" s="91">
        <f>+T18/R18*100</f>
        <v>71.739130434782609</v>
      </c>
    </row>
    <row r="35" spans="1:20" x14ac:dyDescent="0.25">
      <c r="A35" s="132" t="s">
        <v>7</v>
      </c>
      <c r="B35" s="91">
        <f>+C35+D35</f>
        <v>100</v>
      </c>
      <c r="C35" s="91">
        <f>+C19/B19*100</f>
        <v>13.888888888888889</v>
      </c>
      <c r="D35" s="91">
        <f>+D19/B19*100</f>
        <v>86.111111111111114</v>
      </c>
      <c r="E35" s="91"/>
      <c r="F35" s="91">
        <f>+G35+H35</f>
        <v>100</v>
      </c>
      <c r="G35" s="91">
        <f>+G19/F19*100</f>
        <v>9.4462540716612384</v>
      </c>
      <c r="H35" s="91">
        <f>+H19/F19*100</f>
        <v>90.553745928338756</v>
      </c>
      <c r="I35" s="91"/>
      <c r="J35" s="91">
        <f>+K35+L35</f>
        <v>100</v>
      </c>
      <c r="K35" s="91">
        <f>+K19/J19*100</f>
        <v>3.3333333333333335</v>
      </c>
      <c r="L35" s="91">
        <f>+L19/J19*100</f>
        <v>96.666666666666671</v>
      </c>
      <c r="M35" s="91"/>
      <c r="N35" s="91">
        <f>+O35+P35</f>
        <v>100</v>
      </c>
      <c r="O35" s="91">
        <f>+O19/N19*100</f>
        <v>14.679836512261579</v>
      </c>
      <c r="P35" s="91">
        <f>+P19/N19*100</f>
        <v>85.320163487738427</v>
      </c>
      <c r="Q35" s="91"/>
      <c r="R35" s="91">
        <f>+S35+T35</f>
        <v>100</v>
      </c>
      <c r="S35" s="91">
        <f>+S19/R19*100</f>
        <v>12.707182320441991</v>
      </c>
      <c r="T35" s="91">
        <f>+T19/R19*100</f>
        <v>87.292817679558013</v>
      </c>
    </row>
    <row r="36" spans="1:20" x14ac:dyDescent="0.25">
      <c r="A36" s="132" t="s">
        <v>346</v>
      </c>
      <c r="B36" s="91">
        <f>+C36+D36</f>
        <v>100</v>
      </c>
      <c r="C36" s="91">
        <f>+C20/B20*100</f>
        <v>14.285714285714285</v>
      </c>
      <c r="D36" s="91">
        <f>+D20/B20*100</f>
        <v>85.714285714285708</v>
      </c>
      <c r="E36" s="91"/>
      <c r="F36" s="91">
        <f>+G36+H36</f>
        <v>100</v>
      </c>
      <c r="G36" s="91">
        <f>+G20/F20*100</f>
        <v>0</v>
      </c>
      <c r="H36" s="91">
        <f>+H20/F20*100</f>
        <v>100</v>
      </c>
      <c r="I36" s="91"/>
      <c r="J36" s="91">
        <f>+K36+L36</f>
        <v>100</v>
      </c>
      <c r="K36" s="91">
        <f>+K20/J20*100</f>
        <v>0</v>
      </c>
      <c r="L36" s="91">
        <f>+L20/J20*100</f>
        <v>100</v>
      </c>
      <c r="M36" s="91"/>
      <c r="N36" s="91">
        <f>+O36+P36</f>
        <v>100</v>
      </c>
      <c r="O36" s="91">
        <f>+O20/N20*100</f>
        <v>16.541353383458645</v>
      </c>
      <c r="P36" s="91">
        <f>+P20/N20*100</f>
        <v>83.458646616541358</v>
      </c>
      <c r="Q36" s="91"/>
      <c r="R36" s="91">
        <f>+S36+T36</f>
        <v>100</v>
      </c>
      <c r="S36" s="91">
        <f>+S20/R20*100</f>
        <v>10</v>
      </c>
      <c r="T36" s="91">
        <f>+T20/R20*100</f>
        <v>90</v>
      </c>
    </row>
    <row r="37" spans="1:20" x14ac:dyDescent="0.25">
      <c r="A37" s="95"/>
      <c r="B37" s="91"/>
      <c r="C37" s="91"/>
      <c r="D37" s="91"/>
      <c r="E37" s="91"/>
      <c r="F37" s="91"/>
      <c r="G37" s="91"/>
      <c r="H37" s="91"/>
      <c r="I37" s="91"/>
      <c r="J37" s="91"/>
      <c r="K37" s="91"/>
      <c r="L37" s="91"/>
      <c r="M37" s="91"/>
      <c r="N37" s="91"/>
      <c r="O37" s="91"/>
      <c r="P37" s="91"/>
      <c r="Q37" s="91"/>
      <c r="R37" s="91"/>
      <c r="S37" s="91"/>
      <c r="T37" s="91"/>
    </row>
    <row r="38" spans="1:20" s="93" customFormat="1" x14ac:dyDescent="0.25">
      <c r="A38" s="95" t="s">
        <v>327</v>
      </c>
      <c r="B38" s="198">
        <f>+C38+D38</f>
        <v>100</v>
      </c>
      <c r="C38" s="198">
        <f>+C22/B22*100</f>
        <v>6.8059512503956947</v>
      </c>
      <c r="D38" s="198">
        <f>+D22/B22*100</f>
        <v>93.194048749604306</v>
      </c>
      <c r="E38" s="198"/>
      <c r="F38" s="198">
        <f>+G38+H38</f>
        <v>100</v>
      </c>
      <c r="G38" s="198">
        <f>+G22/F22*100</f>
        <v>15.384615384615385</v>
      </c>
      <c r="H38" s="198">
        <f>+H22/F22*100</f>
        <v>84.615384615384613</v>
      </c>
      <c r="I38" s="198"/>
      <c r="J38" s="198">
        <f>+K38+L38</f>
        <v>100</v>
      </c>
      <c r="K38" s="198">
        <f>+K22/J22*100</f>
        <v>0</v>
      </c>
      <c r="L38" s="198">
        <f>+L22/J22*100</f>
        <v>100</v>
      </c>
      <c r="M38" s="198"/>
      <c r="N38" s="198">
        <f>+O38+P38</f>
        <v>100</v>
      </c>
      <c r="O38" s="198">
        <f>+O22/N22*100</f>
        <v>6.5456902138690864</v>
      </c>
      <c r="P38" s="198">
        <f>+P22/N22*100</f>
        <v>93.454309786130921</v>
      </c>
      <c r="Q38" s="198"/>
      <c r="R38" s="198">
        <f>+S38+T38</f>
        <v>100.00000000000001</v>
      </c>
      <c r="S38" s="198">
        <f>+S22/R22*100</f>
        <v>18.64406779661017</v>
      </c>
      <c r="T38" s="198">
        <f>+T22/R22*100</f>
        <v>81.355932203389841</v>
      </c>
    </row>
    <row r="39" spans="1:20" x14ac:dyDescent="0.25">
      <c r="A39" s="132" t="s">
        <v>6</v>
      </c>
      <c r="B39" s="91">
        <f>+C39+D39</f>
        <v>100.00000000000001</v>
      </c>
      <c r="C39" s="91">
        <f>+C23/B23*100</f>
        <v>6.4688229409803277</v>
      </c>
      <c r="D39" s="91">
        <f>+D23/B23*100</f>
        <v>93.531177059019683</v>
      </c>
      <c r="E39" s="91"/>
      <c r="F39" s="91">
        <f>+G39+H39</f>
        <v>100</v>
      </c>
      <c r="G39" s="91">
        <f>+G23/F23*100</f>
        <v>0</v>
      </c>
      <c r="H39" s="91">
        <f>+H23/F23*100</f>
        <v>100</v>
      </c>
      <c r="I39" s="91"/>
      <c r="J39" s="91">
        <f>+K39+L39</f>
        <v>100</v>
      </c>
      <c r="K39" s="91">
        <f>+K23/J23*100</f>
        <v>0</v>
      </c>
      <c r="L39" s="91">
        <f>+L23/J23*100</f>
        <v>100</v>
      </c>
      <c r="M39" s="91"/>
      <c r="N39" s="91">
        <f>+O39+P39</f>
        <v>99.999999999999986</v>
      </c>
      <c r="O39" s="91">
        <f>+O23/N23*100</f>
        <v>6.3133018230925053</v>
      </c>
      <c r="P39" s="91">
        <f>+P23/N23*100</f>
        <v>93.686698176907484</v>
      </c>
      <c r="Q39" s="91"/>
      <c r="R39" s="91">
        <f>+S39+T39</f>
        <v>100</v>
      </c>
      <c r="S39" s="91">
        <f>+S23/R23*100</f>
        <v>20</v>
      </c>
      <c r="T39" s="91">
        <f>+T23/R23*100</f>
        <v>80</v>
      </c>
    </row>
    <row r="40" spans="1:20" ht="13.5" thickBot="1" x14ac:dyDescent="0.3">
      <c r="A40" s="133" t="s">
        <v>7</v>
      </c>
      <c r="B40" s="102">
        <f>+C40+D40</f>
        <v>100</v>
      </c>
      <c r="C40" s="102">
        <f>+C24/B24*100</f>
        <v>13.125</v>
      </c>
      <c r="D40" s="102">
        <f>+D24/B24*100</f>
        <v>86.875</v>
      </c>
      <c r="E40" s="102"/>
      <c r="F40" s="102">
        <f>+G40+H40</f>
        <v>100</v>
      </c>
      <c r="G40" s="102">
        <f>+G24/F24*100</f>
        <v>16.666666666666664</v>
      </c>
      <c r="H40" s="102">
        <f>+H24/F24*100</f>
        <v>83.333333333333343</v>
      </c>
      <c r="I40" s="102"/>
      <c r="J40" s="102">
        <v>0</v>
      </c>
      <c r="K40" s="102">
        <v>0</v>
      </c>
      <c r="L40" s="102">
        <v>0</v>
      </c>
      <c r="M40" s="102"/>
      <c r="N40" s="102">
        <f>+O40+P40</f>
        <v>100</v>
      </c>
      <c r="O40" s="102">
        <f>+O24/N24*100</f>
        <v>12.096774193548388</v>
      </c>
      <c r="P40" s="102">
        <f>+P24/N24*100</f>
        <v>87.903225806451616</v>
      </c>
      <c r="Q40" s="102"/>
      <c r="R40" s="102">
        <f>+S40+T40</f>
        <v>100</v>
      </c>
      <c r="S40" s="102">
        <f>+S24/R24*100</f>
        <v>16.666666666666664</v>
      </c>
      <c r="T40" s="102">
        <f>+T24/R24*100</f>
        <v>83.333333333333343</v>
      </c>
    </row>
    <row r="41" spans="1:20" ht="36.75" customHeight="1" x14ac:dyDescent="0.25">
      <c r="A41" s="420" t="s">
        <v>402</v>
      </c>
      <c r="B41" s="420"/>
      <c r="C41" s="420"/>
      <c r="D41" s="420"/>
      <c r="E41" s="420"/>
      <c r="F41" s="420"/>
      <c r="G41" s="420"/>
      <c r="H41" s="420"/>
      <c r="I41" s="420"/>
      <c r="J41" s="420"/>
      <c r="K41" s="420"/>
      <c r="L41" s="420"/>
      <c r="M41" s="420"/>
      <c r="N41" s="420"/>
      <c r="O41" s="420"/>
      <c r="P41" s="420"/>
      <c r="Q41" s="420"/>
      <c r="R41" s="420"/>
      <c r="S41" s="420"/>
      <c r="T41" s="420"/>
    </row>
    <row r="42" spans="1:20" s="265" customFormat="1" ht="12" x14ac:dyDescent="0.25">
      <c r="A42" s="405" t="s">
        <v>378</v>
      </c>
      <c r="B42" s="405"/>
      <c r="C42" s="405"/>
      <c r="D42" s="405"/>
      <c r="E42" s="405"/>
      <c r="F42" s="405"/>
      <c r="G42" s="405"/>
      <c r="H42" s="405"/>
      <c r="I42" s="405"/>
      <c r="J42" s="405"/>
      <c r="K42" s="405"/>
      <c r="L42" s="405"/>
      <c r="M42" s="405"/>
      <c r="N42" s="405"/>
      <c r="O42" s="405"/>
      <c r="P42" s="405"/>
      <c r="Q42" s="405"/>
      <c r="R42" s="405"/>
      <c r="S42" s="405"/>
      <c r="T42" s="405"/>
    </row>
    <row r="43" spans="1:20" x14ac:dyDescent="0.25">
      <c r="A43" s="402" t="s">
        <v>366</v>
      </c>
      <c r="B43" s="402"/>
      <c r="C43" s="402"/>
      <c r="D43" s="402"/>
      <c r="E43" s="402"/>
      <c r="F43" s="402"/>
      <c r="G43" s="402"/>
      <c r="H43" s="402"/>
      <c r="I43" s="402"/>
      <c r="J43" s="402"/>
      <c r="K43" s="402"/>
      <c r="L43" s="402"/>
      <c r="M43" s="402"/>
      <c r="N43" s="402"/>
      <c r="O43" s="402"/>
      <c r="P43" s="402"/>
      <c r="Q43" s="402"/>
      <c r="R43" s="402"/>
      <c r="S43" s="402"/>
      <c r="T43" s="402"/>
    </row>
  </sheetData>
  <sortState ref="A41:T42">
    <sortCondition ref="A41"/>
  </sortState>
  <mergeCells count="18">
    <mergeCell ref="A4:T4"/>
    <mergeCell ref="A42:T42"/>
    <mergeCell ref="A5:T5"/>
    <mergeCell ref="W1:W2"/>
    <mergeCell ref="F8:H8"/>
    <mergeCell ref="N8:P8"/>
    <mergeCell ref="A1:T1"/>
    <mergeCell ref="A2:T2"/>
    <mergeCell ref="A3:T3"/>
    <mergeCell ref="A43:T43"/>
    <mergeCell ref="A6:T6"/>
    <mergeCell ref="A41:T41"/>
    <mergeCell ref="B10:T10"/>
    <mergeCell ref="B26:T26"/>
    <mergeCell ref="A8:A9"/>
    <mergeCell ref="J8:L8"/>
    <mergeCell ref="R8:T8"/>
    <mergeCell ref="B8:D8"/>
  </mergeCells>
  <hyperlinks>
    <hyperlink ref="W1" location="INDICE!A1" display="INDICE"/>
  </hyperlinks>
  <printOptions horizontalCentered="1"/>
  <pageMargins left="0.70866141732283472" right="0.70866141732283472" top="0.74803149606299213" bottom="0.74803149606299213" header="0.31496062992125984" footer="0.31496062992125984"/>
  <pageSetup scale="8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T40"/>
  <sheetViews>
    <sheetView showGridLines="0" zoomScaleNormal="100" workbookViewId="0">
      <selection activeCell="X17" sqref="X17"/>
    </sheetView>
  </sheetViews>
  <sheetFormatPr baseColWidth="10" defaultRowHeight="12.75" x14ac:dyDescent="0.2"/>
  <cols>
    <col min="1" max="1" width="19.7109375" style="157" customWidth="1"/>
    <col min="2" max="4" width="7.7109375" style="157" customWidth="1"/>
    <col min="5" max="5" width="1.7109375" style="157" customWidth="1"/>
    <col min="6" max="8" width="7.7109375" style="157" customWidth="1"/>
    <col min="9" max="9" width="1.7109375" style="157" customWidth="1"/>
    <col min="10" max="12" width="7.7109375" style="157" customWidth="1"/>
    <col min="13" max="13" width="1.7109375" style="157" customWidth="1"/>
    <col min="14" max="16" width="7.7109375" style="157" customWidth="1"/>
    <col min="17" max="17" width="1.7109375" style="157" customWidth="1"/>
    <col min="18" max="20" width="7.7109375" style="157" customWidth="1"/>
    <col min="21" max="22" width="11.42578125" style="157"/>
    <col min="23" max="23" width="11.140625" style="157" bestFit="1" customWidth="1"/>
    <col min="24" max="24" width="11.42578125" style="157"/>
    <col min="25" max="252" width="11.42578125" style="27"/>
    <col min="253" max="253" width="22.5703125" style="27" customWidth="1"/>
    <col min="254" max="254" width="5.140625" style="27" customWidth="1"/>
    <col min="255" max="255" width="4.42578125" style="27" customWidth="1"/>
    <col min="256" max="256" width="5.5703125" style="27" customWidth="1"/>
    <col min="257" max="257" width="1.7109375" style="27" customWidth="1"/>
    <col min="258" max="258" width="4.140625" style="27" bestFit="1" customWidth="1"/>
    <col min="259" max="259" width="4.42578125" style="27" customWidth="1"/>
    <col min="260" max="260" width="5.28515625" style="27" customWidth="1"/>
    <col min="261" max="261" width="1.7109375" style="27" customWidth="1"/>
    <col min="262" max="262" width="5.42578125" style="27" bestFit="1" customWidth="1"/>
    <col min="263" max="263" width="4.42578125" style="27" customWidth="1"/>
    <col min="264" max="264" width="5.42578125" style="27" customWidth="1"/>
    <col min="265" max="265" width="1.7109375" style="27" customWidth="1"/>
    <col min="266" max="267" width="5" style="27" customWidth="1"/>
    <col min="268" max="268" width="5.42578125" style="27" customWidth="1"/>
    <col min="269" max="508" width="11.42578125" style="27"/>
    <col min="509" max="509" width="22.5703125" style="27" customWidth="1"/>
    <col min="510" max="510" width="5.140625" style="27" customWidth="1"/>
    <col min="511" max="511" width="4.42578125" style="27" customWidth="1"/>
    <col min="512" max="512" width="5.5703125" style="27" customWidth="1"/>
    <col min="513" max="513" width="1.7109375" style="27" customWidth="1"/>
    <col min="514" max="514" width="4.140625" style="27" bestFit="1" customWidth="1"/>
    <col min="515" max="515" width="4.42578125" style="27" customWidth="1"/>
    <col min="516" max="516" width="5.28515625" style="27" customWidth="1"/>
    <col min="517" max="517" width="1.7109375" style="27" customWidth="1"/>
    <col min="518" max="518" width="5.42578125" style="27" bestFit="1" customWidth="1"/>
    <col min="519" max="519" width="4.42578125" style="27" customWidth="1"/>
    <col min="520" max="520" width="5.42578125" style="27" customWidth="1"/>
    <col min="521" max="521" width="1.7109375" style="27" customWidth="1"/>
    <col min="522" max="523" width="5" style="27" customWidth="1"/>
    <col min="524" max="524" width="5.42578125" style="27" customWidth="1"/>
    <col min="525" max="764" width="11.42578125" style="27"/>
    <col min="765" max="765" width="22.5703125" style="27" customWidth="1"/>
    <col min="766" max="766" width="5.140625" style="27" customWidth="1"/>
    <col min="767" max="767" width="4.42578125" style="27" customWidth="1"/>
    <col min="768" max="768" width="5.5703125" style="27" customWidth="1"/>
    <col min="769" max="769" width="1.7109375" style="27" customWidth="1"/>
    <col min="770" max="770" width="4.140625" style="27" bestFit="1" customWidth="1"/>
    <col min="771" max="771" width="4.42578125" style="27" customWidth="1"/>
    <col min="772" max="772" width="5.28515625" style="27" customWidth="1"/>
    <col min="773" max="773" width="1.7109375" style="27" customWidth="1"/>
    <col min="774" max="774" width="5.42578125" style="27" bestFit="1" customWidth="1"/>
    <col min="775" max="775" width="4.42578125" style="27" customWidth="1"/>
    <col min="776" max="776" width="5.42578125" style="27" customWidth="1"/>
    <col min="777" max="777" width="1.7109375" style="27" customWidth="1"/>
    <col min="778" max="779" width="5" style="27" customWidth="1"/>
    <col min="780" max="780" width="5.42578125" style="27" customWidth="1"/>
    <col min="781" max="1020" width="11.42578125" style="27"/>
    <col min="1021" max="1021" width="22.5703125" style="27" customWidth="1"/>
    <col min="1022" max="1022" width="5.140625" style="27" customWidth="1"/>
    <col min="1023" max="1023" width="4.42578125" style="27" customWidth="1"/>
    <col min="1024" max="1024" width="5.5703125" style="27" customWidth="1"/>
    <col min="1025" max="1025" width="1.7109375" style="27" customWidth="1"/>
    <col min="1026" max="1026" width="4.140625" style="27" bestFit="1" customWidth="1"/>
    <col min="1027" max="1027" width="4.42578125" style="27" customWidth="1"/>
    <col min="1028" max="1028" width="5.28515625" style="27" customWidth="1"/>
    <col min="1029" max="1029" width="1.7109375" style="27" customWidth="1"/>
    <col min="1030" max="1030" width="5.42578125" style="27" bestFit="1" customWidth="1"/>
    <col min="1031" max="1031" width="4.42578125" style="27" customWidth="1"/>
    <col min="1032" max="1032" width="5.42578125" style="27" customWidth="1"/>
    <col min="1033" max="1033" width="1.7109375" style="27" customWidth="1"/>
    <col min="1034" max="1035" width="5" style="27" customWidth="1"/>
    <col min="1036" max="1036" width="5.42578125" style="27" customWidth="1"/>
    <col min="1037" max="1276" width="11.42578125" style="27"/>
    <col min="1277" max="1277" width="22.5703125" style="27" customWidth="1"/>
    <col min="1278" max="1278" width="5.140625" style="27" customWidth="1"/>
    <col min="1279" max="1279" width="4.42578125" style="27" customWidth="1"/>
    <col min="1280" max="1280" width="5.5703125" style="27" customWidth="1"/>
    <col min="1281" max="1281" width="1.7109375" style="27" customWidth="1"/>
    <col min="1282" max="1282" width="4.140625" style="27" bestFit="1" customWidth="1"/>
    <col min="1283" max="1283" width="4.42578125" style="27" customWidth="1"/>
    <col min="1284" max="1284" width="5.28515625" style="27" customWidth="1"/>
    <col min="1285" max="1285" width="1.7109375" style="27" customWidth="1"/>
    <col min="1286" max="1286" width="5.42578125" style="27" bestFit="1" customWidth="1"/>
    <col min="1287" max="1287" width="4.42578125" style="27" customWidth="1"/>
    <col min="1288" max="1288" width="5.42578125" style="27" customWidth="1"/>
    <col min="1289" max="1289" width="1.7109375" style="27" customWidth="1"/>
    <col min="1290" max="1291" width="5" style="27" customWidth="1"/>
    <col min="1292" max="1292" width="5.42578125" style="27" customWidth="1"/>
    <col min="1293" max="1532" width="11.42578125" style="27"/>
    <col min="1533" max="1533" width="22.5703125" style="27" customWidth="1"/>
    <col min="1534" max="1534" width="5.140625" style="27" customWidth="1"/>
    <col min="1535" max="1535" width="4.42578125" style="27" customWidth="1"/>
    <col min="1536" max="1536" width="5.5703125" style="27" customWidth="1"/>
    <col min="1537" max="1537" width="1.7109375" style="27" customWidth="1"/>
    <col min="1538" max="1538" width="4.140625" style="27" bestFit="1" customWidth="1"/>
    <col min="1539" max="1539" width="4.42578125" style="27" customWidth="1"/>
    <col min="1540" max="1540" width="5.28515625" style="27" customWidth="1"/>
    <col min="1541" max="1541" width="1.7109375" style="27" customWidth="1"/>
    <col min="1542" max="1542" width="5.42578125" style="27" bestFit="1" customWidth="1"/>
    <col min="1543" max="1543" width="4.42578125" style="27" customWidth="1"/>
    <col min="1544" max="1544" width="5.42578125" style="27" customWidth="1"/>
    <col min="1545" max="1545" width="1.7109375" style="27" customWidth="1"/>
    <col min="1546" max="1547" width="5" style="27" customWidth="1"/>
    <col min="1548" max="1548" width="5.42578125" style="27" customWidth="1"/>
    <col min="1549" max="1788" width="11.42578125" style="27"/>
    <col min="1789" max="1789" width="22.5703125" style="27" customWidth="1"/>
    <col min="1790" max="1790" width="5.140625" style="27" customWidth="1"/>
    <col min="1791" max="1791" width="4.42578125" style="27" customWidth="1"/>
    <col min="1792" max="1792" width="5.5703125" style="27" customWidth="1"/>
    <col min="1793" max="1793" width="1.7109375" style="27" customWidth="1"/>
    <col min="1794" max="1794" width="4.140625" style="27" bestFit="1" customWidth="1"/>
    <col min="1795" max="1795" width="4.42578125" style="27" customWidth="1"/>
    <col min="1796" max="1796" width="5.28515625" style="27" customWidth="1"/>
    <col min="1797" max="1797" width="1.7109375" style="27" customWidth="1"/>
    <col min="1798" max="1798" width="5.42578125" style="27" bestFit="1" customWidth="1"/>
    <col min="1799" max="1799" width="4.42578125" style="27" customWidth="1"/>
    <col min="1800" max="1800" width="5.42578125" style="27" customWidth="1"/>
    <col min="1801" max="1801" width="1.7109375" style="27" customWidth="1"/>
    <col min="1802" max="1803" width="5" style="27" customWidth="1"/>
    <col min="1804" max="1804" width="5.42578125" style="27" customWidth="1"/>
    <col min="1805" max="2044" width="11.42578125" style="27"/>
    <col min="2045" max="2045" width="22.5703125" style="27" customWidth="1"/>
    <col min="2046" max="2046" width="5.140625" style="27" customWidth="1"/>
    <col min="2047" max="2047" width="4.42578125" style="27" customWidth="1"/>
    <col min="2048" max="2048" width="5.5703125" style="27" customWidth="1"/>
    <col min="2049" max="2049" width="1.7109375" style="27" customWidth="1"/>
    <col min="2050" max="2050" width="4.140625" style="27" bestFit="1" customWidth="1"/>
    <col min="2051" max="2051" width="4.42578125" style="27" customWidth="1"/>
    <col min="2052" max="2052" width="5.28515625" style="27" customWidth="1"/>
    <col min="2053" max="2053" width="1.7109375" style="27" customWidth="1"/>
    <col min="2054" max="2054" width="5.42578125" style="27" bestFit="1" customWidth="1"/>
    <col min="2055" max="2055" width="4.42578125" style="27" customWidth="1"/>
    <col min="2056" max="2056" width="5.42578125" style="27" customWidth="1"/>
    <col min="2057" max="2057" width="1.7109375" style="27" customWidth="1"/>
    <col min="2058" max="2059" width="5" style="27" customWidth="1"/>
    <col min="2060" max="2060" width="5.42578125" style="27" customWidth="1"/>
    <col min="2061" max="2300" width="11.42578125" style="27"/>
    <col min="2301" max="2301" width="22.5703125" style="27" customWidth="1"/>
    <col min="2302" max="2302" width="5.140625" style="27" customWidth="1"/>
    <col min="2303" max="2303" width="4.42578125" style="27" customWidth="1"/>
    <col min="2304" max="2304" width="5.5703125" style="27" customWidth="1"/>
    <col min="2305" max="2305" width="1.7109375" style="27" customWidth="1"/>
    <col min="2306" max="2306" width="4.140625" style="27" bestFit="1" customWidth="1"/>
    <col min="2307" max="2307" width="4.42578125" style="27" customWidth="1"/>
    <col min="2308" max="2308" width="5.28515625" style="27" customWidth="1"/>
    <col min="2309" max="2309" width="1.7109375" style="27" customWidth="1"/>
    <col min="2310" max="2310" width="5.42578125" style="27" bestFit="1" customWidth="1"/>
    <col min="2311" max="2311" width="4.42578125" style="27" customWidth="1"/>
    <col min="2312" max="2312" width="5.42578125" style="27" customWidth="1"/>
    <col min="2313" max="2313" width="1.7109375" style="27" customWidth="1"/>
    <col min="2314" max="2315" width="5" style="27" customWidth="1"/>
    <col min="2316" max="2316" width="5.42578125" style="27" customWidth="1"/>
    <col min="2317" max="2556" width="11.42578125" style="27"/>
    <col min="2557" max="2557" width="22.5703125" style="27" customWidth="1"/>
    <col min="2558" max="2558" width="5.140625" style="27" customWidth="1"/>
    <col min="2559" max="2559" width="4.42578125" style="27" customWidth="1"/>
    <col min="2560" max="2560" width="5.5703125" style="27" customWidth="1"/>
    <col min="2561" max="2561" width="1.7109375" style="27" customWidth="1"/>
    <col min="2562" max="2562" width="4.140625" style="27" bestFit="1" customWidth="1"/>
    <col min="2563" max="2563" width="4.42578125" style="27" customWidth="1"/>
    <col min="2564" max="2564" width="5.28515625" style="27" customWidth="1"/>
    <col min="2565" max="2565" width="1.7109375" style="27" customWidth="1"/>
    <col min="2566" max="2566" width="5.42578125" style="27" bestFit="1" customWidth="1"/>
    <col min="2567" max="2567" width="4.42578125" style="27" customWidth="1"/>
    <col min="2568" max="2568" width="5.42578125" style="27" customWidth="1"/>
    <col min="2569" max="2569" width="1.7109375" style="27" customWidth="1"/>
    <col min="2570" max="2571" width="5" style="27" customWidth="1"/>
    <col min="2572" max="2572" width="5.42578125" style="27" customWidth="1"/>
    <col min="2573" max="2812" width="11.42578125" style="27"/>
    <col min="2813" max="2813" width="22.5703125" style="27" customWidth="1"/>
    <col min="2814" max="2814" width="5.140625" style="27" customWidth="1"/>
    <col min="2815" max="2815" width="4.42578125" style="27" customWidth="1"/>
    <col min="2816" max="2816" width="5.5703125" style="27" customWidth="1"/>
    <col min="2817" max="2817" width="1.7109375" style="27" customWidth="1"/>
    <col min="2818" max="2818" width="4.140625" style="27" bestFit="1" customWidth="1"/>
    <col min="2819" max="2819" width="4.42578125" style="27" customWidth="1"/>
    <col min="2820" max="2820" width="5.28515625" style="27" customWidth="1"/>
    <col min="2821" max="2821" width="1.7109375" style="27" customWidth="1"/>
    <col min="2822" max="2822" width="5.42578125" style="27" bestFit="1" customWidth="1"/>
    <col min="2823" max="2823" width="4.42578125" style="27" customWidth="1"/>
    <col min="2824" max="2824" width="5.42578125" style="27" customWidth="1"/>
    <col min="2825" max="2825" width="1.7109375" style="27" customWidth="1"/>
    <col min="2826" max="2827" width="5" style="27" customWidth="1"/>
    <col min="2828" max="2828" width="5.42578125" style="27" customWidth="1"/>
    <col min="2829" max="3068" width="11.42578125" style="27"/>
    <col min="3069" max="3069" width="22.5703125" style="27" customWidth="1"/>
    <col min="3070" max="3070" width="5.140625" style="27" customWidth="1"/>
    <col min="3071" max="3071" width="4.42578125" style="27" customWidth="1"/>
    <col min="3072" max="3072" width="5.5703125" style="27" customWidth="1"/>
    <col min="3073" max="3073" width="1.7109375" style="27" customWidth="1"/>
    <col min="3074" max="3074" width="4.140625" style="27" bestFit="1" customWidth="1"/>
    <col min="3075" max="3075" width="4.42578125" style="27" customWidth="1"/>
    <col min="3076" max="3076" width="5.28515625" style="27" customWidth="1"/>
    <col min="3077" max="3077" width="1.7109375" style="27" customWidth="1"/>
    <col min="3078" max="3078" width="5.42578125" style="27" bestFit="1" customWidth="1"/>
    <col min="3079" max="3079" width="4.42578125" style="27" customWidth="1"/>
    <col min="3080" max="3080" width="5.42578125" style="27" customWidth="1"/>
    <col min="3081" max="3081" width="1.7109375" style="27" customWidth="1"/>
    <col min="3082" max="3083" width="5" style="27" customWidth="1"/>
    <col min="3084" max="3084" width="5.42578125" style="27" customWidth="1"/>
    <col min="3085" max="3324" width="11.42578125" style="27"/>
    <col min="3325" max="3325" width="22.5703125" style="27" customWidth="1"/>
    <col min="3326" max="3326" width="5.140625" style="27" customWidth="1"/>
    <col min="3327" max="3327" width="4.42578125" style="27" customWidth="1"/>
    <col min="3328" max="3328" width="5.5703125" style="27" customWidth="1"/>
    <col min="3329" max="3329" width="1.7109375" style="27" customWidth="1"/>
    <col min="3330" max="3330" width="4.140625" style="27" bestFit="1" customWidth="1"/>
    <col min="3331" max="3331" width="4.42578125" style="27" customWidth="1"/>
    <col min="3332" max="3332" width="5.28515625" style="27" customWidth="1"/>
    <col min="3333" max="3333" width="1.7109375" style="27" customWidth="1"/>
    <col min="3334" max="3334" width="5.42578125" style="27" bestFit="1" customWidth="1"/>
    <col min="3335" max="3335" width="4.42578125" style="27" customWidth="1"/>
    <col min="3336" max="3336" width="5.42578125" style="27" customWidth="1"/>
    <col min="3337" max="3337" width="1.7109375" style="27" customWidth="1"/>
    <col min="3338" max="3339" width="5" style="27" customWidth="1"/>
    <col min="3340" max="3340" width="5.42578125" style="27" customWidth="1"/>
    <col min="3341" max="3580" width="11.42578125" style="27"/>
    <col min="3581" max="3581" width="22.5703125" style="27" customWidth="1"/>
    <col min="3582" max="3582" width="5.140625" style="27" customWidth="1"/>
    <col min="3583" max="3583" width="4.42578125" style="27" customWidth="1"/>
    <col min="3584" max="3584" width="5.5703125" style="27" customWidth="1"/>
    <col min="3585" max="3585" width="1.7109375" style="27" customWidth="1"/>
    <col min="3586" max="3586" width="4.140625" style="27" bestFit="1" customWidth="1"/>
    <col min="3587" max="3587" width="4.42578125" style="27" customWidth="1"/>
    <col min="3588" max="3588" width="5.28515625" style="27" customWidth="1"/>
    <col min="3589" max="3589" width="1.7109375" style="27" customWidth="1"/>
    <col min="3590" max="3590" width="5.42578125" style="27" bestFit="1" customWidth="1"/>
    <col min="3591" max="3591" width="4.42578125" style="27" customWidth="1"/>
    <col min="3592" max="3592" width="5.42578125" style="27" customWidth="1"/>
    <col min="3593" max="3593" width="1.7109375" style="27" customWidth="1"/>
    <col min="3594" max="3595" width="5" style="27" customWidth="1"/>
    <col min="3596" max="3596" width="5.42578125" style="27" customWidth="1"/>
    <col min="3597" max="3836" width="11.42578125" style="27"/>
    <col min="3837" max="3837" width="22.5703125" style="27" customWidth="1"/>
    <col min="3838" max="3838" width="5.140625" style="27" customWidth="1"/>
    <col min="3839" max="3839" width="4.42578125" style="27" customWidth="1"/>
    <col min="3840" max="3840" width="5.5703125" style="27" customWidth="1"/>
    <col min="3841" max="3841" width="1.7109375" style="27" customWidth="1"/>
    <col min="3842" max="3842" width="4.140625" style="27" bestFit="1" customWidth="1"/>
    <col min="3843" max="3843" width="4.42578125" style="27" customWidth="1"/>
    <col min="3844" max="3844" width="5.28515625" style="27" customWidth="1"/>
    <col min="3845" max="3845" width="1.7109375" style="27" customWidth="1"/>
    <col min="3846" max="3846" width="5.42578125" style="27" bestFit="1" customWidth="1"/>
    <col min="3847" max="3847" width="4.42578125" style="27" customWidth="1"/>
    <col min="3848" max="3848" width="5.42578125" style="27" customWidth="1"/>
    <col min="3849" max="3849" width="1.7109375" style="27" customWidth="1"/>
    <col min="3850" max="3851" width="5" style="27" customWidth="1"/>
    <col min="3852" max="3852" width="5.42578125" style="27" customWidth="1"/>
    <col min="3853" max="4092" width="11.42578125" style="27"/>
    <col min="4093" max="4093" width="22.5703125" style="27" customWidth="1"/>
    <col min="4094" max="4094" width="5.140625" style="27" customWidth="1"/>
    <col min="4095" max="4095" width="4.42578125" style="27" customWidth="1"/>
    <col min="4096" max="4096" width="5.5703125" style="27" customWidth="1"/>
    <col min="4097" max="4097" width="1.7109375" style="27" customWidth="1"/>
    <col min="4098" max="4098" width="4.140625" style="27" bestFit="1" customWidth="1"/>
    <col min="4099" max="4099" width="4.42578125" style="27" customWidth="1"/>
    <col min="4100" max="4100" width="5.28515625" style="27" customWidth="1"/>
    <col min="4101" max="4101" width="1.7109375" style="27" customWidth="1"/>
    <col min="4102" max="4102" width="5.42578125" style="27" bestFit="1" customWidth="1"/>
    <col min="4103" max="4103" width="4.42578125" style="27" customWidth="1"/>
    <col min="4104" max="4104" width="5.42578125" style="27" customWidth="1"/>
    <col min="4105" max="4105" width="1.7109375" style="27" customWidth="1"/>
    <col min="4106" max="4107" width="5" style="27" customWidth="1"/>
    <col min="4108" max="4108" width="5.42578125" style="27" customWidth="1"/>
    <col min="4109" max="4348" width="11.42578125" style="27"/>
    <col min="4349" max="4349" width="22.5703125" style="27" customWidth="1"/>
    <col min="4350" max="4350" width="5.140625" style="27" customWidth="1"/>
    <col min="4351" max="4351" width="4.42578125" style="27" customWidth="1"/>
    <col min="4352" max="4352" width="5.5703125" style="27" customWidth="1"/>
    <col min="4353" max="4353" width="1.7109375" style="27" customWidth="1"/>
    <col min="4354" max="4354" width="4.140625" style="27" bestFit="1" customWidth="1"/>
    <col min="4355" max="4355" width="4.42578125" style="27" customWidth="1"/>
    <col min="4356" max="4356" width="5.28515625" style="27" customWidth="1"/>
    <col min="4357" max="4357" width="1.7109375" style="27" customWidth="1"/>
    <col min="4358" max="4358" width="5.42578125" style="27" bestFit="1" customWidth="1"/>
    <col min="4359" max="4359" width="4.42578125" style="27" customWidth="1"/>
    <col min="4360" max="4360" width="5.42578125" style="27" customWidth="1"/>
    <col min="4361" max="4361" width="1.7109375" style="27" customWidth="1"/>
    <col min="4362" max="4363" width="5" style="27" customWidth="1"/>
    <col min="4364" max="4364" width="5.42578125" style="27" customWidth="1"/>
    <col min="4365" max="4604" width="11.42578125" style="27"/>
    <col min="4605" max="4605" width="22.5703125" style="27" customWidth="1"/>
    <col min="4606" max="4606" width="5.140625" style="27" customWidth="1"/>
    <col min="4607" max="4607" width="4.42578125" style="27" customWidth="1"/>
    <col min="4608" max="4608" width="5.5703125" style="27" customWidth="1"/>
    <col min="4609" max="4609" width="1.7109375" style="27" customWidth="1"/>
    <col min="4610" max="4610" width="4.140625" style="27" bestFit="1" customWidth="1"/>
    <col min="4611" max="4611" width="4.42578125" style="27" customWidth="1"/>
    <col min="4612" max="4612" width="5.28515625" style="27" customWidth="1"/>
    <col min="4613" max="4613" width="1.7109375" style="27" customWidth="1"/>
    <col min="4614" max="4614" width="5.42578125" style="27" bestFit="1" customWidth="1"/>
    <col min="4615" max="4615" width="4.42578125" style="27" customWidth="1"/>
    <col min="4616" max="4616" width="5.42578125" style="27" customWidth="1"/>
    <col min="4617" max="4617" width="1.7109375" style="27" customWidth="1"/>
    <col min="4618" max="4619" width="5" style="27" customWidth="1"/>
    <col min="4620" max="4620" width="5.42578125" style="27" customWidth="1"/>
    <col min="4621" max="4860" width="11.42578125" style="27"/>
    <col min="4861" max="4861" width="22.5703125" style="27" customWidth="1"/>
    <col min="4862" max="4862" width="5.140625" style="27" customWidth="1"/>
    <col min="4863" max="4863" width="4.42578125" style="27" customWidth="1"/>
    <col min="4864" max="4864" width="5.5703125" style="27" customWidth="1"/>
    <col min="4865" max="4865" width="1.7109375" style="27" customWidth="1"/>
    <col min="4866" max="4866" width="4.140625" style="27" bestFit="1" customWidth="1"/>
    <col min="4867" max="4867" width="4.42578125" style="27" customWidth="1"/>
    <col min="4868" max="4868" width="5.28515625" style="27" customWidth="1"/>
    <col min="4869" max="4869" width="1.7109375" style="27" customWidth="1"/>
    <col min="4870" max="4870" width="5.42578125" style="27" bestFit="1" customWidth="1"/>
    <col min="4871" max="4871" width="4.42578125" style="27" customWidth="1"/>
    <col min="4872" max="4872" width="5.42578125" style="27" customWidth="1"/>
    <col min="4873" max="4873" width="1.7109375" style="27" customWidth="1"/>
    <col min="4874" max="4875" width="5" style="27" customWidth="1"/>
    <col min="4876" max="4876" width="5.42578125" style="27" customWidth="1"/>
    <col min="4877" max="5116" width="11.42578125" style="27"/>
    <col min="5117" max="5117" width="22.5703125" style="27" customWidth="1"/>
    <col min="5118" max="5118" width="5.140625" style="27" customWidth="1"/>
    <col min="5119" max="5119" width="4.42578125" style="27" customWidth="1"/>
    <col min="5120" max="5120" width="5.5703125" style="27" customWidth="1"/>
    <col min="5121" max="5121" width="1.7109375" style="27" customWidth="1"/>
    <col min="5122" max="5122" width="4.140625" style="27" bestFit="1" customWidth="1"/>
    <col min="5123" max="5123" width="4.42578125" style="27" customWidth="1"/>
    <col min="5124" max="5124" width="5.28515625" style="27" customWidth="1"/>
    <col min="5125" max="5125" width="1.7109375" style="27" customWidth="1"/>
    <col min="5126" max="5126" width="5.42578125" style="27" bestFit="1" customWidth="1"/>
    <col min="5127" max="5127" width="4.42578125" style="27" customWidth="1"/>
    <col min="5128" max="5128" width="5.42578125" style="27" customWidth="1"/>
    <col min="5129" max="5129" width="1.7109375" style="27" customWidth="1"/>
    <col min="5130" max="5131" width="5" style="27" customWidth="1"/>
    <col min="5132" max="5132" width="5.42578125" style="27" customWidth="1"/>
    <col min="5133" max="5372" width="11.42578125" style="27"/>
    <col min="5373" max="5373" width="22.5703125" style="27" customWidth="1"/>
    <col min="5374" max="5374" width="5.140625" style="27" customWidth="1"/>
    <col min="5375" max="5375" width="4.42578125" style="27" customWidth="1"/>
    <col min="5376" max="5376" width="5.5703125" style="27" customWidth="1"/>
    <col min="5377" max="5377" width="1.7109375" style="27" customWidth="1"/>
    <col min="5378" max="5378" width="4.140625" style="27" bestFit="1" customWidth="1"/>
    <col min="5379" max="5379" width="4.42578125" style="27" customWidth="1"/>
    <col min="5380" max="5380" width="5.28515625" style="27" customWidth="1"/>
    <col min="5381" max="5381" width="1.7109375" style="27" customWidth="1"/>
    <col min="5382" max="5382" width="5.42578125" style="27" bestFit="1" customWidth="1"/>
    <col min="5383" max="5383" width="4.42578125" style="27" customWidth="1"/>
    <col min="5384" max="5384" width="5.42578125" style="27" customWidth="1"/>
    <col min="5385" max="5385" width="1.7109375" style="27" customWidth="1"/>
    <col min="5386" max="5387" width="5" style="27" customWidth="1"/>
    <col min="5388" max="5388" width="5.42578125" style="27" customWidth="1"/>
    <col min="5389" max="5628" width="11.42578125" style="27"/>
    <col min="5629" max="5629" width="22.5703125" style="27" customWidth="1"/>
    <col min="5630" max="5630" width="5.140625" style="27" customWidth="1"/>
    <col min="5631" max="5631" width="4.42578125" style="27" customWidth="1"/>
    <col min="5632" max="5632" width="5.5703125" style="27" customWidth="1"/>
    <col min="5633" max="5633" width="1.7109375" style="27" customWidth="1"/>
    <col min="5634" max="5634" width="4.140625" style="27" bestFit="1" customWidth="1"/>
    <col min="5635" max="5635" width="4.42578125" style="27" customWidth="1"/>
    <col min="5636" max="5636" width="5.28515625" style="27" customWidth="1"/>
    <col min="5637" max="5637" width="1.7109375" style="27" customWidth="1"/>
    <col min="5638" max="5638" width="5.42578125" style="27" bestFit="1" customWidth="1"/>
    <col min="5639" max="5639" width="4.42578125" style="27" customWidth="1"/>
    <col min="5640" max="5640" width="5.42578125" style="27" customWidth="1"/>
    <col min="5641" max="5641" width="1.7109375" style="27" customWidth="1"/>
    <col min="5642" max="5643" width="5" style="27" customWidth="1"/>
    <col min="5644" max="5644" width="5.42578125" style="27" customWidth="1"/>
    <col min="5645" max="5884" width="11.42578125" style="27"/>
    <col min="5885" max="5885" width="22.5703125" style="27" customWidth="1"/>
    <col min="5886" max="5886" width="5.140625" style="27" customWidth="1"/>
    <col min="5887" max="5887" width="4.42578125" style="27" customWidth="1"/>
    <col min="5888" max="5888" width="5.5703125" style="27" customWidth="1"/>
    <col min="5889" max="5889" width="1.7109375" style="27" customWidth="1"/>
    <col min="5890" max="5890" width="4.140625" style="27" bestFit="1" customWidth="1"/>
    <col min="5891" max="5891" width="4.42578125" style="27" customWidth="1"/>
    <col min="5892" max="5892" width="5.28515625" style="27" customWidth="1"/>
    <col min="5893" max="5893" width="1.7109375" style="27" customWidth="1"/>
    <col min="5894" max="5894" width="5.42578125" style="27" bestFit="1" customWidth="1"/>
    <col min="5895" max="5895" width="4.42578125" style="27" customWidth="1"/>
    <col min="5896" max="5896" width="5.42578125" style="27" customWidth="1"/>
    <col min="5897" max="5897" width="1.7109375" style="27" customWidth="1"/>
    <col min="5898" max="5899" width="5" style="27" customWidth="1"/>
    <col min="5900" max="5900" width="5.42578125" style="27" customWidth="1"/>
    <col min="5901" max="6140" width="11.42578125" style="27"/>
    <col min="6141" max="6141" width="22.5703125" style="27" customWidth="1"/>
    <col min="6142" max="6142" width="5.140625" style="27" customWidth="1"/>
    <col min="6143" max="6143" width="4.42578125" style="27" customWidth="1"/>
    <col min="6144" max="6144" width="5.5703125" style="27" customWidth="1"/>
    <col min="6145" max="6145" width="1.7109375" style="27" customWidth="1"/>
    <col min="6146" max="6146" width="4.140625" style="27" bestFit="1" customWidth="1"/>
    <col min="6147" max="6147" width="4.42578125" style="27" customWidth="1"/>
    <col min="6148" max="6148" width="5.28515625" style="27" customWidth="1"/>
    <col min="6149" max="6149" width="1.7109375" style="27" customWidth="1"/>
    <col min="6150" max="6150" width="5.42578125" style="27" bestFit="1" customWidth="1"/>
    <col min="6151" max="6151" width="4.42578125" style="27" customWidth="1"/>
    <col min="6152" max="6152" width="5.42578125" style="27" customWidth="1"/>
    <col min="6153" max="6153" width="1.7109375" style="27" customWidth="1"/>
    <col min="6154" max="6155" width="5" style="27" customWidth="1"/>
    <col min="6156" max="6156" width="5.42578125" style="27" customWidth="1"/>
    <col min="6157" max="6396" width="11.42578125" style="27"/>
    <col min="6397" max="6397" width="22.5703125" style="27" customWidth="1"/>
    <col min="6398" max="6398" width="5.140625" style="27" customWidth="1"/>
    <col min="6399" max="6399" width="4.42578125" style="27" customWidth="1"/>
    <col min="6400" max="6400" width="5.5703125" style="27" customWidth="1"/>
    <col min="6401" max="6401" width="1.7109375" style="27" customWidth="1"/>
    <col min="6402" max="6402" width="4.140625" style="27" bestFit="1" customWidth="1"/>
    <col min="6403" max="6403" width="4.42578125" style="27" customWidth="1"/>
    <col min="6404" max="6404" width="5.28515625" style="27" customWidth="1"/>
    <col min="6405" max="6405" width="1.7109375" style="27" customWidth="1"/>
    <col min="6406" max="6406" width="5.42578125" style="27" bestFit="1" customWidth="1"/>
    <col min="6407" max="6407" width="4.42578125" style="27" customWidth="1"/>
    <col min="6408" max="6408" width="5.42578125" style="27" customWidth="1"/>
    <col min="6409" max="6409" width="1.7109375" style="27" customWidth="1"/>
    <col min="6410" max="6411" width="5" style="27" customWidth="1"/>
    <col min="6412" max="6412" width="5.42578125" style="27" customWidth="1"/>
    <col min="6413" max="6652" width="11.42578125" style="27"/>
    <col min="6653" max="6653" width="22.5703125" style="27" customWidth="1"/>
    <col min="6654" max="6654" width="5.140625" style="27" customWidth="1"/>
    <col min="6655" max="6655" width="4.42578125" style="27" customWidth="1"/>
    <col min="6656" max="6656" width="5.5703125" style="27" customWidth="1"/>
    <col min="6657" max="6657" width="1.7109375" style="27" customWidth="1"/>
    <col min="6658" max="6658" width="4.140625" style="27" bestFit="1" customWidth="1"/>
    <col min="6659" max="6659" width="4.42578125" style="27" customWidth="1"/>
    <col min="6660" max="6660" width="5.28515625" style="27" customWidth="1"/>
    <col min="6661" max="6661" width="1.7109375" style="27" customWidth="1"/>
    <col min="6662" max="6662" width="5.42578125" style="27" bestFit="1" customWidth="1"/>
    <col min="6663" max="6663" width="4.42578125" style="27" customWidth="1"/>
    <col min="6664" max="6664" width="5.42578125" style="27" customWidth="1"/>
    <col min="6665" max="6665" width="1.7109375" style="27" customWidth="1"/>
    <col min="6666" max="6667" width="5" style="27" customWidth="1"/>
    <col min="6668" max="6668" width="5.42578125" style="27" customWidth="1"/>
    <col min="6669" max="6908" width="11.42578125" style="27"/>
    <col min="6909" max="6909" width="22.5703125" style="27" customWidth="1"/>
    <col min="6910" max="6910" width="5.140625" style="27" customWidth="1"/>
    <col min="6911" max="6911" width="4.42578125" style="27" customWidth="1"/>
    <col min="6912" max="6912" width="5.5703125" style="27" customWidth="1"/>
    <col min="6913" max="6913" width="1.7109375" style="27" customWidth="1"/>
    <col min="6914" max="6914" width="4.140625" style="27" bestFit="1" customWidth="1"/>
    <col min="6915" max="6915" width="4.42578125" style="27" customWidth="1"/>
    <col min="6916" max="6916" width="5.28515625" style="27" customWidth="1"/>
    <col min="6917" max="6917" width="1.7109375" style="27" customWidth="1"/>
    <col min="6918" max="6918" width="5.42578125" style="27" bestFit="1" customWidth="1"/>
    <col min="6919" max="6919" width="4.42578125" style="27" customWidth="1"/>
    <col min="6920" max="6920" width="5.42578125" style="27" customWidth="1"/>
    <col min="6921" max="6921" width="1.7109375" style="27" customWidth="1"/>
    <col min="6922" max="6923" width="5" style="27" customWidth="1"/>
    <col min="6924" max="6924" width="5.42578125" style="27" customWidth="1"/>
    <col min="6925" max="7164" width="11.42578125" style="27"/>
    <col min="7165" max="7165" width="22.5703125" style="27" customWidth="1"/>
    <col min="7166" max="7166" width="5.140625" style="27" customWidth="1"/>
    <col min="7167" max="7167" width="4.42578125" style="27" customWidth="1"/>
    <col min="7168" max="7168" width="5.5703125" style="27" customWidth="1"/>
    <col min="7169" max="7169" width="1.7109375" style="27" customWidth="1"/>
    <col min="7170" max="7170" width="4.140625" style="27" bestFit="1" customWidth="1"/>
    <col min="7171" max="7171" width="4.42578125" style="27" customWidth="1"/>
    <col min="7172" max="7172" width="5.28515625" style="27" customWidth="1"/>
    <col min="7173" max="7173" width="1.7109375" style="27" customWidth="1"/>
    <col min="7174" max="7174" width="5.42578125" style="27" bestFit="1" customWidth="1"/>
    <col min="7175" max="7175" width="4.42578125" style="27" customWidth="1"/>
    <col min="7176" max="7176" width="5.42578125" style="27" customWidth="1"/>
    <col min="7177" max="7177" width="1.7109375" style="27" customWidth="1"/>
    <col min="7178" max="7179" width="5" style="27" customWidth="1"/>
    <col min="7180" max="7180" width="5.42578125" style="27" customWidth="1"/>
    <col min="7181" max="7420" width="11.42578125" style="27"/>
    <col min="7421" max="7421" width="22.5703125" style="27" customWidth="1"/>
    <col min="7422" max="7422" width="5.140625" style="27" customWidth="1"/>
    <col min="7423" max="7423" width="4.42578125" style="27" customWidth="1"/>
    <col min="7424" max="7424" width="5.5703125" style="27" customWidth="1"/>
    <col min="7425" max="7425" width="1.7109375" style="27" customWidth="1"/>
    <col min="7426" max="7426" width="4.140625" style="27" bestFit="1" customWidth="1"/>
    <col min="7427" max="7427" width="4.42578125" style="27" customWidth="1"/>
    <col min="7428" max="7428" width="5.28515625" style="27" customWidth="1"/>
    <col min="7429" max="7429" width="1.7109375" style="27" customWidth="1"/>
    <col min="7430" max="7430" width="5.42578125" style="27" bestFit="1" customWidth="1"/>
    <col min="7431" max="7431" width="4.42578125" style="27" customWidth="1"/>
    <col min="7432" max="7432" width="5.42578125" style="27" customWidth="1"/>
    <col min="7433" max="7433" width="1.7109375" style="27" customWidth="1"/>
    <col min="7434" max="7435" width="5" style="27" customWidth="1"/>
    <col min="7436" max="7436" width="5.42578125" style="27" customWidth="1"/>
    <col min="7437" max="7676" width="11.42578125" style="27"/>
    <col min="7677" max="7677" width="22.5703125" style="27" customWidth="1"/>
    <col min="7678" max="7678" width="5.140625" style="27" customWidth="1"/>
    <col min="7679" max="7679" width="4.42578125" style="27" customWidth="1"/>
    <col min="7680" max="7680" width="5.5703125" style="27" customWidth="1"/>
    <col min="7681" max="7681" width="1.7109375" style="27" customWidth="1"/>
    <col min="7682" max="7682" width="4.140625" style="27" bestFit="1" customWidth="1"/>
    <col min="7683" max="7683" width="4.42578125" style="27" customWidth="1"/>
    <col min="7684" max="7684" width="5.28515625" style="27" customWidth="1"/>
    <col min="7685" max="7685" width="1.7109375" style="27" customWidth="1"/>
    <col min="7686" max="7686" width="5.42578125" style="27" bestFit="1" customWidth="1"/>
    <col min="7687" max="7687" width="4.42578125" style="27" customWidth="1"/>
    <col min="7688" max="7688" width="5.42578125" style="27" customWidth="1"/>
    <col min="7689" max="7689" width="1.7109375" style="27" customWidth="1"/>
    <col min="7690" max="7691" width="5" style="27" customWidth="1"/>
    <col min="7692" max="7692" width="5.42578125" style="27" customWidth="1"/>
    <col min="7693" max="7932" width="11.42578125" style="27"/>
    <col min="7933" max="7933" width="22.5703125" style="27" customWidth="1"/>
    <col min="7934" max="7934" width="5.140625" style="27" customWidth="1"/>
    <col min="7935" max="7935" width="4.42578125" style="27" customWidth="1"/>
    <col min="7936" max="7936" width="5.5703125" style="27" customWidth="1"/>
    <col min="7937" max="7937" width="1.7109375" style="27" customWidth="1"/>
    <col min="7938" max="7938" width="4.140625" style="27" bestFit="1" customWidth="1"/>
    <col min="7939" max="7939" width="4.42578125" style="27" customWidth="1"/>
    <col min="7940" max="7940" width="5.28515625" style="27" customWidth="1"/>
    <col min="7941" max="7941" width="1.7109375" style="27" customWidth="1"/>
    <col min="7942" max="7942" width="5.42578125" style="27" bestFit="1" customWidth="1"/>
    <col min="7943" max="7943" width="4.42578125" style="27" customWidth="1"/>
    <col min="7944" max="7944" width="5.42578125" style="27" customWidth="1"/>
    <col min="7945" max="7945" width="1.7109375" style="27" customWidth="1"/>
    <col min="7946" max="7947" width="5" style="27" customWidth="1"/>
    <col min="7948" max="7948" width="5.42578125" style="27" customWidth="1"/>
    <col min="7949" max="8188" width="11.42578125" style="27"/>
    <col min="8189" max="8189" width="22.5703125" style="27" customWidth="1"/>
    <col min="8190" max="8190" width="5.140625" style="27" customWidth="1"/>
    <col min="8191" max="8191" width="4.42578125" style="27" customWidth="1"/>
    <col min="8192" max="8192" width="5.5703125" style="27" customWidth="1"/>
    <col min="8193" max="8193" width="1.7109375" style="27" customWidth="1"/>
    <col min="8194" max="8194" width="4.140625" style="27" bestFit="1" customWidth="1"/>
    <col min="8195" max="8195" width="4.42578125" style="27" customWidth="1"/>
    <col min="8196" max="8196" width="5.28515625" style="27" customWidth="1"/>
    <col min="8197" max="8197" width="1.7109375" style="27" customWidth="1"/>
    <col min="8198" max="8198" width="5.42578125" style="27" bestFit="1" customWidth="1"/>
    <col min="8199" max="8199" width="4.42578125" style="27" customWidth="1"/>
    <col min="8200" max="8200" width="5.42578125" style="27" customWidth="1"/>
    <col min="8201" max="8201" width="1.7109375" style="27" customWidth="1"/>
    <col min="8202" max="8203" width="5" style="27" customWidth="1"/>
    <col min="8204" max="8204" width="5.42578125" style="27" customWidth="1"/>
    <col min="8205" max="8444" width="11.42578125" style="27"/>
    <col min="8445" max="8445" width="22.5703125" style="27" customWidth="1"/>
    <col min="8446" max="8446" width="5.140625" style="27" customWidth="1"/>
    <col min="8447" max="8447" width="4.42578125" style="27" customWidth="1"/>
    <col min="8448" max="8448" width="5.5703125" style="27" customWidth="1"/>
    <col min="8449" max="8449" width="1.7109375" style="27" customWidth="1"/>
    <col min="8450" max="8450" width="4.140625" style="27" bestFit="1" customWidth="1"/>
    <col min="8451" max="8451" width="4.42578125" style="27" customWidth="1"/>
    <col min="8452" max="8452" width="5.28515625" style="27" customWidth="1"/>
    <col min="8453" max="8453" width="1.7109375" style="27" customWidth="1"/>
    <col min="8454" max="8454" width="5.42578125" style="27" bestFit="1" customWidth="1"/>
    <col min="8455" max="8455" width="4.42578125" style="27" customWidth="1"/>
    <col min="8456" max="8456" width="5.42578125" style="27" customWidth="1"/>
    <col min="8457" max="8457" width="1.7109375" style="27" customWidth="1"/>
    <col min="8458" max="8459" width="5" style="27" customWidth="1"/>
    <col min="8460" max="8460" width="5.42578125" style="27" customWidth="1"/>
    <col min="8461" max="8700" width="11.42578125" style="27"/>
    <col min="8701" max="8701" width="22.5703125" style="27" customWidth="1"/>
    <col min="8702" max="8702" width="5.140625" style="27" customWidth="1"/>
    <col min="8703" max="8703" width="4.42578125" style="27" customWidth="1"/>
    <col min="8704" max="8704" width="5.5703125" style="27" customWidth="1"/>
    <col min="8705" max="8705" width="1.7109375" style="27" customWidth="1"/>
    <col min="8706" max="8706" width="4.140625" style="27" bestFit="1" customWidth="1"/>
    <col min="8707" max="8707" width="4.42578125" style="27" customWidth="1"/>
    <col min="8708" max="8708" width="5.28515625" style="27" customWidth="1"/>
    <col min="8709" max="8709" width="1.7109375" style="27" customWidth="1"/>
    <col min="8710" max="8710" width="5.42578125" style="27" bestFit="1" customWidth="1"/>
    <col min="8711" max="8711" width="4.42578125" style="27" customWidth="1"/>
    <col min="8712" max="8712" width="5.42578125" style="27" customWidth="1"/>
    <col min="8713" max="8713" width="1.7109375" style="27" customWidth="1"/>
    <col min="8714" max="8715" width="5" style="27" customWidth="1"/>
    <col min="8716" max="8716" width="5.42578125" style="27" customWidth="1"/>
    <col min="8717" max="8956" width="11.42578125" style="27"/>
    <col min="8957" max="8957" width="22.5703125" style="27" customWidth="1"/>
    <col min="8958" max="8958" width="5.140625" style="27" customWidth="1"/>
    <col min="8959" max="8959" width="4.42578125" style="27" customWidth="1"/>
    <col min="8960" max="8960" width="5.5703125" style="27" customWidth="1"/>
    <col min="8961" max="8961" width="1.7109375" style="27" customWidth="1"/>
    <col min="8962" max="8962" width="4.140625" style="27" bestFit="1" customWidth="1"/>
    <col min="8963" max="8963" width="4.42578125" style="27" customWidth="1"/>
    <col min="8964" max="8964" width="5.28515625" style="27" customWidth="1"/>
    <col min="8965" max="8965" width="1.7109375" style="27" customWidth="1"/>
    <col min="8966" max="8966" width="5.42578125" style="27" bestFit="1" customWidth="1"/>
    <col min="8967" max="8967" width="4.42578125" style="27" customWidth="1"/>
    <col min="8968" max="8968" width="5.42578125" style="27" customWidth="1"/>
    <col min="8969" max="8969" width="1.7109375" style="27" customWidth="1"/>
    <col min="8970" max="8971" width="5" style="27" customWidth="1"/>
    <col min="8972" max="8972" width="5.42578125" style="27" customWidth="1"/>
    <col min="8973" max="9212" width="11.42578125" style="27"/>
    <col min="9213" max="9213" width="22.5703125" style="27" customWidth="1"/>
    <col min="9214" max="9214" width="5.140625" style="27" customWidth="1"/>
    <col min="9215" max="9215" width="4.42578125" style="27" customWidth="1"/>
    <col min="9216" max="9216" width="5.5703125" style="27" customWidth="1"/>
    <col min="9217" max="9217" width="1.7109375" style="27" customWidth="1"/>
    <col min="9218" max="9218" width="4.140625" style="27" bestFit="1" customWidth="1"/>
    <col min="9219" max="9219" width="4.42578125" style="27" customWidth="1"/>
    <col min="9220" max="9220" width="5.28515625" style="27" customWidth="1"/>
    <col min="9221" max="9221" width="1.7109375" style="27" customWidth="1"/>
    <col min="9222" max="9222" width="5.42578125" style="27" bestFit="1" customWidth="1"/>
    <col min="9223" max="9223" width="4.42578125" style="27" customWidth="1"/>
    <col min="9224" max="9224" width="5.42578125" style="27" customWidth="1"/>
    <col min="9225" max="9225" width="1.7109375" style="27" customWidth="1"/>
    <col min="9226" max="9227" width="5" style="27" customWidth="1"/>
    <col min="9228" max="9228" width="5.42578125" style="27" customWidth="1"/>
    <col min="9229" max="9468" width="11.42578125" style="27"/>
    <col min="9469" max="9469" width="22.5703125" style="27" customWidth="1"/>
    <col min="9470" max="9470" width="5.140625" style="27" customWidth="1"/>
    <col min="9471" max="9471" width="4.42578125" style="27" customWidth="1"/>
    <col min="9472" max="9472" width="5.5703125" style="27" customWidth="1"/>
    <col min="9473" max="9473" width="1.7109375" style="27" customWidth="1"/>
    <col min="9474" max="9474" width="4.140625" style="27" bestFit="1" customWidth="1"/>
    <col min="9475" max="9475" width="4.42578125" style="27" customWidth="1"/>
    <col min="9476" max="9476" width="5.28515625" style="27" customWidth="1"/>
    <col min="9477" max="9477" width="1.7109375" style="27" customWidth="1"/>
    <col min="9478" max="9478" width="5.42578125" style="27" bestFit="1" customWidth="1"/>
    <col min="9479" max="9479" width="4.42578125" style="27" customWidth="1"/>
    <col min="9480" max="9480" width="5.42578125" style="27" customWidth="1"/>
    <col min="9481" max="9481" width="1.7109375" style="27" customWidth="1"/>
    <col min="9482" max="9483" width="5" style="27" customWidth="1"/>
    <col min="9484" max="9484" width="5.42578125" style="27" customWidth="1"/>
    <col min="9485" max="9724" width="11.42578125" style="27"/>
    <col min="9725" max="9725" width="22.5703125" style="27" customWidth="1"/>
    <col min="9726" max="9726" width="5.140625" style="27" customWidth="1"/>
    <col min="9727" max="9727" width="4.42578125" style="27" customWidth="1"/>
    <col min="9728" max="9728" width="5.5703125" style="27" customWidth="1"/>
    <col min="9729" max="9729" width="1.7109375" style="27" customWidth="1"/>
    <col min="9730" max="9730" width="4.140625" style="27" bestFit="1" customWidth="1"/>
    <col min="9731" max="9731" width="4.42578125" style="27" customWidth="1"/>
    <col min="9732" max="9732" width="5.28515625" style="27" customWidth="1"/>
    <col min="9733" max="9733" width="1.7109375" style="27" customWidth="1"/>
    <col min="9734" max="9734" width="5.42578125" style="27" bestFit="1" customWidth="1"/>
    <col min="9735" max="9735" width="4.42578125" style="27" customWidth="1"/>
    <col min="9736" max="9736" width="5.42578125" style="27" customWidth="1"/>
    <col min="9737" max="9737" width="1.7109375" style="27" customWidth="1"/>
    <col min="9738" max="9739" width="5" style="27" customWidth="1"/>
    <col min="9740" max="9740" width="5.42578125" style="27" customWidth="1"/>
    <col min="9741" max="9980" width="11.42578125" style="27"/>
    <col min="9981" max="9981" width="22.5703125" style="27" customWidth="1"/>
    <col min="9982" max="9982" width="5.140625" style="27" customWidth="1"/>
    <col min="9983" max="9983" width="4.42578125" style="27" customWidth="1"/>
    <col min="9984" max="9984" width="5.5703125" style="27" customWidth="1"/>
    <col min="9985" max="9985" width="1.7109375" style="27" customWidth="1"/>
    <col min="9986" max="9986" width="4.140625" style="27" bestFit="1" customWidth="1"/>
    <col min="9987" max="9987" width="4.42578125" style="27" customWidth="1"/>
    <col min="9988" max="9988" width="5.28515625" style="27" customWidth="1"/>
    <col min="9989" max="9989" width="1.7109375" style="27" customWidth="1"/>
    <col min="9990" max="9990" width="5.42578125" style="27" bestFit="1" customWidth="1"/>
    <col min="9991" max="9991" width="4.42578125" style="27" customWidth="1"/>
    <col min="9992" max="9992" width="5.42578125" style="27" customWidth="1"/>
    <col min="9993" max="9993" width="1.7109375" style="27" customWidth="1"/>
    <col min="9994" max="9995" width="5" style="27" customWidth="1"/>
    <col min="9996" max="9996" width="5.42578125" style="27" customWidth="1"/>
    <col min="9997" max="10236" width="11.42578125" style="27"/>
    <col min="10237" max="10237" width="22.5703125" style="27" customWidth="1"/>
    <col min="10238" max="10238" width="5.140625" style="27" customWidth="1"/>
    <col min="10239" max="10239" width="4.42578125" style="27" customWidth="1"/>
    <col min="10240" max="10240" width="5.5703125" style="27" customWidth="1"/>
    <col min="10241" max="10241" width="1.7109375" style="27" customWidth="1"/>
    <col min="10242" max="10242" width="4.140625" style="27" bestFit="1" customWidth="1"/>
    <col min="10243" max="10243" width="4.42578125" style="27" customWidth="1"/>
    <col min="10244" max="10244" width="5.28515625" style="27" customWidth="1"/>
    <col min="10245" max="10245" width="1.7109375" style="27" customWidth="1"/>
    <col min="10246" max="10246" width="5.42578125" style="27" bestFit="1" customWidth="1"/>
    <col min="10247" max="10247" width="4.42578125" style="27" customWidth="1"/>
    <col min="10248" max="10248" width="5.42578125" style="27" customWidth="1"/>
    <col min="10249" max="10249" width="1.7109375" style="27" customWidth="1"/>
    <col min="10250" max="10251" width="5" style="27" customWidth="1"/>
    <col min="10252" max="10252" width="5.42578125" style="27" customWidth="1"/>
    <col min="10253" max="10492" width="11.42578125" style="27"/>
    <col min="10493" max="10493" width="22.5703125" style="27" customWidth="1"/>
    <col min="10494" max="10494" width="5.140625" style="27" customWidth="1"/>
    <col min="10495" max="10495" width="4.42578125" style="27" customWidth="1"/>
    <col min="10496" max="10496" width="5.5703125" style="27" customWidth="1"/>
    <col min="10497" max="10497" width="1.7109375" style="27" customWidth="1"/>
    <col min="10498" max="10498" width="4.140625" style="27" bestFit="1" customWidth="1"/>
    <col min="10499" max="10499" width="4.42578125" style="27" customWidth="1"/>
    <col min="10500" max="10500" width="5.28515625" style="27" customWidth="1"/>
    <col min="10501" max="10501" width="1.7109375" style="27" customWidth="1"/>
    <col min="10502" max="10502" width="5.42578125" style="27" bestFit="1" customWidth="1"/>
    <col min="10503" max="10503" width="4.42578125" style="27" customWidth="1"/>
    <col min="10504" max="10504" width="5.42578125" style="27" customWidth="1"/>
    <col min="10505" max="10505" width="1.7109375" style="27" customWidth="1"/>
    <col min="10506" max="10507" width="5" style="27" customWidth="1"/>
    <col min="10508" max="10508" width="5.42578125" style="27" customWidth="1"/>
    <col min="10509" max="10748" width="11.42578125" style="27"/>
    <col min="10749" max="10749" width="22.5703125" style="27" customWidth="1"/>
    <col min="10750" max="10750" width="5.140625" style="27" customWidth="1"/>
    <col min="10751" max="10751" width="4.42578125" style="27" customWidth="1"/>
    <col min="10752" max="10752" width="5.5703125" style="27" customWidth="1"/>
    <col min="10753" max="10753" width="1.7109375" style="27" customWidth="1"/>
    <col min="10754" max="10754" width="4.140625" style="27" bestFit="1" customWidth="1"/>
    <col min="10755" max="10755" width="4.42578125" style="27" customWidth="1"/>
    <col min="10756" max="10756" width="5.28515625" style="27" customWidth="1"/>
    <col min="10757" max="10757" width="1.7109375" style="27" customWidth="1"/>
    <col min="10758" max="10758" width="5.42578125" style="27" bestFit="1" customWidth="1"/>
    <col min="10759" max="10759" width="4.42578125" style="27" customWidth="1"/>
    <col min="10760" max="10760" width="5.42578125" style="27" customWidth="1"/>
    <col min="10761" max="10761" width="1.7109375" style="27" customWidth="1"/>
    <col min="10762" max="10763" width="5" style="27" customWidth="1"/>
    <col min="10764" max="10764" width="5.42578125" style="27" customWidth="1"/>
    <col min="10765" max="11004" width="11.42578125" style="27"/>
    <col min="11005" max="11005" width="22.5703125" style="27" customWidth="1"/>
    <col min="11006" max="11006" width="5.140625" style="27" customWidth="1"/>
    <col min="11007" max="11007" width="4.42578125" style="27" customWidth="1"/>
    <col min="11008" max="11008" width="5.5703125" style="27" customWidth="1"/>
    <col min="11009" max="11009" width="1.7109375" style="27" customWidth="1"/>
    <col min="11010" max="11010" width="4.140625" style="27" bestFit="1" customWidth="1"/>
    <col min="11011" max="11011" width="4.42578125" style="27" customWidth="1"/>
    <col min="11012" max="11012" width="5.28515625" style="27" customWidth="1"/>
    <col min="11013" max="11013" width="1.7109375" style="27" customWidth="1"/>
    <col min="11014" max="11014" width="5.42578125" style="27" bestFit="1" customWidth="1"/>
    <col min="11015" max="11015" width="4.42578125" style="27" customWidth="1"/>
    <col min="11016" max="11016" width="5.42578125" style="27" customWidth="1"/>
    <col min="11017" max="11017" width="1.7109375" style="27" customWidth="1"/>
    <col min="11018" max="11019" width="5" style="27" customWidth="1"/>
    <col min="11020" max="11020" width="5.42578125" style="27" customWidth="1"/>
    <col min="11021" max="11260" width="11.42578125" style="27"/>
    <col min="11261" max="11261" width="22.5703125" style="27" customWidth="1"/>
    <col min="11262" max="11262" width="5.140625" style="27" customWidth="1"/>
    <col min="11263" max="11263" width="4.42578125" style="27" customWidth="1"/>
    <col min="11264" max="11264" width="5.5703125" style="27" customWidth="1"/>
    <col min="11265" max="11265" width="1.7109375" style="27" customWidth="1"/>
    <col min="11266" max="11266" width="4.140625" style="27" bestFit="1" customWidth="1"/>
    <col min="11267" max="11267" width="4.42578125" style="27" customWidth="1"/>
    <col min="11268" max="11268" width="5.28515625" style="27" customWidth="1"/>
    <col min="11269" max="11269" width="1.7109375" style="27" customWidth="1"/>
    <col min="11270" max="11270" width="5.42578125" style="27" bestFit="1" customWidth="1"/>
    <col min="11271" max="11271" width="4.42578125" style="27" customWidth="1"/>
    <col min="11272" max="11272" width="5.42578125" style="27" customWidth="1"/>
    <col min="11273" max="11273" width="1.7109375" style="27" customWidth="1"/>
    <col min="11274" max="11275" width="5" style="27" customWidth="1"/>
    <col min="11276" max="11276" width="5.42578125" style="27" customWidth="1"/>
    <col min="11277" max="11516" width="11.42578125" style="27"/>
    <col min="11517" max="11517" width="22.5703125" style="27" customWidth="1"/>
    <col min="11518" max="11518" width="5.140625" style="27" customWidth="1"/>
    <col min="11519" max="11519" width="4.42578125" style="27" customWidth="1"/>
    <col min="11520" max="11520" width="5.5703125" style="27" customWidth="1"/>
    <col min="11521" max="11521" width="1.7109375" style="27" customWidth="1"/>
    <col min="11522" max="11522" width="4.140625" style="27" bestFit="1" customWidth="1"/>
    <col min="11523" max="11523" width="4.42578125" style="27" customWidth="1"/>
    <col min="11524" max="11524" width="5.28515625" style="27" customWidth="1"/>
    <col min="11525" max="11525" width="1.7109375" style="27" customWidth="1"/>
    <col min="11526" max="11526" width="5.42578125" style="27" bestFit="1" customWidth="1"/>
    <col min="11527" max="11527" width="4.42578125" style="27" customWidth="1"/>
    <col min="11528" max="11528" width="5.42578125" style="27" customWidth="1"/>
    <col min="11529" max="11529" width="1.7109375" style="27" customWidth="1"/>
    <col min="11530" max="11531" width="5" style="27" customWidth="1"/>
    <col min="11532" max="11532" width="5.42578125" style="27" customWidth="1"/>
    <col min="11533" max="11772" width="11.42578125" style="27"/>
    <col min="11773" max="11773" width="22.5703125" style="27" customWidth="1"/>
    <col min="11774" max="11774" width="5.140625" style="27" customWidth="1"/>
    <col min="11775" max="11775" width="4.42578125" style="27" customWidth="1"/>
    <col min="11776" max="11776" width="5.5703125" style="27" customWidth="1"/>
    <col min="11777" max="11777" width="1.7109375" style="27" customWidth="1"/>
    <col min="11778" max="11778" width="4.140625" style="27" bestFit="1" customWidth="1"/>
    <col min="11779" max="11779" width="4.42578125" style="27" customWidth="1"/>
    <col min="11780" max="11780" width="5.28515625" style="27" customWidth="1"/>
    <col min="11781" max="11781" width="1.7109375" style="27" customWidth="1"/>
    <col min="11782" max="11782" width="5.42578125" style="27" bestFit="1" customWidth="1"/>
    <col min="11783" max="11783" width="4.42578125" style="27" customWidth="1"/>
    <col min="11784" max="11784" width="5.42578125" style="27" customWidth="1"/>
    <col min="11785" max="11785" width="1.7109375" style="27" customWidth="1"/>
    <col min="11786" max="11787" width="5" style="27" customWidth="1"/>
    <col min="11788" max="11788" width="5.42578125" style="27" customWidth="1"/>
    <col min="11789" max="12028" width="11.42578125" style="27"/>
    <col min="12029" max="12029" width="22.5703125" style="27" customWidth="1"/>
    <col min="12030" max="12030" width="5.140625" style="27" customWidth="1"/>
    <col min="12031" max="12031" width="4.42578125" style="27" customWidth="1"/>
    <col min="12032" max="12032" width="5.5703125" style="27" customWidth="1"/>
    <col min="12033" max="12033" width="1.7109375" style="27" customWidth="1"/>
    <col min="12034" max="12034" width="4.140625" style="27" bestFit="1" customWidth="1"/>
    <col min="12035" max="12035" width="4.42578125" style="27" customWidth="1"/>
    <col min="12036" max="12036" width="5.28515625" style="27" customWidth="1"/>
    <col min="12037" max="12037" width="1.7109375" style="27" customWidth="1"/>
    <col min="12038" max="12038" width="5.42578125" style="27" bestFit="1" customWidth="1"/>
    <col min="12039" max="12039" width="4.42578125" style="27" customWidth="1"/>
    <col min="12040" max="12040" width="5.42578125" style="27" customWidth="1"/>
    <col min="12041" max="12041" width="1.7109375" style="27" customWidth="1"/>
    <col min="12042" max="12043" width="5" style="27" customWidth="1"/>
    <col min="12044" max="12044" width="5.42578125" style="27" customWidth="1"/>
    <col min="12045" max="12284" width="11.42578125" style="27"/>
    <col min="12285" max="12285" width="22.5703125" style="27" customWidth="1"/>
    <col min="12286" max="12286" width="5.140625" style="27" customWidth="1"/>
    <col min="12287" max="12287" width="4.42578125" style="27" customWidth="1"/>
    <col min="12288" max="12288" width="5.5703125" style="27" customWidth="1"/>
    <col min="12289" max="12289" width="1.7109375" style="27" customWidth="1"/>
    <col min="12290" max="12290" width="4.140625" style="27" bestFit="1" customWidth="1"/>
    <col min="12291" max="12291" width="4.42578125" style="27" customWidth="1"/>
    <col min="12292" max="12292" width="5.28515625" style="27" customWidth="1"/>
    <col min="12293" max="12293" width="1.7109375" style="27" customWidth="1"/>
    <col min="12294" max="12294" width="5.42578125" style="27" bestFit="1" customWidth="1"/>
    <col min="12295" max="12295" width="4.42578125" style="27" customWidth="1"/>
    <col min="12296" max="12296" width="5.42578125" style="27" customWidth="1"/>
    <col min="12297" max="12297" width="1.7109375" style="27" customWidth="1"/>
    <col min="12298" max="12299" width="5" style="27" customWidth="1"/>
    <col min="12300" max="12300" width="5.42578125" style="27" customWidth="1"/>
    <col min="12301" max="12540" width="11.42578125" style="27"/>
    <col min="12541" max="12541" width="22.5703125" style="27" customWidth="1"/>
    <col min="12542" max="12542" width="5.140625" style="27" customWidth="1"/>
    <col min="12543" max="12543" width="4.42578125" style="27" customWidth="1"/>
    <col min="12544" max="12544" width="5.5703125" style="27" customWidth="1"/>
    <col min="12545" max="12545" width="1.7109375" style="27" customWidth="1"/>
    <col min="12546" max="12546" width="4.140625" style="27" bestFit="1" customWidth="1"/>
    <col min="12547" max="12547" width="4.42578125" style="27" customWidth="1"/>
    <col min="12548" max="12548" width="5.28515625" style="27" customWidth="1"/>
    <col min="12549" max="12549" width="1.7109375" style="27" customWidth="1"/>
    <col min="12550" max="12550" width="5.42578125" style="27" bestFit="1" customWidth="1"/>
    <col min="12551" max="12551" width="4.42578125" style="27" customWidth="1"/>
    <col min="12552" max="12552" width="5.42578125" style="27" customWidth="1"/>
    <col min="12553" max="12553" width="1.7109375" style="27" customWidth="1"/>
    <col min="12554" max="12555" width="5" style="27" customWidth="1"/>
    <col min="12556" max="12556" width="5.42578125" style="27" customWidth="1"/>
    <col min="12557" max="12796" width="11.42578125" style="27"/>
    <col min="12797" max="12797" width="22.5703125" style="27" customWidth="1"/>
    <col min="12798" max="12798" width="5.140625" style="27" customWidth="1"/>
    <col min="12799" max="12799" width="4.42578125" style="27" customWidth="1"/>
    <col min="12800" max="12800" width="5.5703125" style="27" customWidth="1"/>
    <col min="12801" max="12801" width="1.7109375" style="27" customWidth="1"/>
    <col min="12802" max="12802" width="4.140625" style="27" bestFit="1" customWidth="1"/>
    <col min="12803" max="12803" width="4.42578125" style="27" customWidth="1"/>
    <col min="12804" max="12804" width="5.28515625" style="27" customWidth="1"/>
    <col min="12805" max="12805" width="1.7109375" style="27" customWidth="1"/>
    <col min="12806" max="12806" width="5.42578125" style="27" bestFit="1" customWidth="1"/>
    <col min="12807" max="12807" width="4.42578125" style="27" customWidth="1"/>
    <col min="12808" max="12808" width="5.42578125" style="27" customWidth="1"/>
    <col min="12809" max="12809" width="1.7109375" style="27" customWidth="1"/>
    <col min="12810" max="12811" width="5" style="27" customWidth="1"/>
    <col min="12812" max="12812" width="5.42578125" style="27" customWidth="1"/>
    <col min="12813" max="13052" width="11.42578125" style="27"/>
    <col min="13053" max="13053" width="22.5703125" style="27" customWidth="1"/>
    <col min="13054" max="13054" width="5.140625" style="27" customWidth="1"/>
    <col min="13055" max="13055" width="4.42578125" style="27" customWidth="1"/>
    <col min="13056" max="13056" width="5.5703125" style="27" customWidth="1"/>
    <col min="13057" max="13057" width="1.7109375" style="27" customWidth="1"/>
    <col min="13058" max="13058" width="4.140625" style="27" bestFit="1" customWidth="1"/>
    <col min="13059" max="13059" width="4.42578125" style="27" customWidth="1"/>
    <col min="13060" max="13060" width="5.28515625" style="27" customWidth="1"/>
    <col min="13061" max="13061" width="1.7109375" style="27" customWidth="1"/>
    <col min="13062" max="13062" width="5.42578125" style="27" bestFit="1" customWidth="1"/>
    <col min="13063" max="13063" width="4.42578125" style="27" customWidth="1"/>
    <col min="13064" max="13064" width="5.42578125" style="27" customWidth="1"/>
    <col min="13065" max="13065" width="1.7109375" style="27" customWidth="1"/>
    <col min="13066" max="13067" width="5" style="27" customWidth="1"/>
    <col min="13068" max="13068" width="5.42578125" style="27" customWidth="1"/>
    <col min="13069" max="13308" width="11.42578125" style="27"/>
    <col min="13309" max="13309" width="22.5703125" style="27" customWidth="1"/>
    <col min="13310" max="13310" width="5.140625" style="27" customWidth="1"/>
    <col min="13311" max="13311" width="4.42578125" style="27" customWidth="1"/>
    <col min="13312" max="13312" width="5.5703125" style="27" customWidth="1"/>
    <col min="13313" max="13313" width="1.7109375" style="27" customWidth="1"/>
    <col min="13314" max="13314" width="4.140625" style="27" bestFit="1" customWidth="1"/>
    <col min="13315" max="13315" width="4.42578125" style="27" customWidth="1"/>
    <col min="13316" max="13316" width="5.28515625" style="27" customWidth="1"/>
    <col min="13317" max="13317" width="1.7109375" style="27" customWidth="1"/>
    <col min="13318" max="13318" width="5.42578125" style="27" bestFit="1" customWidth="1"/>
    <col min="13319" max="13319" width="4.42578125" style="27" customWidth="1"/>
    <col min="13320" max="13320" width="5.42578125" style="27" customWidth="1"/>
    <col min="13321" max="13321" width="1.7109375" style="27" customWidth="1"/>
    <col min="13322" max="13323" width="5" style="27" customWidth="1"/>
    <col min="13324" max="13324" width="5.42578125" style="27" customWidth="1"/>
    <col min="13325" max="13564" width="11.42578125" style="27"/>
    <col min="13565" max="13565" width="22.5703125" style="27" customWidth="1"/>
    <col min="13566" max="13566" width="5.140625" style="27" customWidth="1"/>
    <col min="13567" max="13567" width="4.42578125" style="27" customWidth="1"/>
    <col min="13568" max="13568" width="5.5703125" style="27" customWidth="1"/>
    <col min="13569" max="13569" width="1.7109375" style="27" customWidth="1"/>
    <col min="13570" max="13570" width="4.140625" style="27" bestFit="1" customWidth="1"/>
    <col min="13571" max="13571" width="4.42578125" style="27" customWidth="1"/>
    <col min="13572" max="13572" width="5.28515625" style="27" customWidth="1"/>
    <col min="13573" max="13573" width="1.7109375" style="27" customWidth="1"/>
    <col min="13574" max="13574" width="5.42578125" style="27" bestFit="1" customWidth="1"/>
    <col min="13575" max="13575" width="4.42578125" style="27" customWidth="1"/>
    <col min="13576" max="13576" width="5.42578125" style="27" customWidth="1"/>
    <col min="13577" max="13577" width="1.7109375" style="27" customWidth="1"/>
    <col min="13578" max="13579" width="5" style="27" customWidth="1"/>
    <col min="13580" max="13580" width="5.42578125" style="27" customWidth="1"/>
    <col min="13581" max="13820" width="11.42578125" style="27"/>
    <col min="13821" max="13821" width="22.5703125" style="27" customWidth="1"/>
    <col min="13822" max="13822" width="5.140625" style="27" customWidth="1"/>
    <col min="13823" max="13823" width="4.42578125" style="27" customWidth="1"/>
    <col min="13824" max="13824" width="5.5703125" style="27" customWidth="1"/>
    <col min="13825" max="13825" width="1.7109375" style="27" customWidth="1"/>
    <col min="13826" max="13826" width="4.140625" style="27" bestFit="1" customWidth="1"/>
    <col min="13827" max="13827" width="4.42578125" style="27" customWidth="1"/>
    <col min="13828" max="13828" width="5.28515625" style="27" customWidth="1"/>
    <col min="13829" max="13829" width="1.7109375" style="27" customWidth="1"/>
    <col min="13830" max="13830" width="5.42578125" style="27" bestFit="1" customWidth="1"/>
    <col min="13831" max="13831" width="4.42578125" style="27" customWidth="1"/>
    <col min="13832" max="13832" width="5.42578125" style="27" customWidth="1"/>
    <col min="13833" max="13833" width="1.7109375" style="27" customWidth="1"/>
    <col min="13834" max="13835" width="5" style="27" customWidth="1"/>
    <col min="13836" max="13836" width="5.42578125" style="27" customWidth="1"/>
    <col min="13837" max="14076" width="11.42578125" style="27"/>
    <col min="14077" max="14077" width="22.5703125" style="27" customWidth="1"/>
    <col min="14078" max="14078" width="5.140625" style="27" customWidth="1"/>
    <col min="14079" max="14079" width="4.42578125" style="27" customWidth="1"/>
    <col min="14080" max="14080" width="5.5703125" style="27" customWidth="1"/>
    <col min="14081" max="14081" width="1.7109375" style="27" customWidth="1"/>
    <col min="14082" max="14082" width="4.140625" style="27" bestFit="1" customWidth="1"/>
    <col min="14083" max="14083" width="4.42578125" style="27" customWidth="1"/>
    <col min="14084" max="14084" width="5.28515625" style="27" customWidth="1"/>
    <col min="14085" max="14085" width="1.7109375" style="27" customWidth="1"/>
    <col min="14086" max="14086" width="5.42578125" style="27" bestFit="1" customWidth="1"/>
    <col min="14087" max="14087" width="4.42578125" style="27" customWidth="1"/>
    <col min="14088" max="14088" width="5.42578125" style="27" customWidth="1"/>
    <col min="14089" max="14089" width="1.7109375" style="27" customWidth="1"/>
    <col min="14090" max="14091" width="5" style="27" customWidth="1"/>
    <col min="14092" max="14092" width="5.42578125" style="27" customWidth="1"/>
    <col min="14093" max="14332" width="11.42578125" style="27"/>
    <col min="14333" max="14333" width="22.5703125" style="27" customWidth="1"/>
    <col min="14334" max="14334" width="5.140625" style="27" customWidth="1"/>
    <col min="14335" max="14335" width="4.42578125" style="27" customWidth="1"/>
    <col min="14336" max="14336" width="5.5703125" style="27" customWidth="1"/>
    <col min="14337" max="14337" width="1.7109375" style="27" customWidth="1"/>
    <col min="14338" max="14338" width="4.140625" style="27" bestFit="1" customWidth="1"/>
    <col min="14339" max="14339" width="4.42578125" style="27" customWidth="1"/>
    <col min="14340" max="14340" width="5.28515625" style="27" customWidth="1"/>
    <col min="14341" max="14341" width="1.7109375" style="27" customWidth="1"/>
    <col min="14342" max="14342" width="5.42578125" style="27" bestFit="1" customWidth="1"/>
    <col min="14343" max="14343" width="4.42578125" style="27" customWidth="1"/>
    <col min="14344" max="14344" width="5.42578125" style="27" customWidth="1"/>
    <col min="14345" max="14345" width="1.7109375" style="27" customWidth="1"/>
    <col min="14346" max="14347" width="5" style="27" customWidth="1"/>
    <col min="14348" max="14348" width="5.42578125" style="27" customWidth="1"/>
    <col min="14349" max="14588" width="11.42578125" style="27"/>
    <col min="14589" max="14589" width="22.5703125" style="27" customWidth="1"/>
    <col min="14590" max="14590" width="5.140625" style="27" customWidth="1"/>
    <col min="14591" max="14591" width="4.42578125" style="27" customWidth="1"/>
    <col min="14592" max="14592" width="5.5703125" style="27" customWidth="1"/>
    <col min="14593" max="14593" width="1.7109375" style="27" customWidth="1"/>
    <col min="14594" max="14594" width="4.140625" style="27" bestFit="1" customWidth="1"/>
    <col min="14595" max="14595" width="4.42578125" style="27" customWidth="1"/>
    <col min="14596" max="14596" width="5.28515625" style="27" customWidth="1"/>
    <col min="14597" max="14597" width="1.7109375" style="27" customWidth="1"/>
    <col min="14598" max="14598" width="5.42578125" style="27" bestFit="1" customWidth="1"/>
    <col min="14599" max="14599" width="4.42578125" style="27" customWidth="1"/>
    <col min="14600" max="14600" width="5.42578125" style="27" customWidth="1"/>
    <col min="14601" max="14601" width="1.7109375" style="27" customWidth="1"/>
    <col min="14602" max="14603" width="5" style="27" customWidth="1"/>
    <col min="14604" max="14604" width="5.42578125" style="27" customWidth="1"/>
    <col min="14605" max="14844" width="11.42578125" style="27"/>
    <col min="14845" max="14845" width="22.5703125" style="27" customWidth="1"/>
    <col min="14846" max="14846" width="5.140625" style="27" customWidth="1"/>
    <col min="14847" max="14847" width="4.42578125" style="27" customWidth="1"/>
    <col min="14848" max="14848" width="5.5703125" style="27" customWidth="1"/>
    <col min="14849" max="14849" width="1.7109375" style="27" customWidth="1"/>
    <col min="14850" max="14850" width="4.140625" style="27" bestFit="1" customWidth="1"/>
    <col min="14851" max="14851" width="4.42578125" style="27" customWidth="1"/>
    <col min="14852" max="14852" width="5.28515625" style="27" customWidth="1"/>
    <col min="14853" max="14853" width="1.7109375" style="27" customWidth="1"/>
    <col min="14854" max="14854" width="5.42578125" style="27" bestFit="1" customWidth="1"/>
    <col min="14855" max="14855" width="4.42578125" style="27" customWidth="1"/>
    <col min="14856" max="14856" width="5.42578125" style="27" customWidth="1"/>
    <col min="14857" max="14857" width="1.7109375" style="27" customWidth="1"/>
    <col min="14858" max="14859" width="5" style="27" customWidth="1"/>
    <col min="14860" max="14860" width="5.42578125" style="27" customWidth="1"/>
    <col min="14861" max="15100" width="11.42578125" style="27"/>
    <col min="15101" max="15101" width="22.5703125" style="27" customWidth="1"/>
    <col min="15102" max="15102" width="5.140625" style="27" customWidth="1"/>
    <col min="15103" max="15103" width="4.42578125" style="27" customWidth="1"/>
    <col min="15104" max="15104" width="5.5703125" style="27" customWidth="1"/>
    <col min="15105" max="15105" width="1.7109375" style="27" customWidth="1"/>
    <col min="15106" max="15106" width="4.140625" style="27" bestFit="1" customWidth="1"/>
    <col min="15107" max="15107" width="4.42578125" style="27" customWidth="1"/>
    <col min="15108" max="15108" width="5.28515625" style="27" customWidth="1"/>
    <col min="15109" max="15109" width="1.7109375" style="27" customWidth="1"/>
    <col min="15110" max="15110" width="5.42578125" style="27" bestFit="1" customWidth="1"/>
    <col min="15111" max="15111" width="4.42578125" style="27" customWidth="1"/>
    <col min="15112" max="15112" width="5.42578125" style="27" customWidth="1"/>
    <col min="15113" max="15113" width="1.7109375" style="27" customWidth="1"/>
    <col min="15114" max="15115" width="5" style="27" customWidth="1"/>
    <col min="15116" max="15116" width="5.42578125" style="27" customWidth="1"/>
    <col min="15117" max="15356" width="11.42578125" style="27"/>
    <col min="15357" max="15357" width="22.5703125" style="27" customWidth="1"/>
    <col min="15358" max="15358" width="5.140625" style="27" customWidth="1"/>
    <col min="15359" max="15359" width="4.42578125" style="27" customWidth="1"/>
    <col min="15360" max="15360" width="5.5703125" style="27" customWidth="1"/>
    <col min="15361" max="15361" width="1.7109375" style="27" customWidth="1"/>
    <col min="15362" max="15362" width="4.140625" style="27" bestFit="1" customWidth="1"/>
    <col min="15363" max="15363" width="4.42578125" style="27" customWidth="1"/>
    <col min="15364" max="15364" width="5.28515625" style="27" customWidth="1"/>
    <col min="15365" max="15365" width="1.7109375" style="27" customWidth="1"/>
    <col min="15366" max="15366" width="5.42578125" style="27" bestFit="1" customWidth="1"/>
    <col min="15367" max="15367" width="4.42578125" style="27" customWidth="1"/>
    <col min="15368" max="15368" width="5.42578125" style="27" customWidth="1"/>
    <col min="15369" max="15369" width="1.7109375" style="27" customWidth="1"/>
    <col min="15370" max="15371" width="5" style="27" customWidth="1"/>
    <col min="15372" max="15372" width="5.42578125" style="27" customWidth="1"/>
    <col min="15373" max="15612" width="11.42578125" style="27"/>
    <col min="15613" max="15613" width="22.5703125" style="27" customWidth="1"/>
    <col min="15614" max="15614" width="5.140625" style="27" customWidth="1"/>
    <col min="15615" max="15615" width="4.42578125" style="27" customWidth="1"/>
    <col min="15616" max="15616" width="5.5703125" style="27" customWidth="1"/>
    <col min="15617" max="15617" width="1.7109375" style="27" customWidth="1"/>
    <col min="15618" max="15618" width="4.140625" style="27" bestFit="1" customWidth="1"/>
    <col min="15619" max="15619" width="4.42578125" style="27" customWidth="1"/>
    <col min="15620" max="15620" width="5.28515625" style="27" customWidth="1"/>
    <col min="15621" max="15621" width="1.7109375" style="27" customWidth="1"/>
    <col min="15622" max="15622" width="5.42578125" style="27" bestFit="1" customWidth="1"/>
    <col min="15623" max="15623" width="4.42578125" style="27" customWidth="1"/>
    <col min="15624" max="15624" width="5.42578125" style="27" customWidth="1"/>
    <col min="15625" max="15625" width="1.7109375" style="27" customWidth="1"/>
    <col min="15626" max="15627" width="5" style="27" customWidth="1"/>
    <col min="15628" max="15628" width="5.42578125" style="27" customWidth="1"/>
    <col min="15629" max="15868" width="11.42578125" style="27"/>
    <col min="15869" max="15869" width="22.5703125" style="27" customWidth="1"/>
    <col min="15870" max="15870" width="5.140625" style="27" customWidth="1"/>
    <col min="15871" max="15871" width="4.42578125" style="27" customWidth="1"/>
    <col min="15872" max="15872" width="5.5703125" style="27" customWidth="1"/>
    <col min="15873" max="15873" width="1.7109375" style="27" customWidth="1"/>
    <col min="15874" max="15874" width="4.140625" style="27" bestFit="1" customWidth="1"/>
    <col min="15875" max="15875" width="4.42578125" style="27" customWidth="1"/>
    <col min="15876" max="15876" width="5.28515625" style="27" customWidth="1"/>
    <col min="15877" max="15877" width="1.7109375" style="27" customWidth="1"/>
    <col min="15878" max="15878" width="5.42578125" style="27" bestFit="1" customWidth="1"/>
    <col min="15879" max="15879" width="4.42578125" style="27" customWidth="1"/>
    <col min="15880" max="15880" width="5.42578125" style="27" customWidth="1"/>
    <col min="15881" max="15881" width="1.7109375" style="27" customWidth="1"/>
    <col min="15882" max="15883" width="5" style="27" customWidth="1"/>
    <col min="15884" max="15884" width="5.42578125" style="27" customWidth="1"/>
    <col min="15885" max="16124" width="11.42578125" style="27"/>
    <col min="16125" max="16125" width="22.5703125" style="27" customWidth="1"/>
    <col min="16126" max="16126" width="5.140625" style="27" customWidth="1"/>
    <col min="16127" max="16127" width="4.42578125" style="27" customWidth="1"/>
    <col min="16128" max="16128" width="5.5703125" style="27" customWidth="1"/>
    <col min="16129" max="16129" width="1.7109375" style="27" customWidth="1"/>
    <col min="16130" max="16130" width="4.140625" style="27" bestFit="1" customWidth="1"/>
    <col min="16131" max="16131" width="4.42578125" style="27" customWidth="1"/>
    <col min="16132" max="16132" width="5.28515625" style="27" customWidth="1"/>
    <col min="16133" max="16133" width="1.7109375" style="27" customWidth="1"/>
    <col min="16134" max="16134" width="5.42578125" style="27" bestFit="1" customWidth="1"/>
    <col min="16135" max="16135" width="4.42578125" style="27" customWidth="1"/>
    <col min="16136" max="16136" width="5.42578125" style="27" customWidth="1"/>
    <col min="16137" max="16137" width="1.7109375" style="27" customWidth="1"/>
    <col min="16138" max="16139" width="5" style="27" customWidth="1"/>
    <col min="16140" max="16140" width="5.42578125" style="27" customWidth="1"/>
    <col min="16141" max="16384" width="11.42578125" style="157"/>
  </cols>
  <sheetData>
    <row r="1" spans="1:24" s="157" customFormat="1" ht="12.75" customHeight="1" x14ac:dyDescent="0.25">
      <c r="A1" s="432" t="s">
        <v>202</v>
      </c>
      <c r="B1" s="432"/>
      <c r="C1" s="432"/>
      <c r="D1" s="432"/>
      <c r="E1" s="432"/>
      <c r="F1" s="432"/>
      <c r="G1" s="432"/>
      <c r="H1" s="432"/>
      <c r="I1" s="432"/>
      <c r="J1" s="432"/>
      <c r="K1" s="432"/>
      <c r="L1" s="432"/>
      <c r="M1" s="432"/>
      <c r="N1" s="432"/>
      <c r="O1" s="432"/>
      <c r="P1" s="432"/>
      <c r="Q1" s="432"/>
      <c r="R1" s="432"/>
      <c r="S1" s="432"/>
      <c r="T1" s="432"/>
      <c r="V1" s="69"/>
      <c r="W1" s="434" t="s">
        <v>178</v>
      </c>
      <c r="X1" s="69"/>
    </row>
    <row r="2" spans="1:24" s="157" customFormat="1" ht="12.75" customHeight="1" x14ac:dyDescent="0.25">
      <c r="A2" s="432" t="s">
        <v>332</v>
      </c>
      <c r="B2" s="432"/>
      <c r="C2" s="432"/>
      <c r="D2" s="432"/>
      <c r="E2" s="432"/>
      <c r="F2" s="432"/>
      <c r="G2" s="432"/>
      <c r="H2" s="432"/>
      <c r="I2" s="432"/>
      <c r="J2" s="432"/>
      <c r="K2" s="432"/>
      <c r="L2" s="432"/>
      <c r="M2" s="432"/>
      <c r="N2" s="432"/>
      <c r="O2" s="432"/>
      <c r="P2" s="432"/>
      <c r="Q2" s="432"/>
      <c r="R2" s="432"/>
      <c r="S2" s="432"/>
      <c r="T2" s="432"/>
      <c r="V2" s="69"/>
      <c r="W2" s="434"/>
      <c r="X2" s="69"/>
    </row>
    <row r="3" spans="1:24" s="157" customFormat="1" x14ac:dyDescent="0.25">
      <c r="A3" s="432" t="s">
        <v>337</v>
      </c>
      <c r="B3" s="432"/>
      <c r="C3" s="432"/>
      <c r="D3" s="432"/>
      <c r="E3" s="432"/>
      <c r="F3" s="432"/>
      <c r="G3" s="432"/>
      <c r="H3" s="432"/>
      <c r="I3" s="432"/>
      <c r="J3" s="432"/>
      <c r="K3" s="432"/>
      <c r="L3" s="432"/>
      <c r="M3" s="432"/>
      <c r="N3" s="432"/>
      <c r="O3" s="432"/>
      <c r="P3" s="432"/>
      <c r="Q3" s="432"/>
      <c r="R3" s="432"/>
      <c r="S3" s="432"/>
      <c r="T3" s="432"/>
    </row>
    <row r="4" spans="1:24" s="157" customFormat="1" x14ac:dyDescent="0.25">
      <c r="A4" s="432" t="s">
        <v>338</v>
      </c>
      <c r="B4" s="432"/>
      <c r="C4" s="432"/>
      <c r="D4" s="432"/>
      <c r="E4" s="432"/>
      <c r="F4" s="432"/>
      <c r="G4" s="432"/>
      <c r="H4" s="432"/>
      <c r="I4" s="432"/>
      <c r="J4" s="432"/>
      <c r="K4" s="432"/>
      <c r="L4" s="432"/>
      <c r="M4" s="432"/>
      <c r="N4" s="432"/>
      <c r="O4" s="432"/>
      <c r="P4" s="432"/>
      <c r="Q4" s="432"/>
      <c r="R4" s="432"/>
      <c r="S4" s="432"/>
      <c r="T4" s="432"/>
    </row>
    <row r="5" spans="1:24" s="157" customFormat="1" x14ac:dyDescent="0.25">
      <c r="A5" s="432" t="s">
        <v>328</v>
      </c>
      <c r="B5" s="432"/>
      <c r="C5" s="432"/>
      <c r="D5" s="432"/>
      <c r="E5" s="432"/>
      <c r="F5" s="432"/>
      <c r="G5" s="432"/>
      <c r="H5" s="432"/>
      <c r="I5" s="432"/>
      <c r="J5" s="432"/>
      <c r="K5" s="432"/>
      <c r="L5" s="432"/>
      <c r="M5" s="432"/>
      <c r="N5" s="432"/>
      <c r="O5" s="432"/>
      <c r="P5" s="432"/>
      <c r="Q5" s="432"/>
      <c r="R5" s="432"/>
      <c r="S5" s="432"/>
      <c r="T5" s="432"/>
    </row>
    <row r="6" spans="1:24" s="157" customFormat="1" x14ac:dyDescent="0.25">
      <c r="A6" s="432" t="s">
        <v>374</v>
      </c>
      <c r="B6" s="432"/>
      <c r="C6" s="432"/>
      <c r="D6" s="432"/>
      <c r="E6" s="432"/>
      <c r="F6" s="432"/>
      <c r="G6" s="432"/>
      <c r="H6" s="432"/>
      <c r="I6" s="432"/>
      <c r="J6" s="432"/>
      <c r="K6" s="432"/>
      <c r="L6" s="432"/>
      <c r="M6" s="432"/>
      <c r="N6" s="432"/>
      <c r="O6" s="432"/>
      <c r="P6" s="432"/>
      <c r="Q6" s="432"/>
      <c r="R6" s="432"/>
      <c r="S6" s="432"/>
      <c r="T6" s="432"/>
    </row>
    <row r="7" spans="1:24" s="157" customFormat="1" x14ac:dyDescent="0.25">
      <c r="A7" s="62"/>
      <c r="B7" s="62"/>
      <c r="C7" s="62"/>
      <c r="D7" s="62"/>
      <c r="E7" s="62"/>
      <c r="F7" s="62"/>
      <c r="G7" s="62"/>
      <c r="H7" s="62"/>
      <c r="I7" s="62"/>
      <c r="J7" s="62"/>
      <c r="K7" s="62"/>
      <c r="L7" s="62"/>
      <c r="M7" s="62"/>
      <c r="N7" s="62"/>
      <c r="O7" s="62"/>
      <c r="P7" s="62"/>
      <c r="Q7" s="62"/>
      <c r="R7" s="62"/>
      <c r="S7" s="62"/>
      <c r="T7" s="62"/>
    </row>
    <row r="8" spans="1:24" s="157" customFormat="1" ht="27.75" customHeight="1" x14ac:dyDescent="0.25">
      <c r="A8" s="433" t="s">
        <v>77</v>
      </c>
      <c r="B8" s="431" t="s">
        <v>0</v>
      </c>
      <c r="C8" s="431"/>
      <c r="D8" s="431"/>
      <c r="E8" s="152"/>
      <c r="F8" s="431" t="s">
        <v>75</v>
      </c>
      <c r="G8" s="431"/>
      <c r="H8" s="431"/>
      <c r="I8" s="152"/>
      <c r="J8" s="431" t="s">
        <v>73</v>
      </c>
      <c r="K8" s="431"/>
      <c r="L8" s="431"/>
      <c r="M8" s="152"/>
      <c r="N8" s="431" t="s">
        <v>1</v>
      </c>
      <c r="O8" s="431"/>
      <c r="P8" s="431"/>
      <c r="Q8" s="153"/>
      <c r="R8" s="431" t="s">
        <v>76</v>
      </c>
      <c r="S8" s="431"/>
      <c r="T8" s="431"/>
    </row>
    <row r="9" spans="1:24" s="157" customFormat="1" x14ac:dyDescent="0.25">
      <c r="A9" s="433"/>
      <c r="B9" s="150" t="s">
        <v>2</v>
      </c>
      <c r="C9" s="150" t="s">
        <v>3</v>
      </c>
      <c r="D9" s="150" t="s">
        <v>4</v>
      </c>
      <c r="E9" s="150"/>
      <c r="F9" s="150" t="s">
        <v>2</v>
      </c>
      <c r="G9" s="150" t="s">
        <v>3</v>
      </c>
      <c r="H9" s="150" t="s">
        <v>4</v>
      </c>
      <c r="I9" s="150"/>
      <c r="J9" s="150" t="s">
        <v>2</v>
      </c>
      <c r="K9" s="150" t="s">
        <v>3</v>
      </c>
      <c r="L9" s="150" t="s">
        <v>4</v>
      </c>
      <c r="M9" s="150"/>
      <c r="N9" s="150" t="s">
        <v>2</v>
      </c>
      <c r="O9" s="150" t="s">
        <v>3</v>
      </c>
      <c r="P9" s="150" t="s">
        <v>4</v>
      </c>
      <c r="Q9" s="150"/>
      <c r="R9" s="150" t="s">
        <v>2</v>
      </c>
      <c r="S9" s="150" t="s">
        <v>3</v>
      </c>
      <c r="T9" s="150" t="s">
        <v>4</v>
      </c>
    </row>
    <row r="10" spans="1:24" s="157" customFormat="1" ht="15" customHeight="1" x14ac:dyDescent="0.25">
      <c r="A10" s="95" t="s">
        <v>0</v>
      </c>
      <c r="B10" s="158">
        <f>SUM(B11:B37)</f>
        <v>12455</v>
      </c>
      <c r="C10" s="158">
        <f>SUM(C11:C37)</f>
        <v>1114</v>
      </c>
      <c r="D10" s="158">
        <f>SUM(D11:D37)</f>
        <v>11341</v>
      </c>
      <c r="E10" s="158"/>
      <c r="F10" s="158">
        <f>SUM(F11:F37)</f>
        <v>419</v>
      </c>
      <c r="G10" s="158">
        <f>SUM(G11:G37)</f>
        <v>32</v>
      </c>
      <c r="H10" s="158">
        <f>SUM(H11:H37)</f>
        <v>387</v>
      </c>
      <c r="I10" s="158"/>
      <c r="J10" s="158">
        <f>SUM(J11:J37)</f>
        <v>34</v>
      </c>
      <c r="K10" s="158">
        <f>SUM(K11:K37)</f>
        <v>1</v>
      </c>
      <c r="L10" s="158">
        <f>SUM(L11:L37)</f>
        <v>33</v>
      </c>
      <c r="M10" s="158"/>
      <c r="N10" s="158">
        <f>SUM(N11:N37)</f>
        <v>10818</v>
      </c>
      <c r="O10" s="158">
        <f>SUM(O11:O37)</f>
        <v>842</v>
      </c>
      <c r="P10" s="158">
        <f>SUM(P11:P37)</f>
        <v>9976</v>
      </c>
      <c r="Q10" s="159"/>
      <c r="R10" s="158">
        <f>SUM(R11:R37)</f>
        <v>1184</v>
      </c>
      <c r="S10" s="158">
        <f>SUM(S11:S37)</f>
        <v>239</v>
      </c>
      <c r="T10" s="158">
        <f>SUM(T11:T37)</f>
        <v>945</v>
      </c>
      <c r="U10" s="160"/>
    </row>
    <row r="11" spans="1:24" s="157" customFormat="1" ht="15" customHeight="1" x14ac:dyDescent="0.25">
      <c r="A11" s="115" t="s">
        <v>9</v>
      </c>
      <c r="B11" s="161">
        <f>+F11+J11+N11+R11</f>
        <v>1064</v>
      </c>
      <c r="C11" s="161">
        <f t="shared" ref="C11:C37" si="0">+G11+K11+O11+S11</f>
        <v>118</v>
      </c>
      <c r="D11" s="161">
        <f t="shared" ref="D11:D37" si="1">+H11+L11+P11+T11</f>
        <v>946</v>
      </c>
      <c r="E11" s="161"/>
      <c r="F11" s="161">
        <v>86</v>
      </c>
      <c r="G11" s="161">
        <v>9</v>
      </c>
      <c r="H11" s="161">
        <v>77</v>
      </c>
      <c r="I11" s="161"/>
      <c r="J11" s="161">
        <v>7</v>
      </c>
      <c r="K11" s="161">
        <v>0</v>
      </c>
      <c r="L11" s="161">
        <v>7</v>
      </c>
      <c r="M11" s="161"/>
      <c r="N11" s="161">
        <v>754</v>
      </c>
      <c r="O11" s="161">
        <v>63</v>
      </c>
      <c r="P11" s="161">
        <v>691</v>
      </c>
      <c r="Q11" s="161"/>
      <c r="R11" s="161">
        <v>217</v>
      </c>
      <c r="S11" s="161">
        <v>46</v>
      </c>
      <c r="T11" s="161">
        <v>171</v>
      </c>
      <c r="U11" s="160"/>
    </row>
    <row r="12" spans="1:24" s="157" customFormat="1" ht="15" customHeight="1" x14ac:dyDescent="0.25">
      <c r="A12" s="115" t="s">
        <v>10</v>
      </c>
      <c r="B12" s="161">
        <f t="shared" ref="B12:B37" si="2">+F12+J12+N12+R12</f>
        <v>1119</v>
      </c>
      <c r="C12" s="161">
        <f t="shared" si="0"/>
        <v>109</v>
      </c>
      <c r="D12" s="161">
        <f t="shared" si="1"/>
        <v>1010</v>
      </c>
      <c r="E12" s="161"/>
      <c r="F12" s="161">
        <v>49</v>
      </c>
      <c r="G12" s="161">
        <v>1</v>
      </c>
      <c r="H12" s="161">
        <v>48</v>
      </c>
      <c r="I12" s="161"/>
      <c r="J12" s="161">
        <v>2</v>
      </c>
      <c r="K12" s="161">
        <v>0</v>
      </c>
      <c r="L12" s="161">
        <v>2</v>
      </c>
      <c r="M12" s="161"/>
      <c r="N12" s="161">
        <v>951</v>
      </c>
      <c r="O12" s="161">
        <v>89</v>
      </c>
      <c r="P12" s="161">
        <v>862</v>
      </c>
      <c r="Q12" s="161"/>
      <c r="R12" s="161">
        <v>117</v>
      </c>
      <c r="S12" s="161">
        <v>19</v>
      </c>
      <c r="T12" s="161">
        <v>98</v>
      </c>
      <c r="U12" s="160"/>
    </row>
    <row r="13" spans="1:24" s="157" customFormat="1" ht="15" customHeight="1" x14ac:dyDescent="0.25">
      <c r="A13" s="115" t="s">
        <v>11</v>
      </c>
      <c r="B13" s="129">
        <f t="shared" si="2"/>
        <v>839</v>
      </c>
      <c r="C13" s="129">
        <f t="shared" si="0"/>
        <v>93</v>
      </c>
      <c r="D13" s="129">
        <f t="shared" si="1"/>
        <v>746</v>
      </c>
      <c r="E13" s="129"/>
      <c r="F13" s="129">
        <v>36</v>
      </c>
      <c r="G13" s="129">
        <v>1</v>
      </c>
      <c r="H13" s="129">
        <v>35</v>
      </c>
      <c r="I13" s="129"/>
      <c r="J13" s="129">
        <v>2</v>
      </c>
      <c r="K13" s="129">
        <v>0</v>
      </c>
      <c r="L13" s="129">
        <v>2</v>
      </c>
      <c r="M13" s="129"/>
      <c r="N13" s="129">
        <v>691</v>
      </c>
      <c r="O13" s="129">
        <v>67</v>
      </c>
      <c r="P13" s="129">
        <v>624</v>
      </c>
      <c r="Q13" s="129"/>
      <c r="R13" s="129">
        <v>110</v>
      </c>
      <c r="S13" s="129">
        <v>25</v>
      </c>
      <c r="T13" s="129">
        <v>85</v>
      </c>
    </row>
    <row r="14" spans="1:24" s="157" customFormat="1" ht="15" customHeight="1" x14ac:dyDescent="0.25">
      <c r="A14" s="115" t="s">
        <v>12</v>
      </c>
      <c r="B14" s="129">
        <f t="shared" si="2"/>
        <v>657</v>
      </c>
      <c r="C14" s="129">
        <f t="shared" si="0"/>
        <v>63</v>
      </c>
      <c r="D14" s="129">
        <f t="shared" si="1"/>
        <v>594</v>
      </c>
      <c r="E14" s="129"/>
      <c r="F14" s="129">
        <v>32</v>
      </c>
      <c r="G14" s="129">
        <v>2</v>
      </c>
      <c r="H14" s="129">
        <v>30</v>
      </c>
      <c r="I14" s="129"/>
      <c r="J14" s="129">
        <v>1</v>
      </c>
      <c r="K14" s="129">
        <v>0</v>
      </c>
      <c r="L14" s="129">
        <v>1</v>
      </c>
      <c r="M14" s="129"/>
      <c r="N14" s="129">
        <v>538</v>
      </c>
      <c r="O14" s="129">
        <v>47</v>
      </c>
      <c r="P14" s="129">
        <v>491</v>
      </c>
      <c r="Q14" s="129"/>
      <c r="R14" s="129">
        <v>86</v>
      </c>
      <c r="S14" s="129">
        <v>14</v>
      </c>
      <c r="T14" s="129">
        <v>72</v>
      </c>
    </row>
    <row r="15" spans="1:24" s="157" customFormat="1" ht="15" customHeight="1" x14ac:dyDescent="0.25">
      <c r="A15" s="115" t="s">
        <v>13</v>
      </c>
      <c r="B15" s="129">
        <f t="shared" si="2"/>
        <v>178</v>
      </c>
      <c r="C15" s="129">
        <f t="shared" si="0"/>
        <v>9</v>
      </c>
      <c r="D15" s="129">
        <f t="shared" si="1"/>
        <v>169</v>
      </c>
      <c r="E15" s="129"/>
      <c r="F15" s="129">
        <v>5</v>
      </c>
      <c r="G15" s="129">
        <v>0</v>
      </c>
      <c r="H15" s="129">
        <v>5</v>
      </c>
      <c r="I15" s="129"/>
      <c r="J15" s="129">
        <v>0</v>
      </c>
      <c r="K15" s="129">
        <v>0</v>
      </c>
      <c r="L15" s="129">
        <v>0</v>
      </c>
      <c r="M15" s="129"/>
      <c r="N15" s="129">
        <v>166</v>
      </c>
      <c r="O15" s="129">
        <v>9</v>
      </c>
      <c r="P15" s="129">
        <v>157</v>
      </c>
      <c r="Q15" s="129"/>
      <c r="R15" s="129">
        <v>7</v>
      </c>
      <c r="S15" s="129">
        <v>0</v>
      </c>
      <c r="T15" s="129">
        <v>7</v>
      </c>
    </row>
    <row r="16" spans="1:24" s="157" customFormat="1" ht="15" customHeight="1" x14ac:dyDescent="0.25">
      <c r="A16" s="115" t="s">
        <v>14</v>
      </c>
      <c r="B16" s="129">
        <f t="shared" si="2"/>
        <v>357</v>
      </c>
      <c r="C16" s="129">
        <f t="shared" si="0"/>
        <v>31</v>
      </c>
      <c r="D16" s="129">
        <f t="shared" si="1"/>
        <v>326</v>
      </c>
      <c r="E16" s="129"/>
      <c r="F16" s="129">
        <v>0</v>
      </c>
      <c r="G16" s="129">
        <v>0</v>
      </c>
      <c r="H16" s="129">
        <v>0</v>
      </c>
      <c r="I16" s="129"/>
      <c r="J16" s="129">
        <v>0</v>
      </c>
      <c r="K16" s="129">
        <v>0</v>
      </c>
      <c r="L16" s="129">
        <v>0</v>
      </c>
      <c r="M16" s="129"/>
      <c r="N16" s="129">
        <v>354</v>
      </c>
      <c r="O16" s="129">
        <v>31</v>
      </c>
      <c r="P16" s="129">
        <v>323</v>
      </c>
      <c r="Q16" s="129"/>
      <c r="R16" s="129">
        <v>3</v>
      </c>
      <c r="S16" s="129">
        <v>0</v>
      </c>
      <c r="T16" s="129">
        <v>3</v>
      </c>
    </row>
    <row r="17" spans="1:20" s="157" customFormat="1" ht="15" customHeight="1" x14ac:dyDescent="0.25">
      <c r="A17" s="115" t="s">
        <v>15</v>
      </c>
      <c r="B17" s="129">
        <f t="shared" si="2"/>
        <v>105</v>
      </c>
      <c r="C17" s="129">
        <f t="shared" si="0"/>
        <v>8</v>
      </c>
      <c r="D17" s="129">
        <f t="shared" si="1"/>
        <v>97</v>
      </c>
      <c r="E17" s="129"/>
      <c r="F17" s="129">
        <v>0</v>
      </c>
      <c r="G17" s="129">
        <v>0</v>
      </c>
      <c r="H17" s="129">
        <v>0</v>
      </c>
      <c r="I17" s="129"/>
      <c r="J17" s="129">
        <v>0</v>
      </c>
      <c r="K17" s="129">
        <v>0</v>
      </c>
      <c r="L17" s="129">
        <v>0</v>
      </c>
      <c r="M17" s="129"/>
      <c r="N17" s="129">
        <v>104</v>
      </c>
      <c r="O17" s="129">
        <v>8</v>
      </c>
      <c r="P17" s="129">
        <v>96</v>
      </c>
      <c r="Q17" s="129"/>
      <c r="R17" s="129">
        <v>1</v>
      </c>
      <c r="S17" s="129">
        <v>0</v>
      </c>
      <c r="T17" s="129">
        <v>1</v>
      </c>
    </row>
    <row r="18" spans="1:20" s="157" customFormat="1" ht="15" customHeight="1" x14ac:dyDescent="0.25">
      <c r="A18" s="115" t="s">
        <v>16</v>
      </c>
      <c r="B18" s="129">
        <f t="shared" si="2"/>
        <v>1027</v>
      </c>
      <c r="C18" s="129">
        <f t="shared" si="0"/>
        <v>93</v>
      </c>
      <c r="D18" s="129">
        <f t="shared" si="1"/>
        <v>934</v>
      </c>
      <c r="E18" s="129"/>
      <c r="F18" s="129">
        <v>29</v>
      </c>
      <c r="G18" s="129">
        <v>2</v>
      </c>
      <c r="H18" s="129">
        <v>27</v>
      </c>
      <c r="I18" s="129"/>
      <c r="J18" s="129">
        <v>0</v>
      </c>
      <c r="K18" s="129">
        <v>0</v>
      </c>
      <c r="L18" s="129">
        <v>0</v>
      </c>
      <c r="M18" s="129"/>
      <c r="N18" s="129">
        <v>926</v>
      </c>
      <c r="O18" s="129">
        <v>70</v>
      </c>
      <c r="P18" s="129">
        <v>856</v>
      </c>
      <c r="Q18" s="129"/>
      <c r="R18" s="129">
        <v>72</v>
      </c>
      <c r="S18" s="129">
        <v>21</v>
      </c>
      <c r="T18" s="129">
        <v>51</v>
      </c>
    </row>
    <row r="19" spans="1:20" s="157" customFormat="1" ht="15" customHeight="1" x14ac:dyDescent="0.25">
      <c r="A19" s="115" t="s">
        <v>17</v>
      </c>
      <c r="B19" s="129">
        <f t="shared" si="2"/>
        <v>523</v>
      </c>
      <c r="C19" s="129">
        <f t="shared" si="0"/>
        <v>44</v>
      </c>
      <c r="D19" s="129">
        <f t="shared" si="1"/>
        <v>479</v>
      </c>
      <c r="E19" s="129"/>
      <c r="F19" s="129">
        <v>18</v>
      </c>
      <c r="G19" s="129">
        <v>0</v>
      </c>
      <c r="H19" s="129">
        <v>18</v>
      </c>
      <c r="I19" s="129"/>
      <c r="J19" s="129">
        <v>0</v>
      </c>
      <c r="K19" s="129">
        <v>0</v>
      </c>
      <c r="L19" s="129">
        <v>0</v>
      </c>
      <c r="M19" s="129"/>
      <c r="N19" s="129">
        <v>458</v>
      </c>
      <c r="O19" s="129">
        <v>35</v>
      </c>
      <c r="P19" s="129">
        <v>423</v>
      </c>
      <c r="Q19" s="129"/>
      <c r="R19" s="129">
        <v>47</v>
      </c>
      <c r="S19" s="129">
        <v>9</v>
      </c>
      <c r="T19" s="129">
        <v>38</v>
      </c>
    </row>
    <row r="20" spans="1:20" s="157" customFormat="1" ht="15" customHeight="1" x14ac:dyDescent="0.25">
      <c r="A20" s="115" t="s">
        <v>18</v>
      </c>
      <c r="B20" s="129">
        <f t="shared" si="2"/>
        <v>500</v>
      </c>
      <c r="C20" s="129">
        <f t="shared" si="0"/>
        <v>34</v>
      </c>
      <c r="D20" s="129">
        <f t="shared" si="1"/>
        <v>466</v>
      </c>
      <c r="E20" s="129"/>
      <c r="F20" s="129">
        <v>6</v>
      </c>
      <c r="G20" s="129">
        <v>1</v>
      </c>
      <c r="H20" s="129">
        <v>5</v>
      </c>
      <c r="I20" s="129"/>
      <c r="J20" s="129">
        <v>0</v>
      </c>
      <c r="K20" s="129">
        <v>0</v>
      </c>
      <c r="L20" s="129">
        <v>0</v>
      </c>
      <c r="M20" s="129"/>
      <c r="N20" s="129">
        <v>487</v>
      </c>
      <c r="O20" s="129">
        <v>33</v>
      </c>
      <c r="P20" s="129">
        <v>454</v>
      </c>
      <c r="Q20" s="129"/>
      <c r="R20" s="129">
        <v>7</v>
      </c>
      <c r="S20" s="129">
        <v>0</v>
      </c>
      <c r="T20" s="129">
        <v>7</v>
      </c>
    </row>
    <row r="21" spans="1:20" s="157" customFormat="1" ht="15" customHeight="1" x14ac:dyDescent="0.25">
      <c r="A21" s="115" t="s">
        <v>19</v>
      </c>
      <c r="B21" s="129">
        <f t="shared" si="2"/>
        <v>207</v>
      </c>
      <c r="C21" s="129">
        <f t="shared" si="0"/>
        <v>13</v>
      </c>
      <c r="D21" s="129">
        <f t="shared" si="1"/>
        <v>194</v>
      </c>
      <c r="E21" s="129"/>
      <c r="F21" s="129">
        <v>0</v>
      </c>
      <c r="G21" s="129">
        <v>0</v>
      </c>
      <c r="H21" s="129">
        <v>0</v>
      </c>
      <c r="I21" s="129"/>
      <c r="J21" s="129">
        <v>0</v>
      </c>
      <c r="K21" s="129">
        <v>0</v>
      </c>
      <c r="L21" s="129">
        <v>0</v>
      </c>
      <c r="M21" s="129"/>
      <c r="N21" s="129">
        <v>204</v>
      </c>
      <c r="O21" s="129">
        <v>12</v>
      </c>
      <c r="P21" s="129">
        <v>192</v>
      </c>
      <c r="Q21" s="129"/>
      <c r="R21" s="129">
        <v>3</v>
      </c>
      <c r="S21" s="129">
        <v>1</v>
      </c>
      <c r="T21" s="129">
        <v>2</v>
      </c>
    </row>
    <row r="22" spans="1:20" s="157" customFormat="1" ht="15" customHeight="1" x14ac:dyDescent="0.25">
      <c r="A22" s="154" t="s">
        <v>20</v>
      </c>
      <c r="B22" s="129">
        <f t="shared" si="2"/>
        <v>987</v>
      </c>
      <c r="C22" s="129">
        <f t="shared" si="0"/>
        <v>85</v>
      </c>
      <c r="D22" s="129">
        <f t="shared" si="1"/>
        <v>902</v>
      </c>
      <c r="E22" s="129"/>
      <c r="F22" s="129">
        <v>50</v>
      </c>
      <c r="G22" s="129">
        <v>3</v>
      </c>
      <c r="H22" s="129">
        <v>47</v>
      </c>
      <c r="I22" s="129"/>
      <c r="J22" s="129">
        <v>5</v>
      </c>
      <c r="K22" s="129">
        <v>0</v>
      </c>
      <c r="L22" s="129">
        <v>5</v>
      </c>
      <c r="M22" s="129"/>
      <c r="N22" s="129">
        <v>792</v>
      </c>
      <c r="O22" s="129">
        <v>48</v>
      </c>
      <c r="P22" s="129">
        <v>744</v>
      </c>
      <c r="Q22" s="129"/>
      <c r="R22" s="129">
        <v>140</v>
      </c>
      <c r="S22" s="129">
        <v>34</v>
      </c>
      <c r="T22" s="129">
        <v>106</v>
      </c>
    </row>
    <row r="23" spans="1:20" s="157" customFormat="1" ht="15" customHeight="1" x14ac:dyDescent="0.25">
      <c r="A23" s="115" t="s">
        <v>21</v>
      </c>
      <c r="B23" s="129">
        <f t="shared" si="2"/>
        <v>285</v>
      </c>
      <c r="C23" s="129">
        <f t="shared" si="0"/>
        <v>33</v>
      </c>
      <c r="D23" s="129">
        <f t="shared" si="1"/>
        <v>252</v>
      </c>
      <c r="E23" s="129"/>
      <c r="F23" s="129">
        <v>5</v>
      </c>
      <c r="G23" s="129">
        <v>2</v>
      </c>
      <c r="H23" s="129">
        <v>3</v>
      </c>
      <c r="I23" s="129"/>
      <c r="J23" s="129">
        <v>0</v>
      </c>
      <c r="K23" s="129">
        <v>0</v>
      </c>
      <c r="L23" s="129">
        <v>0</v>
      </c>
      <c r="M23" s="129"/>
      <c r="N23" s="129">
        <v>262</v>
      </c>
      <c r="O23" s="129">
        <v>27</v>
      </c>
      <c r="P23" s="129">
        <v>235</v>
      </c>
      <c r="Q23" s="129"/>
      <c r="R23" s="129">
        <v>18</v>
      </c>
      <c r="S23" s="129">
        <v>4</v>
      </c>
      <c r="T23" s="129">
        <v>14</v>
      </c>
    </row>
    <row r="24" spans="1:20" s="157" customFormat="1" ht="15" customHeight="1" x14ac:dyDescent="0.25">
      <c r="A24" s="115" t="s">
        <v>22</v>
      </c>
      <c r="B24" s="129">
        <f t="shared" si="2"/>
        <v>1218</v>
      </c>
      <c r="C24" s="129">
        <f t="shared" si="0"/>
        <v>110</v>
      </c>
      <c r="D24" s="129">
        <f t="shared" si="1"/>
        <v>1108</v>
      </c>
      <c r="E24" s="129"/>
      <c r="F24" s="129">
        <v>56</v>
      </c>
      <c r="G24" s="129">
        <v>0</v>
      </c>
      <c r="H24" s="129">
        <v>56</v>
      </c>
      <c r="I24" s="129"/>
      <c r="J24" s="129">
        <v>9</v>
      </c>
      <c r="K24" s="129">
        <v>0</v>
      </c>
      <c r="L24" s="129">
        <v>9</v>
      </c>
      <c r="M24" s="129"/>
      <c r="N24" s="129">
        <v>1017</v>
      </c>
      <c r="O24" s="129">
        <v>86</v>
      </c>
      <c r="P24" s="129">
        <v>931</v>
      </c>
      <c r="Q24" s="129"/>
      <c r="R24" s="129">
        <v>136</v>
      </c>
      <c r="S24" s="129">
        <v>24</v>
      </c>
      <c r="T24" s="129">
        <v>112</v>
      </c>
    </row>
    <row r="25" spans="1:20" s="157" customFormat="1" ht="15" customHeight="1" x14ac:dyDescent="0.25">
      <c r="A25" s="115" t="s">
        <v>23</v>
      </c>
      <c r="B25" s="129">
        <f t="shared" si="2"/>
        <v>178</v>
      </c>
      <c r="C25" s="129">
        <f t="shared" si="0"/>
        <v>8</v>
      </c>
      <c r="D25" s="129">
        <f t="shared" si="1"/>
        <v>170</v>
      </c>
      <c r="E25" s="129"/>
      <c r="F25" s="129">
        <v>0</v>
      </c>
      <c r="G25" s="129">
        <v>0</v>
      </c>
      <c r="H25" s="129">
        <v>0</v>
      </c>
      <c r="I25" s="129"/>
      <c r="J25" s="129">
        <v>0</v>
      </c>
      <c r="K25" s="129">
        <v>0</v>
      </c>
      <c r="L25" s="129">
        <v>0</v>
      </c>
      <c r="M25" s="129"/>
      <c r="N25" s="129">
        <v>176</v>
      </c>
      <c r="O25" s="129">
        <v>8</v>
      </c>
      <c r="P25" s="129">
        <v>168</v>
      </c>
      <c r="Q25" s="129"/>
      <c r="R25" s="129">
        <v>2</v>
      </c>
      <c r="S25" s="129">
        <v>0</v>
      </c>
      <c r="T25" s="129">
        <v>2</v>
      </c>
    </row>
    <row r="26" spans="1:20" s="157" customFormat="1" ht="15" customHeight="1" x14ac:dyDescent="0.25">
      <c r="A26" s="115" t="s">
        <v>24</v>
      </c>
      <c r="B26" s="129">
        <f t="shared" si="2"/>
        <v>320</v>
      </c>
      <c r="C26" s="129">
        <f t="shared" si="0"/>
        <v>40</v>
      </c>
      <c r="D26" s="129">
        <f t="shared" si="1"/>
        <v>280</v>
      </c>
      <c r="E26" s="129"/>
      <c r="F26" s="129">
        <v>11</v>
      </c>
      <c r="G26" s="129">
        <v>2</v>
      </c>
      <c r="H26" s="129">
        <v>9</v>
      </c>
      <c r="I26" s="129"/>
      <c r="J26" s="129">
        <v>2</v>
      </c>
      <c r="K26" s="129">
        <v>1</v>
      </c>
      <c r="L26" s="129">
        <v>1</v>
      </c>
      <c r="M26" s="129"/>
      <c r="N26" s="129">
        <v>269</v>
      </c>
      <c r="O26" s="129">
        <v>22</v>
      </c>
      <c r="P26" s="129">
        <v>247</v>
      </c>
      <c r="Q26" s="129"/>
      <c r="R26" s="129">
        <v>38</v>
      </c>
      <c r="S26" s="129">
        <v>15</v>
      </c>
      <c r="T26" s="129">
        <v>23</v>
      </c>
    </row>
    <row r="27" spans="1:20" s="157" customFormat="1" ht="15" customHeight="1" x14ac:dyDescent="0.25">
      <c r="A27" s="115" t="s">
        <v>25</v>
      </c>
      <c r="B27" s="129">
        <f t="shared" si="2"/>
        <v>207</v>
      </c>
      <c r="C27" s="129">
        <f t="shared" si="0"/>
        <v>32</v>
      </c>
      <c r="D27" s="129">
        <f t="shared" si="1"/>
        <v>175</v>
      </c>
      <c r="E27" s="129"/>
      <c r="F27" s="129">
        <v>9</v>
      </c>
      <c r="G27" s="129">
        <v>2</v>
      </c>
      <c r="H27" s="129">
        <v>7</v>
      </c>
      <c r="I27" s="129"/>
      <c r="J27" s="129">
        <v>2</v>
      </c>
      <c r="K27" s="129">
        <v>0</v>
      </c>
      <c r="L27" s="129">
        <v>2</v>
      </c>
      <c r="M27" s="129"/>
      <c r="N27" s="129">
        <v>168</v>
      </c>
      <c r="O27" s="129">
        <v>25</v>
      </c>
      <c r="P27" s="129">
        <v>143</v>
      </c>
      <c r="Q27" s="129"/>
      <c r="R27" s="129">
        <v>28</v>
      </c>
      <c r="S27" s="129">
        <v>5</v>
      </c>
      <c r="T27" s="129">
        <v>23</v>
      </c>
    </row>
    <row r="28" spans="1:20" s="157" customFormat="1" ht="15" customHeight="1" x14ac:dyDescent="0.25">
      <c r="A28" s="115" t="s">
        <v>26</v>
      </c>
      <c r="B28" s="129">
        <f t="shared" si="2"/>
        <v>256</v>
      </c>
      <c r="C28" s="129">
        <f t="shared" si="0"/>
        <v>19</v>
      </c>
      <c r="D28" s="129">
        <f t="shared" si="1"/>
        <v>237</v>
      </c>
      <c r="E28" s="129"/>
      <c r="F28" s="129">
        <v>3</v>
      </c>
      <c r="G28" s="129">
        <v>0</v>
      </c>
      <c r="H28" s="129">
        <v>3</v>
      </c>
      <c r="I28" s="129"/>
      <c r="J28" s="129">
        <v>0</v>
      </c>
      <c r="K28" s="129">
        <v>0</v>
      </c>
      <c r="L28" s="129">
        <v>0</v>
      </c>
      <c r="M28" s="129"/>
      <c r="N28" s="129">
        <v>237</v>
      </c>
      <c r="O28" s="129">
        <v>17</v>
      </c>
      <c r="P28" s="129">
        <v>220</v>
      </c>
      <c r="Q28" s="129"/>
      <c r="R28" s="129">
        <v>16</v>
      </c>
      <c r="S28" s="129">
        <v>2</v>
      </c>
      <c r="T28" s="129">
        <v>14</v>
      </c>
    </row>
    <row r="29" spans="1:20" s="157" customFormat="1" ht="15" customHeight="1" x14ac:dyDescent="0.25">
      <c r="A29" s="115" t="s">
        <v>27</v>
      </c>
      <c r="B29" s="129">
        <f t="shared" si="2"/>
        <v>179</v>
      </c>
      <c r="C29" s="129">
        <f t="shared" si="0"/>
        <v>6</v>
      </c>
      <c r="D29" s="129">
        <f t="shared" si="1"/>
        <v>173</v>
      </c>
      <c r="E29" s="129"/>
      <c r="F29" s="129">
        <v>1</v>
      </c>
      <c r="G29" s="129">
        <v>0</v>
      </c>
      <c r="H29" s="129">
        <v>1</v>
      </c>
      <c r="I29" s="129"/>
      <c r="J29" s="129">
        <v>0</v>
      </c>
      <c r="K29" s="129">
        <v>0</v>
      </c>
      <c r="L29" s="129">
        <v>0</v>
      </c>
      <c r="M29" s="129"/>
      <c r="N29" s="129">
        <v>170</v>
      </c>
      <c r="O29" s="129">
        <v>3</v>
      </c>
      <c r="P29" s="129">
        <v>167</v>
      </c>
      <c r="Q29" s="129"/>
      <c r="R29" s="129">
        <v>8</v>
      </c>
      <c r="S29" s="129">
        <v>3</v>
      </c>
      <c r="T29" s="129">
        <v>5</v>
      </c>
    </row>
    <row r="30" spans="1:20" s="157" customFormat="1" ht="15" customHeight="1" x14ac:dyDescent="0.25">
      <c r="A30" s="115" t="s">
        <v>28</v>
      </c>
      <c r="B30" s="129">
        <f t="shared" si="2"/>
        <v>376</v>
      </c>
      <c r="C30" s="129">
        <f t="shared" si="0"/>
        <v>37</v>
      </c>
      <c r="D30" s="129">
        <f t="shared" si="1"/>
        <v>339</v>
      </c>
      <c r="E30" s="129"/>
      <c r="F30" s="129">
        <v>6</v>
      </c>
      <c r="G30" s="129">
        <v>0</v>
      </c>
      <c r="H30" s="129">
        <v>6</v>
      </c>
      <c r="I30" s="129"/>
      <c r="J30" s="129">
        <v>0</v>
      </c>
      <c r="K30" s="129">
        <v>0</v>
      </c>
      <c r="L30" s="129">
        <v>0</v>
      </c>
      <c r="M30" s="129"/>
      <c r="N30" s="129">
        <v>325</v>
      </c>
      <c r="O30" s="129">
        <v>28</v>
      </c>
      <c r="P30" s="129">
        <v>297</v>
      </c>
      <c r="Q30" s="129"/>
      <c r="R30" s="129">
        <v>45</v>
      </c>
      <c r="S30" s="129">
        <v>9</v>
      </c>
      <c r="T30" s="129">
        <v>36</v>
      </c>
    </row>
    <row r="31" spans="1:20" s="157" customFormat="1" ht="15" customHeight="1" x14ac:dyDescent="0.25">
      <c r="A31" s="115" t="s">
        <v>29</v>
      </c>
      <c r="B31" s="129">
        <f t="shared" si="2"/>
        <v>323</v>
      </c>
      <c r="C31" s="129">
        <f t="shared" si="0"/>
        <v>21</v>
      </c>
      <c r="D31" s="129">
        <f t="shared" si="1"/>
        <v>302</v>
      </c>
      <c r="E31" s="129"/>
      <c r="F31" s="129">
        <v>0</v>
      </c>
      <c r="G31" s="129">
        <v>0</v>
      </c>
      <c r="H31" s="129">
        <v>0</v>
      </c>
      <c r="I31" s="129"/>
      <c r="J31" s="129">
        <v>0</v>
      </c>
      <c r="K31" s="129">
        <v>0</v>
      </c>
      <c r="L31" s="129">
        <v>0</v>
      </c>
      <c r="M31" s="129"/>
      <c r="N31" s="129">
        <v>314</v>
      </c>
      <c r="O31" s="129">
        <v>19</v>
      </c>
      <c r="P31" s="129">
        <v>295</v>
      </c>
      <c r="Q31" s="129"/>
      <c r="R31" s="129">
        <v>9</v>
      </c>
      <c r="S31" s="129">
        <v>2</v>
      </c>
      <c r="T31" s="129">
        <v>7</v>
      </c>
    </row>
    <row r="32" spans="1:20" s="157" customFormat="1" ht="15" customHeight="1" x14ac:dyDescent="0.25">
      <c r="A32" s="115" t="s">
        <v>30</v>
      </c>
      <c r="B32" s="129">
        <f t="shared" si="2"/>
        <v>186</v>
      </c>
      <c r="C32" s="129">
        <f t="shared" si="0"/>
        <v>31</v>
      </c>
      <c r="D32" s="129">
        <f t="shared" si="1"/>
        <v>155</v>
      </c>
      <c r="E32" s="129"/>
      <c r="F32" s="129">
        <v>5</v>
      </c>
      <c r="G32" s="129">
        <v>5</v>
      </c>
      <c r="H32" s="129">
        <v>0</v>
      </c>
      <c r="I32" s="129"/>
      <c r="J32" s="129">
        <v>2</v>
      </c>
      <c r="K32" s="129">
        <v>0</v>
      </c>
      <c r="L32" s="129">
        <v>2</v>
      </c>
      <c r="M32" s="129"/>
      <c r="N32" s="129">
        <v>157</v>
      </c>
      <c r="O32" s="129">
        <v>23</v>
      </c>
      <c r="P32" s="129">
        <v>134</v>
      </c>
      <c r="Q32" s="129"/>
      <c r="R32" s="129">
        <v>22</v>
      </c>
      <c r="S32" s="129">
        <v>3</v>
      </c>
      <c r="T32" s="129">
        <v>19</v>
      </c>
    </row>
    <row r="33" spans="1:20" s="157" customFormat="1" ht="15" customHeight="1" x14ac:dyDescent="0.25">
      <c r="A33" s="115" t="s">
        <v>31</v>
      </c>
      <c r="B33" s="129">
        <f t="shared" si="2"/>
        <v>229</v>
      </c>
      <c r="C33" s="129">
        <f t="shared" si="0"/>
        <v>18</v>
      </c>
      <c r="D33" s="129">
        <f t="shared" si="1"/>
        <v>211</v>
      </c>
      <c r="E33" s="129"/>
      <c r="F33" s="129">
        <v>0</v>
      </c>
      <c r="G33" s="129">
        <v>0</v>
      </c>
      <c r="H33" s="129">
        <v>0</v>
      </c>
      <c r="I33" s="129"/>
      <c r="J33" s="129">
        <v>0</v>
      </c>
      <c r="K33" s="129">
        <v>0</v>
      </c>
      <c r="L33" s="129">
        <v>0</v>
      </c>
      <c r="M33" s="129"/>
      <c r="N33" s="129">
        <v>225</v>
      </c>
      <c r="O33" s="129">
        <v>18</v>
      </c>
      <c r="P33" s="129">
        <v>207</v>
      </c>
      <c r="Q33" s="129"/>
      <c r="R33" s="129">
        <v>4</v>
      </c>
      <c r="S33" s="129">
        <v>0</v>
      </c>
      <c r="T33" s="129">
        <v>4</v>
      </c>
    </row>
    <row r="34" spans="1:20" s="157" customFormat="1" ht="15" customHeight="1" x14ac:dyDescent="0.25">
      <c r="A34" s="115" t="s">
        <v>32</v>
      </c>
      <c r="B34" s="129">
        <f t="shared" si="2"/>
        <v>80</v>
      </c>
      <c r="C34" s="129">
        <f t="shared" si="0"/>
        <v>4</v>
      </c>
      <c r="D34" s="129">
        <f t="shared" si="1"/>
        <v>76</v>
      </c>
      <c r="E34" s="129"/>
      <c r="F34" s="129">
        <v>1</v>
      </c>
      <c r="G34" s="129">
        <v>1</v>
      </c>
      <c r="H34" s="129">
        <v>0</v>
      </c>
      <c r="I34" s="129"/>
      <c r="J34" s="129">
        <v>0</v>
      </c>
      <c r="K34" s="129">
        <v>0</v>
      </c>
      <c r="L34" s="129">
        <v>0</v>
      </c>
      <c r="M34" s="129"/>
      <c r="N34" s="129">
        <v>79</v>
      </c>
      <c r="O34" s="129">
        <v>3</v>
      </c>
      <c r="P34" s="129">
        <v>76</v>
      </c>
      <c r="Q34" s="129"/>
      <c r="R34" s="129">
        <v>0</v>
      </c>
      <c r="S34" s="129">
        <v>0</v>
      </c>
      <c r="T34" s="129">
        <v>0</v>
      </c>
    </row>
    <row r="35" spans="1:20" s="157" customFormat="1" ht="15" customHeight="1" x14ac:dyDescent="0.25">
      <c r="A35" s="115" t="s">
        <v>33</v>
      </c>
      <c r="B35" s="129">
        <f t="shared" si="2"/>
        <v>496</v>
      </c>
      <c r="C35" s="129">
        <f t="shared" si="0"/>
        <v>28</v>
      </c>
      <c r="D35" s="129">
        <f t="shared" si="1"/>
        <v>468</v>
      </c>
      <c r="E35" s="129"/>
      <c r="F35" s="129">
        <v>1</v>
      </c>
      <c r="G35" s="129">
        <v>0</v>
      </c>
      <c r="H35" s="129">
        <v>1</v>
      </c>
      <c r="I35" s="129"/>
      <c r="J35" s="129">
        <v>0</v>
      </c>
      <c r="K35" s="129">
        <v>0</v>
      </c>
      <c r="L35" s="129">
        <v>0</v>
      </c>
      <c r="M35" s="129"/>
      <c r="N35" s="129">
        <v>473</v>
      </c>
      <c r="O35" s="129">
        <v>27</v>
      </c>
      <c r="P35" s="129">
        <v>446</v>
      </c>
      <c r="Q35" s="129"/>
      <c r="R35" s="129">
        <v>22</v>
      </c>
      <c r="S35" s="129">
        <v>1</v>
      </c>
      <c r="T35" s="129">
        <v>21</v>
      </c>
    </row>
    <row r="36" spans="1:20" s="157" customFormat="1" ht="15" customHeight="1" x14ac:dyDescent="0.25">
      <c r="A36" s="115" t="s">
        <v>34</v>
      </c>
      <c r="B36" s="161">
        <f t="shared" si="2"/>
        <v>486</v>
      </c>
      <c r="C36" s="161">
        <f t="shared" si="0"/>
        <v>25</v>
      </c>
      <c r="D36" s="161">
        <f t="shared" si="1"/>
        <v>461</v>
      </c>
      <c r="E36" s="161"/>
      <c r="F36" s="161">
        <v>10</v>
      </c>
      <c r="G36" s="161">
        <v>1</v>
      </c>
      <c r="H36" s="161">
        <v>9</v>
      </c>
      <c r="I36" s="161"/>
      <c r="J36" s="161">
        <v>2</v>
      </c>
      <c r="K36" s="161">
        <v>0</v>
      </c>
      <c r="L36" s="161">
        <v>2</v>
      </c>
      <c r="M36" s="161"/>
      <c r="N36" s="161">
        <v>449</v>
      </c>
      <c r="O36" s="161">
        <v>22</v>
      </c>
      <c r="P36" s="161">
        <v>427</v>
      </c>
      <c r="Q36" s="161"/>
      <c r="R36" s="161">
        <v>25</v>
      </c>
      <c r="S36" s="161">
        <v>2</v>
      </c>
      <c r="T36" s="161">
        <v>23</v>
      </c>
    </row>
    <row r="37" spans="1:20" s="157" customFormat="1" ht="15" customHeight="1" thickBot="1" x14ac:dyDescent="0.3">
      <c r="A37" s="135" t="s">
        <v>35</v>
      </c>
      <c r="B37" s="162">
        <f t="shared" si="2"/>
        <v>73</v>
      </c>
      <c r="C37" s="162">
        <f t="shared" si="0"/>
        <v>2</v>
      </c>
      <c r="D37" s="162">
        <f t="shared" si="1"/>
        <v>71</v>
      </c>
      <c r="E37" s="162"/>
      <c r="F37" s="162">
        <v>0</v>
      </c>
      <c r="G37" s="162">
        <v>0</v>
      </c>
      <c r="H37" s="162">
        <v>0</v>
      </c>
      <c r="I37" s="162"/>
      <c r="J37" s="162">
        <v>0</v>
      </c>
      <c r="K37" s="162">
        <v>0</v>
      </c>
      <c r="L37" s="162">
        <v>0</v>
      </c>
      <c r="M37" s="162"/>
      <c r="N37" s="162">
        <v>72</v>
      </c>
      <c r="O37" s="162">
        <v>2</v>
      </c>
      <c r="P37" s="162">
        <v>70</v>
      </c>
      <c r="Q37" s="162"/>
      <c r="R37" s="162">
        <v>1</v>
      </c>
      <c r="S37" s="162">
        <v>0</v>
      </c>
      <c r="T37" s="162">
        <v>1</v>
      </c>
    </row>
    <row r="38" spans="1:20" s="157" customFormat="1" ht="33.75" customHeight="1" x14ac:dyDescent="0.25">
      <c r="A38" s="420" t="s">
        <v>402</v>
      </c>
      <c r="B38" s="420"/>
      <c r="C38" s="420"/>
      <c r="D38" s="420"/>
      <c r="E38" s="420"/>
      <c r="F38" s="420"/>
      <c r="G38" s="420"/>
      <c r="H38" s="420"/>
      <c r="I38" s="420"/>
      <c r="J38" s="420"/>
      <c r="K38" s="420"/>
      <c r="L38" s="420"/>
      <c r="M38" s="420"/>
      <c r="N38" s="420"/>
      <c r="O38" s="420"/>
      <c r="P38" s="420"/>
      <c r="Q38" s="420"/>
      <c r="R38" s="420"/>
      <c r="S38" s="420"/>
      <c r="T38" s="420"/>
    </row>
    <row r="39" spans="1:20" s="265" customFormat="1" ht="12" x14ac:dyDescent="0.25">
      <c r="A39" s="405" t="s">
        <v>378</v>
      </c>
      <c r="B39" s="405"/>
      <c r="C39" s="405"/>
      <c r="D39" s="405"/>
      <c r="E39" s="405"/>
      <c r="F39" s="405"/>
      <c r="G39" s="405"/>
      <c r="H39" s="405"/>
      <c r="I39" s="405"/>
      <c r="J39" s="405"/>
      <c r="K39" s="405"/>
      <c r="L39" s="405"/>
      <c r="M39" s="405"/>
      <c r="N39" s="405"/>
      <c r="O39" s="405"/>
      <c r="P39" s="405"/>
      <c r="Q39" s="405"/>
      <c r="R39" s="405"/>
      <c r="S39" s="405"/>
      <c r="T39" s="405"/>
    </row>
    <row r="40" spans="1:20" s="157" customFormat="1" ht="15" customHeight="1" x14ac:dyDescent="0.25">
      <c r="A40" s="402" t="s">
        <v>366</v>
      </c>
      <c r="B40" s="402"/>
      <c r="C40" s="402"/>
      <c r="D40" s="402"/>
      <c r="E40" s="402"/>
      <c r="F40" s="402"/>
      <c r="G40" s="402"/>
      <c r="H40" s="402"/>
      <c r="I40" s="402"/>
      <c r="J40" s="402"/>
      <c r="K40" s="402"/>
      <c r="L40" s="402"/>
      <c r="M40" s="402"/>
      <c r="N40" s="402"/>
      <c r="O40" s="402"/>
      <c r="P40" s="402"/>
      <c r="Q40" s="402"/>
      <c r="R40" s="402"/>
      <c r="S40" s="402"/>
      <c r="T40" s="402"/>
    </row>
  </sheetData>
  <mergeCells count="16">
    <mergeCell ref="W1:W2"/>
    <mergeCell ref="A1:T1"/>
    <mergeCell ref="A2:T2"/>
    <mergeCell ref="A3:T3"/>
    <mergeCell ref="A4:T4"/>
    <mergeCell ref="A5:T5"/>
    <mergeCell ref="A6:T6"/>
    <mergeCell ref="A38:T38"/>
    <mergeCell ref="A40:T40"/>
    <mergeCell ref="B8:D8"/>
    <mergeCell ref="F8:H8"/>
    <mergeCell ref="J8:L8"/>
    <mergeCell ref="N8:P8"/>
    <mergeCell ref="R8:T8"/>
    <mergeCell ref="A8:A9"/>
    <mergeCell ref="A39:T39"/>
  </mergeCells>
  <hyperlinks>
    <hyperlink ref="W1" location="INDICE!A1" display="INDICE"/>
  </hyperlinks>
  <printOptions horizontalCentered="1"/>
  <pageMargins left="0.70866141732283472" right="0.70866141732283472" top="0.74803149606299213" bottom="0.74803149606299213" header="0.31496062992125984" footer="0.31496062992125984"/>
  <pageSetup scale="8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9"/>
  <sheetViews>
    <sheetView showGridLines="0" zoomScaleNormal="100" workbookViewId="0">
      <selection activeCell="L24" sqref="L24"/>
    </sheetView>
  </sheetViews>
  <sheetFormatPr baseColWidth="10" defaultRowHeight="12.75" x14ac:dyDescent="0.25"/>
  <cols>
    <col min="1" max="1" width="44.5703125" style="86" bestFit="1" customWidth="1"/>
    <col min="2" max="2" width="8.140625" style="176" bestFit="1" customWidth="1"/>
    <col min="3" max="3" width="9.28515625" style="176" bestFit="1" customWidth="1"/>
    <col min="4" max="4" width="8.7109375" style="176" bestFit="1" customWidth="1"/>
    <col min="5" max="5" width="2.7109375" style="79" customWidth="1"/>
    <col min="6" max="6" width="8.7109375" style="79" bestFit="1" customWidth="1"/>
    <col min="7" max="7" width="9.140625" style="79" bestFit="1" customWidth="1"/>
    <col min="8" max="8" width="8.7109375" style="79" bestFit="1" customWidth="1"/>
    <col min="9" max="112" width="11.42578125" style="79"/>
    <col min="113" max="113" width="48.42578125" style="79" customWidth="1"/>
    <col min="114" max="116" width="5.85546875" style="79" customWidth="1"/>
    <col min="117" max="117" width="1.5703125" style="79" customWidth="1"/>
    <col min="118" max="120" width="6.7109375" style="79" customWidth="1"/>
    <col min="121" max="368" width="11.42578125" style="79"/>
    <col min="369" max="369" width="48.42578125" style="79" customWidth="1"/>
    <col min="370" max="372" width="5.85546875" style="79" customWidth="1"/>
    <col min="373" max="373" width="1.5703125" style="79" customWidth="1"/>
    <col min="374" max="376" width="6.7109375" style="79" customWidth="1"/>
    <col min="377" max="624" width="11.42578125" style="79"/>
    <col min="625" max="625" width="48.42578125" style="79" customWidth="1"/>
    <col min="626" max="628" width="5.85546875" style="79" customWidth="1"/>
    <col min="629" max="629" width="1.5703125" style="79" customWidth="1"/>
    <col min="630" max="632" width="6.7109375" style="79" customWidth="1"/>
    <col min="633" max="880" width="11.42578125" style="79"/>
    <col min="881" max="881" width="48.42578125" style="79" customWidth="1"/>
    <col min="882" max="884" width="5.85546875" style="79" customWidth="1"/>
    <col min="885" max="885" width="1.5703125" style="79" customWidth="1"/>
    <col min="886" max="888" width="6.7109375" style="79" customWidth="1"/>
    <col min="889" max="1136" width="11.42578125" style="79"/>
    <col min="1137" max="1137" width="48.42578125" style="79" customWidth="1"/>
    <col min="1138" max="1140" width="5.85546875" style="79" customWidth="1"/>
    <col min="1141" max="1141" width="1.5703125" style="79" customWidth="1"/>
    <col min="1142" max="1144" width="6.7109375" style="79" customWidth="1"/>
    <col min="1145" max="1392" width="11.42578125" style="79"/>
    <col min="1393" max="1393" width="48.42578125" style="79" customWidth="1"/>
    <col min="1394" max="1396" width="5.85546875" style="79" customWidth="1"/>
    <col min="1397" max="1397" width="1.5703125" style="79" customWidth="1"/>
    <col min="1398" max="1400" width="6.7109375" style="79" customWidth="1"/>
    <col min="1401" max="1648" width="11.42578125" style="79"/>
    <col min="1649" max="1649" width="48.42578125" style="79" customWidth="1"/>
    <col min="1650" max="1652" width="5.85546875" style="79" customWidth="1"/>
    <col min="1653" max="1653" width="1.5703125" style="79" customWidth="1"/>
    <col min="1654" max="1656" width="6.7109375" style="79" customWidth="1"/>
    <col min="1657" max="1904" width="11.42578125" style="79"/>
    <col min="1905" max="1905" width="48.42578125" style="79" customWidth="1"/>
    <col min="1906" max="1908" width="5.85546875" style="79" customWidth="1"/>
    <col min="1909" max="1909" width="1.5703125" style="79" customWidth="1"/>
    <col min="1910" max="1912" width="6.7109375" style="79" customWidth="1"/>
    <col min="1913" max="2160" width="11.42578125" style="79"/>
    <col min="2161" max="2161" width="48.42578125" style="79" customWidth="1"/>
    <col min="2162" max="2164" width="5.85546875" style="79" customWidth="1"/>
    <col min="2165" max="2165" width="1.5703125" style="79" customWidth="1"/>
    <col min="2166" max="2168" width="6.7109375" style="79" customWidth="1"/>
    <col min="2169" max="2416" width="11.42578125" style="79"/>
    <col min="2417" max="2417" width="48.42578125" style="79" customWidth="1"/>
    <col min="2418" max="2420" width="5.85546875" style="79" customWidth="1"/>
    <col min="2421" max="2421" width="1.5703125" style="79" customWidth="1"/>
    <col min="2422" max="2424" width="6.7109375" style="79" customWidth="1"/>
    <col min="2425" max="2672" width="11.42578125" style="79"/>
    <col min="2673" max="2673" width="48.42578125" style="79" customWidth="1"/>
    <col min="2674" max="2676" width="5.85546875" style="79" customWidth="1"/>
    <col min="2677" max="2677" width="1.5703125" style="79" customWidth="1"/>
    <col min="2678" max="2680" width="6.7109375" style="79" customWidth="1"/>
    <col min="2681" max="2928" width="11.42578125" style="79"/>
    <col min="2929" max="2929" width="48.42578125" style="79" customWidth="1"/>
    <col min="2930" max="2932" width="5.85546875" style="79" customWidth="1"/>
    <col min="2933" max="2933" width="1.5703125" style="79" customWidth="1"/>
    <col min="2934" max="2936" width="6.7109375" style="79" customWidth="1"/>
    <col min="2937" max="3184" width="11.42578125" style="79"/>
    <col min="3185" max="3185" width="48.42578125" style="79" customWidth="1"/>
    <col min="3186" max="3188" width="5.85546875" style="79" customWidth="1"/>
    <col min="3189" max="3189" width="1.5703125" style="79" customWidth="1"/>
    <col min="3190" max="3192" width="6.7109375" style="79" customWidth="1"/>
    <col min="3193" max="3440" width="11.42578125" style="79"/>
    <col min="3441" max="3441" width="48.42578125" style="79" customWidth="1"/>
    <col min="3442" max="3444" width="5.85546875" style="79" customWidth="1"/>
    <col min="3445" max="3445" width="1.5703125" style="79" customWidth="1"/>
    <col min="3446" max="3448" width="6.7109375" style="79" customWidth="1"/>
    <col min="3449" max="3696" width="11.42578125" style="79"/>
    <col min="3697" max="3697" width="48.42578125" style="79" customWidth="1"/>
    <col min="3698" max="3700" width="5.85546875" style="79" customWidth="1"/>
    <col min="3701" max="3701" width="1.5703125" style="79" customWidth="1"/>
    <col min="3702" max="3704" width="6.7109375" style="79" customWidth="1"/>
    <col min="3705" max="3952" width="11.42578125" style="79"/>
    <col min="3953" max="3953" width="48.42578125" style="79" customWidth="1"/>
    <col min="3954" max="3956" width="5.85546875" style="79" customWidth="1"/>
    <col min="3957" max="3957" width="1.5703125" style="79" customWidth="1"/>
    <col min="3958" max="3960" width="6.7109375" style="79" customWidth="1"/>
    <col min="3961" max="4208" width="11.42578125" style="79"/>
    <col min="4209" max="4209" width="48.42578125" style="79" customWidth="1"/>
    <col min="4210" max="4212" width="5.85546875" style="79" customWidth="1"/>
    <col min="4213" max="4213" width="1.5703125" style="79" customWidth="1"/>
    <col min="4214" max="4216" width="6.7109375" style="79" customWidth="1"/>
    <col min="4217" max="4464" width="11.42578125" style="79"/>
    <col min="4465" max="4465" width="48.42578125" style="79" customWidth="1"/>
    <col min="4466" max="4468" width="5.85546875" style="79" customWidth="1"/>
    <col min="4469" max="4469" width="1.5703125" style="79" customWidth="1"/>
    <col min="4470" max="4472" width="6.7109375" style="79" customWidth="1"/>
    <col min="4473" max="4720" width="11.42578125" style="79"/>
    <col min="4721" max="4721" width="48.42578125" style="79" customWidth="1"/>
    <col min="4722" max="4724" width="5.85546875" style="79" customWidth="1"/>
    <col min="4725" max="4725" width="1.5703125" style="79" customWidth="1"/>
    <col min="4726" max="4728" width="6.7109375" style="79" customWidth="1"/>
    <col min="4729" max="4976" width="11.42578125" style="79"/>
    <col min="4977" max="4977" width="48.42578125" style="79" customWidth="1"/>
    <col min="4978" max="4980" width="5.85546875" style="79" customWidth="1"/>
    <col min="4981" max="4981" width="1.5703125" style="79" customWidth="1"/>
    <col min="4982" max="4984" width="6.7109375" style="79" customWidth="1"/>
    <col min="4985" max="5232" width="11.42578125" style="79"/>
    <col min="5233" max="5233" width="48.42578125" style="79" customWidth="1"/>
    <col min="5234" max="5236" width="5.85546875" style="79" customWidth="1"/>
    <col min="5237" max="5237" width="1.5703125" style="79" customWidth="1"/>
    <col min="5238" max="5240" width="6.7109375" style="79" customWidth="1"/>
    <col min="5241" max="5488" width="11.42578125" style="79"/>
    <col min="5489" max="5489" width="48.42578125" style="79" customWidth="1"/>
    <col min="5490" max="5492" width="5.85546875" style="79" customWidth="1"/>
    <col min="5493" max="5493" width="1.5703125" style="79" customWidth="1"/>
    <col min="5494" max="5496" width="6.7109375" style="79" customWidth="1"/>
    <col min="5497" max="5744" width="11.42578125" style="79"/>
    <col min="5745" max="5745" width="48.42578125" style="79" customWidth="1"/>
    <col min="5746" max="5748" width="5.85546875" style="79" customWidth="1"/>
    <col min="5749" max="5749" width="1.5703125" style="79" customWidth="1"/>
    <col min="5750" max="5752" width="6.7109375" style="79" customWidth="1"/>
    <col min="5753" max="6000" width="11.42578125" style="79"/>
    <col min="6001" max="6001" width="48.42578125" style="79" customWidth="1"/>
    <col min="6002" max="6004" width="5.85546875" style="79" customWidth="1"/>
    <col min="6005" max="6005" width="1.5703125" style="79" customWidth="1"/>
    <col min="6006" max="6008" width="6.7109375" style="79" customWidth="1"/>
    <col min="6009" max="6256" width="11.42578125" style="79"/>
    <col min="6257" max="6257" width="48.42578125" style="79" customWidth="1"/>
    <col min="6258" max="6260" width="5.85546875" style="79" customWidth="1"/>
    <col min="6261" max="6261" width="1.5703125" style="79" customWidth="1"/>
    <col min="6262" max="6264" width="6.7109375" style="79" customWidth="1"/>
    <col min="6265" max="6512" width="11.42578125" style="79"/>
    <col min="6513" max="6513" width="48.42578125" style="79" customWidth="1"/>
    <col min="6514" max="6516" width="5.85546875" style="79" customWidth="1"/>
    <col min="6517" max="6517" width="1.5703125" style="79" customWidth="1"/>
    <col min="6518" max="6520" width="6.7109375" style="79" customWidth="1"/>
    <col min="6521" max="6768" width="11.42578125" style="79"/>
    <col min="6769" max="6769" width="48.42578125" style="79" customWidth="1"/>
    <col min="6770" max="6772" width="5.85546875" style="79" customWidth="1"/>
    <col min="6773" max="6773" width="1.5703125" style="79" customWidth="1"/>
    <col min="6774" max="6776" width="6.7109375" style="79" customWidth="1"/>
    <col min="6777" max="7024" width="11.42578125" style="79"/>
    <col min="7025" max="7025" width="48.42578125" style="79" customWidth="1"/>
    <col min="7026" max="7028" width="5.85546875" style="79" customWidth="1"/>
    <col min="7029" max="7029" width="1.5703125" style="79" customWidth="1"/>
    <col min="7030" max="7032" width="6.7109375" style="79" customWidth="1"/>
    <col min="7033" max="7280" width="11.42578125" style="79"/>
    <col min="7281" max="7281" width="48.42578125" style="79" customWidth="1"/>
    <col min="7282" max="7284" width="5.85546875" style="79" customWidth="1"/>
    <col min="7285" max="7285" width="1.5703125" style="79" customWidth="1"/>
    <col min="7286" max="7288" width="6.7109375" style="79" customWidth="1"/>
    <col min="7289" max="7536" width="11.42578125" style="79"/>
    <col min="7537" max="7537" width="48.42578125" style="79" customWidth="1"/>
    <col min="7538" max="7540" width="5.85546875" style="79" customWidth="1"/>
    <col min="7541" max="7541" width="1.5703125" style="79" customWidth="1"/>
    <col min="7542" max="7544" width="6.7109375" style="79" customWidth="1"/>
    <col min="7545" max="7792" width="11.42578125" style="79"/>
    <col min="7793" max="7793" width="48.42578125" style="79" customWidth="1"/>
    <col min="7794" max="7796" width="5.85546875" style="79" customWidth="1"/>
    <col min="7797" max="7797" width="1.5703125" style="79" customWidth="1"/>
    <col min="7798" max="7800" width="6.7109375" style="79" customWidth="1"/>
    <col min="7801" max="8048" width="11.42578125" style="79"/>
    <col min="8049" max="8049" width="48.42578125" style="79" customWidth="1"/>
    <col min="8050" max="8052" width="5.85546875" style="79" customWidth="1"/>
    <col min="8053" max="8053" width="1.5703125" style="79" customWidth="1"/>
    <col min="8054" max="8056" width="6.7109375" style="79" customWidth="1"/>
    <col min="8057" max="8304" width="11.42578125" style="79"/>
    <col min="8305" max="8305" width="48.42578125" style="79" customWidth="1"/>
    <col min="8306" max="8308" width="5.85546875" style="79" customWidth="1"/>
    <col min="8309" max="8309" width="1.5703125" style="79" customWidth="1"/>
    <col min="8310" max="8312" width="6.7109375" style="79" customWidth="1"/>
    <col min="8313" max="8560" width="11.42578125" style="79"/>
    <col min="8561" max="8561" width="48.42578125" style="79" customWidth="1"/>
    <col min="8562" max="8564" width="5.85546875" style="79" customWidth="1"/>
    <col min="8565" max="8565" width="1.5703125" style="79" customWidth="1"/>
    <col min="8566" max="8568" width="6.7109375" style="79" customWidth="1"/>
    <col min="8569" max="8816" width="11.42578125" style="79"/>
    <col min="8817" max="8817" width="48.42578125" style="79" customWidth="1"/>
    <col min="8818" max="8820" width="5.85546875" style="79" customWidth="1"/>
    <col min="8821" max="8821" width="1.5703125" style="79" customWidth="1"/>
    <col min="8822" max="8824" width="6.7109375" style="79" customWidth="1"/>
    <col min="8825" max="9072" width="11.42578125" style="79"/>
    <col min="9073" max="9073" width="48.42578125" style="79" customWidth="1"/>
    <col min="9074" max="9076" width="5.85546875" style="79" customWidth="1"/>
    <col min="9077" max="9077" width="1.5703125" style="79" customWidth="1"/>
    <col min="9078" max="9080" width="6.7109375" style="79" customWidth="1"/>
    <col min="9081" max="9328" width="11.42578125" style="79"/>
    <col min="9329" max="9329" width="48.42578125" style="79" customWidth="1"/>
    <col min="9330" max="9332" width="5.85546875" style="79" customWidth="1"/>
    <col min="9333" max="9333" width="1.5703125" style="79" customWidth="1"/>
    <col min="9334" max="9336" width="6.7109375" style="79" customWidth="1"/>
    <col min="9337" max="9584" width="11.42578125" style="79"/>
    <col min="9585" max="9585" width="48.42578125" style="79" customWidth="1"/>
    <col min="9586" max="9588" width="5.85546875" style="79" customWidth="1"/>
    <col min="9589" max="9589" width="1.5703125" style="79" customWidth="1"/>
    <col min="9590" max="9592" width="6.7109375" style="79" customWidth="1"/>
    <col min="9593" max="9840" width="11.42578125" style="79"/>
    <col min="9841" max="9841" width="48.42578125" style="79" customWidth="1"/>
    <col min="9842" max="9844" width="5.85546875" style="79" customWidth="1"/>
    <col min="9845" max="9845" width="1.5703125" style="79" customWidth="1"/>
    <col min="9846" max="9848" width="6.7109375" style="79" customWidth="1"/>
    <col min="9849" max="10096" width="11.42578125" style="79"/>
    <col min="10097" max="10097" width="48.42578125" style="79" customWidth="1"/>
    <col min="10098" max="10100" width="5.85546875" style="79" customWidth="1"/>
    <col min="10101" max="10101" width="1.5703125" style="79" customWidth="1"/>
    <col min="10102" max="10104" width="6.7109375" style="79" customWidth="1"/>
    <col min="10105" max="10352" width="11.42578125" style="79"/>
    <col min="10353" max="10353" width="48.42578125" style="79" customWidth="1"/>
    <col min="10354" max="10356" width="5.85546875" style="79" customWidth="1"/>
    <col min="10357" max="10357" width="1.5703125" style="79" customWidth="1"/>
    <col min="10358" max="10360" width="6.7109375" style="79" customWidth="1"/>
    <col min="10361" max="10608" width="11.42578125" style="79"/>
    <col min="10609" max="10609" width="48.42578125" style="79" customWidth="1"/>
    <col min="10610" max="10612" width="5.85546875" style="79" customWidth="1"/>
    <col min="10613" max="10613" width="1.5703125" style="79" customWidth="1"/>
    <col min="10614" max="10616" width="6.7109375" style="79" customWidth="1"/>
    <col min="10617" max="10864" width="11.42578125" style="79"/>
    <col min="10865" max="10865" width="48.42578125" style="79" customWidth="1"/>
    <col min="10866" max="10868" width="5.85546875" style="79" customWidth="1"/>
    <col min="10869" max="10869" width="1.5703125" style="79" customWidth="1"/>
    <col min="10870" max="10872" width="6.7109375" style="79" customWidth="1"/>
    <col min="10873" max="11120" width="11.42578125" style="79"/>
    <col min="11121" max="11121" width="48.42578125" style="79" customWidth="1"/>
    <col min="11122" max="11124" width="5.85546875" style="79" customWidth="1"/>
    <col min="11125" max="11125" width="1.5703125" style="79" customWidth="1"/>
    <col min="11126" max="11128" width="6.7109375" style="79" customWidth="1"/>
    <col min="11129" max="11376" width="11.42578125" style="79"/>
    <col min="11377" max="11377" width="48.42578125" style="79" customWidth="1"/>
    <col min="11378" max="11380" width="5.85546875" style="79" customWidth="1"/>
    <col min="11381" max="11381" width="1.5703125" style="79" customWidth="1"/>
    <col min="11382" max="11384" width="6.7109375" style="79" customWidth="1"/>
    <col min="11385" max="11632" width="11.42578125" style="79"/>
    <col min="11633" max="11633" width="48.42578125" style="79" customWidth="1"/>
    <col min="11634" max="11636" width="5.85546875" style="79" customWidth="1"/>
    <col min="11637" max="11637" width="1.5703125" style="79" customWidth="1"/>
    <col min="11638" max="11640" width="6.7109375" style="79" customWidth="1"/>
    <col min="11641" max="11888" width="11.42578125" style="79"/>
    <col min="11889" max="11889" width="48.42578125" style="79" customWidth="1"/>
    <col min="11890" max="11892" width="5.85546875" style="79" customWidth="1"/>
    <col min="11893" max="11893" width="1.5703125" style="79" customWidth="1"/>
    <col min="11894" max="11896" width="6.7109375" style="79" customWidth="1"/>
    <col min="11897" max="12144" width="11.42578125" style="79"/>
    <col min="12145" max="12145" width="48.42578125" style="79" customWidth="1"/>
    <col min="12146" max="12148" width="5.85546875" style="79" customWidth="1"/>
    <col min="12149" max="12149" width="1.5703125" style="79" customWidth="1"/>
    <col min="12150" max="12152" width="6.7109375" style="79" customWidth="1"/>
    <col min="12153" max="12400" width="11.42578125" style="79"/>
    <col min="12401" max="12401" width="48.42578125" style="79" customWidth="1"/>
    <col min="12402" max="12404" width="5.85546875" style="79" customWidth="1"/>
    <col min="12405" max="12405" width="1.5703125" style="79" customWidth="1"/>
    <col min="12406" max="12408" width="6.7109375" style="79" customWidth="1"/>
    <col min="12409" max="12656" width="11.42578125" style="79"/>
    <col min="12657" max="12657" width="48.42578125" style="79" customWidth="1"/>
    <col min="12658" max="12660" width="5.85546875" style="79" customWidth="1"/>
    <col min="12661" max="12661" width="1.5703125" style="79" customWidth="1"/>
    <col min="12662" max="12664" width="6.7109375" style="79" customWidth="1"/>
    <col min="12665" max="12912" width="11.42578125" style="79"/>
    <col min="12913" max="12913" width="48.42578125" style="79" customWidth="1"/>
    <col min="12914" max="12916" width="5.85546875" style="79" customWidth="1"/>
    <col min="12917" max="12917" width="1.5703125" style="79" customWidth="1"/>
    <col min="12918" max="12920" width="6.7109375" style="79" customWidth="1"/>
    <col min="12921" max="13168" width="11.42578125" style="79"/>
    <col min="13169" max="13169" width="48.42578125" style="79" customWidth="1"/>
    <col min="13170" max="13172" width="5.85546875" style="79" customWidth="1"/>
    <col min="13173" max="13173" width="1.5703125" style="79" customWidth="1"/>
    <col min="13174" max="13176" width="6.7109375" style="79" customWidth="1"/>
    <col min="13177" max="13424" width="11.42578125" style="79"/>
    <col min="13425" max="13425" width="48.42578125" style="79" customWidth="1"/>
    <col min="13426" max="13428" width="5.85546875" style="79" customWidth="1"/>
    <col min="13429" max="13429" width="1.5703125" style="79" customWidth="1"/>
    <col min="13430" max="13432" width="6.7109375" style="79" customWidth="1"/>
    <col min="13433" max="13680" width="11.42578125" style="79"/>
    <col min="13681" max="13681" width="48.42578125" style="79" customWidth="1"/>
    <col min="13682" max="13684" width="5.85546875" style="79" customWidth="1"/>
    <col min="13685" max="13685" width="1.5703125" style="79" customWidth="1"/>
    <col min="13686" max="13688" width="6.7109375" style="79" customWidth="1"/>
    <col min="13689" max="13936" width="11.42578125" style="79"/>
    <col min="13937" max="13937" width="48.42578125" style="79" customWidth="1"/>
    <col min="13938" max="13940" width="5.85546875" style="79" customWidth="1"/>
    <col min="13941" max="13941" width="1.5703125" style="79" customWidth="1"/>
    <col min="13942" max="13944" width="6.7109375" style="79" customWidth="1"/>
    <col min="13945" max="14192" width="11.42578125" style="79"/>
    <col min="14193" max="14193" width="48.42578125" style="79" customWidth="1"/>
    <col min="14194" max="14196" width="5.85546875" style="79" customWidth="1"/>
    <col min="14197" max="14197" width="1.5703125" style="79" customWidth="1"/>
    <col min="14198" max="14200" width="6.7109375" style="79" customWidth="1"/>
    <col min="14201" max="14448" width="11.42578125" style="79"/>
    <col min="14449" max="14449" width="48.42578125" style="79" customWidth="1"/>
    <col min="14450" max="14452" width="5.85546875" style="79" customWidth="1"/>
    <col min="14453" max="14453" width="1.5703125" style="79" customWidth="1"/>
    <col min="14454" max="14456" width="6.7109375" style="79" customWidth="1"/>
    <col min="14457" max="14704" width="11.42578125" style="79"/>
    <col min="14705" max="14705" width="48.42578125" style="79" customWidth="1"/>
    <col min="14706" max="14708" width="5.85546875" style="79" customWidth="1"/>
    <col min="14709" max="14709" width="1.5703125" style="79" customWidth="1"/>
    <col min="14710" max="14712" width="6.7109375" style="79" customWidth="1"/>
    <col min="14713" max="14960" width="11.42578125" style="79"/>
    <col min="14961" max="14961" width="48.42578125" style="79" customWidth="1"/>
    <col min="14962" max="14964" width="5.85546875" style="79" customWidth="1"/>
    <col min="14965" max="14965" width="1.5703125" style="79" customWidth="1"/>
    <col min="14966" max="14968" width="6.7109375" style="79" customWidth="1"/>
    <col min="14969" max="15216" width="11.42578125" style="79"/>
    <col min="15217" max="15217" width="48.42578125" style="79" customWidth="1"/>
    <col min="15218" max="15220" width="5.85546875" style="79" customWidth="1"/>
    <col min="15221" max="15221" width="1.5703125" style="79" customWidth="1"/>
    <col min="15222" max="15224" width="6.7109375" style="79" customWidth="1"/>
    <col min="15225" max="15472" width="11.42578125" style="79"/>
    <col min="15473" max="15473" width="48.42578125" style="79" customWidth="1"/>
    <col min="15474" max="15476" width="5.85546875" style="79" customWidth="1"/>
    <col min="15477" max="15477" width="1.5703125" style="79" customWidth="1"/>
    <col min="15478" max="15480" width="6.7109375" style="79" customWidth="1"/>
    <col min="15481" max="15728" width="11.42578125" style="79"/>
    <col min="15729" max="15729" width="48.42578125" style="79" customWidth="1"/>
    <col min="15730" max="15732" width="5.85546875" style="79" customWidth="1"/>
    <col min="15733" max="15733" width="1.5703125" style="79" customWidth="1"/>
    <col min="15734" max="15736" width="6.7109375" style="79" customWidth="1"/>
    <col min="15737" max="15984" width="11.42578125" style="79"/>
    <col min="15985" max="15985" width="48.42578125" style="79" customWidth="1"/>
    <col min="15986" max="15988" width="5.85546875" style="79" customWidth="1"/>
    <col min="15989" max="15989" width="1.5703125" style="79" customWidth="1"/>
    <col min="15990" max="15992" width="6.7109375" style="79" customWidth="1"/>
    <col min="15993" max="16384" width="11.42578125" style="79"/>
  </cols>
  <sheetData>
    <row r="1" spans="1:12" ht="12.75" customHeight="1" x14ac:dyDescent="0.25">
      <c r="A1" s="432" t="s">
        <v>211</v>
      </c>
      <c r="B1" s="432"/>
      <c r="C1" s="432"/>
      <c r="D1" s="432"/>
      <c r="E1" s="432"/>
      <c r="F1" s="432"/>
      <c r="G1" s="432"/>
      <c r="H1" s="432"/>
      <c r="J1" s="69"/>
      <c r="K1" s="434" t="s">
        <v>178</v>
      </c>
      <c r="L1" s="69"/>
    </row>
    <row r="2" spans="1:12" ht="12.75" customHeight="1" x14ac:dyDescent="0.25">
      <c r="A2" s="440" t="s">
        <v>331</v>
      </c>
      <c r="B2" s="440"/>
      <c r="C2" s="440"/>
      <c r="D2" s="440"/>
      <c r="E2" s="440"/>
      <c r="F2" s="440"/>
      <c r="G2" s="440"/>
      <c r="H2" s="440"/>
      <c r="J2" s="69"/>
      <c r="K2" s="434"/>
      <c r="L2" s="69"/>
    </row>
    <row r="3" spans="1:12" x14ac:dyDescent="0.25">
      <c r="A3" s="440" t="s">
        <v>328</v>
      </c>
      <c r="B3" s="440"/>
      <c r="C3" s="440"/>
      <c r="D3" s="440"/>
      <c r="E3" s="440"/>
      <c r="F3" s="440"/>
      <c r="G3" s="440"/>
      <c r="H3" s="440"/>
    </row>
    <row r="4" spans="1:12" x14ac:dyDescent="0.25">
      <c r="A4" s="440" t="s">
        <v>36</v>
      </c>
      <c r="B4" s="440"/>
      <c r="C4" s="440"/>
      <c r="D4" s="440"/>
      <c r="E4" s="440"/>
      <c r="F4" s="440"/>
      <c r="G4" s="440"/>
      <c r="H4" s="440"/>
    </row>
    <row r="5" spans="1:12" x14ac:dyDescent="0.25">
      <c r="A5" s="440" t="s">
        <v>374</v>
      </c>
      <c r="B5" s="440"/>
      <c r="C5" s="440"/>
      <c r="D5" s="440"/>
      <c r="E5" s="440"/>
      <c r="F5" s="440"/>
      <c r="G5" s="440"/>
      <c r="H5" s="440"/>
    </row>
    <row r="6" spans="1:12" ht="13.5" thickBot="1" x14ac:dyDescent="0.3">
      <c r="A6" s="164"/>
      <c r="B6" s="164"/>
      <c r="C6" s="164"/>
      <c r="D6" s="164"/>
      <c r="E6" s="165"/>
      <c r="F6" s="165"/>
      <c r="G6" s="165"/>
      <c r="H6" s="165"/>
    </row>
    <row r="7" spans="1:12" x14ac:dyDescent="0.25">
      <c r="A7" s="438" t="s">
        <v>39</v>
      </c>
      <c r="B7" s="436" t="s">
        <v>37</v>
      </c>
      <c r="C7" s="436"/>
      <c r="D7" s="436"/>
      <c r="E7" s="349"/>
      <c r="F7" s="436" t="s">
        <v>38</v>
      </c>
      <c r="G7" s="436"/>
      <c r="H7" s="437"/>
    </row>
    <row r="8" spans="1:12" ht="12.75" customHeight="1" thickBot="1" x14ac:dyDescent="0.3">
      <c r="A8" s="439"/>
      <c r="B8" s="350" t="s">
        <v>0</v>
      </c>
      <c r="C8" s="350" t="s">
        <v>40</v>
      </c>
      <c r="D8" s="350" t="s">
        <v>41</v>
      </c>
      <c r="E8" s="350"/>
      <c r="F8" s="350" t="s">
        <v>0</v>
      </c>
      <c r="G8" s="350" t="s">
        <v>40</v>
      </c>
      <c r="H8" s="351" t="s">
        <v>41</v>
      </c>
    </row>
    <row r="9" spans="1:12" ht="17.100000000000001" customHeight="1" x14ac:dyDescent="0.25">
      <c r="A9" s="166" t="s">
        <v>0</v>
      </c>
      <c r="B9" s="167">
        <f>+B11+B17+B22+B34</f>
        <v>12668</v>
      </c>
      <c r="C9" s="167">
        <f>+C11+C17+C22+C34</f>
        <v>1121</v>
      </c>
      <c r="D9" s="167">
        <f>+D11+D17+D22+D34</f>
        <v>11547</v>
      </c>
      <c r="E9" s="62"/>
      <c r="F9" s="168">
        <f>+G9+H9</f>
        <v>100</v>
      </c>
      <c r="G9" s="168">
        <f>+C9/B9*100</f>
        <v>8.8490685191032519</v>
      </c>
      <c r="H9" s="168">
        <f>+D9/B9*100</f>
        <v>91.150931480896745</v>
      </c>
      <c r="I9" s="169"/>
      <c r="J9" s="169"/>
      <c r="K9" s="169"/>
    </row>
    <row r="10" spans="1:12" ht="8.1" customHeight="1" x14ac:dyDescent="0.25">
      <c r="A10" s="166"/>
      <c r="B10" s="129"/>
      <c r="C10" s="129"/>
      <c r="D10" s="129"/>
      <c r="E10" s="170"/>
      <c r="F10" s="92"/>
      <c r="G10" s="92"/>
      <c r="H10" s="92"/>
    </row>
    <row r="11" spans="1:12" s="93" customFormat="1" ht="17.100000000000001" customHeight="1" x14ac:dyDescent="0.25">
      <c r="A11" s="171" t="s">
        <v>79</v>
      </c>
      <c r="B11" s="167">
        <f>SUM(B12:B15)</f>
        <v>421</v>
      </c>
      <c r="C11" s="167">
        <f t="shared" ref="C11:D11" si="0">SUM(C12:C15)</f>
        <v>32</v>
      </c>
      <c r="D11" s="167">
        <f t="shared" si="0"/>
        <v>389</v>
      </c>
      <c r="E11" s="62"/>
      <c r="F11" s="168">
        <f t="shared" ref="F11:F47" si="1">+G11+H11</f>
        <v>100</v>
      </c>
      <c r="G11" s="168">
        <f t="shared" ref="G11:G47" si="2">+C11/B11*100</f>
        <v>7.6009501187648461</v>
      </c>
      <c r="H11" s="168">
        <f t="shared" ref="H11:H47" si="3">+D11/B11*100</f>
        <v>92.399049881235157</v>
      </c>
    </row>
    <row r="12" spans="1:12" ht="17.100000000000001" customHeight="1" x14ac:dyDescent="0.25">
      <c r="A12" s="172" t="s">
        <v>46</v>
      </c>
      <c r="B12" s="129">
        <v>307</v>
      </c>
      <c r="C12" s="129">
        <v>19</v>
      </c>
      <c r="D12" s="129">
        <v>288</v>
      </c>
      <c r="E12" s="170"/>
      <c r="F12" s="92">
        <f t="shared" si="1"/>
        <v>100</v>
      </c>
      <c r="G12" s="92">
        <f t="shared" si="2"/>
        <v>6.1889250814332248</v>
      </c>
      <c r="H12" s="92">
        <f t="shared" si="3"/>
        <v>93.811074918566774</v>
      </c>
      <c r="I12" s="169"/>
    </row>
    <row r="13" spans="1:12" ht="17.100000000000001" customHeight="1" x14ac:dyDescent="0.25">
      <c r="A13" s="172" t="s">
        <v>47</v>
      </c>
      <c r="B13" s="129">
        <v>82</v>
      </c>
      <c r="C13" s="129">
        <v>12</v>
      </c>
      <c r="D13" s="129">
        <v>70</v>
      </c>
      <c r="E13" s="170"/>
      <c r="F13" s="92">
        <f t="shared" si="1"/>
        <v>100</v>
      </c>
      <c r="G13" s="92">
        <f t="shared" si="2"/>
        <v>14.634146341463413</v>
      </c>
      <c r="H13" s="92">
        <f t="shared" si="3"/>
        <v>85.365853658536579</v>
      </c>
      <c r="I13" s="169"/>
    </row>
    <row r="14" spans="1:12" ht="17.100000000000001" customHeight="1" x14ac:dyDescent="0.25">
      <c r="A14" s="172" t="s">
        <v>81</v>
      </c>
      <c r="B14" s="129">
        <v>28</v>
      </c>
      <c r="C14" s="129">
        <v>1</v>
      </c>
      <c r="D14" s="129">
        <v>27</v>
      </c>
      <c r="E14" s="170"/>
      <c r="F14" s="92">
        <f t="shared" si="1"/>
        <v>100</v>
      </c>
      <c r="G14" s="92">
        <f t="shared" si="2"/>
        <v>3.5714285714285712</v>
      </c>
      <c r="H14" s="92">
        <f t="shared" si="3"/>
        <v>96.428571428571431</v>
      </c>
      <c r="I14" s="169"/>
    </row>
    <row r="15" spans="1:12" ht="17.100000000000001" customHeight="1" x14ac:dyDescent="0.25">
      <c r="A15" s="172" t="s">
        <v>82</v>
      </c>
      <c r="B15" s="129">
        <v>4</v>
      </c>
      <c r="C15" s="129">
        <v>0</v>
      </c>
      <c r="D15" s="129">
        <v>4</v>
      </c>
      <c r="E15" s="170"/>
      <c r="F15" s="92">
        <f t="shared" si="1"/>
        <v>100</v>
      </c>
      <c r="G15" s="92">
        <f t="shared" si="2"/>
        <v>0</v>
      </c>
      <c r="H15" s="92">
        <f t="shared" si="3"/>
        <v>100</v>
      </c>
      <c r="I15" s="169"/>
    </row>
    <row r="16" spans="1:12" ht="8.1" customHeight="1" x14ac:dyDescent="0.25">
      <c r="A16" s="172"/>
      <c r="B16" s="129"/>
      <c r="C16" s="129"/>
      <c r="D16" s="129"/>
      <c r="E16" s="170"/>
      <c r="F16" s="92"/>
      <c r="G16" s="92"/>
      <c r="H16" s="92"/>
      <c r="I16" s="169"/>
    </row>
    <row r="17" spans="1:13" s="93" customFormat="1" ht="17.100000000000001" customHeight="1" x14ac:dyDescent="0.25">
      <c r="A17" s="171" t="s">
        <v>83</v>
      </c>
      <c r="B17" s="167">
        <f>SUM(B18:B20)</f>
        <v>33</v>
      </c>
      <c r="C17" s="167">
        <f>SUM(C18:C20)</f>
        <v>1</v>
      </c>
      <c r="D17" s="167">
        <f>SUM(D18:D20)</f>
        <v>32</v>
      </c>
      <c r="E17" s="167"/>
      <c r="F17" s="168">
        <f t="shared" si="1"/>
        <v>100</v>
      </c>
      <c r="G17" s="168">
        <f t="shared" si="2"/>
        <v>3.0303030303030303</v>
      </c>
      <c r="H17" s="168">
        <f t="shared" si="3"/>
        <v>96.969696969696969</v>
      </c>
      <c r="I17" s="169"/>
    </row>
    <row r="18" spans="1:13" ht="17.100000000000001" customHeight="1" x14ac:dyDescent="0.25">
      <c r="A18" s="172" t="s">
        <v>48</v>
      </c>
      <c r="B18" s="129">
        <v>17</v>
      </c>
      <c r="C18" s="129">
        <v>1</v>
      </c>
      <c r="D18" s="129">
        <v>16</v>
      </c>
      <c r="E18" s="170"/>
      <c r="F18" s="92">
        <f t="shared" si="1"/>
        <v>99.999999999999986</v>
      </c>
      <c r="G18" s="92">
        <f t="shared" si="2"/>
        <v>5.8823529411764701</v>
      </c>
      <c r="H18" s="92">
        <f t="shared" si="3"/>
        <v>94.117647058823522</v>
      </c>
      <c r="I18" s="169"/>
    </row>
    <row r="19" spans="1:13" ht="17.100000000000001" customHeight="1" x14ac:dyDescent="0.25">
      <c r="A19" s="172" t="s">
        <v>84</v>
      </c>
      <c r="B19" s="129">
        <v>5</v>
      </c>
      <c r="C19" s="129">
        <v>0</v>
      </c>
      <c r="D19" s="129">
        <v>5</v>
      </c>
      <c r="E19" s="170"/>
      <c r="F19" s="92">
        <f t="shared" si="1"/>
        <v>100</v>
      </c>
      <c r="G19" s="92">
        <f t="shared" si="2"/>
        <v>0</v>
      </c>
      <c r="H19" s="92">
        <f t="shared" si="3"/>
        <v>100</v>
      </c>
      <c r="I19" s="169"/>
    </row>
    <row r="20" spans="1:13" ht="17.100000000000001" customHeight="1" x14ac:dyDescent="0.25">
      <c r="A20" s="172" t="s">
        <v>85</v>
      </c>
      <c r="B20" s="129">
        <v>11</v>
      </c>
      <c r="C20" s="129">
        <v>0</v>
      </c>
      <c r="D20" s="129">
        <v>11</v>
      </c>
      <c r="E20" s="170"/>
      <c r="F20" s="92">
        <f t="shared" ref="F20" si="4">+G20+H20</f>
        <v>100</v>
      </c>
      <c r="G20" s="92">
        <f t="shared" ref="G20" si="5">+C20/B20*100</f>
        <v>0</v>
      </c>
      <c r="H20" s="92">
        <f t="shared" ref="H20" si="6">+D20/B20*100</f>
        <v>100</v>
      </c>
      <c r="I20" s="169"/>
    </row>
    <row r="21" spans="1:13" ht="8.1" customHeight="1" x14ac:dyDescent="0.25">
      <c r="A21" s="172"/>
      <c r="B21" s="129"/>
      <c r="C21" s="129"/>
      <c r="D21" s="129"/>
      <c r="E21" s="170"/>
      <c r="F21" s="92"/>
      <c r="G21" s="92"/>
      <c r="H21" s="92"/>
      <c r="I21" s="169"/>
    </row>
    <row r="22" spans="1:13" s="93" customFormat="1" ht="17.100000000000001" customHeight="1" x14ac:dyDescent="0.25">
      <c r="A22" s="173" t="s">
        <v>42</v>
      </c>
      <c r="B22" s="167">
        <f>SUM(B23:B32)</f>
        <v>11023</v>
      </c>
      <c r="C22" s="167">
        <f t="shared" ref="C22:D22" si="7">SUM(C23:C32)</f>
        <v>848</v>
      </c>
      <c r="D22" s="167">
        <f t="shared" si="7"/>
        <v>10175</v>
      </c>
      <c r="E22" s="62"/>
      <c r="F22" s="168">
        <f t="shared" si="1"/>
        <v>99.999999999999986</v>
      </c>
      <c r="G22" s="168">
        <f t="shared" si="2"/>
        <v>7.6930055338836985</v>
      </c>
      <c r="H22" s="168">
        <f t="shared" si="3"/>
        <v>92.306994466116294</v>
      </c>
      <c r="I22" s="169"/>
      <c r="J22" s="79"/>
      <c r="K22" s="79"/>
      <c r="L22" s="79"/>
      <c r="M22" s="79"/>
    </row>
    <row r="23" spans="1:13" ht="17.100000000000001" customHeight="1" x14ac:dyDescent="0.25">
      <c r="A23" s="172" t="s">
        <v>139</v>
      </c>
      <c r="B23" s="129">
        <v>7651</v>
      </c>
      <c r="C23" s="129">
        <v>58</v>
      </c>
      <c r="D23" s="129">
        <v>7593</v>
      </c>
      <c r="E23" s="170"/>
      <c r="F23" s="92">
        <f t="shared" si="1"/>
        <v>100</v>
      </c>
      <c r="G23" s="92">
        <f t="shared" si="2"/>
        <v>0.75807084041301787</v>
      </c>
      <c r="H23" s="92">
        <f t="shared" si="3"/>
        <v>99.241929159586988</v>
      </c>
      <c r="I23" s="169"/>
      <c r="J23" s="93"/>
      <c r="K23" s="93"/>
      <c r="L23" s="93"/>
      <c r="M23" s="93"/>
    </row>
    <row r="24" spans="1:13" ht="17.100000000000001" customHeight="1" x14ac:dyDescent="0.25">
      <c r="A24" s="172" t="s">
        <v>58</v>
      </c>
      <c r="B24" s="129">
        <v>938</v>
      </c>
      <c r="C24" s="129">
        <v>42</v>
      </c>
      <c r="D24" s="129">
        <v>896</v>
      </c>
      <c r="E24" s="170"/>
      <c r="F24" s="92">
        <f t="shared" si="1"/>
        <v>99.999999999999986</v>
      </c>
      <c r="G24" s="92">
        <f t="shared" si="2"/>
        <v>4.4776119402985071</v>
      </c>
      <c r="H24" s="92">
        <f t="shared" si="3"/>
        <v>95.522388059701484</v>
      </c>
      <c r="I24" s="169"/>
    </row>
    <row r="25" spans="1:13" ht="17.100000000000001" customHeight="1" x14ac:dyDescent="0.25">
      <c r="A25" s="172" t="s">
        <v>57</v>
      </c>
      <c r="B25" s="129">
        <v>46</v>
      </c>
      <c r="C25" s="129">
        <v>5</v>
      </c>
      <c r="D25" s="129">
        <v>41</v>
      </c>
      <c r="E25" s="170"/>
      <c r="F25" s="92">
        <f t="shared" si="1"/>
        <v>100</v>
      </c>
      <c r="G25" s="92">
        <f t="shared" si="2"/>
        <v>10.869565217391305</v>
      </c>
      <c r="H25" s="92">
        <f t="shared" si="3"/>
        <v>89.130434782608688</v>
      </c>
      <c r="I25" s="169"/>
    </row>
    <row r="26" spans="1:13" ht="17.100000000000001" customHeight="1" x14ac:dyDescent="0.25">
      <c r="A26" s="172" t="s">
        <v>86</v>
      </c>
      <c r="B26" s="129">
        <v>2</v>
      </c>
      <c r="C26" s="129">
        <v>0</v>
      </c>
      <c r="D26" s="129">
        <v>2</v>
      </c>
      <c r="E26" s="170"/>
      <c r="F26" s="92">
        <f t="shared" si="1"/>
        <v>100</v>
      </c>
      <c r="G26" s="92">
        <f t="shared" si="2"/>
        <v>0</v>
      </c>
      <c r="H26" s="92">
        <f t="shared" si="3"/>
        <v>100</v>
      </c>
      <c r="I26" s="169"/>
    </row>
    <row r="27" spans="1:13" ht="17.100000000000001" customHeight="1" x14ac:dyDescent="0.25">
      <c r="A27" s="172" t="s">
        <v>60</v>
      </c>
      <c r="B27" s="129">
        <v>372</v>
      </c>
      <c r="C27" s="129">
        <v>200</v>
      </c>
      <c r="D27" s="129">
        <v>172</v>
      </c>
      <c r="E27" s="170"/>
      <c r="F27" s="92">
        <f t="shared" si="1"/>
        <v>100</v>
      </c>
      <c r="G27" s="92">
        <f t="shared" si="2"/>
        <v>53.763440860215049</v>
      </c>
      <c r="H27" s="92">
        <f t="shared" si="3"/>
        <v>46.236559139784944</v>
      </c>
      <c r="I27" s="169"/>
    </row>
    <row r="28" spans="1:13" ht="17.100000000000001" customHeight="1" x14ac:dyDescent="0.25">
      <c r="A28" s="172" t="s">
        <v>61</v>
      </c>
      <c r="B28" s="129">
        <v>290</v>
      </c>
      <c r="C28" s="129">
        <v>154</v>
      </c>
      <c r="D28" s="129">
        <v>136</v>
      </c>
      <c r="E28" s="170"/>
      <c r="F28" s="92">
        <f t="shared" si="1"/>
        <v>100</v>
      </c>
      <c r="G28" s="92">
        <f t="shared" si="2"/>
        <v>53.103448275862064</v>
      </c>
      <c r="H28" s="92">
        <f t="shared" si="3"/>
        <v>46.896551724137929</v>
      </c>
      <c r="I28" s="169"/>
    </row>
    <row r="29" spans="1:13" ht="17.100000000000001" customHeight="1" x14ac:dyDescent="0.25">
      <c r="A29" s="172" t="s">
        <v>59</v>
      </c>
      <c r="B29" s="129">
        <v>106</v>
      </c>
      <c r="C29" s="129">
        <v>22</v>
      </c>
      <c r="D29" s="129">
        <v>84</v>
      </c>
      <c r="E29" s="170"/>
      <c r="F29" s="92">
        <f t="shared" si="1"/>
        <v>100</v>
      </c>
      <c r="G29" s="92">
        <f t="shared" si="2"/>
        <v>20.754716981132077</v>
      </c>
      <c r="H29" s="92">
        <f t="shared" si="3"/>
        <v>79.245283018867923</v>
      </c>
      <c r="I29" s="169"/>
    </row>
    <row r="30" spans="1:13" ht="17.100000000000001" customHeight="1" x14ac:dyDescent="0.25">
      <c r="A30" s="172" t="s">
        <v>87</v>
      </c>
      <c r="B30" s="129">
        <v>1184</v>
      </c>
      <c r="C30" s="129">
        <v>340</v>
      </c>
      <c r="D30" s="129">
        <v>844</v>
      </c>
      <c r="E30" s="115"/>
      <c r="F30" s="92">
        <f t="shared" si="1"/>
        <v>100</v>
      </c>
      <c r="G30" s="92">
        <f t="shared" si="2"/>
        <v>28.716216216216218</v>
      </c>
      <c r="H30" s="92">
        <f t="shared" si="3"/>
        <v>71.28378378378379</v>
      </c>
      <c r="I30" s="169"/>
    </row>
    <row r="31" spans="1:13" ht="17.100000000000001" customHeight="1" x14ac:dyDescent="0.25">
      <c r="A31" s="172" t="s">
        <v>88</v>
      </c>
      <c r="B31" s="129">
        <v>228</v>
      </c>
      <c r="C31" s="129">
        <v>1</v>
      </c>
      <c r="D31" s="129">
        <v>227</v>
      </c>
      <c r="E31" s="115"/>
      <c r="F31" s="92">
        <f t="shared" si="1"/>
        <v>100</v>
      </c>
      <c r="G31" s="92">
        <f t="shared" si="2"/>
        <v>0.43859649122807015</v>
      </c>
      <c r="H31" s="92">
        <f t="shared" si="3"/>
        <v>99.561403508771932</v>
      </c>
      <c r="I31" s="169"/>
    </row>
    <row r="32" spans="1:13" ht="17.100000000000001" customHeight="1" x14ac:dyDescent="0.25">
      <c r="A32" s="172" t="s">
        <v>89</v>
      </c>
      <c r="B32" s="129">
        <v>206</v>
      </c>
      <c r="C32" s="129">
        <v>26</v>
      </c>
      <c r="D32" s="129">
        <v>180</v>
      </c>
      <c r="E32" s="115"/>
      <c r="F32" s="92">
        <f t="shared" si="1"/>
        <v>100</v>
      </c>
      <c r="G32" s="92">
        <f t="shared" si="2"/>
        <v>12.621359223300971</v>
      </c>
      <c r="H32" s="92">
        <f t="shared" si="3"/>
        <v>87.378640776699029</v>
      </c>
      <c r="I32" s="169"/>
    </row>
    <row r="33" spans="1:9" ht="8.1" customHeight="1" x14ac:dyDescent="0.25">
      <c r="A33" s="115"/>
      <c r="B33" s="130"/>
      <c r="C33" s="130"/>
      <c r="D33" s="130"/>
      <c r="E33" s="115"/>
      <c r="F33" s="92"/>
      <c r="G33" s="92"/>
      <c r="H33" s="92"/>
      <c r="I33" s="169"/>
    </row>
    <row r="34" spans="1:9" ht="17.100000000000001" customHeight="1" x14ac:dyDescent="0.25">
      <c r="A34" s="171" t="s">
        <v>97</v>
      </c>
      <c r="B34" s="167">
        <f>SUM(B35:B47)</f>
        <v>1191</v>
      </c>
      <c r="C34" s="167">
        <f t="shared" ref="C34:D34" si="8">SUM(C35:C47)</f>
        <v>240</v>
      </c>
      <c r="D34" s="167">
        <f t="shared" si="8"/>
        <v>951</v>
      </c>
      <c r="E34" s="115"/>
      <c r="F34" s="168">
        <f t="shared" si="1"/>
        <v>100.00000000000001</v>
      </c>
      <c r="G34" s="168">
        <f t="shared" si="2"/>
        <v>20.151133501259448</v>
      </c>
      <c r="H34" s="168">
        <f t="shared" si="3"/>
        <v>79.848866498740563</v>
      </c>
      <c r="I34" s="169"/>
    </row>
    <row r="35" spans="1:9" ht="17.100000000000001" customHeight="1" x14ac:dyDescent="0.25">
      <c r="A35" s="172" t="s">
        <v>64</v>
      </c>
      <c r="B35" s="129">
        <v>106</v>
      </c>
      <c r="C35" s="129">
        <v>14</v>
      </c>
      <c r="D35" s="129">
        <v>92</v>
      </c>
      <c r="E35" s="115"/>
      <c r="F35" s="92">
        <f t="shared" si="1"/>
        <v>100</v>
      </c>
      <c r="G35" s="92">
        <f t="shared" si="2"/>
        <v>13.20754716981132</v>
      </c>
      <c r="H35" s="92">
        <f t="shared" si="3"/>
        <v>86.79245283018868</v>
      </c>
      <c r="I35" s="169"/>
    </row>
    <row r="36" spans="1:9" ht="17.100000000000001" customHeight="1" x14ac:dyDescent="0.25">
      <c r="A36" s="172" t="s">
        <v>98</v>
      </c>
      <c r="B36" s="129">
        <v>210</v>
      </c>
      <c r="C36" s="129">
        <v>16</v>
      </c>
      <c r="D36" s="129">
        <v>194</v>
      </c>
      <c r="E36" s="115"/>
      <c r="F36" s="92">
        <f t="shared" si="1"/>
        <v>100</v>
      </c>
      <c r="G36" s="92">
        <f t="shared" si="2"/>
        <v>7.6190476190476195</v>
      </c>
      <c r="H36" s="92">
        <f t="shared" si="3"/>
        <v>92.38095238095238</v>
      </c>
      <c r="I36" s="169"/>
    </row>
    <row r="37" spans="1:9" ht="17.100000000000001" customHeight="1" x14ac:dyDescent="0.25">
      <c r="A37" s="172" t="s">
        <v>99</v>
      </c>
      <c r="B37" s="129">
        <v>26</v>
      </c>
      <c r="C37" s="129">
        <v>3</v>
      </c>
      <c r="D37" s="129">
        <v>23</v>
      </c>
      <c r="E37" s="115"/>
      <c r="F37" s="92">
        <f t="shared" si="1"/>
        <v>99.999999999999986</v>
      </c>
      <c r="G37" s="92">
        <f t="shared" si="2"/>
        <v>11.538461538461538</v>
      </c>
      <c r="H37" s="92">
        <f t="shared" si="3"/>
        <v>88.461538461538453</v>
      </c>
      <c r="I37" s="169"/>
    </row>
    <row r="38" spans="1:9" ht="17.100000000000001" customHeight="1" x14ac:dyDescent="0.25">
      <c r="A38" s="172" t="s">
        <v>70</v>
      </c>
      <c r="B38" s="129">
        <v>83</v>
      </c>
      <c r="C38" s="129">
        <v>9</v>
      </c>
      <c r="D38" s="129">
        <v>74</v>
      </c>
      <c r="E38" s="115"/>
      <c r="F38" s="92">
        <f t="shared" si="1"/>
        <v>100</v>
      </c>
      <c r="G38" s="92">
        <f t="shared" si="2"/>
        <v>10.843373493975903</v>
      </c>
      <c r="H38" s="92">
        <f t="shared" si="3"/>
        <v>89.156626506024097</v>
      </c>
      <c r="I38" s="169"/>
    </row>
    <row r="39" spans="1:9" ht="17.100000000000001" customHeight="1" x14ac:dyDescent="0.25">
      <c r="A39" s="172" t="s">
        <v>100</v>
      </c>
      <c r="B39" s="129">
        <v>22</v>
      </c>
      <c r="C39" s="129">
        <v>7</v>
      </c>
      <c r="D39" s="129">
        <v>15</v>
      </c>
      <c r="E39" s="115"/>
      <c r="F39" s="92">
        <f t="shared" si="1"/>
        <v>99.999999999999986</v>
      </c>
      <c r="G39" s="92">
        <f t="shared" si="2"/>
        <v>31.818181818181817</v>
      </c>
      <c r="H39" s="92">
        <f t="shared" si="3"/>
        <v>68.181818181818173</v>
      </c>
      <c r="I39" s="169"/>
    </row>
    <row r="40" spans="1:9" ht="17.100000000000001" customHeight="1" x14ac:dyDescent="0.25">
      <c r="A40" s="172" t="s">
        <v>71</v>
      </c>
      <c r="B40" s="129">
        <v>8</v>
      </c>
      <c r="C40" s="129">
        <v>0</v>
      </c>
      <c r="D40" s="129">
        <v>8</v>
      </c>
      <c r="E40" s="115"/>
      <c r="F40" s="92">
        <f t="shared" si="1"/>
        <v>100</v>
      </c>
      <c r="G40" s="92">
        <f t="shared" si="2"/>
        <v>0</v>
      </c>
      <c r="H40" s="92">
        <f t="shared" si="3"/>
        <v>100</v>
      </c>
      <c r="I40" s="169"/>
    </row>
    <row r="41" spans="1:9" ht="17.100000000000001" customHeight="1" x14ac:dyDescent="0.25">
      <c r="A41" s="172" t="s">
        <v>101</v>
      </c>
      <c r="B41" s="129">
        <v>5</v>
      </c>
      <c r="C41" s="129">
        <v>2</v>
      </c>
      <c r="D41" s="129">
        <v>3</v>
      </c>
      <c r="E41" s="115"/>
      <c r="F41" s="92">
        <f t="shared" si="1"/>
        <v>100</v>
      </c>
      <c r="G41" s="92">
        <f t="shared" si="2"/>
        <v>40</v>
      </c>
      <c r="H41" s="92">
        <f t="shared" si="3"/>
        <v>60</v>
      </c>
      <c r="I41" s="169"/>
    </row>
    <row r="42" spans="1:9" ht="17.100000000000001" customHeight="1" x14ac:dyDescent="0.25">
      <c r="A42" s="172" t="s">
        <v>102</v>
      </c>
      <c r="B42" s="129">
        <v>74</v>
      </c>
      <c r="C42" s="129">
        <v>62</v>
      </c>
      <c r="D42" s="129">
        <v>12</v>
      </c>
      <c r="E42" s="115"/>
      <c r="F42" s="92">
        <f t="shared" si="1"/>
        <v>100</v>
      </c>
      <c r="G42" s="92">
        <f t="shared" si="2"/>
        <v>83.78378378378379</v>
      </c>
      <c r="H42" s="92">
        <f t="shared" si="3"/>
        <v>16.216216216216218</v>
      </c>
      <c r="I42" s="169"/>
    </row>
    <row r="43" spans="1:9" ht="17.100000000000001" customHeight="1" x14ac:dyDescent="0.25">
      <c r="A43" s="172" t="s">
        <v>103</v>
      </c>
      <c r="B43" s="129">
        <v>69</v>
      </c>
      <c r="C43" s="129">
        <v>49</v>
      </c>
      <c r="D43" s="129">
        <v>20</v>
      </c>
      <c r="E43" s="115"/>
      <c r="F43" s="92">
        <f t="shared" si="1"/>
        <v>100</v>
      </c>
      <c r="G43" s="92">
        <f t="shared" si="2"/>
        <v>71.014492753623188</v>
      </c>
      <c r="H43" s="92">
        <f t="shared" si="3"/>
        <v>28.985507246376812</v>
      </c>
      <c r="I43" s="169"/>
    </row>
    <row r="44" spans="1:9" ht="17.100000000000001" customHeight="1" x14ac:dyDescent="0.25">
      <c r="A44" s="172" t="s">
        <v>104</v>
      </c>
      <c r="B44" s="129">
        <v>323</v>
      </c>
      <c r="C44" s="129">
        <v>48</v>
      </c>
      <c r="D44" s="129">
        <v>275</v>
      </c>
      <c r="E44" s="115"/>
      <c r="F44" s="92">
        <f t="shared" si="1"/>
        <v>100</v>
      </c>
      <c r="G44" s="92">
        <f t="shared" si="2"/>
        <v>14.860681114551083</v>
      </c>
      <c r="H44" s="92">
        <f t="shared" si="3"/>
        <v>85.139318885448915</v>
      </c>
      <c r="I44" s="169"/>
    </row>
    <row r="45" spans="1:9" ht="17.100000000000001" customHeight="1" x14ac:dyDescent="0.25">
      <c r="A45" s="172" t="s">
        <v>65</v>
      </c>
      <c r="B45" s="129">
        <v>136</v>
      </c>
      <c r="C45" s="129">
        <v>10</v>
      </c>
      <c r="D45" s="129">
        <v>126</v>
      </c>
      <c r="E45" s="115"/>
      <c r="F45" s="92">
        <f t="shared" si="1"/>
        <v>100.00000000000001</v>
      </c>
      <c r="G45" s="92">
        <f t="shared" si="2"/>
        <v>7.3529411764705888</v>
      </c>
      <c r="H45" s="92">
        <f t="shared" si="3"/>
        <v>92.64705882352942</v>
      </c>
      <c r="I45" s="169"/>
    </row>
    <row r="46" spans="1:9" ht="25.5" x14ac:dyDescent="0.25">
      <c r="A46" s="174" t="s">
        <v>379</v>
      </c>
      <c r="B46" s="129">
        <v>42</v>
      </c>
      <c r="C46" s="129">
        <v>5</v>
      </c>
      <c r="D46" s="129">
        <v>37</v>
      </c>
      <c r="E46" s="115"/>
      <c r="F46" s="92">
        <f t="shared" si="1"/>
        <v>99.999999999999986</v>
      </c>
      <c r="G46" s="92">
        <f t="shared" si="2"/>
        <v>11.904761904761903</v>
      </c>
      <c r="H46" s="92">
        <f t="shared" si="3"/>
        <v>88.095238095238088</v>
      </c>
      <c r="I46" s="169"/>
    </row>
    <row r="47" spans="1:9" ht="17.100000000000001" customHeight="1" thickBot="1" x14ac:dyDescent="0.3">
      <c r="A47" s="175" t="s">
        <v>50</v>
      </c>
      <c r="B47" s="162">
        <v>87</v>
      </c>
      <c r="C47" s="162">
        <v>15</v>
      </c>
      <c r="D47" s="162">
        <v>72</v>
      </c>
      <c r="E47" s="135"/>
      <c r="F47" s="102">
        <f t="shared" si="1"/>
        <v>100</v>
      </c>
      <c r="G47" s="102">
        <f t="shared" si="2"/>
        <v>17.241379310344829</v>
      </c>
      <c r="H47" s="102">
        <f t="shared" si="3"/>
        <v>82.758620689655174</v>
      </c>
      <c r="I47" s="169"/>
    </row>
    <row r="48" spans="1:9" ht="41.25" customHeight="1" x14ac:dyDescent="0.25">
      <c r="A48" s="404" t="s">
        <v>402</v>
      </c>
      <c r="B48" s="404"/>
      <c r="C48" s="404"/>
      <c r="D48" s="404"/>
      <c r="E48" s="404"/>
      <c r="F48" s="404"/>
      <c r="G48" s="404"/>
      <c r="H48" s="404"/>
    </row>
    <row r="49" spans="1:8" x14ac:dyDescent="0.25">
      <c r="A49" s="435" t="s">
        <v>366</v>
      </c>
      <c r="B49" s="435"/>
      <c r="C49" s="435"/>
      <c r="D49" s="435"/>
      <c r="E49" s="435"/>
      <c r="F49" s="435"/>
      <c r="G49" s="435"/>
      <c r="H49" s="435"/>
    </row>
  </sheetData>
  <mergeCells count="11">
    <mergeCell ref="A49:H49"/>
    <mergeCell ref="K1:K2"/>
    <mergeCell ref="A1:H1"/>
    <mergeCell ref="A48:H48"/>
    <mergeCell ref="B7:D7"/>
    <mergeCell ref="F7:H7"/>
    <mergeCell ref="A7:A8"/>
    <mergeCell ref="A2:H2"/>
    <mergeCell ref="A3:H3"/>
    <mergeCell ref="A4:H4"/>
    <mergeCell ref="A5:H5"/>
  </mergeCells>
  <hyperlinks>
    <hyperlink ref="K1" location="INDICE!A1" display="INDICE"/>
  </hyperlinks>
  <printOptions horizontalCentered="1"/>
  <pageMargins left="0.70866141732283472" right="0.70866141732283472" top="0.74803149606299213" bottom="0.74803149606299213" header="0.31496062992125984" footer="0.31496062992125984"/>
  <pageSetup scale="9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D37"/>
  <sheetViews>
    <sheetView showGridLines="0" zoomScaleNormal="100" workbookViewId="0">
      <selection activeCell="G15" sqref="G15"/>
    </sheetView>
  </sheetViews>
  <sheetFormatPr baseColWidth="10" defaultRowHeight="12.75" x14ac:dyDescent="0.2"/>
  <cols>
    <col min="1" max="1" width="18.140625" style="190" customWidth="1"/>
    <col min="2" max="2" width="8.140625" style="176" bestFit="1" customWidth="1"/>
    <col min="3" max="3" width="10.85546875" style="176" customWidth="1"/>
    <col min="4" max="4" width="7.140625" style="176" bestFit="1" customWidth="1"/>
    <col min="5" max="5" width="7.28515625" style="176" bestFit="1" customWidth="1"/>
    <col min="6" max="6" width="6.85546875" style="176" bestFit="1" customWidth="1"/>
    <col min="7" max="8" width="9.5703125" style="176" bestFit="1" customWidth="1"/>
    <col min="9" max="9" width="9.7109375" style="176" bestFit="1" customWidth="1"/>
    <col min="10" max="10" width="10" style="176" customWidth="1"/>
    <col min="11" max="11" width="9.85546875" style="79" bestFit="1" customWidth="1"/>
    <col min="12" max="12" width="8.140625" style="79" bestFit="1" customWidth="1"/>
    <col min="13" max="21" width="11.42578125" style="79"/>
    <col min="22" max="241" width="11.42578125" style="4"/>
    <col min="242" max="242" width="18.140625" style="4" customWidth="1"/>
    <col min="243" max="243" width="6.5703125" style="4" customWidth="1"/>
    <col min="244" max="244" width="9.28515625" style="4" bestFit="1" customWidth="1"/>
    <col min="245" max="245" width="9.42578125" style="4" bestFit="1" customWidth="1"/>
    <col min="246" max="246" width="10.5703125" style="4" bestFit="1" customWidth="1"/>
    <col min="247" max="247" width="6.42578125" style="4" bestFit="1" customWidth="1"/>
    <col min="248" max="248" width="7.5703125" style="4" bestFit="1" customWidth="1"/>
    <col min="249" max="249" width="7.85546875" style="4" bestFit="1" customWidth="1"/>
    <col min="250" max="251" width="9.7109375" style="4" bestFit="1" customWidth="1"/>
    <col min="252" max="252" width="8.85546875" style="4" customWidth="1"/>
    <col min="253" max="497" width="11.42578125" style="4"/>
    <col min="498" max="498" width="18.140625" style="4" customWidth="1"/>
    <col min="499" max="499" width="6.5703125" style="4" customWidth="1"/>
    <col min="500" max="500" width="9.28515625" style="4" bestFit="1" customWidth="1"/>
    <col min="501" max="501" width="9.42578125" style="4" bestFit="1" customWidth="1"/>
    <col min="502" max="502" width="10.5703125" style="4" bestFit="1" customWidth="1"/>
    <col min="503" max="503" width="6.42578125" style="4" bestFit="1" customWidth="1"/>
    <col min="504" max="504" width="7.5703125" style="4" bestFit="1" customWidth="1"/>
    <col min="505" max="505" width="7.85546875" style="4" bestFit="1" customWidth="1"/>
    <col min="506" max="507" width="9.7109375" style="4" bestFit="1" customWidth="1"/>
    <col min="508" max="508" width="8.85546875" style="4" customWidth="1"/>
    <col min="509" max="753" width="11.42578125" style="4"/>
    <col min="754" max="754" width="18.140625" style="4" customWidth="1"/>
    <col min="755" max="755" width="6.5703125" style="4" customWidth="1"/>
    <col min="756" max="756" width="9.28515625" style="4" bestFit="1" customWidth="1"/>
    <col min="757" max="757" width="9.42578125" style="4" bestFit="1" customWidth="1"/>
    <col min="758" max="758" width="10.5703125" style="4" bestFit="1" customWidth="1"/>
    <col min="759" max="759" width="6.42578125" style="4" bestFit="1" customWidth="1"/>
    <col min="760" max="760" width="7.5703125" style="4" bestFit="1" customWidth="1"/>
    <col min="761" max="761" width="7.85546875" style="4" bestFit="1" customWidth="1"/>
    <col min="762" max="763" width="9.7109375" style="4" bestFit="1" customWidth="1"/>
    <col min="764" max="764" width="8.85546875" style="4" customWidth="1"/>
    <col min="765" max="1009" width="11.42578125" style="4"/>
    <col min="1010" max="1010" width="18.140625" style="4" customWidth="1"/>
    <col min="1011" max="1011" width="6.5703125" style="4" customWidth="1"/>
    <col min="1012" max="1012" width="9.28515625" style="4" bestFit="1" customWidth="1"/>
    <col min="1013" max="1013" width="9.42578125" style="4" bestFit="1" customWidth="1"/>
    <col min="1014" max="1014" width="10.5703125" style="4" bestFit="1" customWidth="1"/>
    <col min="1015" max="1015" width="6.42578125" style="4" bestFit="1" customWidth="1"/>
    <col min="1016" max="1016" width="7.5703125" style="4" bestFit="1" customWidth="1"/>
    <col min="1017" max="1017" width="7.85546875" style="4" bestFit="1" customWidth="1"/>
    <col min="1018" max="1019" width="9.7109375" style="4" bestFit="1" customWidth="1"/>
    <col min="1020" max="1020" width="8.85546875" style="4" customWidth="1"/>
    <col min="1021" max="1265" width="11.42578125" style="4"/>
    <col min="1266" max="1266" width="18.140625" style="4" customWidth="1"/>
    <col min="1267" max="1267" width="6.5703125" style="4" customWidth="1"/>
    <col min="1268" max="1268" width="9.28515625" style="4" bestFit="1" customWidth="1"/>
    <col min="1269" max="1269" width="9.42578125" style="4" bestFit="1" customWidth="1"/>
    <col min="1270" max="1270" width="10.5703125" style="4" bestFit="1" customWidth="1"/>
    <col min="1271" max="1271" width="6.42578125" style="4" bestFit="1" customWidth="1"/>
    <col min="1272" max="1272" width="7.5703125" style="4" bestFit="1" customWidth="1"/>
    <col min="1273" max="1273" width="7.85546875" style="4" bestFit="1" customWidth="1"/>
    <col min="1274" max="1275" width="9.7109375" style="4" bestFit="1" customWidth="1"/>
    <col min="1276" max="1276" width="8.85546875" style="4" customWidth="1"/>
    <col min="1277" max="1521" width="11.42578125" style="4"/>
    <col min="1522" max="1522" width="18.140625" style="4" customWidth="1"/>
    <col min="1523" max="1523" width="6.5703125" style="4" customWidth="1"/>
    <col min="1524" max="1524" width="9.28515625" style="4" bestFit="1" customWidth="1"/>
    <col min="1525" max="1525" width="9.42578125" style="4" bestFit="1" customWidth="1"/>
    <col min="1526" max="1526" width="10.5703125" style="4" bestFit="1" customWidth="1"/>
    <col min="1527" max="1527" width="6.42578125" style="4" bestFit="1" customWidth="1"/>
    <col min="1528" max="1528" width="7.5703125" style="4" bestFit="1" customWidth="1"/>
    <col min="1529" max="1529" width="7.85546875" style="4" bestFit="1" customWidth="1"/>
    <col min="1530" max="1531" width="9.7109375" style="4" bestFit="1" customWidth="1"/>
    <col min="1532" max="1532" width="8.85546875" style="4" customWidth="1"/>
    <col min="1533" max="1777" width="11.42578125" style="4"/>
    <col min="1778" max="1778" width="18.140625" style="4" customWidth="1"/>
    <col min="1779" max="1779" width="6.5703125" style="4" customWidth="1"/>
    <col min="1780" max="1780" width="9.28515625" style="4" bestFit="1" customWidth="1"/>
    <col min="1781" max="1781" width="9.42578125" style="4" bestFit="1" customWidth="1"/>
    <col min="1782" max="1782" width="10.5703125" style="4" bestFit="1" customWidth="1"/>
    <col min="1783" max="1783" width="6.42578125" style="4" bestFit="1" customWidth="1"/>
    <col min="1784" max="1784" width="7.5703125" style="4" bestFit="1" customWidth="1"/>
    <col min="1785" max="1785" width="7.85546875" style="4" bestFit="1" customWidth="1"/>
    <col min="1786" max="1787" width="9.7109375" style="4" bestFit="1" customWidth="1"/>
    <col min="1788" max="1788" width="8.85546875" style="4" customWidth="1"/>
    <col min="1789" max="2033" width="11.42578125" style="4"/>
    <col min="2034" max="2034" width="18.140625" style="4" customWidth="1"/>
    <col min="2035" max="2035" width="6.5703125" style="4" customWidth="1"/>
    <col min="2036" max="2036" width="9.28515625" style="4" bestFit="1" customWidth="1"/>
    <col min="2037" max="2037" width="9.42578125" style="4" bestFit="1" customWidth="1"/>
    <col min="2038" max="2038" width="10.5703125" style="4" bestFit="1" customWidth="1"/>
    <col min="2039" max="2039" width="6.42578125" style="4" bestFit="1" customWidth="1"/>
    <col min="2040" max="2040" width="7.5703125" style="4" bestFit="1" customWidth="1"/>
    <col min="2041" max="2041" width="7.85546875" style="4" bestFit="1" customWidth="1"/>
    <col min="2042" max="2043" width="9.7109375" style="4" bestFit="1" customWidth="1"/>
    <col min="2044" max="2044" width="8.85546875" style="4" customWidth="1"/>
    <col min="2045" max="2289" width="11.42578125" style="4"/>
    <col min="2290" max="2290" width="18.140625" style="4" customWidth="1"/>
    <col min="2291" max="2291" width="6.5703125" style="4" customWidth="1"/>
    <col min="2292" max="2292" width="9.28515625" style="4" bestFit="1" customWidth="1"/>
    <col min="2293" max="2293" width="9.42578125" style="4" bestFit="1" customWidth="1"/>
    <col min="2294" max="2294" width="10.5703125" style="4" bestFit="1" customWidth="1"/>
    <col min="2295" max="2295" width="6.42578125" style="4" bestFit="1" customWidth="1"/>
    <col min="2296" max="2296" width="7.5703125" style="4" bestFit="1" customWidth="1"/>
    <col min="2297" max="2297" width="7.85546875" style="4" bestFit="1" customWidth="1"/>
    <col min="2298" max="2299" width="9.7109375" style="4" bestFit="1" customWidth="1"/>
    <col min="2300" max="2300" width="8.85546875" style="4" customWidth="1"/>
    <col min="2301" max="2545" width="11.42578125" style="4"/>
    <col min="2546" max="2546" width="18.140625" style="4" customWidth="1"/>
    <col min="2547" max="2547" width="6.5703125" style="4" customWidth="1"/>
    <col min="2548" max="2548" width="9.28515625" style="4" bestFit="1" customWidth="1"/>
    <col min="2549" max="2549" width="9.42578125" style="4" bestFit="1" customWidth="1"/>
    <col min="2550" max="2550" width="10.5703125" style="4" bestFit="1" customWidth="1"/>
    <col min="2551" max="2551" width="6.42578125" style="4" bestFit="1" customWidth="1"/>
    <col min="2552" max="2552" width="7.5703125" style="4" bestFit="1" customWidth="1"/>
    <col min="2553" max="2553" width="7.85546875" style="4" bestFit="1" customWidth="1"/>
    <col min="2554" max="2555" width="9.7109375" style="4" bestFit="1" customWidth="1"/>
    <col min="2556" max="2556" width="8.85546875" style="4" customWidth="1"/>
    <col min="2557" max="2801" width="11.42578125" style="4"/>
    <col min="2802" max="2802" width="18.140625" style="4" customWidth="1"/>
    <col min="2803" max="2803" width="6.5703125" style="4" customWidth="1"/>
    <col min="2804" max="2804" width="9.28515625" style="4" bestFit="1" customWidth="1"/>
    <col min="2805" max="2805" width="9.42578125" style="4" bestFit="1" customWidth="1"/>
    <col min="2806" max="2806" width="10.5703125" style="4" bestFit="1" customWidth="1"/>
    <col min="2807" max="2807" width="6.42578125" style="4" bestFit="1" customWidth="1"/>
    <col min="2808" max="2808" width="7.5703125" style="4" bestFit="1" customWidth="1"/>
    <col min="2809" max="2809" width="7.85546875" style="4" bestFit="1" customWidth="1"/>
    <col min="2810" max="2811" width="9.7109375" style="4" bestFit="1" customWidth="1"/>
    <col min="2812" max="2812" width="8.85546875" style="4" customWidth="1"/>
    <col min="2813" max="3057" width="11.42578125" style="4"/>
    <col min="3058" max="3058" width="18.140625" style="4" customWidth="1"/>
    <col min="3059" max="3059" width="6.5703125" style="4" customWidth="1"/>
    <col min="3060" max="3060" width="9.28515625" style="4" bestFit="1" customWidth="1"/>
    <col min="3061" max="3061" width="9.42578125" style="4" bestFit="1" customWidth="1"/>
    <col min="3062" max="3062" width="10.5703125" style="4" bestFit="1" customWidth="1"/>
    <col min="3063" max="3063" width="6.42578125" style="4" bestFit="1" customWidth="1"/>
    <col min="3064" max="3064" width="7.5703125" style="4" bestFit="1" customWidth="1"/>
    <col min="3065" max="3065" width="7.85546875" style="4" bestFit="1" customWidth="1"/>
    <col min="3066" max="3067" width="9.7109375" style="4" bestFit="1" customWidth="1"/>
    <col min="3068" max="3068" width="8.85546875" style="4" customWidth="1"/>
    <col min="3069" max="3313" width="11.42578125" style="4"/>
    <col min="3314" max="3314" width="18.140625" style="4" customWidth="1"/>
    <col min="3315" max="3315" width="6.5703125" style="4" customWidth="1"/>
    <col min="3316" max="3316" width="9.28515625" style="4" bestFit="1" customWidth="1"/>
    <col min="3317" max="3317" width="9.42578125" style="4" bestFit="1" customWidth="1"/>
    <col min="3318" max="3318" width="10.5703125" style="4" bestFit="1" customWidth="1"/>
    <col min="3319" max="3319" width="6.42578125" style="4" bestFit="1" customWidth="1"/>
    <col min="3320" max="3320" width="7.5703125" style="4" bestFit="1" customWidth="1"/>
    <col min="3321" max="3321" width="7.85546875" style="4" bestFit="1" customWidth="1"/>
    <col min="3322" max="3323" width="9.7109375" style="4" bestFit="1" customWidth="1"/>
    <col min="3324" max="3324" width="8.85546875" style="4" customWidth="1"/>
    <col min="3325" max="3569" width="11.42578125" style="4"/>
    <col min="3570" max="3570" width="18.140625" style="4" customWidth="1"/>
    <col min="3571" max="3571" width="6.5703125" style="4" customWidth="1"/>
    <col min="3572" max="3572" width="9.28515625" style="4" bestFit="1" customWidth="1"/>
    <col min="3573" max="3573" width="9.42578125" style="4" bestFit="1" customWidth="1"/>
    <col min="3574" max="3574" width="10.5703125" style="4" bestFit="1" customWidth="1"/>
    <col min="3575" max="3575" width="6.42578125" style="4" bestFit="1" customWidth="1"/>
    <col min="3576" max="3576" width="7.5703125" style="4" bestFit="1" customWidth="1"/>
    <col min="3577" max="3577" width="7.85546875" style="4" bestFit="1" customWidth="1"/>
    <col min="3578" max="3579" width="9.7109375" style="4" bestFit="1" customWidth="1"/>
    <col min="3580" max="3580" width="8.85546875" style="4" customWidth="1"/>
    <col min="3581" max="3825" width="11.42578125" style="4"/>
    <col min="3826" max="3826" width="18.140625" style="4" customWidth="1"/>
    <col min="3827" max="3827" width="6.5703125" style="4" customWidth="1"/>
    <col min="3828" max="3828" width="9.28515625" style="4" bestFit="1" customWidth="1"/>
    <col min="3829" max="3829" width="9.42578125" style="4" bestFit="1" customWidth="1"/>
    <col min="3830" max="3830" width="10.5703125" style="4" bestFit="1" customWidth="1"/>
    <col min="3831" max="3831" width="6.42578125" style="4" bestFit="1" customWidth="1"/>
    <col min="3832" max="3832" width="7.5703125" style="4" bestFit="1" customWidth="1"/>
    <col min="3833" max="3833" width="7.85546875" style="4" bestFit="1" customWidth="1"/>
    <col min="3834" max="3835" width="9.7109375" style="4" bestFit="1" customWidth="1"/>
    <col min="3836" max="3836" width="8.85546875" style="4" customWidth="1"/>
    <col min="3837" max="4081" width="11.42578125" style="4"/>
    <col min="4082" max="4082" width="18.140625" style="4" customWidth="1"/>
    <col min="4083" max="4083" width="6.5703125" style="4" customWidth="1"/>
    <col min="4084" max="4084" width="9.28515625" style="4" bestFit="1" customWidth="1"/>
    <col min="4085" max="4085" width="9.42578125" style="4" bestFit="1" customWidth="1"/>
    <col min="4086" max="4086" width="10.5703125" style="4" bestFit="1" customWidth="1"/>
    <col min="4087" max="4087" width="6.42578125" style="4" bestFit="1" customWidth="1"/>
    <col min="4088" max="4088" width="7.5703125" style="4" bestFit="1" customWidth="1"/>
    <col min="4089" max="4089" width="7.85546875" style="4" bestFit="1" customWidth="1"/>
    <col min="4090" max="4091" width="9.7109375" style="4" bestFit="1" customWidth="1"/>
    <col min="4092" max="4092" width="8.85546875" style="4" customWidth="1"/>
    <col min="4093" max="4337" width="11.42578125" style="4"/>
    <col min="4338" max="4338" width="18.140625" style="4" customWidth="1"/>
    <col min="4339" max="4339" width="6.5703125" style="4" customWidth="1"/>
    <col min="4340" max="4340" width="9.28515625" style="4" bestFit="1" customWidth="1"/>
    <col min="4341" max="4341" width="9.42578125" style="4" bestFit="1" customWidth="1"/>
    <col min="4342" max="4342" width="10.5703125" style="4" bestFit="1" customWidth="1"/>
    <col min="4343" max="4343" width="6.42578125" style="4" bestFit="1" customWidth="1"/>
    <col min="4344" max="4344" width="7.5703125" style="4" bestFit="1" customWidth="1"/>
    <col min="4345" max="4345" width="7.85546875" style="4" bestFit="1" customWidth="1"/>
    <col min="4346" max="4347" width="9.7109375" style="4" bestFit="1" customWidth="1"/>
    <col min="4348" max="4348" width="8.85546875" style="4" customWidth="1"/>
    <col min="4349" max="4593" width="11.42578125" style="4"/>
    <col min="4594" max="4594" width="18.140625" style="4" customWidth="1"/>
    <col min="4595" max="4595" width="6.5703125" style="4" customWidth="1"/>
    <col min="4596" max="4596" width="9.28515625" style="4" bestFit="1" customWidth="1"/>
    <col min="4597" max="4597" width="9.42578125" style="4" bestFit="1" customWidth="1"/>
    <col min="4598" max="4598" width="10.5703125" style="4" bestFit="1" customWidth="1"/>
    <col min="4599" max="4599" width="6.42578125" style="4" bestFit="1" customWidth="1"/>
    <col min="4600" max="4600" width="7.5703125" style="4" bestFit="1" customWidth="1"/>
    <col min="4601" max="4601" width="7.85546875" style="4" bestFit="1" customWidth="1"/>
    <col min="4602" max="4603" width="9.7109375" style="4" bestFit="1" customWidth="1"/>
    <col min="4604" max="4604" width="8.85546875" style="4" customWidth="1"/>
    <col min="4605" max="4849" width="11.42578125" style="4"/>
    <col min="4850" max="4850" width="18.140625" style="4" customWidth="1"/>
    <col min="4851" max="4851" width="6.5703125" style="4" customWidth="1"/>
    <col min="4852" max="4852" width="9.28515625" style="4" bestFit="1" customWidth="1"/>
    <col min="4853" max="4853" width="9.42578125" style="4" bestFit="1" customWidth="1"/>
    <col min="4854" max="4854" width="10.5703125" style="4" bestFit="1" customWidth="1"/>
    <col min="4855" max="4855" width="6.42578125" style="4" bestFit="1" customWidth="1"/>
    <col min="4856" max="4856" width="7.5703125" style="4" bestFit="1" customWidth="1"/>
    <col min="4857" max="4857" width="7.85546875" style="4" bestFit="1" customWidth="1"/>
    <col min="4858" max="4859" width="9.7109375" style="4" bestFit="1" customWidth="1"/>
    <col min="4860" max="4860" width="8.85546875" style="4" customWidth="1"/>
    <col min="4861" max="5105" width="11.42578125" style="4"/>
    <col min="5106" max="5106" width="18.140625" style="4" customWidth="1"/>
    <col min="5107" max="5107" width="6.5703125" style="4" customWidth="1"/>
    <col min="5108" max="5108" width="9.28515625" style="4" bestFit="1" customWidth="1"/>
    <col min="5109" max="5109" width="9.42578125" style="4" bestFit="1" customWidth="1"/>
    <col min="5110" max="5110" width="10.5703125" style="4" bestFit="1" customWidth="1"/>
    <col min="5111" max="5111" width="6.42578125" style="4" bestFit="1" customWidth="1"/>
    <col min="5112" max="5112" width="7.5703125" style="4" bestFit="1" customWidth="1"/>
    <col min="5113" max="5113" width="7.85546875" style="4" bestFit="1" customWidth="1"/>
    <col min="5114" max="5115" width="9.7109375" style="4" bestFit="1" customWidth="1"/>
    <col min="5116" max="5116" width="8.85546875" style="4" customWidth="1"/>
    <col min="5117" max="5361" width="11.42578125" style="4"/>
    <col min="5362" max="5362" width="18.140625" style="4" customWidth="1"/>
    <col min="5363" max="5363" width="6.5703125" style="4" customWidth="1"/>
    <col min="5364" max="5364" width="9.28515625" style="4" bestFit="1" customWidth="1"/>
    <col min="5365" max="5365" width="9.42578125" style="4" bestFit="1" customWidth="1"/>
    <col min="5366" max="5366" width="10.5703125" style="4" bestFit="1" customWidth="1"/>
    <col min="5367" max="5367" width="6.42578125" style="4" bestFit="1" customWidth="1"/>
    <col min="5368" max="5368" width="7.5703125" style="4" bestFit="1" customWidth="1"/>
    <col min="5369" max="5369" width="7.85546875" style="4" bestFit="1" customWidth="1"/>
    <col min="5370" max="5371" width="9.7109375" style="4" bestFit="1" customWidth="1"/>
    <col min="5372" max="5372" width="8.85546875" style="4" customWidth="1"/>
    <col min="5373" max="5617" width="11.42578125" style="4"/>
    <col min="5618" max="5618" width="18.140625" style="4" customWidth="1"/>
    <col min="5619" max="5619" width="6.5703125" style="4" customWidth="1"/>
    <col min="5620" max="5620" width="9.28515625" style="4" bestFit="1" customWidth="1"/>
    <col min="5621" max="5621" width="9.42578125" style="4" bestFit="1" customWidth="1"/>
    <col min="5622" max="5622" width="10.5703125" style="4" bestFit="1" customWidth="1"/>
    <col min="5623" max="5623" width="6.42578125" style="4" bestFit="1" customWidth="1"/>
    <col min="5624" max="5624" width="7.5703125" style="4" bestFit="1" customWidth="1"/>
    <col min="5625" max="5625" width="7.85546875" style="4" bestFit="1" customWidth="1"/>
    <col min="5626" max="5627" width="9.7109375" style="4" bestFit="1" customWidth="1"/>
    <col min="5628" max="5628" width="8.85546875" style="4" customWidth="1"/>
    <col min="5629" max="5873" width="11.42578125" style="4"/>
    <col min="5874" max="5874" width="18.140625" style="4" customWidth="1"/>
    <col min="5875" max="5875" width="6.5703125" style="4" customWidth="1"/>
    <col min="5876" max="5876" width="9.28515625" style="4" bestFit="1" customWidth="1"/>
    <col min="5877" max="5877" width="9.42578125" style="4" bestFit="1" customWidth="1"/>
    <col min="5878" max="5878" width="10.5703125" style="4" bestFit="1" customWidth="1"/>
    <col min="5879" max="5879" width="6.42578125" style="4" bestFit="1" customWidth="1"/>
    <col min="5880" max="5880" width="7.5703125" style="4" bestFit="1" customWidth="1"/>
    <col min="5881" max="5881" width="7.85546875" style="4" bestFit="1" customWidth="1"/>
    <col min="5882" max="5883" width="9.7109375" style="4" bestFit="1" customWidth="1"/>
    <col min="5884" max="5884" width="8.85546875" style="4" customWidth="1"/>
    <col min="5885" max="6129" width="11.42578125" style="4"/>
    <col min="6130" max="6130" width="18.140625" style="4" customWidth="1"/>
    <col min="6131" max="6131" width="6.5703125" style="4" customWidth="1"/>
    <col min="6132" max="6132" width="9.28515625" style="4" bestFit="1" customWidth="1"/>
    <col min="6133" max="6133" width="9.42578125" style="4" bestFit="1" customWidth="1"/>
    <col min="6134" max="6134" width="10.5703125" style="4" bestFit="1" customWidth="1"/>
    <col min="6135" max="6135" width="6.42578125" style="4" bestFit="1" customWidth="1"/>
    <col min="6136" max="6136" width="7.5703125" style="4" bestFit="1" customWidth="1"/>
    <col min="6137" max="6137" width="7.85546875" style="4" bestFit="1" customWidth="1"/>
    <col min="6138" max="6139" width="9.7109375" style="4" bestFit="1" customWidth="1"/>
    <col min="6140" max="6140" width="8.85546875" style="4" customWidth="1"/>
    <col min="6141" max="6385" width="11.42578125" style="4"/>
    <col min="6386" max="6386" width="18.140625" style="4" customWidth="1"/>
    <col min="6387" max="6387" width="6.5703125" style="4" customWidth="1"/>
    <col min="6388" max="6388" width="9.28515625" style="4" bestFit="1" customWidth="1"/>
    <col min="6389" max="6389" width="9.42578125" style="4" bestFit="1" customWidth="1"/>
    <col min="6390" max="6390" width="10.5703125" style="4" bestFit="1" customWidth="1"/>
    <col min="6391" max="6391" width="6.42578125" style="4" bestFit="1" customWidth="1"/>
    <col min="6392" max="6392" width="7.5703125" style="4" bestFit="1" customWidth="1"/>
    <col min="6393" max="6393" width="7.85546875" style="4" bestFit="1" customWidth="1"/>
    <col min="6394" max="6395" width="9.7109375" style="4" bestFit="1" customWidth="1"/>
    <col min="6396" max="6396" width="8.85546875" style="4" customWidth="1"/>
    <col min="6397" max="6641" width="11.42578125" style="4"/>
    <col min="6642" max="6642" width="18.140625" style="4" customWidth="1"/>
    <col min="6643" max="6643" width="6.5703125" style="4" customWidth="1"/>
    <col min="6644" max="6644" width="9.28515625" style="4" bestFit="1" customWidth="1"/>
    <col min="6645" max="6645" width="9.42578125" style="4" bestFit="1" customWidth="1"/>
    <col min="6646" max="6646" width="10.5703125" style="4" bestFit="1" customWidth="1"/>
    <col min="6647" max="6647" width="6.42578125" style="4" bestFit="1" customWidth="1"/>
    <col min="6648" max="6648" width="7.5703125" style="4" bestFit="1" customWidth="1"/>
    <col min="6649" max="6649" width="7.85546875" style="4" bestFit="1" customWidth="1"/>
    <col min="6650" max="6651" width="9.7109375" style="4" bestFit="1" customWidth="1"/>
    <col min="6652" max="6652" width="8.85546875" style="4" customWidth="1"/>
    <col min="6653" max="6897" width="11.42578125" style="4"/>
    <col min="6898" max="6898" width="18.140625" style="4" customWidth="1"/>
    <col min="6899" max="6899" width="6.5703125" style="4" customWidth="1"/>
    <col min="6900" max="6900" width="9.28515625" style="4" bestFit="1" customWidth="1"/>
    <col min="6901" max="6901" width="9.42578125" style="4" bestFit="1" customWidth="1"/>
    <col min="6902" max="6902" width="10.5703125" style="4" bestFit="1" customWidth="1"/>
    <col min="6903" max="6903" width="6.42578125" style="4" bestFit="1" customWidth="1"/>
    <col min="6904" max="6904" width="7.5703125" style="4" bestFit="1" customWidth="1"/>
    <col min="6905" max="6905" width="7.85546875" style="4" bestFit="1" customWidth="1"/>
    <col min="6906" max="6907" width="9.7109375" style="4" bestFit="1" customWidth="1"/>
    <col min="6908" max="6908" width="8.85546875" style="4" customWidth="1"/>
    <col min="6909" max="7153" width="11.42578125" style="4"/>
    <col min="7154" max="7154" width="18.140625" style="4" customWidth="1"/>
    <col min="7155" max="7155" width="6.5703125" style="4" customWidth="1"/>
    <col min="7156" max="7156" width="9.28515625" style="4" bestFit="1" customWidth="1"/>
    <col min="7157" max="7157" width="9.42578125" style="4" bestFit="1" customWidth="1"/>
    <col min="7158" max="7158" width="10.5703125" style="4" bestFit="1" customWidth="1"/>
    <col min="7159" max="7159" width="6.42578125" style="4" bestFit="1" customWidth="1"/>
    <col min="7160" max="7160" width="7.5703125" style="4" bestFit="1" customWidth="1"/>
    <col min="7161" max="7161" width="7.85546875" style="4" bestFit="1" customWidth="1"/>
    <col min="7162" max="7163" width="9.7109375" style="4" bestFit="1" customWidth="1"/>
    <col min="7164" max="7164" width="8.85546875" style="4" customWidth="1"/>
    <col min="7165" max="7409" width="11.42578125" style="4"/>
    <col min="7410" max="7410" width="18.140625" style="4" customWidth="1"/>
    <col min="7411" max="7411" width="6.5703125" style="4" customWidth="1"/>
    <col min="7412" max="7412" width="9.28515625" style="4" bestFit="1" customWidth="1"/>
    <col min="7413" max="7413" width="9.42578125" style="4" bestFit="1" customWidth="1"/>
    <col min="7414" max="7414" width="10.5703125" style="4" bestFit="1" customWidth="1"/>
    <col min="7415" max="7415" width="6.42578125" style="4" bestFit="1" customWidth="1"/>
    <col min="7416" max="7416" width="7.5703125" style="4" bestFit="1" customWidth="1"/>
    <col min="7417" max="7417" width="7.85546875" style="4" bestFit="1" customWidth="1"/>
    <col min="7418" max="7419" width="9.7109375" style="4" bestFit="1" customWidth="1"/>
    <col min="7420" max="7420" width="8.85546875" style="4" customWidth="1"/>
    <col min="7421" max="7665" width="11.42578125" style="4"/>
    <col min="7666" max="7666" width="18.140625" style="4" customWidth="1"/>
    <col min="7667" max="7667" width="6.5703125" style="4" customWidth="1"/>
    <col min="7668" max="7668" width="9.28515625" style="4" bestFit="1" customWidth="1"/>
    <col min="7669" max="7669" width="9.42578125" style="4" bestFit="1" customWidth="1"/>
    <col min="7670" max="7670" width="10.5703125" style="4" bestFit="1" customWidth="1"/>
    <col min="7671" max="7671" width="6.42578125" style="4" bestFit="1" customWidth="1"/>
    <col min="7672" max="7672" width="7.5703125" style="4" bestFit="1" customWidth="1"/>
    <col min="7673" max="7673" width="7.85546875" style="4" bestFit="1" customWidth="1"/>
    <col min="7674" max="7675" width="9.7109375" style="4" bestFit="1" customWidth="1"/>
    <col min="7676" max="7676" width="8.85546875" style="4" customWidth="1"/>
    <col min="7677" max="7921" width="11.42578125" style="4"/>
    <col min="7922" max="7922" width="18.140625" style="4" customWidth="1"/>
    <col min="7923" max="7923" width="6.5703125" style="4" customWidth="1"/>
    <col min="7924" max="7924" width="9.28515625" style="4" bestFit="1" customWidth="1"/>
    <col min="7925" max="7925" width="9.42578125" style="4" bestFit="1" customWidth="1"/>
    <col min="7926" max="7926" width="10.5703125" style="4" bestFit="1" customWidth="1"/>
    <col min="7927" max="7927" width="6.42578125" style="4" bestFit="1" customWidth="1"/>
    <col min="7928" max="7928" width="7.5703125" style="4" bestFit="1" customWidth="1"/>
    <col min="7929" max="7929" width="7.85546875" style="4" bestFit="1" customWidth="1"/>
    <col min="7930" max="7931" width="9.7109375" style="4" bestFit="1" customWidth="1"/>
    <col min="7932" max="7932" width="8.85546875" style="4" customWidth="1"/>
    <col min="7933" max="8177" width="11.42578125" style="4"/>
    <col min="8178" max="8178" width="18.140625" style="4" customWidth="1"/>
    <col min="8179" max="8179" width="6.5703125" style="4" customWidth="1"/>
    <col min="8180" max="8180" width="9.28515625" style="4" bestFit="1" customWidth="1"/>
    <col min="8181" max="8181" width="9.42578125" style="4" bestFit="1" customWidth="1"/>
    <col min="8182" max="8182" width="10.5703125" style="4" bestFit="1" customWidth="1"/>
    <col min="8183" max="8183" width="6.42578125" style="4" bestFit="1" customWidth="1"/>
    <col min="8184" max="8184" width="7.5703125" style="4" bestFit="1" customWidth="1"/>
    <col min="8185" max="8185" width="7.85546875" style="4" bestFit="1" customWidth="1"/>
    <col min="8186" max="8187" width="9.7109375" style="4" bestFit="1" customWidth="1"/>
    <col min="8188" max="8188" width="8.85546875" style="4" customWidth="1"/>
    <col min="8189" max="8433" width="11.42578125" style="4"/>
    <col min="8434" max="8434" width="18.140625" style="4" customWidth="1"/>
    <col min="8435" max="8435" width="6.5703125" style="4" customWidth="1"/>
    <col min="8436" max="8436" width="9.28515625" style="4" bestFit="1" customWidth="1"/>
    <col min="8437" max="8437" width="9.42578125" style="4" bestFit="1" customWidth="1"/>
    <col min="8438" max="8438" width="10.5703125" style="4" bestFit="1" customWidth="1"/>
    <col min="8439" max="8439" width="6.42578125" style="4" bestFit="1" customWidth="1"/>
    <col min="8440" max="8440" width="7.5703125" style="4" bestFit="1" customWidth="1"/>
    <col min="8441" max="8441" width="7.85546875" style="4" bestFit="1" customWidth="1"/>
    <col min="8442" max="8443" width="9.7109375" style="4" bestFit="1" customWidth="1"/>
    <col min="8444" max="8444" width="8.85546875" style="4" customWidth="1"/>
    <col min="8445" max="8689" width="11.42578125" style="4"/>
    <col min="8690" max="8690" width="18.140625" style="4" customWidth="1"/>
    <col min="8691" max="8691" width="6.5703125" style="4" customWidth="1"/>
    <col min="8692" max="8692" width="9.28515625" style="4" bestFit="1" customWidth="1"/>
    <col min="8693" max="8693" width="9.42578125" style="4" bestFit="1" customWidth="1"/>
    <col min="8694" max="8694" width="10.5703125" style="4" bestFit="1" customWidth="1"/>
    <col min="8695" max="8695" width="6.42578125" style="4" bestFit="1" customWidth="1"/>
    <col min="8696" max="8696" width="7.5703125" style="4" bestFit="1" customWidth="1"/>
    <col min="8697" max="8697" width="7.85546875" style="4" bestFit="1" customWidth="1"/>
    <col min="8698" max="8699" width="9.7109375" style="4" bestFit="1" customWidth="1"/>
    <col min="8700" max="8700" width="8.85546875" style="4" customWidth="1"/>
    <col min="8701" max="8945" width="11.42578125" style="4"/>
    <col min="8946" max="8946" width="18.140625" style="4" customWidth="1"/>
    <col min="8947" max="8947" width="6.5703125" style="4" customWidth="1"/>
    <col min="8948" max="8948" width="9.28515625" style="4" bestFit="1" customWidth="1"/>
    <col min="8949" max="8949" width="9.42578125" style="4" bestFit="1" customWidth="1"/>
    <col min="8950" max="8950" width="10.5703125" style="4" bestFit="1" customWidth="1"/>
    <col min="8951" max="8951" width="6.42578125" style="4" bestFit="1" customWidth="1"/>
    <col min="8952" max="8952" width="7.5703125" style="4" bestFit="1" customWidth="1"/>
    <col min="8953" max="8953" width="7.85546875" style="4" bestFit="1" customWidth="1"/>
    <col min="8954" max="8955" width="9.7109375" style="4" bestFit="1" customWidth="1"/>
    <col min="8956" max="8956" width="8.85546875" style="4" customWidth="1"/>
    <col min="8957" max="9201" width="11.42578125" style="4"/>
    <col min="9202" max="9202" width="18.140625" style="4" customWidth="1"/>
    <col min="9203" max="9203" width="6.5703125" style="4" customWidth="1"/>
    <col min="9204" max="9204" width="9.28515625" style="4" bestFit="1" customWidth="1"/>
    <col min="9205" max="9205" width="9.42578125" style="4" bestFit="1" customWidth="1"/>
    <col min="9206" max="9206" width="10.5703125" style="4" bestFit="1" customWidth="1"/>
    <col min="9207" max="9207" width="6.42578125" style="4" bestFit="1" customWidth="1"/>
    <col min="9208" max="9208" width="7.5703125" style="4" bestFit="1" customWidth="1"/>
    <col min="9209" max="9209" width="7.85546875" style="4" bestFit="1" customWidth="1"/>
    <col min="9210" max="9211" width="9.7109375" style="4" bestFit="1" customWidth="1"/>
    <col min="9212" max="9212" width="8.85546875" style="4" customWidth="1"/>
    <col min="9213" max="9457" width="11.42578125" style="4"/>
    <col min="9458" max="9458" width="18.140625" style="4" customWidth="1"/>
    <col min="9459" max="9459" width="6.5703125" style="4" customWidth="1"/>
    <col min="9460" max="9460" width="9.28515625" style="4" bestFit="1" customWidth="1"/>
    <col min="9461" max="9461" width="9.42578125" style="4" bestFit="1" customWidth="1"/>
    <col min="9462" max="9462" width="10.5703125" style="4" bestFit="1" customWidth="1"/>
    <col min="9463" max="9463" width="6.42578125" style="4" bestFit="1" customWidth="1"/>
    <col min="9464" max="9464" width="7.5703125" style="4" bestFit="1" customWidth="1"/>
    <col min="9465" max="9465" width="7.85546875" style="4" bestFit="1" customWidth="1"/>
    <col min="9466" max="9467" width="9.7109375" style="4" bestFit="1" customWidth="1"/>
    <col min="9468" max="9468" width="8.85546875" style="4" customWidth="1"/>
    <col min="9469" max="9713" width="11.42578125" style="4"/>
    <col min="9714" max="9714" width="18.140625" style="4" customWidth="1"/>
    <col min="9715" max="9715" width="6.5703125" style="4" customWidth="1"/>
    <col min="9716" max="9716" width="9.28515625" style="4" bestFit="1" customWidth="1"/>
    <col min="9717" max="9717" width="9.42578125" style="4" bestFit="1" customWidth="1"/>
    <col min="9718" max="9718" width="10.5703125" style="4" bestFit="1" customWidth="1"/>
    <col min="9719" max="9719" width="6.42578125" style="4" bestFit="1" customWidth="1"/>
    <col min="9720" max="9720" width="7.5703125" style="4" bestFit="1" customWidth="1"/>
    <col min="9721" max="9721" width="7.85546875" style="4" bestFit="1" customWidth="1"/>
    <col min="9722" max="9723" width="9.7109375" style="4" bestFit="1" customWidth="1"/>
    <col min="9724" max="9724" width="8.85546875" style="4" customWidth="1"/>
    <col min="9725" max="9969" width="11.42578125" style="4"/>
    <col min="9970" max="9970" width="18.140625" style="4" customWidth="1"/>
    <col min="9971" max="9971" width="6.5703125" style="4" customWidth="1"/>
    <col min="9972" max="9972" width="9.28515625" style="4" bestFit="1" customWidth="1"/>
    <col min="9973" max="9973" width="9.42578125" style="4" bestFit="1" customWidth="1"/>
    <col min="9974" max="9974" width="10.5703125" style="4" bestFit="1" customWidth="1"/>
    <col min="9975" max="9975" width="6.42578125" style="4" bestFit="1" customWidth="1"/>
    <col min="9976" max="9976" width="7.5703125" style="4" bestFit="1" customWidth="1"/>
    <col min="9977" max="9977" width="7.85546875" style="4" bestFit="1" customWidth="1"/>
    <col min="9978" max="9979" width="9.7109375" style="4" bestFit="1" customWidth="1"/>
    <col min="9980" max="9980" width="8.85546875" style="4" customWidth="1"/>
    <col min="9981" max="10225" width="11.42578125" style="4"/>
    <col min="10226" max="10226" width="18.140625" style="4" customWidth="1"/>
    <col min="10227" max="10227" width="6.5703125" style="4" customWidth="1"/>
    <col min="10228" max="10228" width="9.28515625" style="4" bestFit="1" customWidth="1"/>
    <col min="10229" max="10229" width="9.42578125" style="4" bestFit="1" customWidth="1"/>
    <col min="10230" max="10230" width="10.5703125" style="4" bestFit="1" customWidth="1"/>
    <col min="10231" max="10231" width="6.42578125" style="4" bestFit="1" customWidth="1"/>
    <col min="10232" max="10232" width="7.5703125" style="4" bestFit="1" customWidth="1"/>
    <col min="10233" max="10233" width="7.85546875" style="4" bestFit="1" customWidth="1"/>
    <col min="10234" max="10235" width="9.7109375" style="4" bestFit="1" customWidth="1"/>
    <col min="10236" max="10236" width="8.85546875" style="4" customWidth="1"/>
    <col min="10237" max="10481" width="11.42578125" style="4"/>
    <col min="10482" max="10482" width="18.140625" style="4" customWidth="1"/>
    <col min="10483" max="10483" width="6.5703125" style="4" customWidth="1"/>
    <col min="10484" max="10484" width="9.28515625" style="4" bestFit="1" customWidth="1"/>
    <col min="10485" max="10485" width="9.42578125" style="4" bestFit="1" customWidth="1"/>
    <col min="10486" max="10486" width="10.5703125" style="4" bestFit="1" customWidth="1"/>
    <col min="10487" max="10487" width="6.42578125" style="4" bestFit="1" customWidth="1"/>
    <col min="10488" max="10488" width="7.5703125" style="4" bestFit="1" customWidth="1"/>
    <col min="10489" max="10489" width="7.85546875" style="4" bestFit="1" customWidth="1"/>
    <col min="10490" max="10491" width="9.7109375" style="4" bestFit="1" customWidth="1"/>
    <col min="10492" max="10492" width="8.85546875" style="4" customWidth="1"/>
    <col min="10493" max="10737" width="11.42578125" style="4"/>
    <col min="10738" max="10738" width="18.140625" style="4" customWidth="1"/>
    <col min="10739" max="10739" width="6.5703125" style="4" customWidth="1"/>
    <col min="10740" max="10740" width="9.28515625" style="4" bestFit="1" customWidth="1"/>
    <col min="10741" max="10741" width="9.42578125" style="4" bestFit="1" customWidth="1"/>
    <col min="10742" max="10742" width="10.5703125" style="4" bestFit="1" customWidth="1"/>
    <col min="10743" max="10743" width="6.42578125" style="4" bestFit="1" customWidth="1"/>
    <col min="10744" max="10744" width="7.5703125" style="4" bestFit="1" customWidth="1"/>
    <col min="10745" max="10745" width="7.85546875" style="4" bestFit="1" customWidth="1"/>
    <col min="10746" max="10747" width="9.7109375" style="4" bestFit="1" customWidth="1"/>
    <col min="10748" max="10748" width="8.85546875" style="4" customWidth="1"/>
    <col min="10749" max="10993" width="11.42578125" style="4"/>
    <col min="10994" max="10994" width="18.140625" style="4" customWidth="1"/>
    <col min="10995" max="10995" width="6.5703125" style="4" customWidth="1"/>
    <col min="10996" max="10996" width="9.28515625" style="4" bestFit="1" customWidth="1"/>
    <col min="10997" max="10997" width="9.42578125" style="4" bestFit="1" customWidth="1"/>
    <col min="10998" max="10998" width="10.5703125" style="4" bestFit="1" customWidth="1"/>
    <col min="10999" max="10999" width="6.42578125" style="4" bestFit="1" customWidth="1"/>
    <col min="11000" max="11000" width="7.5703125" style="4" bestFit="1" customWidth="1"/>
    <col min="11001" max="11001" width="7.85546875" style="4" bestFit="1" customWidth="1"/>
    <col min="11002" max="11003" width="9.7109375" style="4" bestFit="1" customWidth="1"/>
    <col min="11004" max="11004" width="8.85546875" style="4" customWidth="1"/>
    <col min="11005" max="11249" width="11.42578125" style="4"/>
    <col min="11250" max="11250" width="18.140625" style="4" customWidth="1"/>
    <col min="11251" max="11251" width="6.5703125" style="4" customWidth="1"/>
    <col min="11252" max="11252" width="9.28515625" style="4" bestFit="1" customWidth="1"/>
    <col min="11253" max="11253" width="9.42578125" style="4" bestFit="1" customWidth="1"/>
    <col min="11254" max="11254" width="10.5703125" style="4" bestFit="1" customWidth="1"/>
    <col min="11255" max="11255" width="6.42578125" style="4" bestFit="1" customWidth="1"/>
    <col min="11256" max="11256" width="7.5703125" style="4" bestFit="1" customWidth="1"/>
    <col min="11257" max="11257" width="7.85546875" style="4" bestFit="1" customWidth="1"/>
    <col min="11258" max="11259" width="9.7109375" style="4" bestFit="1" customWidth="1"/>
    <col min="11260" max="11260" width="8.85546875" style="4" customWidth="1"/>
    <col min="11261" max="11505" width="11.42578125" style="4"/>
    <col min="11506" max="11506" width="18.140625" style="4" customWidth="1"/>
    <col min="11507" max="11507" width="6.5703125" style="4" customWidth="1"/>
    <col min="11508" max="11508" width="9.28515625" style="4" bestFit="1" customWidth="1"/>
    <col min="11509" max="11509" width="9.42578125" style="4" bestFit="1" customWidth="1"/>
    <col min="11510" max="11510" width="10.5703125" style="4" bestFit="1" customWidth="1"/>
    <col min="11511" max="11511" width="6.42578125" style="4" bestFit="1" customWidth="1"/>
    <col min="11512" max="11512" width="7.5703125" style="4" bestFit="1" customWidth="1"/>
    <col min="11513" max="11513" width="7.85546875" style="4" bestFit="1" customWidth="1"/>
    <col min="11514" max="11515" width="9.7109375" style="4" bestFit="1" customWidth="1"/>
    <col min="11516" max="11516" width="8.85546875" style="4" customWidth="1"/>
    <col min="11517" max="11761" width="11.42578125" style="4"/>
    <col min="11762" max="11762" width="18.140625" style="4" customWidth="1"/>
    <col min="11763" max="11763" width="6.5703125" style="4" customWidth="1"/>
    <col min="11764" max="11764" width="9.28515625" style="4" bestFit="1" customWidth="1"/>
    <col min="11765" max="11765" width="9.42578125" style="4" bestFit="1" customWidth="1"/>
    <col min="11766" max="11766" width="10.5703125" style="4" bestFit="1" customWidth="1"/>
    <col min="11767" max="11767" width="6.42578125" style="4" bestFit="1" customWidth="1"/>
    <col min="11768" max="11768" width="7.5703125" style="4" bestFit="1" customWidth="1"/>
    <col min="11769" max="11769" width="7.85546875" style="4" bestFit="1" customWidth="1"/>
    <col min="11770" max="11771" width="9.7109375" style="4" bestFit="1" customWidth="1"/>
    <col min="11772" max="11772" width="8.85546875" style="4" customWidth="1"/>
    <col min="11773" max="12017" width="11.42578125" style="4"/>
    <col min="12018" max="12018" width="18.140625" style="4" customWidth="1"/>
    <col min="12019" max="12019" width="6.5703125" style="4" customWidth="1"/>
    <col min="12020" max="12020" width="9.28515625" style="4" bestFit="1" customWidth="1"/>
    <col min="12021" max="12021" width="9.42578125" style="4" bestFit="1" customWidth="1"/>
    <col min="12022" max="12022" width="10.5703125" style="4" bestFit="1" customWidth="1"/>
    <col min="12023" max="12023" width="6.42578125" style="4" bestFit="1" customWidth="1"/>
    <col min="12024" max="12024" width="7.5703125" style="4" bestFit="1" customWidth="1"/>
    <col min="12025" max="12025" width="7.85546875" style="4" bestFit="1" customWidth="1"/>
    <col min="12026" max="12027" width="9.7109375" style="4" bestFit="1" customWidth="1"/>
    <col min="12028" max="12028" width="8.85546875" style="4" customWidth="1"/>
    <col min="12029" max="12273" width="11.42578125" style="4"/>
    <col min="12274" max="12274" width="18.140625" style="4" customWidth="1"/>
    <col min="12275" max="12275" width="6.5703125" style="4" customWidth="1"/>
    <col min="12276" max="12276" width="9.28515625" style="4" bestFit="1" customWidth="1"/>
    <col min="12277" max="12277" width="9.42578125" style="4" bestFit="1" customWidth="1"/>
    <col min="12278" max="12278" width="10.5703125" style="4" bestFit="1" customWidth="1"/>
    <col min="12279" max="12279" width="6.42578125" style="4" bestFit="1" customWidth="1"/>
    <col min="12280" max="12280" width="7.5703125" style="4" bestFit="1" customWidth="1"/>
    <col min="12281" max="12281" width="7.85546875" style="4" bestFit="1" customWidth="1"/>
    <col min="12282" max="12283" width="9.7109375" style="4" bestFit="1" customWidth="1"/>
    <col min="12284" max="12284" width="8.85546875" style="4" customWidth="1"/>
    <col min="12285" max="12529" width="11.42578125" style="4"/>
    <col min="12530" max="12530" width="18.140625" style="4" customWidth="1"/>
    <col min="12531" max="12531" width="6.5703125" style="4" customWidth="1"/>
    <col min="12532" max="12532" width="9.28515625" style="4" bestFit="1" customWidth="1"/>
    <col min="12533" max="12533" width="9.42578125" style="4" bestFit="1" customWidth="1"/>
    <col min="12534" max="12534" width="10.5703125" style="4" bestFit="1" customWidth="1"/>
    <col min="12535" max="12535" width="6.42578125" style="4" bestFit="1" customWidth="1"/>
    <col min="12536" max="12536" width="7.5703125" style="4" bestFit="1" customWidth="1"/>
    <col min="12537" max="12537" width="7.85546875" style="4" bestFit="1" customWidth="1"/>
    <col min="12538" max="12539" width="9.7109375" style="4" bestFit="1" customWidth="1"/>
    <col min="12540" max="12540" width="8.85546875" style="4" customWidth="1"/>
    <col min="12541" max="12785" width="11.42578125" style="4"/>
    <col min="12786" max="12786" width="18.140625" style="4" customWidth="1"/>
    <col min="12787" max="12787" width="6.5703125" style="4" customWidth="1"/>
    <col min="12788" max="12788" width="9.28515625" style="4" bestFit="1" customWidth="1"/>
    <col min="12789" max="12789" width="9.42578125" style="4" bestFit="1" customWidth="1"/>
    <col min="12790" max="12790" width="10.5703125" style="4" bestFit="1" customWidth="1"/>
    <col min="12791" max="12791" width="6.42578125" style="4" bestFit="1" customWidth="1"/>
    <col min="12792" max="12792" width="7.5703125" style="4" bestFit="1" customWidth="1"/>
    <col min="12793" max="12793" width="7.85546875" style="4" bestFit="1" customWidth="1"/>
    <col min="12794" max="12795" width="9.7109375" style="4" bestFit="1" customWidth="1"/>
    <col min="12796" max="12796" width="8.85546875" style="4" customWidth="1"/>
    <col min="12797" max="13041" width="11.42578125" style="4"/>
    <col min="13042" max="13042" width="18.140625" style="4" customWidth="1"/>
    <col min="13043" max="13043" width="6.5703125" style="4" customWidth="1"/>
    <col min="13044" max="13044" width="9.28515625" style="4" bestFit="1" customWidth="1"/>
    <col min="13045" max="13045" width="9.42578125" style="4" bestFit="1" customWidth="1"/>
    <col min="13046" max="13046" width="10.5703125" style="4" bestFit="1" customWidth="1"/>
    <col min="13047" max="13047" width="6.42578125" style="4" bestFit="1" customWidth="1"/>
    <col min="13048" max="13048" width="7.5703125" style="4" bestFit="1" customWidth="1"/>
    <col min="13049" max="13049" width="7.85546875" style="4" bestFit="1" customWidth="1"/>
    <col min="13050" max="13051" width="9.7109375" style="4" bestFit="1" customWidth="1"/>
    <col min="13052" max="13052" width="8.85546875" style="4" customWidth="1"/>
    <col min="13053" max="13297" width="11.42578125" style="4"/>
    <col min="13298" max="13298" width="18.140625" style="4" customWidth="1"/>
    <col min="13299" max="13299" width="6.5703125" style="4" customWidth="1"/>
    <col min="13300" max="13300" width="9.28515625" style="4" bestFit="1" customWidth="1"/>
    <col min="13301" max="13301" width="9.42578125" style="4" bestFit="1" customWidth="1"/>
    <col min="13302" max="13302" width="10.5703125" style="4" bestFit="1" customWidth="1"/>
    <col min="13303" max="13303" width="6.42578125" style="4" bestFit="1" customWidth="1"/>
    <col min="13304" max="13304" width="7.5703125" style="4" bestFit="1" customWidth="1"/>
    <col min="13305" max="13305" width="7.85546875" style="4" bestFit="1" customWidth="1"/>
    <col min="13306" max="13307" width="9.7109375" style="4" bestFit="1" customWidth="1"/>
    <col min="13308" max="13308" width="8.85546875" style="4" customWidth="1"/>
    <col min="13309" max="13553" width="11.42578125" style="4"/>
    <col min="13554" max="13554" width="18.140625" style="4" customWidth="1"/>
    <col min="13555" max="13555" width="6.5703125" style="4" customWidth="1"/>
    <col min="13556" max="13556" width="9.28515625" style="4" bestFit="1" customWidth="1"/>
    <col min="13557" max="13557" width="9.42578125" style="4" bestFit="1" customWidth="1"/>
    <col min="13558" max="13558" width="10.5703125" style="4" bestFit="1" customWidth="1"/>
    <col min="13559" max="13559" width="6.42578125" style="4" bestFit="1" customWidth="1"/>
    <col min="13560" max="13560" width="7.5703125" style="4" bestFit="1" customWidth="1"/>
    <col min="13561" max="13561" width="7.85546875" style="4" bestFit="1" customWidth="1"/>
    <col min="13562" max="13563" width="9.7109375" style="4" bestFit="1" customWidth="1"/>
    <col min="13564" max="13564" width="8.85546875" style="4" customWidth="1"/>
    <col min="13565" max="13809" width="11.42578125" style="4"/>
    <col min="13810" max="13810" width="18.140625" style="4" customWidth="1"/>
    <col min="13811" max="13811" width="6.5703125" style="4" customWidth="1"/>
    <col min="13812" max="13812" width="9.28515625" style="4" bestFit="1" customWidth="1"/>
    <col min="13813" max="13813" width="9.42578125" style="4" bestFit="1" customWidth="1"/>
    <col min="13814" max="13814" width="10.5703125" style="4" bestFit="1" customWidth="1"/>
    <col min="13815" max="13815" width="6.42578125" style="4" bestFit="1" customWidth="1"/>
    <col min="13816" max="13816" width="7.5703125" style="4" bestFit="1" customWidth="1"/>
    <col min="13817" max="13817" width="7.85546875" style="4" bestFit="1" customWidth="1"/>
    <col min="13818" max="13819" width="9.7109375" style="4" bestFit="1" customWidth="1"/>
    <col min="13820" max="13820" width="8.85546875" style="4" customWidth="1"/>
    <col min="13821" max="14065" width="11.42578125" style="4"/>
    <col min="14066" max="14066" width="18.140625" style="4" customWidth="1"/>
    <col min="14067" max="14067" width="6.5703125" style="4" customWidth="1"/>
    <col min="14068" max="14068" width="9.28515625" style="4" bestFit="1" customWidth="1"/>
    <col min="14069" max="14069" width="9.42578125" style="4" bestFit="1" customWidth="1"/>
    <col min="14070" max="14070" width="10.5703125" style="4" bestFit="1" customWidth="1"/>
    <col min="14071" max="14071" width="6.42578125" style="4" bestFit="1" customWidth="1"/>
    <col min="14072" max="14072" width="7.5703125" style="4" bestFit="1" customWidth="1"/>
    <col min="14073" max="14073" width="7.85546875" style="4" bestFit="1" customWidth="1"/>
    <col min="14074" max="14075" width="9.7109375" style="4" bestFit="1" customWidth="1"/>
    <col min="14076" max="14076" width="8.85546875" style="4" customWidth="1"/>
    <col min="14077" max="14321" width="11.42578125" style="4"/>
    <col min="14322" max="14322" width="18.140625" style="4" customWidth="1"/>
    <col min="14323" max="14323" width="6.5703125" style="4" customWidth="1"/>
    <col min="14324" max="14324" width="9.28515625" style="4" bestFit="1" customWidth="1"/>
    <col min="14325" max="14325" width="9.42578125" style="4" bestFit="1" customWidth="1"/>
    <col min="14326" max="14326" width="10.5703125" style="4" bestFit="1" customWidth="1"/>
    <col min="14327" max="14327" width="6.42578125" style="4" bestFit="1" customWidth="1"/>
    <col min="14328" max="14328" width="7.5703125" style="4" bestFit="1" customWidth="1"/>
    <col min="14329" max="14329" width="7.85546875" style="4" bestFit="1" customWidth="1"/>
    <col min="14330" max="14331" width="9.7109375" style="4" bestFit="1" customWidth="1"/>
    <col min="14332" max="14332" width="8.85546875" style="4" customWidth="1"/>
    <col min="14333" max="14577" width="11.42578125" style="4"/>
    <col min="14578" max="14578" width="18.140625" style="4" customWidth="1"/>
    <col min="14579" max="14579" width="6.5703125" style="4" customWidth="1"/>
    <col min="14580" max="14580" width="9.28515625" style="4" bestFit="1" customWidth="1"/>
    <col min="14581" max="14581" width="9.42578125" style="4" bestFit="1" customWidth="1"/>
    <col min="14582" max="14582" width="10.5703125" style="4" bestFit="1" customWidth="1"/>
    <col min="14583" max="14583" width="6.42578125" style="4" bestFit="1" customWidth="1"/>
    <col min="14584" max="14584" width="7.5703125" style="4" bestFit="1" customWidth="1"/>
    <col min="14585" max="14585" width="7.85546875" style="4" bestFit="1" customWidth="1"/>
    <col min="14586" max="14587" width="9.7109375" style="4" bestFit="1" customWidth="1"/>
    <col min="14588" max="14588" width="8.85546875" style="4" customWidth="1"/>
    <col min="14589" max="14833" width="11.42578125" style="4"/>
    <col min="14834" max="14834" width="18.140625" style="4" customWidth="1"/>
    <col min="14835" max="14835" width="6.5703125" style="4" customWidth="1"/>
    <col min="14836" max="14836" width="9.28515625" style="4" bestFit="1" customWidth="1"/>
    <col min="14837" max="14837" width="9.42578125" style="4" bestFit="1" customWidth="1"/>
    <col min="14838" max="14838" width="10.5703125" style="4" bestFit="1" customWidth="1"/>
    <col min="14839" max="14839" width="6.42578125" style="4" bestFit="1" customWidth="1"/>
    <col min="14840" max="14840" width="7.5703125" style="4" bestFit="1" customWidth="1"/>
    <col min="14841" max="14841" width="7.85546875" style="4" bestFit="1" customWidth="1"/>
    <col min="14842" max="14843" width="9.7109375" style="4" bestFit="1" customWidth="1"/>
    <col min="14844" max="14844" width="8.85546875" style="4" customWidth="1"/>
    <col min="14845" max="15089" width="11.42578125" style="4"/>
    <col min="15090" max="15090" width="18.140625" style="4" customWidth="1"/>
    <col min="15091" max="15091" width="6.5703125" style="4" customWidth="1"/>
    <col min="15092" max="15092" width="9.28515625" style="4" bestFit="1" customWidth="1"/>
    <col min="15093" max="15093" width="9.42578125" style="4" bestFit="1" customWidth="1"/>
    <col min="15094" max="15094" width="10.5703125" style="4" bestFit="1" customWidth="1"/>
    <col min="15095" max="15095" width="6.42578125" style="4" bestFit="1" customWidth="1"/>
    <col min="15096" max="15096" width="7.5703125" style="4" bestFit="1" customWidth="1"/>
    <col min="15097" max="15097" width="7.85546875" style="4" bestFit="1" customWidth="1"/>
    <col min="15098" max="15099" width="9.7109375" style="4" bestFit="1" customWidth="1"/>
    <col min="15100" max="15100" width="8.85546875" style="4" customWidth="1"/>
    <col min="15101" max="15345" width="11.42578125" style="4"/>
    <col min="15346" max="15346" width="18.140625" style="4" customWidth="1"/>
    <col min="15347" max="15347" width="6.5703125" style="4" customWidth="1"/>
    <col min="15348" max="15348" width="9.28515625" style="4" bestFit="1" customWidth="1"/>
    <col min="15349" max="15349" width="9.42578125" style="4" bestFit="1" customWidth="1"/>
    <col min="15350" max="15350" width="10.5703125" style="4" bestFit="1" customWidth="1"/>
    <col min="15351" max="15351" width="6.42578125" style="4" bestFit="1" customWidth="1"/>
    <col min="15352" max="15352" width="7.5703125" style="4" bestFit="1" customWidth="1"/>
    <col min="15353" max="15353" width="7.85546875" style="4" bestFit="1" customWidth="1"/>
    <col min="15354" max="15355" width="9.7109375" style="4" bestFit="1" customWidth="1"/>
    <col min="15356" max="15356" width="8.85546875" style="4" customWidth="1"/>
    <col min="15357" max="15601" width="11.42578125" style="4"/>
    <col min="15602" max="15602" width="18.140625" style="4" customWidth="1"/>
    <col min="15603" max="15603" width="6.5703125" style="4" customWidth="1"/>
    <col min="15604" max="15604" width="9.28515625" style="4" bestFit="1" customWidth="1"/>
    <col min="15605" max="15605" width="9.42578125" style="4" bestFit="1" customWidth="1"/>
    <col min="15606" max="15606" width="10.5703125" style="4" bestFit="1" customWidth="1"/>
    <col min="15607" max="15607" width="6.42578125" style="4" bestFit="1" customWidth="1"/>
    <col min="15608" max="15608" width="7.5703125" style="4" bestFit="1" customWidth="1"/>
    <col min="15609" max="15609" width="7.85546875" style="4" bestFit="1" customWidth="1"/>
    <col min="15610" max="15611" width="9.7109375" style="4" bestFit="1" customWidth="1"/>
    <col min="15612" max="15612" width="8.85546875" style="4" customWidth="1"/>
    <col min="15613" max="15857" width="11.42578125" style="4"/>
    <col min="15858" max="15858" width="18.140625" style="4" customWidth="1"/>
    <col min="15859" max="15859" width="6.5703125" style="4" customWidth="1"/>
    <col min="15860" max="15860" width="9.28515625" style="4" bestFit="1" customWidth="1"/>
    <col min="15861" max="15861" width="9.42578125" style="4" bestFit="1" customWidth="1"/>
    <col min="15862" max="15862" width="10.5703125" style="4" bestFit="1" customWidth="1"/>
    <col min="15863" max="15863" width="6.42578125" style="4" bestFit="1" customWidth="1"/>
    <col min="15864" max="15864" width="7.5703125" style="4" bestFit="1" customWidth="1"/>
    <col min="15865" max="15865" width="7.85546875" style="4" bestFit="1" customWidth="1"/>
    <col min="15866" max="15867" width="9.7109375" style="4" bestFit="1" customWidth="1"/>
    <col min="15868" max="15868" width="8.85546875" style="4" customWidth="1"/>
    <col min="15869" max="16113" width="11.42578125" style="4"/>
    <col min="16114" max="16114" width="18.140625" style="4" customWidth="1"/>
    <col min="16115" max="16115" width="6.5703125" style="4" customWidth="1"/>
    <col min="16116" max="16116" width="9.28515625" style="4" bestFit="1" customWidth="1"/>
    <col min="16117" max="16117" width="9.42578125" style="4" bestFit="1" customWidth="1"/>
    <col min="16118" max="16118" width="10.5703125" style="4" bestFit="1" customWidth="1"/>
    <col min="16119" max="16119" width="6.42578125" style="4" bestFit="1" customWidth="1"/>
    <col min="16120" max="16120" width="7.5703125" style="4" bestFit="1" customWidth="1"/>
    <col min="16121" max="16121" width="7.85546875" style="4" bestFit="1" customWidth="1"/>
    <col min="16122" max="16123" width="9.7109375" style="4" bestFit="1" customWidth="1"/>
    <col min="16124" max="16124" width="8.85546875" style="4" customWidth="1"/>
    <col min="16125" max="16384" width="11.42578125" style="79"/>
  </cols>
  <sheetData>
    <row r="1" spans="1:16" s="79" customFormat="1" ht="12.75" customHeight="1" x14ac:dyDescent="0.25">
      <c r="A1" s="440" t="s">
        <v>215</v>
      </c>
      <c r="B1" s="440"/>
      <c r="C1" s="440"/>
      <c r="D1" s="440"/>
      <c r="E1" s="440"/>
      <c r="F1" s="440"/>
      <c r="G1" s="440"/>
      <c r="H1" s="440"/>
      <c r="I1" s="440"/>
      <c r="J1" s="440"/>
      <c r="K1" s="440"/>
      <c r="L1" s="440"/>
      <c r="N1" s="69"/>
      <c r="O1" s="434" t="s">
        <v>178</v>
      </c>
      <c r="P1" s="69"/>
    </row>
    <row r="2" spans="1:16" s="79" customFormat="1" ht="12.75" customHeight="1" x14ac:dyDescent="0.25">
      <c r="A2" s="440" t="s">
        <v>147</v>
      </c>
      <c r="B2" s="440"/>
      <c r="C2" s="440"/>
      <c r="D2" s="440"/>
      <c r="E2" s="440"/>
      <c r="F2" s="440"/>
      <c r="G2" s="440"/>
      <c r="H2" s="440"/>
      <c r="I2" s="440"/>
      <c r="J2" s="440"/>
      <c r="K2" s="440"/>
      <c r="L2" s="440"/>
      <c r="N2" s="69"/>
      <c r="O2" s="434"/>
      <c r="P2" s="69"/>
    </row>
    <row r="3" spans="1:16" s="79" customFormat="1" x14ac:dyDescent="0.25">
      <c r="A3" s="440" t="s">
        <v>328</v>
      </c>
      <c r="B3" s="440"/>
      <c r="C3" s="440"/>
      <c r="D3" s="440"/>
      <c r="E3" s="440"/>
      <c r="F3" s="440"/>
      <c r="G3" s="440"/>
      <c r="H3" s="440"/>
      <c r="I3" s="440"/>
      <c r="J3" s="440"/>
      <c r="K3" s="440"/>
      <c r="L3" s="440"/>
    </row>
    <row r="4" spans="1:16" s="79" customFormat="1" x14ac:dyDescent="0.25">
      <c r="A4" s="440" t="s">
        <v>136</v>
      </c>
      <c r="B4" s="440"/>
      <c r="C4" s="440"/>
      <c r="D4" s="440"/>
      <c r="E4" s="440"/>
      <c r="F4" s="440"/>
      <c r="G4" s="440"/>
      <c r="H4" s="440"/>
      <c r="I4" s="440"/>
      <c r="J4" s="440"/>
      <c r="K4" s="440"/>
      <c r="L4" s="440"/>
    </row>
    <row r="5" spans="1:16" s="79" customFormat="1" x14ac:dyDescent="0.25">
      <c r="A5" s="440" t="s">
        <v>374</v>
      </c>
      <c r="B5" s="440"/>
      <c r="C5" s="440"/>
      <c r="D5" s="440"/>
      <c r="E5" s="440"/>
      <c r="F5" s="440"/>
      <c r="G5" s="440"/>
      <c r="H5" s="440"/>
      <c r="I5" s="440"/>
      <c r="J5" s="440"/>
      <c r="K5" s="440"/>
      <c r="L5" s="440"/>
    </row>
    <row r="6" spans="1:16" s="79" customFormat="1" x14ac:dyDescent="0.25">
      <c r="A6" s="178"/>
      <c r="B6" s="178"/>
      <c r="C6" s="178"/>
      <c r="D6" s="178"/>
      <c r="E6" s="178"/>
      <c r="F6" s="178"/>
      <c r="G6" s="178"/>
      <c r="H6" s="178"/>
      <c r="I6" s="178"/>
      <c r="J6" s="178"/>
      <c r="K6" s="98"/>
      <c r="L6" s="98"/>
    </row>
    <row r="7" spans="1:16" s="93" customFormat="1" ht="37.5" customHeight="1" x14ac:dyDescent="0.25">
      <c r="A7" s="208" t="s">
        <v>77</v>
      </c>
      <c r="B7" s="177" t="s">
        <v>0</v>
      </c>
      <c r="C7" s="152" t="s">
        <v>139</v>
      </c>
      <c r="D7" s="152" t="s">
        <v>58</v>
      </c>
      <c r="E7" s="152" t="s">
        <v>57</v>
      </c>
      <c r="F7" s="152" t="s">
        <v>86</v>
      </c>
      <c r="G7" s="152" t="s">
        <v>60</v>
      </c>
      <c r="H7" s="152" t="s">
        <v>61</v>
      </c>
      <c r="I7" s="152" t="s">
        <v>59</v>
      </c>
      <c r="J7" s="152" t="s">
        <v>87</v>
      </c>
      <c r="K7" s="152" t="s">
        <v>88</v>
      </c>
      <c r="L7" s="152" t="s">
        <v>89</v>
      </c>
    </row>
    <row r="8" spans="1:16" s="79" customFormat="1" ht="15" customHeight="1" x14ac:dyDescent="0.25">
      <c r="A8" s="110" t="s">
        <v>0</v>
      </c>
      <c r="B8" s="114">
        <f>SUM(B9:B35)</f>
        <v>11023</v>
      </c>
      <c r="C8" s="114">
        <f t="shared" ref="C8:L8" si="0">SUM(C9:C35)</f>
        <v>7651</v>
      </c>
      <c r="D8" s="114">
        <f t="shared" si="0"/>
        <v>938</v>
      </c>
      <c r="E8" s="114">
        <f t="shared" si="0"/>
        <v>46</v>
      </c>
      <c r="F8" s="114">
        <f t="shared" si="0"/>
        <v>2</v>
      </c>
      <c r="G8" s="114">
        <f t="shared" si="0"/>
        <v>372</v>
      </c>
      <c r="H8" s="114">
        <f t="shared" si="0"/>
        <v>290</v>
      </c>
      <c r="I8" s="114">
        <f t="shared" si="0"/>
        <v>106</v>
      </c>
      <c r="J8" s="114">
        <f t="shared" si="0"/>
        <v>1184</v>
      </c>
      <c r="K8" s="114">
        <f t="shared" si="0"/>
        <v>228</v>
      </c>
      <c r="L8" s="114">
        <f t="shared" si="0"/>
        <v>206</v>
      </c>
      <c r="N8" s="169"/>
      <c r="O8" s="169"/>
    </row>
    <row r="9" spans="1:16" s="79" customFormat="1" ht="15" customHeight="1" x14ac:dyDescent="0.25">
      <c r="A9" s="98" t="s">
        <v>9</v>
      </c>
      <c r="B9" s="112">
        <f>SUM(C9:L9)</f>
        <v>755</v>
      </c>
      <c r="C9" s="191">
        <v>452</v>
      </c>
      <c r="D9" s="191">
        <v>95</v>
      </c>
      <c r="E9" s="191">
        <v>19</v>
      </c>
      <c r="F9" s="191">
        <v>0</v>
      </c>
      <c r="G9" s="191">
        <v>45</v>
      </c>
      <c r="H9" s="191">
        <v>37</v>
      </c>
      <c r="I9" s="191">
        <v>20</v>
      </c>
      <c r="J9" s="191">
        <v>48</v>
      </c>
      <c r="K9" s="191">
        <v>21</v>
      </c>
      <c r="L9" s="191">
        <v>18</v>
      </c>
      <c r="N9" s="192"/>
      <c r="O9" s="192"/>
    </row>
    <row r="10" spans="1:16" s="79" customFormat="1" ht="15" customHeight="1" x14ac:dyDescent="0.25">
      <c r="A10" s="98" t="s">
        <v>10</v>
      </c>
      <c r="B10" s="112">
        <f t="shared" ref="B10:B35" si="1">SUM(C10:L10)</f>
        <v>961</v>
      </c>
      <c r="C10" s="191">
        <v>493</v>
      </c>
      <c r="D10" s="191">
        <v>202</v>
      </c>
      <c r="E10" s="191">
        <v>10</v>
      </c>
      <c r="F10" s="191">
        <v>0</v>
      </c>
      <c r="G10" s="191">
        <v>59</v>
      </c>
      <c r="H10" s="191">
        <v>50</v>
      </c>
      <c r="I10" s="191">
        <v>12</v>
      </c>
      <c r="J10" s="191">
        <v>70</v>
      </c>
      <c r="K10" s="191">
        <v>21</v>
      </c>
      <c r="L10" s="191">
        <v>44</v>
      </c>
      <c r="N10" s="192"/>
      <c r="O10" s="192"/>
    </row>
    <row r="11" spans="1:16" s="79" customFormat="1" ht="15" customHeight="1" x14ac:dyDescent="0.25">
      <c r="A11" s="98" t="s">
        <v>11</v>
      </c>
      <c r="B11" s="112">
        <f t="shared" si="1"/>
        <v>716</v>
      </c>
      <c r="C11" s="191">
        <v>478</v>
      </c>
      <c r="D11" s="191">
        <v>65</v>
      </c>
      <c r="E11" s="191">
        <v>3</v>
      </c>
      <c r="F11" s="191">
        <v>0</v>
      </c>
      <c r="G11" s="191">
        <v>38</v>
      </c>
      <c r="H11" s="191">
        <v>30</v>
      </c>
      <c r="I11" s="191">
        <v>11</v>
      </c>
      <c r="J11" s="191">
        <v>52</v>
      </c>
      <c r="K11" s="191">
        <v>10</v>
      </c>
      <c r="L11" s="191">
        <v>29</v>
      </c>
      <c r="N11" s="192"/>
      <c r="O11" s="192"/>
    </row>
    <row r="12" spans="1:16" s="79" customFormat="1" ht="15" customHeight="1" x14ac:dyDescent="0.25">
      <c r="A12" s="98" t="s">
        <v>12</v>
      </c>
      <c r="B12" s="112">
        <f t="shared" si="1"/>
        <v>538</v>
      </c>
      <c r="C12" s="191">
        <v>387</v>
      </c>
      <c r="D12" s="191">
        <v>28</v>
      </c>
      <c r="E12" s="191">
        <v>0</v>
      </c>
      <c r="F12" s="191">
        <v>0</v>
      </c>
      <c r="G12" s="191">
        <v>15</v>
      </c>
      <c r="H12" s="191">
        <v>11</v>
      </c>
      <c r="I12" s="191">
        <v>7</v>
      </c>
      <c r="J12" s="191">
        <v>65</v>
      </c>
      <c r="K12" s="191">
        <v>15</v>
      </c>
      <c r="L12" s="191">
        <v>10</v>
      </c>
      <c r="N12" s="192"/>
      <c r="O12" s="192"/>
    </row>
    <row r="13" spans="1:16" s="79" customFormat="1" ht="15" customHeight="1" x14ac:dyDescent="0.25">
      <c r="A13" s="98" t="s">
        <v>13</v>
      </c>
      <c r="B13" s="112">
        <f t="shared" si="1"/>
        <v>169</v>
      </c>
      <c r="C13" s="191">
        <v>120</v>
      </c>
      <c r="D13" s="191">
        <v>20</v>
      </c>
      <c r="E13" s="191">
        <v>0</v>
      </c>
      <c r="F13" s="191">
        <v>0</v>
      </c>
      <c r="G13" s="191">
        <v>5</v>
      </c>
      <c r="H13" s="191">
        <v>2</v>
      </c>
      <c r="I13" s="191">
        <v>0</v>
      </c>
      <c r="J13" s="191">
        <v>15</v>
      </c>
      <c r="K13" s="191">
        <v>4</v>
      </c>
      <c r="L13" s="191">
        <v>3</v>
      </c>
      <c r="N13" s="192"/>
      <c r="O13" s="192"/>
    </row>
    <row r="14" spans="1:16" s="79" customFormat="1" ht="15" customHeight="1" x14ac:dyDescent="0.25">
      <c r="A14" s="98" t="s">
        <v>14</v>
      </c>
      <c r="B14" s="112">
        <f t="shared" si="1"/>
        <v>356</v>
      </c>
      <c r="C14" s="191">
        <v>260</v>
      </c>
      <c r="D14" s="191">
        <v>15</v>
      </c>
      <c r="E14" s="191">
        <v>0</v>
      </c>
      <c r="F14" s="191">
        <v>0</v>
      </c>
      <c r="G14" s="191">
        <v>5</v>
      </c>
      <c r="H14" s="191">
        <v>4</v>
      </c>
      <c r="I14" s="191">
        <v>2</v>
      </c>
      <c r="J14" s="191">
        <v>56</v>
      </c>
      <c r="K14" s="191">
        <v>14</v>
      </c>
      <c r="L14" s="191">
        <v>0</v>
      </c>
      <c r="N14" s="192"/>
      <c r="O14" s="192"/>
    </row>
    <row r="15" spans="1:16" s="79" customFormat="1" ht="15" customHeight="1" x14ac:dyDescent="0.25">
      <c r="A15" s="98" t="s">
        <v>15</v>
      </c>
      <c r="B15" s="112">
        <f t="shared" si="1"/>
        <v>104</v>
      </c>
      <c r="C15" s="191">
        <v>84</v>
      </c>
      <c r="D15" s="191">
        <v>8</v>
      </c>
      <c r="E15" s="191">
        <v>0</v>
      </c>
      <c r="F15" s="191">
        <v>0</v>
      </c>
      <c r="G15" s="191">
        <v>0</v>
      </c>
      <c r="H15" s="191">
        <v>0</v>
      </c>
      <c r="I15" s="191">
        <v>0</v>
      </c>
      <c r="J15" s="191">
        <v>11</v>
      </c>
      <c r="K15" s="191">
        <v>1</v>
      </c>
      <c r="L15" s="191">
        <v>0</v>
      </c>
      <c r="N15" s="192"/>
      <c r="O15" s="192"/>
    </row>
    <row r="16" spans="1:16" s="79" customFormat="1" ht="15" customHeight="1" x14ac:dyDescent="0.25">
      <c r="A16" s="98" t="s">
        <v>16</v>
      </c>
      <c r="B16" s="112">
        <f t="shared" si="1"/>
        <v>1005</v>
      </c>
      <c r="C16" s="191">
        <v>675</v>
      </c>
      <c r="D16" s="191">
        <v>86</v>
      </c>
      <c r="E16" s="191">
        <v>1</v>
      </c>
      <c r="F16" s="191">
        <v>0</v>
      </c>
      <c r="G16" s="191">
        <v>36</v>
      </c>
      <c r="H16" s="191">
        <v>26</v>
      </c>
      <c r="I16" s="191">
        <v>10</v>
      </c>
      <c r="J16" s="191">
        <v>114</v>
      </c>
      <c r="K16" s="191">
        <v>39</v>
      </c>
      <c r="L16" s="191">
        <v>18</v>
      </c>
      <c r="N16" s="192"/>
      <c r="O16" s="192"/>
    </row>
    <row r="17" spans="1:15" s="79" customFormat="1" ht="15" customHeight="1" x14ac:dyDescent="0.25">
      <c r="A17" s="98" t="s">
        <v>17</v>
      </c>
      <c r="B17" s="112">
        <f t="shared" si="1"/>
        <v>468</v>
      </c>
      <c r="C17" s="191">
        <v>319</v>
      </c>
      <c r="D17" s="191">
        <v>48</v>
      </c>
      <c r="E17" s="191">
        <v>0</v>
      </c>
      <c r="F17" s="191">
        <v>0</v>
      </c>
      <c r="G17" s="191">
        <v>4</v>
      </c>
      <c r="H17" s="191">
        <v>3</v>
      </c>
      <c r="I17" s="191">
        <v>2</v>
      </c>
      <c r="J17" s="191">
        <v>76</v>
      </c>
      <c r="K17" s="191">
        <v>13</v>
      </c>
      <c r="L17" s="191">
        <v>3</v>
      </c>
      <c r="N17" s="192"/>
      <c r="O17" s="192"/>
    </row>
    <row r="18" spans="1:15" s="79" customFormat="1" ht="15" customHeight="1" x14ac:dyDescent="0.25">
      <c r="A18" s="98" t="s">
        <v>18</v>
      </c>
      <c r="B18" s="112">
        <f t="shared" si="1"/>
        <v>498</v>
      </c>
      <c r="C18" s="191">
        <v>396</v>
      </c>
      <c r="D18" s="191">
        <v>23</v>
      </c>
      <c r="E18" s="191">
        <v>0</v>
      </c>
      <c r="F18" s="191">
        <v>0</v>
      </c>
      <c r="G18" s="191">
        <v>9</v>
      </c>
      <c r="H18" s="191">
        <v>6</v>
      </c>
      <c r="I18" s="191">
        <v>2</v>
      </c>
      <c r="J18" s="191">
        <v>52</v>
      </c>
      <c r="K18" s="191">
        <v>7</v>
      </c>
      <c r="L18" s="191">
        <v>3</v>
      </c>
      <c r="N18" s="192"/>
      <c r="O18" s="192"/>
    </row>
    <row r="19" spans="1:15" s="79" customFormat="1" ht="15" customHeight="1" x14ac:dyDescent="0.25">
      <c r="A19" s="98" t="s">
        <v>19</v>
      </c>
      <c r="B19" s="112">
        <f t="shared" si="1"/>
        <v>211</v>
      </c>
      <c r="C19" s="191">
        <v>187</v>
      </c>
      <c r="D19" s="191">
        <v>3</v>
      </c>
      <c r="E19" s="191">
        <v>0</v>
      </c>
      <c r="F19" s="191">
        <v>0</v>
      </c>
      <c r="G19" s="191">
        <v>0</v>
      </c>
      <c r="H19" s="191">
        <v>0</v>
      </c>
      <c r="I19" s="191">
        <v>1</v>
      </c>
      <c r="J19" s="191">
        <v>20</v>
      </c>
      <c r="K19" s="191">
        <v>0</v>
      </c>
      <c r="L19" s="191">
        <v>0</v>
      </c>
      <c r="N19" s="192"/>
      <c r="O19" s="192"/>
    </row>
    <row r="20" spans="1:15" s="79" customFormat="1" ht="15" customHeight="1" x14ac:dyDescent="0.25">
      <c r="A20" s="193" t="s">
        <v>20</v>
      </c>
      <c r="B20" s="112">
        <f t="shared" si="1"/>
        <v>798</v>
      </c>
      <c r="C20" s="191">
        <v>558</v>
      </c>
      <c r="D20" s="191">
        <v>77</v>
      </c>
      <c r="E20" s="191">
        <v>4</v>
      </c>
      <c r="F20" s="191">
        <v>1</v>
      </c>
      <c r="G20" s="191">
        <v>20</v>
      </c>
      <c r="H20" s="191">
        <v>16</v>
      </c>
      <c r="I20" s="191">
        <v>2</v>
      </c>
      <c r="J20" s="191">
        <v>94</v>
      </c>
      <c r="K20" s="191">
        <v>15</v>
      </c>
      <c r="L20" s="191">
        <v>11</v>
      </c>
      <c r="N20" s="192"/>
      <c r="O20" s="192"/>
    </row>
    <row r="21" spans="1:15" s="79" customFormat="1" ht="15" customHeight="1" x14ac:dyDescent="0.25">
      <c r="A21" s="98" t="s">
        <v>21</v>
      </c>
      <c r="B21" s="112">
        <f t="shared" si="1"/>
        <v>266</v>
      </c>
      <c r="C21" s="191">
        <v>213</v>
      </c>
      <c r="D21" s="191">
        <v>16</v>
      </c>
      <c r="E21" s="191">
        <v>0</v>
      </c>
      <c r="F21" s="191">
        <v>0</v>
      </c>
      <c r="G21" s="191">
        <v>3</v>
      </c>
      <c r="H21" s="191">
        <v>2</v>
      </c>
      <c r="I21" s="191">
        <v>0</v>
      </c>
      <c r="J21" s="191">
        <v>27</v>
      </c>
      <c r="K21" s="191">
        <v>2</v>
      </c>
      <c r="L21" s="191">
        <v>3</v>
      </c>
      <c r="N21" s="192"/>
      <c r="O21" s="192"/>
    </row>
    <row r="22" spans="1:15" s="79" customFormat="1" ht="15" customHeight="1" x14ac:dyDescent="0.25">
      <c r="A22" s="98" t="s">
        <v>22</v>
      </c>
      <c r="B22" s="112">
        <f t="shared" si="1"/>
        <v>1017</v>
      </c>
      <c r="C22" s="191">
        <v>611</v>
      </c>
      <c r="D22" s="191">
        <v>109</v>
      </c>
      <c r="E22" s="191">
        <v>5</v>
      </c>
      <c r="F22" s="191">
        <v>1</v>
      </c>
      <c r="G22" s="191">
        <v>66</v>
      </c>
      <c r="H22" s="191">
        <v>55</v>
      </c>
      <c r="I22" s="191">
        <v>13</v>
      </c>
      <c r="J22" s="191">
        <v>99</v>
      </c>
      <c r="K22" s="191">
        <v>24</v>
      </c>
      <c r="L22" s="191">
        <v>34</v>
      </c>
      <c r="N22" s="192"/>
      <c r="O22" s="192"/>
    </row>
    <row r="23" spans="1:15" s="79" customFormat="1" ht="15" customHeight="1" x14ac:dyDescent="0.25">
      <c r="A23" s="98" t="s">
        <v>23</v>
      </c>
      <c r="B23" s="112">
        <f t="shared" si="1"/>
        <v>176</v>
      </c>
      <c r="C23" s="191">
        <v>143</v>
      </c>
      <c r="D23" s="191">
        <v>4</v>
      </c>
      <c r="E23" s="191">
        <v>0</v>
      </c>
      <c r="F23" s="191">
        <v>0</v>
      </c>
      <c r="G23" s="191">
        <v>1</v>
      </c>
      <c r="H23" s="191">
        <v>1</v>
      </c>
      <c r="I23" s="191">
        <v>1</v>
      </c>
      <c r="J23" s="191">
        <v>22</v>
      </c>
      <c r="K23" s="191">
        <v>4</v>
      </c>
      <c r="L23" s="191">
        <v>0</v>
      </c>
      <c r="N23" s="192"/>
      <c r="O23" s="192"/>
    </row>
    <row r="24" spans="1:15" s="79" customFormat="1" ht="15" customHeight="1" x14ac:dyDescent="0.25">
      <c r="A24" s="98" t="s">
        <v>24</v>
      </c>
      <c r="B24" s="112">
        <f t="shared" si="1"/>
        <v>269</v>
      </c>
      <c r="C24" s="191">
        <v>191</v>
      </c>
      <c r="D24" s="191">
        <v>21</v>
      </c>
      <c r="E24" s="191">
        <v>0</v>
      </c>
      <c r="F24" s="191">
        <v>0</v>
      </c>
      <c r="G24" s="191">
        <v>10</v>
      </c>
      <c r="H24" s="191">
        <v>9</v>
      </c>
      <c r="I24" s="191">
        <v>5</v>
      </c>
      <c r="J24" s="191">
        <v>23</v>
      </c>
      <c r="K24" s="191">
        <v>2</v>
      </c>
      <c r="L24" s="191">
        <v>8</v>
      </c>
      <c r="N24" s="192"/>
      <c r="O24" s="192"/>
    </row>
    <row r="25" spans="1:15" s="79" customFormat="1" ht="15" customHeight="1" x14ac:dyDescent="0.25">
      <c r="A25" s="98" t="s">
        <v>25</v>
      </c>
      <c r="B25" s="112">
        <f t="shared" si="1"/>
        <v>178</v>
      </c>
      <c r="C25" s="191">
        <v>128</v>
      </c>
      <c r="D25" s="191">
        <v>8</v>
      </c>
      <c r="E25" s="191">
        <v>1</v>
      </c>
      <c r="F25" s="191">
        <v>0</v>
      </c>
      <c r="G25" s="191">
        <v>4</v>
      </c>
      <c r="H25" s="191">
        <v>5</v>
      </c>
      <c r="I25" s="191">
        <v>3</v>
      </c>
      <c r="J25" s="191">
        <v>24</v>
      </c>
      <c r="K25" s="191">
        <v>4</v>
      </c>
      <c r="L25" s="191">
        <v>1</v>
      </c>
      <c r="N25" s="192"/>
      <c r="O25" s="192"/>
    </row>
    <row r="26" spans="1:15" s="79" customFormat="1" ht="15" customHeight="1" x14ac:dyDescent="0.25">
      <c r="A26" s="98" t="s">
        <v>26</v>
      </c>
      <c r="B26" s="112">
        <f t="shared" si="1"/>
        <v>237</v>
      </c>
      <c r="C26" s="191">
        <v>156</v>
      </c>
      <c r="D26" s="191">
        <v>14</v>
      </c>
      <c r="E26" s="191">
        <v>0</v>
      </c>
      <c r="F26" s="191">
        <v>0</v>
      </c>
      <c r="G26" s="191">
        <v>13</v>
      </c>
      <c r="H26" s="191">
        <v>5</v>
      </c>
      <c r="I26" s="191">
        <v>4</v>
      </c>
      <c r="J26" s="191">
        <v>39</v>
      </c>
      <c r="K26" s="191">
        <v>3</v>
      </c>
      <c r="L26" s="191">
        <v>3</v>
      </c>
      <c r="N26" s="192"/>
      <c r="O26" s="192"/>
    </row>
    <row r="27" spans="1:15" s="79" customFormat="1" ht="15" customHeight="1" x14ac:dyDescent="0.25">
      <c r="A27" s="98" t="s">
        <v>27</v>
      </c>
      <c r="B27" s="112">
        <f t="shared" si="1"/>
        <v>171</v>
      </c>
      <c r="C27" s="191">
        <v>138</v>
      </c>
      <c r="D27" s="191">
        <v>10</v>
      </c>
      <c r="E27" s="191">
        <v>1</v>
      </c>
      <c r="F27" s="191">
        <v>0</v>
      </c>
      <c r="G27" s="191">
        <v>3</v>
      </c>
      <c r="H27" s="191">
        <v>2</v>
      </c>
      <c r="I27" s="191">
        <v>1</v>
      </c>
      <c r="J27" s="191">
        <v>12</v>
      </c>
      <c r="K27" s="191">
        <v>2</v>
      </c>
      <c r="L27" s="191">
        <v>2</v>
      </c>
      <c r="N27" s="192"/>
      <c r="O27" s="192"/>
    </row>
    <row r="28" spans="1:15" s="79" customFormat="1" ht="15" customHeight="1" x14ac:dyDescent="0.25">
      <c r="A28" s="98" t="s">
        <v>28</v>
      </c>
      <c r="B28" s="112">
        <f t="shared" si="1"/>
        <v>344</v>
      </c>
      <c r="C28" s="191">
        <v>239</v>
      </c>
      <c r="D28" s="191">
        <v>21</v>
      </c>
      <c r="E28" s="191">
        <v>0</v>
      </c>
      <c r="F28" s="191">
        <v>0</v>
      </c>
      <c r="G28" s="191">
        <v>11</v>
      </c>
      <c r="H28" s="191">
        <v>10</v>
      </c>
      <c r="I28" s="191">
        <v>3</v>
      </c>
      <c r="J28" s="191">
        <v>43</v>
      </c>
      <c r="K28" s="191">
        <v>12</v>
      </c>
      <c r="L28" s="191">
        <v>5</v>
      </c>
      <c r="N28" s="192"/>
      <c r="O28" s="192"/>
    </row>
    <row r="29" spans="1:15" s="79" customFormat="1" ht="15" customHeight="1" x14ac:dyDescent="0.25">
      <c r="A29" s="98" t="s">
        <v>29</v>
      </c>
      <c r="B29" s="112">
        <f t="shared" si="1"/>
        <v>314</v>
      </c>
      <c r="C29" s="191">
        <v>261</v>
      </c>
      <c r="D29" s="191">
        <v>3</v>
      </c>
      <c r="E29" s="191">
        <v>0</v>
      </c>
      <c r="F29" s="191">
        <v>0</v>
      </c>
      <c r="G29" s="191">
        <v>2</v>
      </c>
      <c r="H29" s="191">
        <v>1</v>
      </c>
      <c r="I29" s="191">
        <v>1</v>
      </c>
      <c r="J29" s="191">
        <v>42</v>
      </c>
      <c r="K29" s="191">
        <v>4</v>
      </c>
      <c r="L29" s="191">
        <v>0</v>
      </c>
      <c r="N29" s="192"/>
      <c r="O29" s="192"/>
    </row>
    <row r="30" spans="1:15" s="79" customFormat="1" ht="15" customHeight="1" x14ac:dyDescent="0.25">
      <c r="A30" s="98" t="s">
        <v>30</v>
      </c>
      <c r="B30" s="112">
        <f t="shared" si="1"/>
        <v>165</v>
      </c>
      <c r="C30" s="191">
        <v>128</v>
      </c>
      <c r="D30" s="191">
        <v>12</v>
      </c>
      <c r="E30" s="191">
        <v>1</v>
      </c>
      <c r="F30" s="191">
        <v>0</v>
      </c>
      <c r="G30" s="191">
        <v>6</v>
      </c>
      <c r="H30" s="191">
        <v>1</v>
      </c>
      <c r="I30" s="191">
        <v>1</v>
      </c>
      <c r="J30" s="191">
        <v>13</v>
      </c>
      <c r="K30" s="191">
        <v>1</v>
      </c>
      <c r="L30" s="191">
        <v>2</v>
      </c>
      <c r="N30" s="192"/>
      <c r="O30" s="192"/>
    </row>
    <row r="31" spans="1:15" s="79" customFormat="1" ht="15" customHeight="1" x14ac:dyDescent="0.25">
      <c r="A31" s="98" t="s">
        <v>31</v>
      </c>
      <c r="B31" s="112">
        <f t="shared" si="1"/>
        <v>229</v>
      </c>
      <c r="C31" s="191">
        <v>190</v>
      </c>
      <c r="D31" s="191">
        <v>5</v>
      </c>
      <c r="E31" s="191">
        <v>0</v>
      </c>
      <c r="F31" s="191">
        <v>0</v>
      </c>
      <c r="G31" s="191">
        <v>2</v>
      </c>
      <c r="H31" s="191">
        <v>1</v>
      </c>
      <c r="I31" s="191">
        <v>0</v>
      </c>
      <c r="J31" s="191">
        <v>27</v>
      </c>
      <c r="K31" s="191">
        <v>3</v>
      </c>
      <c r="L31" s="191">
        <v>1</v>
      </c>
      <c r="N31" s="192"/>
      <c r="O31" s="192"/>
    </row>
    <row r="32" spans="1:15" s="79" customFormat="1" ht="15" customHeight="1" x14ac:dyDescent="0.25">
      <c r="A32" s="98" t="s">
        <v>32</v>
      </c>
      <c r="B32" s="112">
        <f t="shared" si="1"/>
        <v>79</v>
      </c>
      <c r="C32" s="191">
        <v>65</v>
      </c>
      <c r="D32" s="191">
        <v>3</v>
      </c>
      <c r="E32" s="191">
        <v>0</v>
      </c>
      <c r="F32" s="191">
        <v>0</v>
      </c>
      <c r="G32" s="191">
        <v>1</v>
      </c>
      <c r="H32" s="191">
        <v>1</v>
      </c>
      <c r="I32" s="191">
        <v>0</v>
      </c>
      <c r="J32" s="191">
        <v>9</v>
      </c>
      <c r="K32" s="191">
        <v>0</v>
      </c>
      <c r="L32" s="191">
        <v>0</v>
      </c>
      <c r="N32" s="192"/>
      <c r="O32" s="192"/>
    </row>
    <row r="33" spans="1:15" s="79" customFormat="1" ht="15" customHeight="1" x14ac:dyDescent="0.25">
      <c r="A33" s="98" t="s">
        <v>33</v>
      </c>
      <c r="B33" s="112">
        <f t="shared" si="1"/>
        <v>478</v>
      </c>
      <c r="C33" s="191">
        <v>379</v>
      </c>
      <c r="D33" s="191">
        <v>18</v>
      </c>
      <c r="E33" s="191">
        <v>1</v>
      </c>
      <c r="F33" s="191">
        <v>0</v>
      </c>
      <c r="G33" s="191">
        <v>6</v>
      </c>
      <c r="H33" s="191">
        <v>7</v>
      </c>
      <c r="I33" s="191">
        <v>3</v>
      </c>
      <c r="J33" s="191">
        <v>62</v>
      </c>
      <c r="K33" s="191">
        <v>1</v>
      </c>
      <c r="L33" s="191">
        <v>1</v>
      </c>
      <c r="N33" s="192"/>
      <c r="O33" s="192"/>
    </row>
    <row r="34" spans="1:15" s="79" customFormat="1" ht="15" customHeight="1" x14ac:dyDescent="0.25">
      <c r="A34" s="98" t="s">
        <v>34</v>
      </c>
      <c r="B34" s="112">
        <f t="shared" si="1"/>
        <v>449</v>
      </c>
      <c r="C34" s="191">
        <v>333</v>
      </c>
      <c r="D34" s="191">
        <v>23</v>
      </c>
      <c r="E34" s="191">
        <v>0</v>
      </c>
      <c r="F34" s="191">
        <v>0</v>
      </c>
      <c r="G34" s="191">
        <v>8</v>
      </c>
      <c r="H34" s="191">
        <v>5</v>
      </c>
      <c r="I34" s="191">
        <v>2</v>
      </c>
      <c r="J34" s="191">
        <v>65</v>
      </c>
      <c r="K34" s="191">
        <v>6</v>
      </c>
      <c r="L34" s="191">
        <v>7</v>
      </c>
      <c r="N34" s="192"/>
      <c r="O34" s="192"/>
    </row>
    <row r="35" spans="1:15" s="79" customFormat="1" ht="15" customHeight="1" thickBot="1" x14ac:dyDescent="0.3">
      <c r="A35" s="135" t="s">
        <v>35</v>
      </c>
      <c r="B35" s="139">
        <f t="shared" si="1"/>
        <v>72</v>
      </c>
      <c r="C35" s="200">
        <v>67</v>
      </c>
      <c r="D35" s="200">
        <v>1</v>
      </c>
      <c r="E35" s="200">
        <v>0</v>
      </c>
      <c r="F35" s="200">
        <v>0</v>
      </c>
      <c r="G35" s="200">
        <v>0</v>
      </c>
      <c r="H35" s="200">
        <v>0</v>
      </c>
      <c r="I35" s="200">
        <v>0</v>
      </c>
      <c r="J35" s="200">
        <v>4</v>
      </c>
      <c r="K35" s="200">
        <v>0</v>
      </c>
      <c r="L35" s="200">
        <v>0</v>
      </c>
      <c r="N35" s="192"/>
      <c r="O35" s="192"/>
    </row>
    <row r="36" spans="1:15" s="79" customFormat="1" ht="45.75" customHeight="1" x14ac:dyDescent="0.25">
      <c r="A36" s="420" t="s">
        <v>402</v>
      </c>
      <c r="B36" s="420"/>
      <c r="C36" s="420"/>
      <c r="D36" s="420"/>
      <c r="E36" s="420"/>
      <c r="F36" s="420"/>
      <c r="G36" s="420"/>
      <c r="H36" s="420"/>
      <c r="I36" s="420"/>
      <c r="J36" s="420"/>
      <c r="K36" s="420"/>
      <c r="L36" s="420"/>
    </row>
    <row r="37" spans="1:15" s="79" customFormat="1" ht="12.75" customHeight="1" x14ac:dyDescent="0.25">
      <c r="A37" s="435" t="s">
        <v>366</v>
      </c>
      <c r="B37" s="435"/>
      <c r="C37" s="435"/>
      <c r="D37" s="435"/>
      <c r="E37" s="435"/>
      <c r="F37" s="435"/>
      <c r="G37" s="435"/>
      <c r="H37" s="435"/>
      <c r="I37" s="435"/>
      <c r="J37" s="435"/>
      <c r="K37" s="435"/>
      <c r="L37" s="435"/>
    </row>
  </sheetData>
  <mergeCells count="8">
    <mergeCell ref="A37:L37"/>
    <mergeCell ref="O1:O2"/>
    <mergeCell ref="A36:L36"/>
    <mergeCell ref="A1:L1"/>
    <mergeCell ref="A2:L2"/>
    <mergeCell ref="A3:L3"/>
    <mergeCell ref="A4:L4"/>
    <mergeCell ref="A5:L5"/>
  </mergeCells>
  <hyperlinks>
    <hyperlink ref="O1" location="INDICE!A1" display="INDICE"/>
  </hyperlinks>
  <printOptions horizontalCentered="1"/>
  <pageMargins left="0.70866141732283472" right="0.70866141732283472" top="0.74803149606299213" bottom="0.74803149606299213" header="0.31496062992125984" footer="0.31496062992125984"/>
  <pageSetup scale="8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
  <sheetViews>
    <sheetView showGridLines="0" workbookViewId="0">
      <selection activeCell="K13" sqref="K13"/>
    </sheetView>
  </sheetViews>
  <sheetFormatPr baseColWidth="10" defaultRowHeight="12.75" x14ac:dyDescent="0.25"/>
  <cols>
    <col min="1" max="1" width="19.7109375" style="190" bestFit="1" customWidth="1"/>
    <col min="2" max="8" width="9.7109375" style="176" customWidth="1"/>
    <col min="9" max="9" width="11.42578125" style="79"/>
    <col min="10" max="10" width="8.5703125" style="79" bestFit="1" customWidth="1"/>
    <col min="11" max="11" width="11.140625" style="79" bestFit="1" customWidth="1"/>
    <col min="12" max="12" width="11.140625" style="79" customWidth="1"/>
    <col min="13" max="13" width="7.5703125" style="79" bestFit="1" customWidth="1"/>
    <col min="14" max="14" width="8.85546875" style="79" bestFit="1" customWidth="1"/>
    <col min="15" max="15" width="7.42578125" style="79" bestFit="1" customWidth="1"/>
    <col min="16" max="16" width="8.7109375" style="79" bestFit="1" customWidth="1"/>
    <col min="17" max="17" width="8.5703125" style="79" bestFit="1" customWidth="1"/>
    <col min="18" max="252" width="11.42578125" style="79"/>
    <col min="253" max="253" width="27" style="79" customWidth="1"/>
    <col min="254" max="255" width="5.5703125" style="79" bestFit="1" customWidth="1"/>
    <col min="256" max="259" width="4.42578125" style="79" customWidth="1"/>
    <col min="260" max="260" width="0.85546875" style="79" customWidth="1"/>
    <col min="261" max="264" width="6" style="79" customWidth="1"/>
    <col min="265" max="508" width="11.42578125" style="79"/>
    <col min="509" max="509" width="27" style="79" customWidth="1"/>
    <col min="510" max="511" width="5.5703125" style="79" bestFit="1" customWidth="1"/>
    <col min="512" max="515" width="4.42578125" style="79" customWidth="1"/>
    <col min="516" max="516" width="0.85546875" style="79" customWidth="1"/>
    <col min="517" max="520" width="6" style="79" customWidth="1"/>
    <col min="521" max="764" width="11.42578125" style="79"/>
    <col min="765" max="765" width="27" style="79" customWidth="1"/>
    <col min="766" max="767" width="5.5703125" style="79" bestFit="1" customWidth="1"/>
    <col min="768" max="771" width="4.42578125" style="79" customWidth="1"/>
    <col min="772" max="772" width="0.85546875" style="79" customWidth="1"/>
    <col min="773" max="776" width="6" style="79" customWidth="1"/>
    <col min="777" max="1020" width="11.42578125" style="79"/>
    <col min="1021" max="1021" width="27" style="79" customWidth="1"/>
    <col min="1022" max="1023" width="5.5703125" style="79" bestFit="1" customWidth="1"/>
    <col min="1024" max="1027" width="4.42578125" style="79" customWidth="1"/>
    <col min="1028" max="1028" width="0.85546875" style="79" customWidth="1"/>
    <col min="1029" max="1032" width="6" style="79" customWidth="1"/>
    <col min="1033" max="1276" width="11.42578125" style="79"/>
    <col min="1277" max="1277" width="27" style="79" customWidth="1"/>
    <col min="1278" max="1279" width="5.5703125" style="79" bestFit="1" customWidth="1"/>
    <col min="1280" max="1283" width="4.42578125" style="79" customWidth="1"/>
    <col min="1284" max="1284" width="0.85546875" style="79" customWidth="1"/>
    <col min="1285" max="1288" width="6" style="79" customWidth="1"/>
    <col min="1289" max="1532" width="11.42578125" style="79"/>
    <col min="1533" max="1533" width="27" style="79" customWidth="1"/>
    <col min="1534" max="1535" width="5.5703125" style="79" bestFit="1" customWidth="1"/>
    <col min="1536" max="1539" width="4.42578125" style="79" customWidth="1"/>
    <col min="1540" max="1540" width="0.85546875" style="79" customWidth="1"/>
    <col min="1541" max="1544" width="6" style="79" customWidth="1"/>
    <col min="1545" max="1788" width="11.42578125" style="79"/>
    <col min="1789" max="1789" width="27" style="79" customWidth="1"/>
    <col min="1790" max="1791" width="5.5703125" style="79" bestFit="1" customWidth="1"/>
    <col min="1792" max="1795" width="4.42578125" style="79" customWidth="1"/>
    <col min="1796" max="1796" width="0.85546875" style="79" customWidth="1"/>
    <col min="1797" max="1800" width="6" style="79" customWidth="1"/>
    <col min="1801" max="2044" width="11.42578125" style="79"/>
    <col min="2045" max="2045" width="27" style="79" customWidth="1"/>
    <col min="2046" max="2047" width="5.5703125" style="79" bestFit="1" customWidth="1"/>
    <col min="2048" max="2051" width="4.42578125" style="79" customWidth="1"/>
    <col min="2052" max="2052" width="0.85546875" style="79" customWidth="1"/>
    <col min="2053" max="2056" width="6" style="79" customWidth="1"/>
    <col min="2057" max="2300" width="11.42578125" style="79"/>
    <col min="2301" max="2301" width="27" style="79" customWidth="1"/>
    <col min="2302" max="2303" width="5.5703125" style="79" bestFit="1" customWidth="1"/>
    <col min="2304" max="2307" width="4.42578125" style="79" customWidth="1"/>
    <col min="2308" max="2308" width="0.85546875" style="79" customWidth="1"/>
    <col min="2309" max="2312" width="6" style="79" customWidth="1"/>
    <col min="2313" max="2556" width="11.42578125" style="79"/>
    <col min="2557" max="2557" width="27" style="79" customWidth="1"/>
    <col min="2558" max="2559" width="5.5703125" style="79" bestFit="1" customWidth="1"/>
    <col min="2560" max="2563" width="4.42578125" style="79" customWidth="1"/>
    <col min="2564" max="2564" width="0.85546875" style="79" customWidth="1"/>
    <col min="2565" max="2568" width="6" style="79" customWidth="1"/>
    <col min="2569" max="2812" width="11.42578125" style="79"/>
    <col min="2813" max="2813" width="27" style="79" customWidth="1"/>
    <col min="2814" max="2815" width="5.5703125" style="79" bestFit="1" customWidth="1"/>
    <col min="2816" max="2819" width="4.42578125" style="79" customWidth="1"/>
    <col min="2820" max="2820" width="0.85546875" style="79" customWidth="1"/>
    <col min="2821" max="2824" width="6" style="79" customWidth="1"/>
    <col min="2825" max="3068" width="11.42578125" style="79"/>
    <col min="3069" max="3069" width="27" style="79" customWidth="1"/>
    <col min="3070" max="3071" width="5.5703125" style="79" bestFit="1" customWidth="1"/>
    <col min="3072" max="3075" width="4.42578125" style="79" customWidth="1"/>
    <col min="3076" max="3076" width="0.85546875" style="79" customWidth="1"/>
    <col min="3077" max="3080" width="6" style="79" customWidth="1"/>
    <col min="3081" max="3324" width="11.42578125" style="79"/>
    <col min="3325" max="3325" width="27" style="79" customWidth="1"/>
    <col min="3326" max="3327" width="5.5703125" style="79" bestFit="1" customWidth="1"/>
    <col min="3328" max="3331" width="4.42578125" style="79" customWidth="1"/>
    <col min="3332" max="3332" width="0.85546875" style="79" customWidth="1"/>
    <col min="3333" max="3336" width="6" style="79" customWidth="1"/>
    <col min="3337" max="3580" width="11.42578125" style="79"/>
    <col min="3581" max="3581" width="27" style="79" customWidth="1"/>
    <col min="3582" max="3583" width="5.5703125" style="79" bestFit="1" customWidth="1"/>
    <col min="3584" max="3587" width="4.42578125" style="79" customWidth="1"/>
    <col min="3588" max="3588" width="0.85546875" style="79" customWidth="1"/>
    <col min="3589" max="3592" width="6" style="79" customWidth="1"/>
    <col min="3593" max="3836" width="11.42578125" style="79"/>
    <col min="3837" max="3837" width="27" style="79" customWidth="1"/>
    <col min="3838" max="3839" width="5.5703125" style="79" bestFit="1" customWidth="1"/>
    <col min="3840" max="3843" width="4.42578125" style="79" customWidth="1"/>
    <col min="3844" max="3844" width="0.85546875" style="79" customWidth="1"/>
    <col min="3845" max="3848" width="6" style="79" customWidth="1"/>
    <col min="3849" max="4092" width="11.42578125" style="79"/>
    <col min="4093" max="4093" width="27" style="79" customWidth="1"/>
    <col min="4094" max="4095" width="5.5703125" style="79" bestFit="1" customWidth="1"/>
    <col min="4096" max="4099" width="4.42578125" style="79" customWidth="1"/>
    <col min="4100" max="4100" width="0.85546875" style="79" customWidth="1"/>
    <col min="4101" max="4104" width="6" style="79" customWidth="1"/>
    <col min="4105" max="4348" width="11.42578125" style="79"/>
    <col min="4349" max="4349" width="27" style="79" customWidth="1"/>
    <col min="4350" max="4351" width="5.5703125" style="79" bestFit="1" customWidth="1"/>
    <col min="4352" max="4355" width="4.42578125" style="79" customWidth="1"/>
    <col min="4356" max="4356" width="0.85546875" style="79" customWidth="1"/>
    <col min="4357" max="4360" width="6" style="79" customWidth="1"/>
    <col min="4361" max="4604" width="11.42578125" style="79"/>
    <col min="4605" max="4605" width="27" style="79" customWidth="1"/>
    <col min="4606" max="4607" width="5.5703125" style="79" bestFit="1" customWidth="1"/>
    <col min="4608" max="4611" width="4.42578125" style="79" customWidth="1"/>
    <col min="4612" max="4612" width="0.85546875" style="79" customWidth="1"/>
    <col min="4613" max="4616" width="6" style="79" customWidth="1"/>
    <col min="4617" max="4860" width="11.42578125" style="79"/>
    <col min="4861" max="4861" width="27" style="79" customWidth="1"/>
    <col min="4862" max="4863" width="5.5703125" style="79" bestFit="1" customWidth="1"/>
    <col min="4864" max="4867" width="4.42578125" style="79" customWidth="1"/>
    <col min="4868" max="4868" width="0.85546875" style="79" customWidth="1"/>
    <col min="4869" max="4872" width="6" style="79" customWidth="1"/>
    <col min="4873" max="5116" width="11.42578125" style="79"/>
    <col min="5117" max="5117" width="27" style="79" customWidth="1"/>
    <col min="5118" max="5119" width="5.5703125" style="79" bestFit="1" customWidth="1"/>
    <col min="5120" max="5123" width="4.42578125" style="79" customWidth="1"/>
    <col min="5124" max="5124" width="0.85546875" style="79" customWidth="1"/>
    <col min="5125" max="5128" width="6" style="79" customWidth="1"/>
    <col min="5129" max="5372" width="11.42578125" style="79"/>
    <col min="5373" max="5373" width="27" style="79" customWidth="1"/>
    <col min="5374" max="5375" width="5.5703125" style="79" bestFit="1" customWidth="1"/>
    <col min="5376" max="5379" width="4.42578125" style="79" customWidth="1"/>
    <col min="5380" max="5380" width="0.85546875" style="79" customWidth="1"/>
    <col min="5381" max="5384" width="6" style="79" customWidth="1"/>
    <col min="5385" max="5628" width="11.42578125" style="79"/>
    <col min="5629" max="5629" width="27" style="79" customWidth="1"/>
    <col min="5630" max="5631" width="5.5703125" style="79" bestFit="1" customWidth="1"/>
    <col min="5632" max="5635" width="4.42578125" style="79" customWidth="1"/>
    <col min="5636" max="5636" width="0.85546875" style="79" customWidth="1"/>
    <col min="5637" max="5640" width="6" style="79" customWidth="1"/>
    <col min="5641" max="5884" width="11.42578125" style="79"/>
    <col min="5885" max="5885" width="27" style="79" customWidth="1"/>
    <col min="5886" max="5887" width="5.5703125" style="79" bestFit="1" customWidth="1"/>
    <col min="5888" max="5891" width="4.42578125" style="79" customWidth="1"/>
    <col min="5892" max="5892" width="0.85546875" style="79" customWidth="1"/>
    <col min="5893" max="5896" width="6" style="79" customWidth="1"/>
    <col min="5897" max="6140" width="11.42578125" style="79"/>
    <col min="6141" max="6141" width="27" style="79" customWidth="1"/>
    <col min="6142" max="6143" width="5.5703125" style="79" bestFit="1" customWidth="1"/>
    <col min="6144" max="6147" width="4.42578125" style="79" customWidth="1"/>
    <col min="6148" max="6148" width="0.85546875" style="79" customWidth="1"/>
    <col min="6149" max="6152" width="6" style="79" customWidth="1"/>
    <col min="6153" max="6396" width="11.42578125" style="79"/>
    <col min="6397" max="6397" width="27" style="79" customWidth="1"/>
    <col min="6398" max="6399" width="5.5703125" style="79" bestFit="1" customWidth="1"/>
    <col min="6400" max="6403" width="4.42578125" style="79" customWidth="1"/>
    <col min="6404" max="6404" width="0.85546875" style="79" customWidth="1"/>
    <col min="6405" max="6408" width="6" style="79" customWidth="1"/>
    <col min="6409" max="6652" width="11.42578125" style="79"/>
    <col min="6653" max="6653" width="27" style="79" customWidth="1"/>
    <col min="6654" max="6655" width="5.5703125" style="79" bestFit="1" customWidth="1"/>
    <col min="6656" max="6659" width="4.42578125" style="79" customWidth="1"/>
    <col min="6660" max="6660" width="0.85546875" style="79" customWidth="1"/>
    <col min="6661" max="6664" width="6" style="79" customWidth="1"/>
    <col min="6665" max="6908" width="11.42578125" style="79"/>
    <col min="6909" max="6909" width="27" style="79" customWidth="1"/>
    <col min="6910" max="6911" width="5.5703125" style="79" bestFit="1" customWidth="1"/>
    <col min="6912" max="6915" width="4.42578125" style="79" customWidth="1"/>
    <col min="6916" max="6916" width="0.85546875" style="79" customWidth="1"/>
    <col min="6917" max="6920" width="6" style="79" customWidth="1"/>
    <col min="6921" max="7164" width="11.42578125" style="79"/>
    <col min="7165" max="7165" width="27" style="79" customWidth="1"/>
    <col min="7166" max="7167" width="5.5703125" style="79" bestFit="1" customWidth="1"/>
    <col min="7168" max="7171" width="4.42578125" style="79" customWidth="1"/>
    <col min="7172" max="7172" width="0.85546875" style="79" customWidth="1"/>
    <col min="7173" max="7176" width="6" style="79" customWidth="1"/>
    <col min="7177" max="7420" width="11.42578125" style="79"/>
    <col min="7421" max="7421" width="27" style="79" customWidth="1"/>
    <col min="7422" max="7423" width="5.5703125" style="79" bestFit="1" customWidth="1"/>
    <col min="7424" max="7427" width="4.42578125" style="79" customWidth="1"/>
    <col min="7428" max="7428" width="0.85546875" style="79" customWidth="1"/>
    <col min="7429" max="7432" width="6" style="79" customWidth="1"/>
    <col min="7433" max="7676" width="11.42578125" style="79"/>
    <col min="7677" max="7677" width="27" style="79" customWidth="1"/>
    <col min="7678" max="7679" width="5.5703125" style="79" bestFit="1" customWidth="1"/>
    <col min="7680" max="7683" width="4.42578125" style="79" customWidth="1"/>
    <col min="7684" max="7684" width="0.85546875" style="79" customWidth="1"/>
    <col min="7685" max="7688" width="6" style="79" customWidth="1"/>
    <col min="7689" max="7932" width="11.42578125" style="79"/>
    <col min="7933" max="7933" width="27" style="79" customWidth="1"/>
    <col min="7934" max="7935" width="5.5703125" style="79" bestFit="1" customWidth="1"/>
    <col min="7936" max="7939" width="4.42578125" style="79" customWidth="1"/>
    <col min="7940" max="7940" width="0.85546875" style="79" customWidth="1"/>
    <col min="7941" max="7944" width="6" style="79" customWidth="1"/>
    <col min="7945" max="8188" width="11.42578125" style="79"/>
    <col min="8189" max="8189" width="27" style="79" customWidth="1"/>
    <col min="8190" max="8191" width="5.5703125" style="79" bestFit="1" customWidth="1"/>
    <col min="8192" max="8195" width="4.42578125" style="79" customWidth="1"/>
    <col min="8196" max="8196" width="0.85546875" style="79" customWidth="1"/>
    <col min="8197" max="8200" width="6" style="79" customWidth="1"/>
    <col min="8201" max="8444" width="11.42578125" style="79"/>
    <col min="8445" max="8445" width="27" style="79" customWidth="1"/>
    <col min="8446" max="8447" width="5.5703125" style="79" bestFit="1" customWidth="1"/>
    <col min="8448" max="8451" width="4.42578125" style="79" customWidth="1"/>
    <col min="8452" max="8452" width="0.85546875" style="79" customWidth="1"/>
    <col min="8453" max="8456" width="6" style="79" customWidth="1"/>
    <col min="8457" max="8700" width="11.42578125" style="79"/>
    <col min="8701" max="8701" width="27" style="79" customWidth="1"/>
    <col min="8702" max="8703" width="5.5703125" style="79" bestFit="1" customWidth="1"/>
    <col min="8704" max="8707" width="4.42578125" style="79" customWidth="1"/>
    <col min="8708" max="8708" width="0.85546875" style="79" customWidth="1"/>
    <col min="8709" max="8712" width="6" style="79" customWidth="1"/>
    <col min="8713" max="8956" width="11.42578125" style="79"/>
    <col min="8957" max="8957" width="27" style="79" customWidth="1"/>
    <col min="8958" max="8959" width="5.5703125" style="79" bestFit="1" customWidth="1"/>
    <col min="8960" max="8963" width="4.42578125" style="79" customWidth="1"/>
    <col min="8964" max="8964" width="0.85546875" style="79" customWidth="1"/>
    <col min="8965" max="8968" width="6" style="79" customWidth="1"/>
    <col min="8969" max="9212" width="11.42578125" style="79"/>
    <col min="9213" max="9213" width="27" style="79" customWidth="1"/>
    <col min="9214" max="9215" width="5.5703125" style="79" bestFit="1" customWidth="1"/>
    <col min="9216" max="9219" width="4.42578125" style="79" customWidth="1"/>
    <col min="9220" max="9220" width="0.85546875" style="79" customWidth="1"/>
    <col min="9221" max="9224" width="6" style="79" customWidth="1"/>
    <col min="9225" max="9468" width="11.42578125" style="79"/>
    <col min="9469" max="9469" width="27" style="79" customWidth="1"/>
    <col min="9470" max="9471" width="5.5703125" style="79" bestFit="1" customWidth="1"/>
    <col min="9472" max="9475" width="4.42578125" style="79" customWidth="1"/>
    <col min="9476" max="9476" width="0.85546875" style="79" customWidth="1"/>
    <col min="9477" max="9480" width="6" style="79" customWidth="1"/>
    <col min="9481" max="9724" width="11.42578125" style="79"/>
    <col min="9725" max="9725" width="27" style="79" customWidth="1"/>
    <col min="9726" max="9727" width="5.5703125" style="79" bestFit="1" customWidth="1"/>
    <col min="9728" max="9731" width="4.42578125" style="79" customWidth="1"/>
    <col min="9732" max="9732" width="0.85546875" style="79" customWidth="1"/>
    <col min="9733" max="9736" width="6" style="79" customWidth="1"/>
    <col min="9737" max="9980" width="11.42578125" style="79"/>
    <col min="9981" max="9981" width="27" style="79" customWidth="1"/>
    <col min="9982" max="9983" width="5.5703125" style="79" bestFit="1" customWidth="1"/>
    <col min="9984" max="9987" width="4.42578125" style="79" customWidth="1"/>
    <col min="9988" max="9988" width="0.85546875" style="79" customWidth="1"/>
    <col min="9989" max="9992" width="6" style="79" customWidth="1"/>
    <col min="9993" max="10236" width="11.42578125" style="79"/>
    <col min="10237" max="10237" width="27" style="79" customWidth="1"/>
    <col min="10238" max="10239" width="5.5703125" style="79" bestFit="1" customWidth="1"/>
    <col min="10240" max="10243" width="4.42578125" style="79" customWidth="1"/>
    <col min="10244" max="10244" width="0.85546875" style="79" customWidth="1"/>
    <col min="10245" max="10248" width="6" style="79" customWidth="1"/>
    <col min="10249" max="10492" width="11.42578125" style="79"/>
    <col min="10493" max="10493" width="27" style="79" customWidth="1"/>
    <col min="10494" max="10495" width="5.5703125" style="79" bestFit="1" customWidth="1"/>
    <col min="10496" max="10499" width="4.42578125" style="79" customWidth="1"/>
    <col min="10500" max="10500" width="0.85546875" style="79" customWidth="1"/>
    <col min="10501" max="10504" width="6" style="79" customWidth="1"/>
    <col min="10505" max="10748" width="11.42578125" style="79"/>
    <col min="10749" max="10749" width="27" style="79" customWidth="1"/>
    <col min="10750" max="10751" width="5.5703125" style="79" bestFit="1" customWidth="1"/>
    <col min="10752" max="10755" width="4.42578125" style="79" customWidth="1"/>
    <col min="10756" max="10756" width="0.85546875" style="79" customWidth="1"/>
    <col min="10757" max="10760" width="6" style="79" customWidth="1"/>
    <col min="10761" max="11004" width="11.42578125" style="79"/>
    <col min="11005" max="11005" width="27" style="79" customWidth="1"/>
    <col min="11006" max="11007" width="5.5703125" style="79" bestFit="1" customWidth="1"/>
    <col min="11008" max="11011" width="4.42578125" style="79" customWidth="1"/>
    <col min="11012" max="11012" width="0.85546875" style="79" customWidth="1"/>
    <col min="11013" max="11016" width="6" style="79" customWidth="1"/>
    <col min="11017" max="11260" width="11.42578125" style="79"/>
    <col min="11261" max="11261" width="27" style="79" customWidth="1"/>
    <col min="11262" max="11263" width="5.5703125" style="79" bestFit="1" customWidth="1"/>
    <col min="11264" max="11267" width="4.42578125" style="79" customWidth="1"/>
    <col min="11268" max="11268" width="0.85546875" style="79" customWidth="1"/>
    <col min="11269" max="11272" width="6" style="79" customWidth="1"/>
    <col min="11273" max="11516" width="11.42578125" style="79"/>
    <col min="11517" max="11517" width="27" style="79" customWidth="1"/>
    <col min="11518" max="11519" width="5.5703125" style="79" bestFit="1" customWidth="1"/>
    <col min="11520" max="11523" width="4.42578125" style="79" customWidth="1"/>
    <col min="11524" max="11524" width="0.85546875" style="79" customWidth="1"/>
    <col min="11525" max="11528" width="6" style="79" customWidth="1"/>
    <col min="11529" max="11772" width="11.42578125" style="79"/>
    <col min="11773" max="11773" width="27" style="79" customWidth="1"/>
    <col min="11774" max="11775" width="5.5703125" style="79" bestFit="1" customWidth="1"/>
    <col min="11776" max="11779" width="4.42578125" style="79" customWidth="1"/>
    <col min="11780" max="11780" width="0.85546875" style="79" customWidth="1"/>
    <col min="11781" max="11784" width="6" style="79" customWidth="1"/>
    <col min="11785" max="12028" width="11.42578125" style="79"/>
    <col min="12029" max="12029" width="27" style="79" customWidth="1"/>
    <col min="12030" max="12031" width="5.5703125" style="79" bestFit="1" customWidth="1"/>
    <col min="12032" max="12035" width="4.42578125" style="79" customWidth="1"/>
    <col min="12036" max="12036" width="0.85546875" style="79" customWidth="1"/>
    <col min="12037" max="12040" width="6" style="79" customWidth="1"/>
    <col min="12041" max="12284" width="11.42578125" style="79"/>
    <col min="12285" max="12285" width="27" style="79" customWidth="1"/>
    <col min="12286" max="12287" width="5.5703125" style="79" bestFit="1" customWidth="1"/>
    <col min="12288" max="12291" width="4.42578125" style="79" customWidth="1"/>
    <col min="12292" max="12292" width="0.85546875" style="79" customWidth="1"/>
    <col min="12293" max="12296" width="6" style="79" customWidth="1"/>
    <col min="12297" max="12540" width="11.42578125" style="79"/>
    <col min="12541" max="12541" width="27" style="79" customWidth="1"/>
    <col min="12542" max="12543" width="5.5703125" style="79" bestFit="1" customWidth="1"/>
    <col min="12544" max="12547" width="4.42578125" style="79" customWidth="1"/>
    <col min="12548" max="12548" width="0.85546875" style="79" customWidth="1"/>
    <col min="12549" max="12552" width="6" style="79" customWidth="1"/>
    <col min="12553" max="12796" width="11.42578125" style="79"/>
    <col min="12797" max="12797" width="27" style="79" customWidth="1"/>
    <col min="12798" max="12799" width="5.5703125" style="79" bestFit="1" customWidth="1"/>
    <col min="12800" max="12803" width="4.42578125" style="79" customWidth="1"/>
    <col min="12804" max="12804" width="0.85546875" style="79" customWidth="1"/>
    <col min="12805" max="12808" width="6" style="79" customWidth="1"/>
    <col min="12809" max="13052" width="11.42578125" style="79"/>
    <col min="13053" max="13053" width="27" style="79" customWidth="1"/>
    <col min="13054" max="13055" width="5.5703125" style="79" bestFit="1" customWidth="1"/>
    <col min="13056" max="13059" width="4.42578125" style="79" customWidth="1"/>
    <col min="13060" max="13060" width="0.85546875" style="79" customWidth="1"/>
    <col min="13061" max="13064" width="6" style="79" customWidth="1"/>
    <col min="13065" max="13308" width="11.42578125" style="79"/>
    <col min="13309" max="13309" width="27" style="79" customWidth="1"/>
    <col min="13310" max="13311" width="5.5703125" style="79" bestFit="1" customWidth="1"/>
    <col min="13312" max="13315" width="4.42578125" style="79" customWidth="1"/>
    <col min="13316" max="13316" width="0.85546875" style="79" customWidth="1"/>
    <col min="13317" max="13320" width="6" style="79" customWidth="1"/>
    <col min="13321" max="13564" width="11.42578125" style="79"/>
    <col min="13565" max="13565" width="27" style="79" customWidth="1"/>
    <col min="13566" max="13567" width="5.5703125" style="79" bestFit="1" customWidth="1"/>
    <col min="13568" max="13571" width="4.42578125" style="79" customWidth="1"/>
    <col min="13572" max="13572" width="0.85546875" style="79" customWidth="1"/>
    <col min="13573" max="13576" width="6" style="79" customWidth="1"/>
    <col min="13577" max="13820" width="11.42578125" style="79"/>
    <col min="13821" max="13821" width="27" style="79" customWidth="1"/>
    <col min="13822" max="13823" width="5.5703125" style="79" bestFit="1" customWidth="1"/>
    <col min="13824" max="13827" width="4.42578125" style="79" customWidth="1"/>
    <col min="13828" max="13828" width="0.85546875" style="79" customWidth="1"/>
    <col min="13829" max="13832" width="6" style="79" customWidth="1"/>
    <col min="13833" max="14076" width="11.42578125" style="79"/>
    <col min="14077" max="14077" width="27" style="79" customWidth="1"/>
    <col min="14078" max="14079" width="5.5703125" style="79" bestFit="1" customWidth="1"/>
    <col min="14080" max="14083" width="4.42578125" style="79" customWidth="1"/>
    <col min="14084" max="14084" width="0.85546875" style="79" customWidth="1"/>
    <col min="14085" max="14088" width="6" style="79" customWidth="1"/>
    <col min="14089" max="14332" width="11.42578125" style="79"/>
    <col min="14333" max="14333" width="27" style="79" customWidth="1"/>
    <col min="14334" max="14335" width="5.5703125" style="79" bestFit="1" customWidth="1"/>
    <col min="14336" max="14339" width="4.42578125" style="79" customWidth="1"/>
    <col min="14340" max="14340" width="0.85546875" style="79" customWidth="1"/>
    <col min="14341" max="14344" width="6" style="79" customWidth="1"/>
    <col min="14345" max="14588" width="11.42578125" style="79"/>
    <col min="14589" max="14589" width="27" style="79" customWidth="1"/>
    <col min="14590" max="14591" width="5.5703125" style="79" bestFit="1" customWidth="1"/>
    <col min="14592" max="14595" width="4.42578125" style="79" customWidth="1"/>
    <col min="14596" max="14596" width="0.85546875" style="79" customWidth="1"/>
    <col min="14597" max="14600" width="6" style="79" customWidth="1"/>
    <col min="14601" max="14844" width="11.42578125" style="79"/>
    <col min="14845" max="14845" width="27" style="79" customWidth="1"/>
    <col min="14846" max="14847" width="5.5703125" style="79" bestFit="1" customWidth="1"/>
    <col min="14848" max="14851" width="4.42578125" style="79" customWidth="1"/>
    <col min="14852" max="14852" width="0.85546875" style="79" customWidth="1"/>
    <col min="14853" max="14856" width="6" style="79" customWidth="1"/>
    <col min="14857" max="15100" width="11.42578125" style="79"/>
    <col min="15101" max="15101" width="27" style="79" customWidth="1"/>
    <col min="15102" max="15103" width="5.5703125" style="79" bestFit="1" customWidth="1"/>
    <col min="15104" max="15107" width="4.42578125" style="79" customWidth="1"/>
    <col min="15108" max="15108" width="0.85546875" style="79" customWidth="1"/>
    <col min="15109" max="15112" width="6" style="79" customWidth="1"/>
    <col min="15113" max="15356" width="11.42578125" style="79"/>
    <col min="15357" max="15357" width="27" style="79" customWidth="1"/>
    <col min="15358" max="15359" width="5.5703125" style="79" bestFit="1" customWidth="1"/>
    <col min="15360" max="15363" width="4.42578125" style="79" customWidth="1"/>
    <col min="15364" max="15364" width="0.85546875" style="79" customWidth="1"/>
    <col min="15365" max="15368" width="6" style="79" customWidth="1"/>
    <col min="15369" max="15612" width="11.42578125" style="79"/>
    <col min="15613" max="15613" width="27" style="79" customWidth="1"/>
    <col min="15614" max="15615" width="5.5703125" style="79" bestFit="1" customWidth="1"/>
    <col min="15616" max="15619" width="4.42578125" style="79" customWidth="1"/>
    <col min="15620" max="15620" width="0.85546875" style="79" customWidth="1"/>
    <col min="15621" max="15624" width="6" style="79" customWidth="1"/>
    <col min="15625" max="15868" width="11.42578125" style="79"/>
    <col min="15869" max="15869" width="27" style="79" customWidth="1"/>
    <col min="15870" max="15871" width="5.5703125" style="79" bestFit="1" customWidth="1"/>
    <col min="15872" max="15875" width="4.42578125" style="79" customWidth="1"/>
    <col min="15876" max="15876" width="0.85546875" style="79" customWidth="1"/>
    <col min="15877" max="15880" width="6" style="79" customWidth="1"/>
    <col min="15881" max="16124" width="11.42578125" style="79"/>
    <col min="16125" max="16125" width="27" style="79" customWidth="1"/>
    <col min="16126" max="16127" width="5.5703125" style="79" bestFit="1" customWidth="1"/>
    <col min="16128" max="16131" width="4.42578125" style="79" customWidth="1"/>
    <col min="16132" max="16132" width="0.85546875" style="79" customWidth="1"/>
    <col min="16133" max="16136" width="6" style="79" customWidth="1"/>
    <col min="16137" max="16384" width="11.42578125" style="79"/>
  </cols>
  <sheetData>
    <row r="1" spans="1:16" ht="12.75" customHeight="1" x14ac:dyDescent="0.25">
      <c r="A1" s="440" t="s">
        <v>230</v>
      </c>
      <c r="B1" s="440"/>
      <c r="C1" s="440"/>
      <c r="D1" s="440"/>
      <c r="E1" s="440"/>
      <c r="F1" s="440"/>
      <c r="G1" s="440"/>
      <c r="H1" s="440"/>
      <c r="J1" s="69"/>
      <c r="K1" s="434" t="s">
        <v>178</v>
      </c>
      <c r="L1" s="69"/>
    </row>
    <row r="2" spans="1:16" ht="12.75" customHeight="1" x14ac:dyDescent="0.25">
      <c r="A2" s="440" t="s">
        <v>147</v>
      </c>
      <c r="B2" s="440"/>
      <c r="C2" s="440"/>
      <c r="D2" s="440"/>
      <c r="E2" s="440"/>
      <c r="F2" s="440"/>
      <c r="G2" s="440"/>
      <c r="H2" s="440"/>
      <c r="J2" s="69"/>
      <c r="K2" s="434"/>
      <c r="L2" s="69"/>
    </row>
    <row r="3" spans="1:16" x14ac:dyDescent="0.25">
      <c r="A3" s="440" t="s">
        <v>328</v>
      </c>
      <c r="B3" s="440"/>
      <c r="C3" s="440"/>
      <c r="D3" s="440"/>
      <c r="E3" s="440"/>
      <c r="F3" s="440"/>
      <c r="G3" s="440"/>
      <c r="H3" s="440"/>
    </row>
    <row r="4" spans="1:16" x14ac:dyDescent="0.25">
      <c r="A4" s="440" t="s">
        <v>161</v>
      </c>
      <c r="B4" s="440"/>
      <c r="C4" s="440"/>
      <c r="D4" s="440"/>
      <c r="E4" s="440"/>
      <c r="F4" s="440"/>
      <c r="G4" s="440"/>
      <c r="H4" s="440"/>
    </row>
    <row r="5" spans="1:16" x14ac:dyDescent="0.25">
      <c r="A5" s="440" t="s">
        <v>374</v>
      </c>
      <c r="B5" s="440"/>
      <c r="C5" s="440"/>
      <c r="D5" s="440"/>
      <c r="E5" s="440"/>
      <c r="F5" s="440"/>
      <c r="G5" s="440"/>
      <c r="H5" s="440"/>
    </row>
    <row r="6" spans="1:16" x14ac:dyDescent="0.25">
      <c r="A6" s="178"/>
      <c r="B6" s="178"/>
      <c r="C6" s="178"/>
      <c r="D6" s="178"/>
      <c r="E6" s="178"/>
      <c r="F6" s="178"/>
      <c r="G6" s="178"/>
      <c r="H6" s="179"/>
    </row>
    <row r="7" spans="1:16" x14ac:dyDescent="0.25">
      <c r="A7" s="426" t="s">
        <v>39</v>
      </c>
      <c r="B7" s="425" t="s">
        <v>0</v>
      </c>
      <c r="C7" s="425" t="s">
        <v>167</v>
      </c>
      <c r="D7" s="151" t="s">
        <v>149</v>
      </c>
      <c r="E7" s="151" t="s">
        <v>150</v>
      </c>
      <c r="F7" s="151" t="s">
        <v>226</v>
      </c>
      <c r="G7" s="151" t="s">
        <v>227</v>
      </c>
      <c r="H7" s="425" t="s">
        <v>151</v>
      </c>
    </row>
    <row r="8" spans="1:16" ht="19.5" customHeight="1" x14ac:dyDescent="0.25">
      <c r="A8" s="426"/>
      <c r="B8" s="425"/>
      <c r="C8" s="425"/>
      <c r="D8" s="151" t="s">
        <v>223</v>
      </c>
      <c r="E8" s="151" t="s">
        <v>224</v>
      </c>
      <c r="F8" s="151" t="s">
        <v>225</v>
      </c>
      <c r="G8" s="151" t="s">
        <v>228</v>
      </c>
      <c r="H8" s="425" t="s">
        <v>151</v>
      </c>
    </row>
    <row r="9" spans="1:16" ht="15" customHeight="1" x14ac:dyDescent="0.25">
      <c r="A9" s="432" t="s">
        <v>5</v>
      </c>
      <c r="B9" s="432"/>
      <c r="C9" s="432"/>
      <c r="D9" s="432"/>
      <c r="E9" s="432"/>
      <c r="F9" s="432"/>
      <c r="G9" s="432"/>
      <c r="H9" s="432"/>
    </row>
    <row r="10" spans="1:16" ht="15" customHeight="1" x14ac:dyDescent="0.25">
      <c r="A10" s="98"/>
      <c r="B10" s="180"/>
      <c r="C10" s="180"/>
      <c r="D10" s="180"/>
      <c r="E10" s="180"/>
      <c r="F10" s="180"/>
      <c r="G10" s="180"/>
      <c r="H10" s="180"/>
      <c r="J10" s="181"/>
      <c r="K10" s="181"/>
      <c r="L10" s="181"/>
      <c r="M10" s="181"/>
      <c r="N10" s="181"/>
      <c r="O10" s="181"/>
      <c r="P10" s="181"/>
    </row>
    <row r="11" spans="1:16" s="93" customFormat="1" ht="15" customHeight="1" x14ac:dyDescent="0.25">
      <c r="A11" s="182" t="s">
        <v>0</v>
      </c>
      <c r="B11" s="137">
        <f t="shared" ref="B11:H11" si="0">SUM(B12:B21)</f>
        <v>11023</v>
      </c>
      <c r="C11" s="137">
        <f t="shared" si="0"/>
        <v>322</v>
      </c>
      <c r="D11" s="137">
        <f t="shared" si="0"/>
        <v>304</v>
      </c>
      <c r="E11" s="137">
        <f t="shared" si="0"/>
        <v>8430</v>
      </c>
      <c r="F11" s="137">
        <f t="shared" si="0"/>
        <v>58</v>
      </c>
      <c r="G11" s="137">
        <f t="shared" si="0"/>
        <v>1474</v>
      </c>
      <c r="H11" s="137">
        <f t="shared" si="0"/>
        <v>435</v>
      </c>
      <c r="J11" s="183"/>
      <c r="K11" s="183"/>
      <c r="L11" s="183"/>
      <c r="M11" s="183"/>
      <c r="N11" s="183"/>
      <c r="O11" s="183"/>
      <c r="P11" s="183"/>
    </row>
    <row r="12" spans="1:16" ht="15" customHeight="1" x14ac:dyDescent="0.25">
      <c r="A12" s="184" t="s">
        <v>169</v>
      </c>
      <c r="B12" s="127">
        <f>SUM(C12:H12)</f>
        <v>7651</v>
      </c>
      <c r="C12" s="127">
        <v>158</v>
      </c>
      <c r="D12" s="127">
        <v>190</v>
      </c>
      <c r="E12" s="127">
        <v>7185</v>
      </c>
      <c r="F12" s="127">
        <v>3</v>
      </c>
      <c r="G12" s="127">
        <v>31</v>
      </c>
      <c r="H12" s="127">
        <v>84</v>
      </c>
      <c r="J12" s="183"/>
      <c r="K12" s="183"/>
      <c r="L12" s="183"/>
      <c r="M12" s="183"/>
      <c r="N12" s="183"/>
      <c r="O12" s="183"/>
      <c r="P12" s="183"/>
    </row>
    <row r="13" spans="1:16" ht="15" customHeight="1" x14ac:dyDescent="0.25">
      <c r="A13" s="184" t="s">
        <v>58</v>
      </c>
      <c r="B13" s="127">
        <f t="shared" ref="B13:B21" si="1">SUM(C13:H13)</f>
        <v>938</v>
      </c>
      <c r="C13" s="127">
        <v>46</v>
      </c>
      <c r="D13" s="127">
        <v>33</v>
      </c>
      <c r="E13" s="127">
        <v>637</v>
      </c>
      <c r="F13" s="127">
        <v>10</v>
      </c>
      <c r="G13" s="127">
        <v>81</v>
      </c>
      <c r="H13" s="127">
        <v>131</v>
      </c>
      <c r="J13" s="183"/>
      <c r="K13" s="183"/>
      <c r="L13" s="183"/>
      <c r="M13" s="183"/>
      <c r="N13" s="183"/>
      <c r="O13" s="183"/>
      <c r="P13" s="183"/>
    </row>
    <row r="14" spans="1:16" ht="15" customHeight="1" x14ac:dyDescent="0.25">
      <c r="A14" s="184" t="s">
        <v>57</v>
      </c>
      <c r="B14" s="127">
        <f t="shared" si="1"/>
        <v>46</v>
      </c>
      <c r="C14" s="127">
        <v>9</v>
      </c>
      <c r="D14" s="127">
        <v>4</v>
      </c>
      <c r="E14" s="127">
        <v>18</v>
      </c>
      <c r="F14" s="127">
        <v>1</v>
      </c>
      <c r="G14" s="127">
        <v>9</v>
      </c>
      <c r="H14" s="127">
        <v>5</v>
      </c>
      <c r="J14" s="183"/>
      <c r="K14" s="183"/>
      <c r="L14" s="183"/>
      <c r="M14" s="183"/>
      <c r="N14" s="183"/>
      <c r="O14" s="183"/>
      <c r="P14" s="183"/>
    </row>
    <row r="15" spans="1:16" ht="15" customHeight="1" x14ac:dyDescent="0.25">
      <c r="A15" s="184" t="s">
        <v>86</v>
      </c>
      <c r="B15" s="127">
        <f t="shared" si="1"/>
        <v>2</v>
      </c>
      <c r="C15" s="127">
        <v>0</v>
      </c>
      <c r="D15" s="127">
        <v>1</v>
      </c>
      <c r="E15" s="127">
        <v>0</v>
      </c>
      <c r="F15" s="127">
        <v>0</v>
      </c>
      <c r="G15" s="127">
        <v>1</v>
      </c>
      <c r="H15" s="127">
        <v>0</v>
      </c>
      <c r="J15" s="183"/>
      <c r="K15" s="183"/>
      <c r="L15" s="183"/>
      <c r="M15" s="183"/>
      <c r="N15" s="183"/>
      <c r="O15" s="183"/>
      <c r="P15" s="183"/>
    </row>
    <row r="16" spans="1:16" ht="15" customHeight="1" x14ac:dyDescent="0.25">
      <c r="A16" s="184" t="s">
        <v>60</v>
      </c>
      <c r="B16" s="127">
        <f t="shared" si="1"/>
        <v>372</v>
      </c>
      <c r="C16" s="127">
        <v>19</v>
      </c>
      <c r="D16" s="127">
        <v>21</v>
      </c>
      <c r="E16" s="127">
        <v>94</v>
      </c>
      <c r="F16" s="127">
        <v>8</v>
      </c>
      <c r="G16" s="127">
        <v>191</v>
      </c>
      <c r="H16" s="127">
        <v>39</v>
      </c>
      <c r="J16" s="183"/>
      <c r="K16" s="183"/>
      <c r="L16" s="183"/>
      <c r="M16" s="183"/>
      <c r="N16" s="183"/>
      <c r="O16" s="183"/>
      <c r="P16" s="183"/>
    </row>
    <row r="17" spans="1:16" ht="15" customHeight="1" x14ac:dyDescent="0.25">
      <c r="A17" s="184" t="s">
        <v>61</v>
      </c>
      <c r="B17" s="127">
        <f t="shared" si="1"/>
        <v>290</v>
      </c>
      <c r="C17" s="127">
        <v>17</v>
      </c>
      <c r="D17" s="127">
        <v>16</v>
      </c>
      <c r="E17" s="127">
        <v>70</v>
      </c>
      <c r="F17" s="127">
        <v>12</v>
      </c>
      <c r="G17" s="127">
        <v>148</v>
      </c>
      <c r="H17" s="127">
        <v>27</v>
      </c>
      <c r="J17" s="183"/>
      <c r="K17" s="183"/>
      <c r="L17" s="183"/>
      <c r="M17" s="183"/>
      <c r="N17" s="183"/>
      <c r="O17" s="183"/>
      <c r="P17" s="183"/>
    </row>
    <row r="18" spans="1:16" ht="15" customHeight="1" x14ac:dyDescent="0.25">
      <c r="A18" s="184" t="s">
        <v>59</v>
      </c>
      <c r="B18" s="127">
        <f t="shared" si="1"/>
        <v>106</v>
      </c>
      <c r="C18" s="127">
        <v>11</v>
      </c>
      <c r="D18" s="127">
        <v>7</v>
      </c>
      <c r="E18" s="127">
        <v>38</v>
      </c>
      <c r="F18" s="127">
        <v>5</v>
      </c>
      <c r="G18" s="127">
        <v>23</v>
      </c>
      <c r="H18" s="127">
        <v>22</v>
      </c>
      <c r="J18" s="183"/>
      <c r="K18" s="183"/>
      <c r="L18" s="183"/>
      <c r="M18" s="183"/>
      <c r="N18" s="183"/>
      <c r="O18" s="183"/>
      <c r="P18" s="183"/>
    </row>
    <row r="19" spans="1:16" ht="15" customHeight="1" x14ac:dyDescent="0.25">
      <c r="A19" s="184" t="s">
        <v>87</v>
      </c>
      <c r="B19" s="127">
        <f t="shared" si="1"/>
        <v>1184</v>
      </c>
      <c r="C19" s="127">
        <v>17</v>
      </c>
      <c r="D19" s="127">
        <v>18</v>
      </c>
      <c r="E19" s="127">
        <v>123</v>
      </c>
      <c r="F19" s="127">
        <v>18</v>
      </c>
      <c r="G19" s="127">
        <v>948</v>
      </c>
      <c r="H19" s="127">
        <v>60</v>
      </c>
      <c r="J19" s="183"/>
      <c r="K19" s="183"/>
      <c r="L19" s="183"/>
      <c r="M19" s="183"/>
      <c r="N19" s="183"/>
      <c r="O19" s="183"/>
      <c r="P19" s="183"/>
    </row>
    <row r="20" spans="1:16" ht="15" customHeight="1" x14ac:dyDescent="0.25">
      <c r="A20" s="184" t="s">
        <v>88</v>
      </c>
      <c r="B20" s="127">
        <f t="shared" si="1"/>
        <v>228</v>
      </c>
      <c r="C20" s="127">
        <v>0</v>
      </c>
      <c r="D20" s="127">
        <v>5</v>
      </c>
      <c r="E20" s="127">
        <v>195</v>
      </c>
      <c r="F20" s="127">
        <v>0</v>
      </c>
      <c r="G20" s="127">
        <v>9</v>
      </c>
      <c r="H20" s="127">
        <v>19</v>
      </c>
      <c r="J20" s="183"/>
      <c r="K20" s="183"/>
      <c r="L20" s="183"/>
      <c r="M20" s="183"/>
      <c r="N20" s="183"/>
      <c r="O20" s="183"/>
      <c r="P20" s="183"/>
    </row>
    <row r="21" spans="1:16" ht="15" customHeight="1" x14ac:dyDescent="0.25">
      <c r="A21" s="184" t="s">
        <v>89</v>
      </c>
      <c r="B21" s="127">
        <f t="shared" si="1"/>
        <v>206</v>
      </c>
      <c r="C21" s="127">
        <v>45</v>
      </c>
      <c r="D21" s="127">
        <v>9</v>
      </c>
      <c r="E21" s="127">
        <v>70</v>
      </c>
      <c r="F21" s="127">
        <v>1</v>
      </c>
      <c r="G21" s="127">
        <v>33</v>
      </c>
      <c r="H21" s="127">
        <v>48</v>
      </c>
      <c r="J21" s="183"/>
      <c r="K21" s="183"/>
      <c r="L21" s="183"/>
      <c r="M21" s="183"/>
      <c r="N21" s="183"/>
      <c r="O21" s="183"/>
      <c r="P21" s="183"/>
    </row>
    <row r="22" spans="1:16" ht="15" customHeight="1" x14ac:dyDescent="0.25">
      <c r="A22" s="95"/>
      <c r="B22" s="185"/>
      <c r="C22" s="185"/>
      <c r="D22" s="185"/>
      <c r="E22" s="185"/>
      <c r="F22" s="185"/>
      <c r="G22" s="185"/>
      <c r="H22" s="185"/>
    </row>
    <row r="23" spans="1:16" ht="15" customHeight="1" x14ac:dyDescent="0.25">
      <c r="A23" s="432" t="s">
        <v>8</v>
      </c>
      <c r="B23" s="432"/>
      <c r="C23" s="432"/>
      <c r="D23" s="432"/>
      <c r="E23" s="432"/>
      <c r="F23" s="432"/>
      <c r="G23" s="432"/>
      <c r="H23" s="432"/>
    </row>
    <row r="24" spans="1:16" ht="15" customHeight="1" x14ac:dyDescent="0.25">
      <c r="A24" s="106"/>
      <c r="B24" s="106"/>
      <c r="C24" s="106"/>
      <c r="D24" s="106"/>
      <c r="E24" s="106"/>
      <c r="F24" s="106"/>
      <c r="G24" s="106"/>
      <c r="H24" s="106"/>
    </row>
    <row r="25" spans="1:16" s="93" customFormat="1" ht="15" customHeight="1" x14ac:dyDescent="0.25">
      <c r="A25" s="182" t="s">
        <v>0</v>
      </c>
      <c r="B25" s="195">
        <f>SUM(C25:H25)</f>
        <v>100</v>
      </c>
      <c r="C25" s="195">
        <f t="shared" ref="C25:H25" si="2">+C11/$B11*100</f>
        <v>2.9211648371586683</v>
      </c>
      <c r="D25" s="195">
        <f t="shared" si="2"/>
        <v>2.7578699083734013</v>
      </c>
      <c r="E25" s="195">
        <f t="shared" si="2"/>
        <v>76.476458314433458</v>
      </c>
      <c r="F25" s="195">
        <f t="shared" si="2"/>
        <v>0.52617254830808302</v>
      </c>
      <c r="G25" s="195">
        <f t="shared" si="2"/>
        <v>13.372040279415767</v>
      </c>
      <c r="H25" s="195">
        <f t="shared" si="2"/>
        <v>3.9462941123106234</v>
      </c>
    </row>
    <row r="26" spans="1:16" ht="15" customHeight="1" x14ac:dyDescent="0.25">
      <c r="A26" s="187" t="s">
        <v>169</v>
      </c>
      <c r="B26" s="186">
        <f t="shared" ref="B26:B35" si="3">SUM(C26:H26)</f>
        <v>99.999999999999986</v>
      </c>
      <c r="C26" s="186">
        <f t="shared" ref="C26:H32" si="4">+C12/$B12*100</f>
        <v>2.0650895307802899</v>
      </c>
      <c r="D26" s="186">
        <f t="shared" si="4"/>
        <v>2.4833355116978173</v>
      </c>
      <c r="E26" s="186">
        <f t="shared" si="4"/>
        <v>93.90929290288851</v>
      </c>
      <c r="F26" s="186">
        <f t="shared" si="4"/>
        <v>3.9210560711018166E-2</v>
      </c>
      <c r="G26" s="186">
        <f t="shared" si="4"/>
        <v>0.4051757940138544</v>
      </c>
      <c r="H26" s="186">
        <f t="shared" si="4"/>
        <v>1.0978956999085088</v>
      </c>
    </row>
    <row r="27" spans="1:16" ht="15" customHeight="1" x14ac:dyDescent="0.25">
      <c r="A27" s="184" t="s">
        <v>58</v>
      </c>
      <c r="B27" s="186">
        <f t="shared" si="3"/>
        <v>99.999999999999986</v>
      </c>
      <c r="C27" s="186">
        <f t="shared" si="4"/>
        <v>4.9040511727078888</v>
      </c>
      <c r="D27" s="186">
        <f t="shared" si="4"/>
        <v>3.5181236673773988</v>
      </c>
      <c r="E27" s="186">
        <f t="shared" si="4"/>
        <v>67.910447761194021</v>
      </c>
      <c r="F27" s="186">
        <f t="shared" si="4"/>
        <v>1.0660980810234542</v>
      </c>
      <c r="G27" s="186">
        <f t="shared" si="4"/>
        <v>8.635394456289978</v>
      </c>
      <c r="H27" s="186">
        <f t="shared" si="4"/>
        <v>13.965884861407249</v>
      </c>
    </row>
    <row r="28" spans="1:16" ht="15" customHeight="1" x14ac:dyDescent="0.25">
      <c r="A28" s="184" t="s">
        <v>57</v>
      </c>
      <c r="B28" s="186">
        <f t="shared" si="3"/>
        <v>100</v>
      </c>
      <c r="C28" s="186">
        <f t="shared" si="4"/>
        <v>19.565217391304348</v>
      </c>
      <c r="D28" s="186">
        <f t="shared" si="4"/>
        <v>8.695652173913043</v>
      </c>
      <c r="E28" s="186">
        <f t="shared" si="4"/>
        <v>39.130434782608695</v>
      </c>
      <c r="F28" s="186">
        <f t="shared" si="4"/>
        <v>2.1739130434782608</v>
      </c>
      <c r="G28" s="186">
        <f t="shared" si="4"/>
        <v>19.565217391304348</v>
      </c>
      <c r="H28" s="186">
        <f t="shared" si="4"/>
        <v>10.869565217391305</v>
      </c>
    </row>
    <row r="29" spans="1:16" ht="15" customHeight="1" x14ac:dyDescent="0.25">
      <c r="A29" s="184" t="s">
        <v>86</v>
      </c>
      <c r="B29" s="186">
        <f t="shared" si="3"/>
        <v>100</v>
      </c>
      <c r="C29" s="186">
        <f t="shared" si="4"/>
        <v>0</v>
      </c>
      <c r="D29" s="186">
        <f t="shared" si="4"/>
        <v>50</v>
      </c>
      <c r="E29" s="186">
        <f t="shared" si="4"/>
        <v>0</v>
      </c>
      <c r="F29" s="186">
        <f t="shared" si="4"/>
        <v>0</v>
      </c>
      <c r="G29" s="186">
        <f t="shared" si="4"/>
        <v>50</v>
      </c>
      <c r="H29" s="186">
        <f t="shared" si="4"/>
        <v>0</v>
      </c>
    </row>
    <row r="30" spans="1:16" ht="15" customHeight="1" x14ac:dyDescent="0.25">
      <c r="A30" s="184" t="s">
        <v>60</v>
      </c>
      <c r="B30" s="186">
        <f t="shared" si="3"/>
        <v>100</v>
      </c>
      <c r="C30" s="186">
        <f t="shared" si="4"/>
        <v>5.10752688172043</v>
      </c>
      <c r="D30" s="186">
        <f t="shared" si="4"/>
        <v>5.6451612903225801</v>
      </c>
      <c r="E30" s="186">
        <f t="shared" si="4"/>
        <v>25.268817204301076</v>
      </c>
      <c r="F30" s="186">
        <f t="shared" si="4"/>
        <v>2.1505376344086025</v>
      </c>
      <c r="G30" s="186">
        <f t="shared" si="4"/>
        <v>51.344086021505376</v>
      </c>
      <c r="H30" s="186">
        <f t="shared" si="4"/>
        <v>10.483870967741936</v>
      </c>
    </row>
    <row r="31" spans="1:16" ht="15" customHeight="1" x14ac:dyDescent="0.25">
      <c r="A31" s="184" t="s">
        <v>61</v>
      </c>
      <c r="B31" s="186">
        <f t="shared" si="3"/>
        <v>100.00000000000001</v>
      </c>
      <c r="C31" s="186">
        <f t="shared" si="4"/>
        <v>5.8620689655172411</v>
      </c>
      <c r="D31" s="186">
        <f t="shared" si="4"/>
        <v>5.5172413793103452</v>
      </c>
      <c r="E31" s="186">
        <f t="shared" si="4"/>
        <v>24.137931034482758</v>
      </c>
      <c r="F31" s="186">
        <f t="shared" si="4"/>
        <v>4.1379310344827589</v>
      </c>
      <c r="G31" s="186">
        <f t="shared" si="4"/>
        <v>51.03448275862069</v>
      </c>
      <c r="H31" s="186">
        <f t="shared" si="4"/>
        <v>9.3103448275862082</v>
      </c>
    </row>
    <row r="32" spans="1:16" ht="15" customHeight="1" x14ac:dyDescent="0.25">
      <c r="A32" s="184" t="s">
        <v>59</v>
      </c>
      <c r="B32" s="186">
        <f t="shared" si="3"/>
        <v>100</v>
      </c>
      <c r="C32" s="186">
        <f t="shared" si="4"/>
        <v>10.377358490566039</v>
      </c>
      <c r="D32" s="186">
        <f t="shared" si="4"/>
        <v>6.6037735849056602</v>
      </c>
      <c r="E32" s="186">
        <f t="shared" si="4"/>
        <v>35.849056603773583</v>
      </c>
      <c r="F32" s="186">
        <f t="shared" si="4"/>
        <v>4.716981132075472</v>
      </c>
      <c r="G32" s="186">
        <f t="shared" si="4"/>
        <v>21.69811320754717</v>
      </c>
      <c r="H32" s="186">
        <f t="shared" si="4"/>
        <v>20.754716981132077</v>
      </c>
    </row>
    <row r="33" spans="1:20" ht="15" customHeight="1" x14ac:dyDescent="0.25">
      <c r="A33" s="184" t="s">
        <v>87</v>
      </c>
      <c r="B33" s="186">
        <f t="shared" si="3"/>
        <v>99.999999999999986</v>
      </c>
      <c r="C33" s="186">
        <f t="shared" ref="C33:H33" si="5">+C19/$B19*100</f>
        <v>1.435810810810811</v>
      </c>
      <c r="D33" s="186">
        <f t="shared" si="5"/>
        <v>1.5202702702702704</v>
      </c>
      <c r="E33" s="186">
        <f t="shared" si="5"/>
        <v>10.388513513513512</v>
      </c>
      <c r="F33" s="186">
        <f t="shared" si="5"/>
        <v>1.5202702702702704</v>
      </c>
      <c r="G33" s="186">
        <f t="shared" si="5"/>
        <v>80.067567567567565</v>
      </c>
      <c r="H33" s="186">
        <f t="shared" si="5"/>
        <v>5.0675675675675675</v>
      </c>
    </row>
    <row r="34" spans="1:20" ht="15" customHeight="1" x14ac:dyDescent="0.25">
      <c r="A34" s="184" t="s">
        <v>88</v>
      </c>
      <c r="B34" s="186">
        <f t="shared" si="3"/>
        <v>100</v>
      </c>
      <c r="C34" s="186">
        <f t="shared" ref="C34:D35" si="6">+C20/$B20*100</f>
        <v>0</v>
      </c>
      <c r="D34" s="186">
        <f t="shared" si="6"/>
        <v>2.1929824561403506</v>
      </c>
      <c r="E34" s="186">
        <f t="shared" ref="E34:H35" si="7">+E20/$B20*100</f>
        <v>85.526315789473685</v>
      </c>
      <c r="F34" s="186">
        <f t="shared" ref="F34:G35" si="8">+F20/$B20*100</f>
        <v>0</v>
      </c>
      <c r="G34" s="186">
        <f t="shared" si="8"/>
        <v>3.9473684210526314</v>
      </c>
      <c r="H34" s="186">
        <f t="shared" si="7"/>
        <v>8.3333333333333321</v>
      </c>
    </row>
    <row r="35" spans="1:20" ht="15" customHeight="1" thickBot="1" x14ac:dyDescent="0.3">
      <c r="A35" s="188" t="s">
        <v>89</v>
      </c>
      <c r="B35" s="189">
        <f t="shared" si="3"/>
        <v>100.00000000000001</v>
      </c>
      <c r="C35" s="189">
        <f t="shared" si="6"/>
        <v>21.844660194174757</v>
      </c>
      <c r="D35" s="189">
        <f t="shared" si="6"/>
        <v>4.3689320388349513</v>
      </c>
      <c r="E35" s="189">
        <f t="shared" si="7"/>
        <v>33.980582524271846</v>
      </c>
      <c r="F35" s="189">
        <f t="shared" si="8"/>
        <v>0.48543689320388345</v>
      </c>
      <c r="G35" s="189">
        <f t="shared" si="8"/>
        <v>16.019417475728158</v>
      </c>
      <c r="H35" s="189">
        <f t="shared" si="7"/>
        <v>23.300970873786408</v>
      </c>
    </row>
    <row r="36" spans="1:20" ht="56.25" customHeight="1" x14ac:dyDescent="0.25">
      <c r="A36" s="404" t="s">
        <v>402</v>
      </c>
      <c r="B36" s="404"/>
      <c r="C36" s="404"/>
      <c r="D36" s="404"/>
      <c r="E36" s="404"/>
      <c r="F36" s="404"/>
      <c r="G36" s="404"/>
      <c r="H36" s="404"/>
      <c r="I36" s="305"/>
      <c r="J36" s="305"/>
      <c r="K36" s="305"/>
      <c r="L36" s="305"/>
      <c r="M36" s="305"/>
      <c r="N36" s="305"/>
      <c r="O36" s="305"/>
      <c r="P36" s="305"/>
      <c r="Q36" s="305"/>
      <c r="R36" s="305"/>
      <c r="S36" s="305"/>
      <c r="T36" s="305"/>
    </row>
    <row r="37" spans="1:20" x14ac:dyDescent="0.25">
      <c r="A37" s="435" t="s">
        <v>366</v>
      </c>
      <c r="B37" s="435"/>
      <c r="C37" s="435"/>
      <c r="D37" s="435"/>
      <c r="E37" s="435"/>
      <c r="F37" s="435"/>
      <c r="G37" s="435"/>
      <c r="H37" s="435"/>
      <c r="I37" s="307"/>
      <c r="J37" s="307"/>
      <c r="K37" s="307"/>
      <c r="L37" s="307"/>
      <c r="M37" s="307"/>
      <c r="N37" s="307"/>
      <c r="O37" s="307"/>
      <c r="P37" s="307"/>
      <c r="Q37" s="307"/>
      <c r="R37" s="307"/>
      <c r="S37" s="307"/>
      <c r="T37" s="307"/>
    </row>
    <row r="38" spans="1:20" x14ac:dyDescent="0.25">
      <c r="I38" s="308"/>
      <c r="J38" s="308"/>
      <c r="K38" s="308"/>
      <c r="L38" s="308"/>
      <c r="M38" s="308"/>
      <c r="N38" s="308"/>
      <c r="O38" s="308"/>
      <c r="P38" s="308"/>
      <c r="Q38" s="308"/>
      <c r="R38" s="308"/>
      <c r="S38" s="308"/>
      <c r="T38" s="308"/>
    </row>
  </sheetData>
  <mergeCells count="14">
    <mergeCell ref="K1:K2"/>
    <mergeCell ref="A1:H1"/>
    <mergeCell ref="A2:H2"/>
    <mergeCell ref="A3:H3"/>
    <mergeCell ref="A4:H4"/>
    <mergeCell ref="A36:H36"/>
    <mergeCell ref="A37:H37"/>
    <mergeCell ref="A5:H5"/>
    <mergeCell ref="H7:H8"/>
    <mergeCell ref="A9:H9"/>
    <mergeCell ref="A23:H23"/>
    <mergeCell ref="B7:B8"/>
    <mergeCell ref="C7:C8"/>
    <mergeCell ref="A7:A8"/>
  </mergeCells>
  <hyperlinks>
    <hyperlink ref="K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A38"/>
  <sheetViews>
    <sheetView showGridLines="0" workbookViewId="0">
      <selection activeCell="L11" sqref="L11"/>
    </sheetView>
  </sheetViews>
  <sheetFormatPr baseColWidth="10" defaultRowHeight="12.75" x14ac:dyDescent="0.2"/>
  <cols>
    <col min="1" max="1" width="19.7109375" style="190" customWidth="1"/>
    <col min="2" max="8" width="9.7109375" style="176" customWidth="1"/>
    <col min="9" max="16" width="11.42578125" style="79"/>
    <col min="17" max="225" width="11.42578125" style="4"/>
    <col min="226" max="226" width="18.28515625" style="4" customWidth="1"/>
    <col min="227" max="227" width="5.85546875" style="4" bestFit="1" customWidth="1"/>
    <col min="228" max="228" width="4.5703125" style="4" bestFit="1" customWidth="1"/>
    <col min="229" max="229" width="3.140625" style="4" bestFit="1" customWidth="1"/>
    <col min="230" max="232" width="4.28515625" style="4" bestFit="1" customWidth="1"/>
    <col min="233" max="233" width="0.85546875" style="4" customWidth="1"/>
    <col min="234" max="234" width="4.28515625" style="4" bestFit="1" customWidth="1"/>
    <col min="235" max="235" width="5.28515625" style="4" bestFit="1" customWidth="1"/>
    <col min="236" max="236" width="5.42578125" style="4" bestFit="1" customWidth="1"/>
    <col min="237" max="237" width="5.140625" style="4" bestFit="1" customWidth="1"/>
    <col min="238" max="238" width="1.42578125" style="4" customWidth="1"/>
    <col min="239" max="239" width="5.7109375" style="4" bestFit="1" customWidth="1"/>
    <col min="240" max="240" width="4.42578125" style="4" bestFit="1" customWidth="1"/>
    <col min="241" max="244" width="3.42578125" style="4" bestFit="1" customWidth="1"/>
    <col min="245" max="245" width="1.42578125" style="4" customWidth="1"/>
    <col min="246" max="249" width="4.5703125" style="4" bestFit="1" customWidth="1"/>
    <col min="250" max="481" width="11.42578125" style="4"/>
    <col min="482" max="482" width="18.28515625" style="4" customWidth="1"/>
    <col min="483" max="483" width="5.85546875" style="4" bestFit="1" customWidth="1"/>
    <col min="484" max="484" width="4.5703125" style="4" bestFit="1" customWidth="1"/>
    <col min="485" max="485" width="3.140625" style="4" bestFit="1" customWidth="1"/>
    <col min="486" max="488" width="4.28515625" style="4" bestFit="1" customWidth="1"/>
    <col min="489" max="489" width="0.85546875" style="4" customWidth="1"/>
    <col min="490" max="490" width="4.28515625" style="4" bestFit="1" customWidth="1"/>
    <col min="491" max="491" width="5.28515625" style="4" bestFit="1" customWidth="1"/>
    <col min="492" max="492" width="5.42578125" style="4" bestFit="1" customWidth="1"/>
    <col min="493" max="493" width="5.140625" style="4" bestFit="1" customWidth="1"/>
    <col min="494" max="494" width="1.42578125" style="4" customWidth="1"/>
    <col min="495" max="495" width="5.7109375" style="4" bestFit="1" customWidth="1"/>
    <col min="496" max="496" width="4.42578125" style="4" bestFit="1" customWidth="1"/>
    <col min="497" max="500" width="3.42578125" style="4" bestFit="1" customWidth="1"/>
    <col min="501" max="501" width="1.42578125" style="4" customWidth="1"/>
    <col min="502" max="505" width="4.5703125" style="4" bestFit="1" customWidth="1"/>
    <col min="506" max="737" width="11.42578125" style="4"/>
    <col min="738" max="738" width="18.28515625" style="4" customWidth="1"/>
    <col min="739" max="739" width="5.85546875" style="4" bestFit="1" customWidth="1"/>
    <col min="740" max="740" width="4.5703125" style="4" bestFit="1" customWidth="1"/>
    <col min="741" max="741" width="3.140625" style="4" bestFit="1" customWidth="1"/>
    <col min="742" max="744" width="4.28515625" style="4" bestFit="1" customWidth="1"/>
    <col min="745" max="745" width="0.85546875" style="4" customWidth="1"/>
    <col min="746" max="746" width="4.28515625" style="4" bestFit="1" customWidth="1"/>
    <col min="747" max="747" width="5.28515625" style="4" bestFit="1" customWidth="1"/>
    <col min="748" max="748" width="5.42578125" style="4" bestFit="1" customWidth="1"/>
    <col min="749" max="749" width="5.140625" style="4" bestFit="1" customWidth="1"/>
    <col min="750" max="750" width="1.42578125" style="4" customWidth="1"/>
    <col min="751" max="751" width="5.7109375" style="4" bestFit="1" customWidth="1"/>
    <col min="752" max="752" width="4.42578125" style="4" bestFit="1" customWidth="1"/>
    <col min="753" max="756" width="3.42578125" style="4" bestFit="1" customWidth="1"/>
    <col min="757" max="757" width="1.42578125" style="4" customWidth="1"/>
    <col min="758" max="761" width="4.5703125" style="4" bestFit="1" customWidth="1"/>
    <col min="762" max="993" width="11.42578125" style="4"/>
    <col min="994" max="994" width="18.28515625" style="4" customWidth="1"/>
    <col min="995" max="995" width="5.85546875" style="4" bestFit="1" customWidth="1"/>
    <col min="996" max="996" width="4.5703125" style="4" bestFit="1" customWidth="1"/>
    <col min="997" max="997" width="3.140625" style="4" bestFit="1" customWidth="1"/>
    <col min="998" max="1000" width="4.28515625" style="4" bestFit="1" customWidth="1"/>
    <col min="1001" max="1001" width="0.85546875" style="4" customWidth="1"/>
    <col min="1002" max="1002" width="4.28515625" style="4" bestFit="1" customWidth="1"/>
    <col min="1003" max="1003" width="5.28515625" style="4" bestFit="1" customWidth="1"/>
    <col min="1004" max="1004" width="5.42578125" style="4" bestFit="1" customWidth="1"/>
    <col min="1005" max="1005" width="5.140625" style="4" bestFit="1" customWidth="1"/>
    <col min="1006" max="1006" width="1.42578125" style="4" customWidth="1"/>
    <col min="1007" max="1007" width="5.7109375" style="4" bestFit="1" customWidth="1"/>
    <col min="1008" max="1008" width="4.42578125" style="4" bestFit="1" customWidth="1"/>
    <col min="1009" max="1012" width="3.42578125" style="4" bestFit="1" customWidth="1"/>
    <col min="1013" max="1013" width="1.42578125" style="4" customWidth="1"/>
    <col min="1014" max="1017" width="4.5703125" style="4" bestFit="1" customWidth="1"/>
    <col min="1018" max="1249" width="11.42578125" style="4"/>
    <col min="1250" max="1250" width="18.28515625" style="4" customWidth="1"/>
    <col min="1251" max="1251" width="5.85546875" style="4" bestFit="1" customWidth="1"/>
    <col min="1252" max="1252" width="4.5703125" style="4" bestFit="1" customWidth="1"/>
    <col min="1253" max="1253" width="3.140625" style="4" bestFit="1" customWidth="1"/>
    <col min="1254" max="1256" width="4.28515625" style="4" bestFit="1" customWidth="1"/>
    <col min="1257" max="1257" width="0.85546875" style="4" customWidth="1"/>
    <col min="1258" max="1258" width="4.28515625" style="4" bestFit="1" customWidth="1"/>
    <col min="1259" max="1259" width="5.28515625" style="4" bestFit="1" customWidth="1"/>
    <col min="1260" max="1260" width="5.42578125" style="4" bestFit="1" customWidth="1"/>
    <col min="1261" max="1261" width="5.140625" style="4" bestFit="1" customWidth="1"/>
    <col min="1262" max="1262" width="1.42578125" style="4" customWidth="1"/>
    <col min="1263" max="1263" width="5.7109375" style="4" bestFit="1" customWidth="1"/>
    <col min="1264" max="1264" width="4.42578125" style="4" bestFit="1" customWidth="1"/>
    <col min="1265" max="1268" width="3.42578125" style="4" bestFit="1" customWidth="1"/>
    <col min="1269" max="1269" width="1.42578125" style="4" customWidth="1"/>
    <col min="1270" max="1273" width="4.5703125" style="4" bestFit="1" customWidth="1"/>
    <col min="1274" max="1505" width="11.42578125" style="4"/>
    <col min="1506" max="1506" width="18.28515625" style="4" customWidth="1"/>
    <col min="1507" max="1507" width="5.85546875" style="4" bestFit="1" customWidth="1"/>
    <col min="1508" max="1508" width="4.5703125" style="4" bestFit="1" customWidth="1"/>
    <col min="1509" max="1509" width="3.140625" style="4" bestFit="1" customWidth="1"/>
    <col min="1510" max="1512" width="4.28515625" style="4" bestFit="1" customWidth="1"/>
    <col min="1513" max="1513" width="0.85546875" style="4" customWidth="1"/>
    <col min="1514" max="1514" width="4.28515625" style="4" bestFit="1" customWidth="1"/>
    <col min="1515" max="1515" width="5.28515625" style="4" bestFit="1" customWidth="1"/>
    <col min="1516" max="1516" width="5.42578125" style="4" bestFit="1" customWidth="1"/>
    <col min="1517" max="1517" width="5.140625" style="4" bestFit="1" customWidth="1"/>
    <col min="1518" max="1518" width="1.42578125" style="4" customWidth="1"/>
    <col min="1519" max="1519" width="5.7109375" style="4" bestFit="1" customWidth="1"/>
    <col min="1520" max="1520" width="4.42578125" style="4" bestFit="1" customWidth="1"/>
    <col min="1521" max="1524" width="3.42578125" style="4" bestFit="1" customWidth="1"/>
    <col min="1525" max="1525" width="1.42578125" style="4" customWidth="1"/>
    <col min="1526" max="1529" width="4.5703125" style="4" bestFit="1" customWidth="1"/>
    <col min="1530" max="1761" width="11.42578125" style="4"/>
    <col min="1762" max="1762" width="18.28515625" style="4" customWidth="1"/>
    <col min="1763" max="1763" width="5.85546875" style="4" bestFit="1" customWidth="1"/>
    <col min="1764" max="1764" width="4.5703125" style="4" bestFit="1" customWidth="1"/>
    <col min="1765" max="1765" width="3.140625" style="4" bestFit="1" customWidth="1"/>
    <col min="1766" max="1768" width="4.28515625" style="4" bestFit="1" customWidth="1"/>
    <col min="1769" max="1769" width="0.85546875" style="4" customWidth="1"/>
    <col min="1770" max="1770" width="4.28515625" style="4" bestFit="1" customWidth="1"/>
    <col min="1771" max="1771" width="5.28515625" style="4" bestFit="1" customWidth="1"/>
    <col min="1772" max="1772" width="5.42578125" style="4" bestFit="1" customWidth="1"/>
    <col min="1773" max="1773" width="5.140625" style="4" bestFit="1" customWidth="1"/>
    <col min="1774" max="1774" width="1.42578125" style="4" customWidth="1"/>
    <col min="1775" max="1775" width="5.7109375" style="4" bestFit="1" customWidth="1"/>
    <col min="1776" max="1776" width="4.42578125" style="4" bestFit="1" customWidth="1"/>
    <col min="1777" max="1780" width="3.42578125" style="4" bestFit="1" customWidth="1"/>
    <col min="1781" max="1781" width="1.42578125" style="4" customWidth="1"/>
    <col min="1782" max="1785" width="4.5703125" style="4" bestFit="1" customWidth="1"/>
    <col min="1786" max="2017" width="11.42578125" style="4"/>
    <col min="2018" max="2018" width="18.28515625" style="4" customWidth="1"/>
    <col min="2019" max="2019" width="5.85546875" style="4" bestFit="1" customWidth="1"/>
    <col min="2020" max="2020" width="4.5703125" style="4" bestFit="1" customWidth="1"/>
    <col min="2021" max="2021" width="3.140625" style="4" bestFit="1" customWidth="1"/>
    <col min="2022" max="2024" width="4.28515625" style="4" bestFit="1" customWidth="1"/>
    <col min="2025" max="2025" width="0.85546875" style="4" customWidth="1"/>
    <col min="2026" max="2026" width="4.28515625" style="4" bestFit="1" customWidth="1"/>
    <col min="2027" max="2027" width="5.28515625" style="4" bestFit="1" customWidth="1"/>
    <col min="2028" max="2028" width="5.42578125" style="4" bestFit="1" customWidth="1"/>
    <col min="2029" max="2029" width="5.140625" style="4" bestFit="1" customWidth="1"/>
    <col min="2030" max="2030" width="1.42578125" style="4" customWidth="1"/>
    <col min="2031" max="2031" width="5.7109375" style="4" bestFit="1" customWidth="1"/>
    <col min="2032" max="2032" width="4.42578125" style="4" bestFit="1" customWidth="1"/>
    <col min="2033" max="2036" width="3.42578125" style="4" bestFit="1" customWidth="1"/>
    <col min="2037" max="2037" width="1.42578125" style="4" customWidth="1"/>
    <col min="2038" max="2041" width="4.5703125" style="4" bestFit="1" customWidth="1"/>
    <col min="2042" max="2273" width="11.42578125" style="4"/>
    <col min="2274" max="2274" width="18.28515625" style="4" customWidth="1"/>
    <col min="2275" max="2275" width="5.85546875" style="4" bestFit="1" customWidth="1"/>
    <col min="2276" max="2276" width="4.5703125" style="4" bestFit="1" customWidth="1"/>
    <col min="2277" max="2277" width="3.140625" style="4" bestFit="1" customWidth="1"/>
    <col min="2278" max="2280" width="4.28515625" style="4" bestFit="1" customWidth="1"/>
    <col min="2281" max="2281" width="0.85546875" style="4" customWidth="1"/>
    <col min="2282" max="2282" width="4.28515625" style="4" bestFit="1" customWidth="1"/>
    <col min="2283" max="2283" width="5.28515625" style="4" bestFit="1" customWidth="1"/>
    <col min="2284" max="2284" width="5.42578125" style="4" bestFit="1" customWidth="1"/>
    <col min="2285" max="2285" width="5.140625" style="4" bestFit="1" customWidth="1"/>
    <col min="2286" max="2286" width="1.42578125" style="4" customWidth="1"/>
    <col min="2287" max="2287" width="5.7109375" style="4" bestFit="1" customWidth="1"/>
    <col min="2288" max="2288" width="4.42578125" style="4" bestFit="1" customWidth="1"/>
    <col min="2289" max="2292" width="3.42578125" style="4" bestFit="1" customWidth="1"/>
    <col min="2293" max="2293" width="1.42578125" style="4" customWidth="1"/>
    <col min="2294" max="2297" width="4.5703125" style="4" bestFit="1" customWidth="1"/>
    <col min="2298" max="2529" width="11.42578125" style="4"/>
    <col min="2530" max="2530" width="18.28515625" style="4" customWidth="1"/>
    <col min="2531" max="2531" width="5.85546875" style="4" bestFit="1" customWidth="1"/>
    <col min="2532" max="2532" width="4.5703125" style="4" bestFit="1" customWidth="1"/>
    <col min="2533" max="2533" width="3.140625" style="4" bestFit="1" customWidth="1"/>
    <col min="2534" max="2536" width="4.28515625" style="4" bestFit="1" customWidth="1"/>
    <col min="2537" max="2537" width="0.85546875" style="4" customWidth="1"/>
    <col min="2538" max="2538" width="4.28515625" style="4" bestFit="1" customWidth="1"/>
    <col min="2539" max="2539" width="5.28515625" style="4" bestFit="1" customWidth="1"/>
    <col min="2540" max="2540" width="5.42578125" style="4" bestFit="1" customWidth="1"/>
    <col min="2541" max="2541" width="5.140625" style="4" bestFit="1" customWidth="1"/>
    <col min="2542" max="2542" width="1.42578125" style="4" customWidth="1"/>
    <col min="2543" max="2543" width="5.7109375" style="4" bestFit="1" customWidth="1"/>
    <col min="2544" max="2544" width="4.42578125" style="4" bestFit="1" customWidth="1"/>
    <col min="2545" max="2548" width="3.42578125" style="4" bestFit="1" customWidth="1"/>
    <col min="2549" max="2549" width="1.42578125" style="4" customWidth="1"/>
    <col min="2550" max="2553" width="4.5703125" style="4" bestFit="1" customWidth="1"/>
    <col min="2554" max="2785" width="11.42578125" style="4"/>
    <col min="2786" max="2786" width="18.28515625" style="4" customWidth="1"/>
    <col min="2787" max="2787" width="5.85546875" style="4" bestFit="1" customWidth="1"/>
    <col min="2788" max="2788" width="4.5703125" style="4" bestFit="1" customWidth="1"/>
    <col min="2789" max="2789" width="3.140625" style="4" bestFit="1" customWidth="1"/>
    <col min="2790" max="2792" width="4.28515625" style="4" bestFit="1" customWidth="1"/>
    <col min="2793" max="2793" width="0.85546875" style="4" customWidth="1"/>
    <col min="2794" max="2794" width="4.28515625" style="4" bestFit="1" customWidth="1"/>
    <col min="2795" max="2795" width="5.28515625" style="4" bestFit="1" customWidth="1"/>
    <col min="2796" max="2796" width="5.42578125" style="4" bestFit="1" customWidth="1"/>
    <col min="2797" max="2797" width="5.140625" style="4" bestFit="1" customWidth="1"/>
    <col min="2798" max="2798" width="1.42578125" style="4" customWidth="1"/>
    <col min="2799" max="2799" width="5.7109375" style="4" bestFit="1" customWidth="1"/>
    <col min="2800" max="2800" width="4.42578125" style="4" bestFit="1" customWidth="1"/>
    <col min="2801" max="2804" width="3.42578125" style="4" bestFit="1" customWidth="1"/>
    <col min="2805" max="2805" width="1.42578125" style="4" customWidth="1"/>
    <col min="2806" max="2809" width="4.5703125" style="4" bestFit="1" customWidth="1"/>
    <col min="2810" max="3041" width="11.42578125" style="4"/>
    <col min="3042" max="3042" width="18.28515625" style="4" customWidth="1"/>
    <col min="3043" max="3043" width="5.85546875" style="4" bestFit="1" customWidth="1"/>
    <col min="3044" max="3044" width="4.5703125" style="4" bestFit="1" customWidth="1"/>
    <col min="3045" max="3045" width="3.140625" style="4" bestFit="1" customWidth="1"/>
    <col min="3046" max="3048" width="4.28515625" style="4" bestFit="1" customWidth="1"/>
    <col min="3049" max="3049" width="0.85546875" style="4" customWidth="1"/>
    <col min="3050" max="3050" width="4.28515625" style="4" bestFit="1" customWidth="1"/>
    <col min="3051" max="3051" width="5.28515625" style="4" bestFit="1" customWidth="1"/>
    <col min="3052" max="3052" width="5.42578125" style="4" bestFit="1" customWidth="1"/>
    <col min="3053" max="3053" width="5.140625" style="4" bestFit="1" customWidth="1"/>
    <col min="3054" max="3054" width="1.42578125" style="4" customWidth="1"/>
    <col min="3055" max="3055" width="5.7109375" style="4" bestFit="1" customWidth="1"/>
    <col min="3056" max="3056" width="4.42578125" style="4" bestFit="1" customWidth="1"/>
    <col min="3057" max="3060" width="3.42578125" style="4" bestFit="1" customWidth="1"/>
    <col min="3061" max="3061" width="1.42578125" style="4" customWidth="1"/>
    <col min="3062" max="3065" width="4.5703125" style="4" bestFit="1" customWidth="1"/>
    <col min="3066" max="3297" width="11.42578125" style="4"/>
    <col min="3298" max="3298" width="18.28515625" style="4" customWidth="1"/>
    <col min="3299" max="3299" width="5.85546875" style="4" bestFit="1" customWidth="1"/>
    <col min="3300" max="3300" width="4.5703125" style="4" bestFit="1" customWidth="1"/>
    <col min="3301" max="3301" width="3.140625" style="4" bestFit="1" customWidth="1"/>
    <col min="3302" max="3304" width="4.28515625" style="4" bestFit="1" customWidth="1"/>
    <col min="3305" max="3305" width="0.85546875" style="4" customWidth="1"/>
    <col min="3306" max="3306" width="4.28515625" style="4" bestFit="1" customWidth="1"/>
    <col min="3307" max="3307" width="5.28515625" style="4" bestFit="1" customWidth="1"/>
    <col min="3308" max="3308" width="5.42578125" style="4" bestFit="1" customWidth="1"/>
    <col min="3309" max="3309" width="5.140625" style="4" bestFit="1" customWidth="1"/>
    <col min="3310" max="3310" width="1.42578125" style="4" customWidth="1"/>
    <col min="3311" max="3311" width="5.7109375" style="4" bestFit="1" customWidth="1"/>
    <col min="3312" max="3312" width="4.42578125" style="4" bestFit="1" customWidth="1"/>
    <col min="3313" max="3316" width="3.42578125" style="4" bestFit="1" customWidth="1"/>
    <col min="3317" max="3317" width="1.42578125" style="4" customWidth="1"/>
    <col min="3318" max="3321" width="4.5703125" style="4" bestFit="1" customWidth="1"/>
    <col min="3322" max="3553" width="11.42578125" style="4"/>
    <col min="3554" max="3554" width="18.28515625" style="4" customWidth="1"/>
    <col min="3555" max="3555" width="5.85546875" style="4" bestFit="1" customWidth="1"/>
    <col min="3556" max="3556" width="4.5703125" style="4" bestFit="1" customWidth="1"/>
    <col min="3557" max="3557" width="3.140625" style="4" bestFit="1" customWidth="1"/>
    <col min="3558" max="3560" width="4.28515625" style="4" bestFit="1" customWidth="1"/>
    <col min="3561" max="3561" width="0.85546875" style="4" customWidth="1"/>
    <col min="3562" max="3562" width="4.28515625" style="4" bestFit="1" customWidth="1"/>
    <col min="3563" max="3563" width="5.28515625" style="4" bestFit="1" customWidth="1"/>
    <col min="3564" max="3564" width="5.42578125" style="4" bestFit="1" customWidth="1"/>
    <col min="3565" max="3565" width="5.140625" style="4" bestFit="1" customWidth="1"/>
    <col min="3566" max="3566" width="1.42578125" style="4" customWidth="1"/>
    <col min="3567" max="3567" width="5.7109375" style="4" bestFit="1" customWidth="1"/>
    <col min="3568" max="3568" width="4.42578125" style="4" bestFit="1" customWidth="1"/>
    <col min="3569" max="3572" width="3.42578125" style="4" bestFit="1" customWidth="1"/>
    <col min="3573" max="3573" width="1.42578125" style="4" customWidth="1"/>
    <col min="3574" max="3577" width="4.5703125" style="4" bestFit="1" customWidth="1"/>
    <col min="3578" max="3809" width="11.42578125" style="4"/>
    <col min="3810" max="3810" width="18.28515625" style="4" customWidth="1"/>
    <col min="3811" max="3811" width="5.85546875" style="4" bestFit="1" customWidth="1"/>
    <col min="3812" max="3812" width="4.5703125" style="4" bestFit="1" customWidth="1"/>
    <col min="3813" max="3813" width="3.140625" style="4" bestFit="1" customWidth="1"/>
    <col min="3814" max="3816" width="4.28515625" style="4" bestFit="1" customWidth="1"/>
    <col min="3817" max="3817" width="0.85546875" style="4" customWidth="1"/>
    <col min="3818" max="3818" width="4.28515625" style="4" bestFit="1" customWidth="1"/>
    <col min="3819" max="3819" width="5.28515625" style="4" bestFit="1" customWidth="1"/>
    <col min="3820" max="3820" width="5.42578125" style="4" bestFit="1" customWidth="1"/>
    <col min="3821" max="3821" width="5.140625" style="4" bestFit="1" customWidth="1"/>
    <col min="3822" max="3822" width="1.42578125" style="4" customWidth="1"/>
    <col min="3823" max="3823" width="5.7109375" style="4" bestFit="1" customWidth="1"/>
    <col min="3824" max="3824" width="4.42578125" style="4" bestFit="1" customWidth="1"/>
    <col min="3825" max="3828" width="3.42578125" style="4" bestFit="1" customWidth="1"/>
    <col min="3829" max="3829" width="1.42578125" style="4" customWidth="1"/>
    <col min="3830" max="3833" width="4.5703125" style="4" bestFit="1" customWidth="1"/>
    <col min="3834" max="4065" width="11.42578125" style="4"/>
    <col min="4066" max="4066" width="18.28515625" style="4" customWidth="1"/>
    <col min="4067" max="4067" width="5.85546875" style="4" bestFit="1" customWidth="1"/>
    <col min="4068" max="4068" width="4.5703125" style="4" bestFit="1" customWidth="1"/>
    <col min="4069" max="4069" width="3.140625" style="4" bestFit="1" customWidth="1"/>
    <col min="4070" max="4072" width="4.28515625" style="4" bestFit="1" customWidth="1"/>
    <col min="4073" max="4073" width="0.85546875" style="4" customWidth="1"/>
    <col min="4074" max="4074" width="4.28515625" style="4" bestFit="1" customWidth="1"/>
    <col min="4075" max="4075" width="5.28515625" style="4" bestFit="1" customWidth="1"/>
    <col min="4076" max="4076" width="5.42578125" style="4" bestFit="1" customWidth="1"/>
    <col min="4077" max="4077" width="5.140625" style="4" bestFit="1" customWidth="1"/>
    <col min="4078" max="4078" width="1.42578125" style="4" customWidth="1"/>
    <col min="4079" max="4079" width="5.7109375" style="4" bestFit="1" customWidth="1"/>
    <col min="4080" max="4080" width="4.42578125" style="4" bestFit="1" customWidth="1"/>
    <col min="4081" max="4084" width="3.42578125" style="4" bestFit="1" customWidth="1"/>
    <col min="4085" max="4085" width="1.42578125" style="4" customWidth="1"/>
    <col min="4086" max="4089" width="4.5703125" style="4" bestFit="1" customWidth="1"/>
    <col min="4090" max="4321" width="11.42578125" style="4"/>
    <col min="4322" max="4322" width="18.28515625" style="4" customWidth="1"/>
    <col min="4323" max="4323" width="5.85546875" style="4" bestFit="1" customWidth="1"/>
    <col min="4324" max="4324" width="4.5703125" style="4" bestFit="1" customWidth="1"/>
    <col min="4325" max="4325" width="3.140625" style="4" bestFit="1" customWidth="1"/>
    <col min="4326" max="4328" width="4.28515625" style="4" bestFit="1" customWidth="1"/>
    <col min="4329" max="4329" width="0.85546875" style="4" customWidth="1"/>
    <col min="4330" max="4330" width="4.28515625" style="4" bestFit="1" customWidth="1"/>
    <col min="4331" max="4331" width="5.28515625" style="4" bestFit="1" customWidth="1"/>
    <col min="4332" max="4332" width="5.42578125" style="4" bestFit="1" customWidth="1"/>
    <col min="4333" max="4333" width="5.140625" style="4" bestFit="1" customWidth="1"/>
    <col min="4334" max="4334" width="1.42578125" style="4" customWidth="1"/>
    <col min="4335" max="4335" width="5.7109375" style="4" bestFit="1" customWidth="1"/>
    <col min="4336" max="4336" width="4.42578125" style="4" bestFit="1" customWidth="1"/>
    <col min="4337" max="4340" width="3.42578125" style="4" bestFit="1" customWidth="1"/>
    <col min="4341" max="4341" width="1.42578125" style="4" customWidth="1"/>
    <col min="4342" max="4345" width="4.5703125" style="4" bestFit="1" customWidth="1"/>
    <col min="4346" max="4577" width="11.42578125" style="4"/>
    <col min="4578" max="4578" width="18.28515625" style="4" customWidth="1"/>
    <col min="4579" max="4579" width="5.85546875" style="4" bestFit="1" customWidth="1"/>
    <col min="4580" max="4580" width="4.5703125" style="4" bestFit="1" customWidth="1"/>
    <col min="4581" max="4581" width="3.140625" style="4" bestFit="1" customWidth="1"/>
    <col min="4582" max="4584" width="4.28515625" style="4" bestFit="1" customWidth="1"/>
    <col min="4585" max="4585" width="0.85546875" style="4" customWidth="1"/>
    <col min="4586" max="4586" width="4.28515625" style="4" bestFit="1" customWidth="1"/>
    <col min="4587" max="4587" width="5.28515625" style="4" bestFit="1" customWidth="1"/>
    <col min="4588" max="4588" width="5.42578125" style="4" bestFit="1" customWidth="1"/>
    <col min="4589" max="4589" width="5.140625" style="4" bestFit="1" customWidth="1"/>
    <col min="4590" max="4590" width="1.42578125" style="4" customWidth="1"/>
    <col min="4591" max="4591" width="5.7109375" style="4" bestFit="1" customWidth="1"/>
    <col min="4592" max="4592" width="4.42578125" style="4" bestFit="1" customWidth="1"/>
    <col min="4593" max="4596" width="3.42578125" style="4" bestFit="1" customWidth="1"/>
    <col min="4597" max="4597" width="1.42578125" style="4" customWidth="1"/>
    <col min="4598" max="4601" width="4.5703125" style="4" bestFit="1" customWidth="1"/>
    <col min="4602" max="4833" width="11.42578125" style="4"/>
    <col min="4834" max="4834" width="18.28515625" style="4" customWidth="1"/>
    <col min="4835" max="4835" width="5.85546875" style="4" bestFit="1" customWidth="1"/>
    <col min="4836" max="4836" width="4.5703125" style="4" bestFit="1" customWidth="1"/>
    <col min="4837" max="4837" width="3.140625" style="4" bestFit="1" customWidth="1"/>
    <col min="4838" max="4840" width="4.28515625" style="4" bestFit="1" customWidth="1"/>
    <col min="4841" max="4841" width="0.85546875" style="4" customWidth="1"/>
    <col min="4842" max="4842" width="4.28515625" style="4" bestFit="1" customWidth="1"/>
    <col min="4843" max="4843" width="5.28515625" style="4" bestFit="1" customWidth="1"/>
    <col min="4844" max="4844" width="5.42578125" style="4" bestFit="1" customWidth="1"/>
    <col min="4845" max="4845" width="5.140625" style="4" bestFit="1" customWidth="1"/>
    <col min="4846" max="4846" width="1.42578125" style="4" customWidth="1"/>
    <col min="4847" max="4847" width="5.7109375" style="4" bestFit="1" customWidth="1"/>
    <col min="4848" max="4848" width="4.42578125" style="4" bestFit="1" customWidth="1"/>
    <col min="4849" max="4852" width="3.42578125" style="4" bestFit="1" customWidth="1"/>
    <col min="4853" max="4853" width="1.42578125" style="4" customWidth="1"/>
    <col min="4854" max="4857" width="4.5703125" style="4" bestFit="1" customWidth="1"/>
    <col min="4858" max="5089" width="11.42578125" style="4"/>
    <col min="5090" max="5090" width="18.28515625" style="4" customWidth="1"/>
    <col min="5091" max="5091" width="5.85546875" style="4" bestFit="1" customWidth="1"/>
    <col min="5092" max="5092" width="4.5703125" style="4" bestFit="1" customWidth="1"/>
    <col min="5093" max="5093" width="3.140625" style="4" bestFit="1" customWidth="1"/>
    <col min="5094" max="5096" width="4.28515625" style="4" bestFit="1" customWidth="1"/>
    <col min="5097" max="5097" width="0.85546875" style="4" customWidth="1"/>
    <col min="5098" max="5098" width="4.28515625" style="4" bestFit="1" customWidth="1"/>
    <col min="5099" max="5099" width="5.28515625" style="4" bestFit="1" customWidth="1"/>
    <col min="5100" max="5100" width="5.42578125" style="4" bestFit="1" customWidth="1"/>
    <col min="5101" max="5101" width="5.140625" style="4" bestFit="1" customWidth="1"/>
    <col min="5102" max="5102" width="1.42578125" style="4" customWidth="1"/>
    <col min="5103" max="5103" width="5.7109375" style="4" bestFit="1" customWidth="1"/>
    <col min="5104" max="5104" width="4.42578125" style="4" bestFit="1" customWidth="1"/>
    <col min="5105" max="5108" width="3.42578125" style="4" bestFit="1" customWidth="1"/>
    <col min="5109" max="5109" width="1.42578125" style="4" customWidth="1"/>
    <col min="5110" max="5113" width="4.5703125" style="4" bestFit="1" customWidth="1"/>
    <col min="5114" max="5345" width="11.42578125" style="4"/>
    <col min="5346" max="5346" width="18.28515625" style="4" customWidth="1"/>
    <col min="5347" max="5347" width="5.85546875" style="4" bestFit="1" customWidth="1"/>
    <col min="5348" max="5348" width="4.5703125" style="4" bestFit="1" customWidth="1"/>
    <col min="5349" max="5349" width="3.140625" style="4" bestFit="1" customWidth="1"/>
    <col min="5350" max="5352" width="4.28515625" style="4" bestFit="1" customWidth="1"/>
    <col min="5353" max="5353" width="0.85546875" style="4" customWidth="1"/>
    <col min="5354" max="5354" width="4.28515625" style="4" bestFit="1" customWidth="1"/>
    <col min="5355" max="5355" width="5.28515625" style="4" bestFit="1" customWidth="1"/>
    <col min="5356" max="5356" width="5.42578125" style="4" bestFit="1" customWidth="1"/>
    <col min="5357" max="5357" width="5.140625" style="4" bestFit="1" customWidth="1"/>
    <col min="5358" max="5358" width="1.42578125" style="4" customWidth="1"/>
    <col min="5359" max="5359" width="5.7109375" style="4" bestFit="1" customWidth="1"/>
    <col min="5360" max="5360" width="4.42578125" style="4" bestFit="1" customWidth="1"/>
    <col min="5361" max="5364" width="3.42578125" style="4" bestFit="1" customWidth="1"/>
    <col min="5365" max="5365" width="1.42578125" style="4" customWidth="1"/>
    <col min="5366" max="5369" width="4.5703125" style="4" bestFit="1" customWidth="1"/>
    <col min="5370" max="5601" width="11.42578125" style="4"/>
    <col min="5602" max="5602" width="18.28515625" style="4" customWidth="1"/>
    <col min="5603" max="5603" width="5.85546875" style="4" bestFit="1" customWidth="1"/>
    <col min="5604" max="5604" width="4.5703125" style="4" bestFit="1" customWidth="1"/>
    <col min="5605" max="5605" width="3.140625" style="4" bestFit="1" customWidth="1"/>
    <col min="5606" max="5608" width="4.28515625" style="4" bestFit="1" customWidth="1"/>
    <col min="5609" max="5609" width="0.85546875" style="4" customWidth="1"/>
    <col min="5610" max="5610" width="4.28515625" style="4" bestFit="1" customWidth="1"/>
    <col min="5611" max="5611" width="5.28515625" style="4" bestFit="1" customWidth="1"/>
    <col min="5612" max="5612" width="5.42578125" style="4" bestFit="1" customWidth="1"/>
    <col min="5613" max="5613" width="5.140625" style="4" bestFit="1" customWidth="1"/>
    <col min="5614" max="5614" width="1.42578125" style="4" customWidth="1"/>
    <col min="5615" max="5615" width="5.7109375" style="4" bestFit="1" customWidth="1"/>
    <col min="5616" max="5616" width="4.42578125" style="4" bestFit="1" customWidth="1"/>
    <col min="5617" max="5620" width="3.42578125" style="4" bestFit="1" customWidth="1"/>
    <col min="5621" max="5621" width="1.42578125" style="4" customWidth="1"/>
    <col min="5622" max="5625" width="4.5703125" style="4" bestFit="1" customWidth="1"/>
    <col min="5626" max="5857" width="11.42578125" style="4"/>
    <col min="5858" max="5858" width="18.28515625" style="4" customWidth="1"/>
    <col min="5859" max="5859" width="5.85546875" style="4" bestFit="1" customWidth="1"/>
    <col min="5860" max="5860" width="4.5703125" style="4" bestFit="1" customWidth="1"/>
    <col min="5861" max="5861" width="3.140625" style="4" bestFit="1" customWidth="1"/>
    <col min="5862" max="5864" width="4.28515625" style="4" bestFit="1" customWidth="1"/>
    <col min="5865" max="5865" width="0.85546875" style="4" customWidth="1"/>
    <col min="5866" max="5866" width="4.28515625" style="4" bestFit="1" customWidth="1"/>
    <col min="5867" max="5867" width="5.28515625" style="4" bestFit="1" customWidth="1"/>
    <col min="5868" max="5868" width="5.42578125" style="4" bestFit="1" customWidth="1"/>
    <col min="5869" max="5869" width="5.140625" style="4" bestFit="1" customWidth="1"/>
    <col min="5870" max="5870" width="1.42578125" style="4" customWidth="1"/>
    <col min="5871" max="5871" width="5.7109375" style="4" bestFit="1" customWidth="1"/>
    <col min="5872" max="5872" width="4.42578125" style="4" bestFit="1" customWidth="1"/>
    <col min="5873" max="5876" width="3.42578125" style="4" bestFit="1" customWidth="1"/>
    <col min="5877" max="5877" width="1.42578125" style="4" customWidth="1"/>
    <col min="5878" max="5881" width="4.5703125" style="4" bestFit="1" customWidth="1"/>
    <col min="5882" max="6113" width="11.42578125" style="4"/>
    <col min="6114" max="6114" width="18.28515625" style="4" customWidth="1"/>
    <col min="6115" max="6115" width="5.85546875" style="4" bestFit="1" customWidth="1"/>
    <col min="6116" max="6116" width="4.5703125" style="4" bestFit="1" customWidth="1"/>
    <col min="6117" max="6117" width="3.140625" style="4" bestFit="1" customWidth="1"/>
    <col min="6118" max="6120" width="4.28515625" style="4" bestFit="1" customWidth="1"/>
    <col min="6121" max="6121" width="0.85546875" style="4" customWidth="1"/>
    <col min="6122" max="6122" width="4.28515625" style="4" bestFit="1" customWidth="1"/>
    <col min="6123" max="6123" width="5.28515625" style="4" bestFit="1" customWidth="1"/>
    <col min="6124" max="6124" width="5.42578125" style="4" bestFit="1" customWidth="1"/>
    <col min="6125" max="6125" width="5.140625" style="4" bestFit="1" customWidth="1"/>
    <col min="6126" max="6126" width="1.42578125" style="4" customWidth="1"/>
    <col min="6127" max="6127" width="5.7109375" style="4" bestFit="1" customWidth="1"/>
    <col min="6128" max="6128" width="4.42578125" style="4" bestFit="1" customWidth="1"/>
    <col min="6129" max="6132" width="3.42578125" style="4" bestFit="1" customWidth="1"/>
    <col min="6133" max="6133" width="1.42578125" style="4" customWidth="1"/>
    <col min="6134" max="6137" width="4.5703125" style="4" bestFit="1" customWidth="1"/>
    <col min="6138" max="6369" width="11.42578125" style="4"/>
    <col min="6370" max="6370" width="18.28515625" style="4" customWidth="1"/>
    <col min="6371" max="6371" width="5.85546875" style="4" bestFit="1" customWidth="1"/>
    <col min="6372" max="6372" width="4.5703125" style="4" bestFit="1" customWidth="1"/>
    <col min="6373" max="6373" width="3.140625" style="4" bestFit="1" customWidth="1"/>
    <col min="6374" max="6376" width="4.28515625" style="4" bestFit="1" customWidth="1"/>
    <col min="6377" max="6377" width="0.85546875" style="4" customWidth="1"/>
    <col min="6378" max="6378" width="4.28515625" style="4" bestFit="1" customWidth="1"/>
    <col min="6379" max="6379" width="5.28515625" style="4" bestFit="1" customWidth="1"/>
    <col min="6380" max="6380" width="5.42578125" style="4" bestFit="1" customWidth="1"/>
    <col min="6381" max="6381" width="5.140625" style="4" bestFit="1" customWidth="1"/>
    <col min="6382" max="6382" width="1.42578125" style="4" customWidth="1"/>
    <col min="6383" max="6383" width="5.7109375" style="4" bestFit="1" customWidth="1"/>
    <col min="6384" max="6384" width="4.42578125" style="4" bestFit="1" customWidth="1"/>
    <col min="6385" max="6388" width="3.42578125" style="4" bestFit="1" customWidth="1"/>
    <col min="6389" max="6389" width="1.42578125" style="4" customWidth="1"/>
    <col min="6390" max="6393" width="4.5703125" style="4" bestFit="1" customWidth="1"/>
    <col min="6394" max="6625" width="11.42578125" style="4"/>
    <col min="6626" max="6626" width="18.28515625" style="4" customWidth="1"/>
    <col min="6627" max="6627" width="5.85546875" style="4" bestFit="1" customWidth="1"/>
    <col min="6628" max="6628" width="4.5703125" style="4" bestFit="1" customWidth="1"/>
    <col min="6629" max="6629" width="3.140625" style="4" bestFit="1" customWidth="1"/>
    <col min="6630" max="6632" width="4.28515625" style="4" bestFit="1" customWidth="1"/>
    <col min="6633" max="6633" width="0.85546875" style="4" customWidth="1"/>
    <col min="6634" max="6634" width="4.28515625" style="4" bestFit="1" customWidth="1"/>
    <col min="6635" max="6635" width="5.28515625" style="4" bestFit="1" customWidth="1"/>
    <col min="6636" max="6636" width="5.42578125" style="4" bestFit="1" customWidth="1"/>
    <col min="6637" max="6637" width="5.140625" style="4" bestFit="1" customWidth="1"/>
    <col min="6638" max="6638" width="1.42578125" style="4" customWidth="1"/>
    <col min="6639" max="6639" width="5.7109375" style="4" bestFit="1" customWidth="1"/>
    <col min="6640" max="6640" width="4.42578125" style="4" bestFit="1" customWidth="1"/>
    <col min="6641" max="6644" width="3.42578125" style="4" bestFit="1" customWidth="1"/>
    <col min="6645" max="6645" width="1.42578125" style="4" customWidth="1"/>
    <col min="6646" max="6649" width="4.5703125" style="4" bestFit="1" customWidth="1"/>
    <col min="6650" max="6881" width="11.42578125" style="4"/>
    <col min="6882" max="6882" width="18.28515625" style="4" customWidth="1"/>
    <col min="6883" max="6883" width="5.85546875" style="4" bestFit="1" customWidth="1"/>
    <col min="6884" max="6884" width="4.5703125" style="4" bestFit="1" customWidth="1"/>
    <col min="6885" max="6885" width="3.140625" style="4" bestFit="1" customWidth="1"/>
    <col min="6886" max="6888" width="4.28515625" style="4" bestFit="1" customWidth="1"/>
    <col min="6889" max="6889" width="0.85546875" style="4" customWidth="1"/>
    <col min="6890" max="6890" width="4.28515625" style="4" bestFit="1" customWidth="1"/>
    <col min="6891" max="6891" width="5.28515625" style="4" bestFit="1" customWidth="1"/>
    <col min="6892" max="6892" width="5.42578125" style="4" bestFit="1" customWidth="1"/>
    <col min="6893" max="6893" width="5.140625" style="4" bestFit="1" customWidth="1"/>
    <col min="6894" max="6894" width="1.42578125" style="4" customWidth="1"/>
    <col min="6895" max="6895" width="5.7109375" style="4" bestFit="1" customWidth="1"/>
    <col min="6896" max="6896" width="4.42578125" style="4" bestFit="1" customWidth="1"/>
    <col min="6897" max="6900" width="3.42578125" style="4" bestFit="1" customWidth="1"/>
    <col min="6901" max="6901" width="1.42578125" style="4" customWidth="1"/>
    <col min="6902" max="6905" width="4.5703125" style="4" bestFit="1" customWidth="1"/>
    <col min="6906" max="7137" width="11.42578125" style="4"/>
    <col min="7138" max="7138" width="18.28515625" style="4" customWidth="1"/>
    <col min="7139" max="7139" width="5.85546875" style="4" bestFit="1" customWidth="1"/>
    <col min="7140" max="7140" width="4.5703125" style="4" bestFit="1" customWidth="1"/>
    <col min="7141" max="7141" width="3.140625" style="4" bestFit="1" customWidth="1"/>
    <col min="7142" max="7144" width="4.28515625" style="4" bestFit="1" customWidth="1"/>
    <col min="7145" max="7145" width="0.85546875" style="4" customWidth="1"/>
    <col min="7146" max="7146" width="4.28515625" style="4" bestFit="1" customWidth="1"/>
    <col min="7147" max="7147" width="5.28515625" style="4" bestFit="1" customWidth="1"/>
    <col min="7148" max="7148" width="5.42578125" style="4" bestFit="1" customWidth="1"/>
    <col min="7149" max="7149" width="5.140625" style="4" bestFit="1" customWidth="1"/>
    <col min="7150" max="7150" width="1.42578125" style="4" customWidth="1"/>
    <col min="7151" max="7151" width="5.7109375" style="4" bestFit="1" customWidth="1"/>
    <col min="7152" max="7152" width="4.42578125" style="4" bestFit="1" customWidth="1"/>
    <col min="7153" max="7156" width="3.42578125" style="4" bestFit="1" customWidth="1"/>
    <col min="7157" max="7157" width="1.42578125" style="4" customWidth="1"/>
    <col min="7158" max="7161" width="4.5703125" style="4" bestFit="1" customWidth="1"/>
    <col min="7162" max="7393" width="11.42578125" style="4"/>
    <col min="7394" max="7394" width="18.28515625" style="4" customWidth="1"/>
    <col min="7395" max="7395" width="5.85546875" style="4" bestFit="1" customWidth="1"/>
    <col min="7396" max="7396" width="4.5703125" style="4" bestFit="1" customWidth="1"/>
    <col min="7397" max="7397" width="3.140625" style="4" bestFit="1" customWidth="1"/>
    <col min="7398" max="7400" width="4.28515625" style="4" bestFit="1" customWidth="1"/>
    <col min="7401" max="7401" width="0.85546875" style="4" customWidth="1"/>
    <col min="7402" max="7402" width="4.28515625" style="4" bestFit="1" customWidth="1"/>
    <col min="7403" max="7403" width="5.28515625" style="4" bestFit="1" customWidth="1"/>
    <col min="7404" max="7404" width="5.42578125" style="4" bestFit="1" customWidth="1"/>
    <col min="7405" max="7405" width="5.140625" style="4" bestFit="1" customWidth="1"/>
    <col min="7406" max="7406" width="1.42578125" style="4" customWidth="1"/>
    <col min="7407" max="7407" width="5.7109375" style="4" bestFit="1" customWidth="1"/>
    <col min="7408" max="7408" width="4.42578125" style="4" bestFit="1" customWidth="1"/>
    <col min="7409" max="7412" width="3.42578125" style="4" bestFit="1" customWidth="1"/>
    <col min="7413" max="7413" width="1.42578125" style="4" customWidth="1"/>
    <col min="7414" max="7417" width="4.5703125" style="4" bestFit="1" customWidth="1"/>
    <col min="7418" max="7649" width="11.42578125" style="4"/>
    <col min="7650" max="7650" width="18.28515625" style="4" customWidth="1"/>
    <col min="7651" max="7651" width="5.85546875" style="4" bestFit="1" customWidth="1"/>
    <col min="7652" max="7652" width="4.5703125" style="4" bestFit="1" customWidth="1"/>
    <col min="7653" max="7653" width="3.140625" style="4" bestFit="1" customWidth="1"/>
    <col min="7654" max="7656" width="4.28515625" style="4" bestFit="1" customWidth="1"/>
    <col min="7657" max="7657" width="0.85546875" style="4" customWidth="1"/>
    <col min="7658" max="7658" width="4.28515625" style="4" bestFit="1" customWidth="1"/>
    <col min="7659" max="7659" width="5.28515625" style="4" bestFit="1" customWidth="1"/>
    <col min="7660" max="7660" width="5.42578125" style="4" bestFit="1" customWidth="1"/>
    <col min="7661" max="7661" width="5.140625" style="4" bestFit="1" customWidth="1"/>
    <col min="7662" max="7662" width="1.42578125" style="4" customWidth="1"/>
    <col min="7663" max="7663" width="5.7109375" style="4" bestFit="1" customWidth="1"/>
    <col min="7664" max="7664" width="4.42578125" style="4" bestFit="1" customWidth="1"/>
    <col min="7665" max="7668" width="3.42578125" style="4" bestFit="1" customWidth="1"/>
    <col min="7669" max="7669" width="1.42578125" style="4" customWidth="1"/>
    <col min="7670" max="7673" width="4.5703125" style="4" bestFit="1" customWidth="1"/>
    <col min="7674" max="7905" width="11.42578125" style="4"/>
    <col min="7906" max="7906" width="18.28515625" style="4" customWidth="1"/>
    <col min="7907" max="7907" width="5.85546875" style="4" bestFit="1" customWidth="1"/>
    <col min="7908" max="7908" width="4.5703125" style="4" bestFit="1" customWidth="1"/>
    <col min="7909" max="7909" width="3.140625" style="4" bestFit="1" customWidth="1"/>
    <col min="7910" max="7912" width="4.28515625" style="4" bestFit="1" customWidth="1"/>
    <col min="7913" max="7913" width="0.85546875" style="4" customWidth="1"/>
    <col min="7914" max="7914" width="4.28515625" style="4" bestFit="1" customWidth="1"/>
    <col min="7915" max="7915" width="5.28515625" style="4" bestFit="1" customWidth="1"/>
    <col min="7916" max="7916" width="5.42578125" style="4" bestFit="1" customWidth="1"/>
    <col min="7917" max="7917" width="5.140625" style="4" bestFit="1" customWidth="1"/>
    <col min="7918" max="7918" width="1.42578125" style="4" customWidth="1"/>
    <col min="7919" max="7919" width="5.7109375" style="4" bestFit="1" customWidth="1"/>
    <col min="7920" max="7920" width="4.42578125" style="4" bestFit="1" customWidth="1"/>
    <col min="7921" max="7924" width="3.42578125" style="4" bestFit="1" customWidth="1"/>
    <col min="7925" max="7925" width="1.42578125" style="4" customWidth="1"/>
    <col min="7926" max="7929" width="4.5703125" style="4" bestFit="1" customWidth="1"/>
    <col min="7930" max="8161" width="11.42578125" style="4"/>
    <col min="8162" max="8162" width="18.28515625" style="4" customWidth="1"/>
    <col min="8163" max="8163" width="5.85546875" style="4" bestFit="1" customWidth="1"/>
    <col min="8164" max="8164" width="4.5703125" style="4" bestFit="1" customWidth="1"/>
    <col min="8165" max="8165" width="3.140625" style="4" bestFit="1" customWidth="1"/>
    <col min="8166" max="8168" width="4.28515625" style="4" bestFit="1" customWidth="1"/>
    <col min="8169" max="8169" width="0.85546875" style="4" customWidth="1"/>
    <col min="8170" max="8170" width="4.28515625" style="4" bestFit="1" customWidth="1"/>
    <col min="8171" max="8171" width="5.28515625" style="4" bestFit="1" customWidth="1"/>
    <col min="8172" max="8172" width="5.42578125" style="4" bestFit="1" customWidth="1"/>
    <col min="8173" max="8173" width="5.140625" style="4" bestFit="1" customWidth="1"/>
    <col min="8174" max="8174" width="1.42578125" style="4" customWidth="1"/>
    <col min="8175" max="8175" width="5.7109375" style="4" bestFit="1" customWidth="1"/>
    <col min="8176" max="8176" width="4.42578125" style="4" bestFit="1" customWidth="1"/>
    <col min="8177" max="8180" width="3.42578125" style="4" bestFit="1" customWidth="1"/>
    <col min="8181" max="8181" width="1.42578125" style="4" customWidth="1"/>
    <col min="8182" max="8185" width="4.5703125" style="4" bestFit="1" customWidth="1"/>
    <col min="8186" max="8417" width="11.42578125" style="4"/>
    <col min="8418" max="8418" width="18.28515625" style="4" customWidth="1"/>
    <col min="8419" max="8419" width="5.85546875" style="4" bestFit="1" customWidth="1"/>
    <col min="8420" max="8420" width="4.5703125" style="4" bestFit="1" customWidth="1"/>
    <col min="8421" max="8421" width="3.140625" style="4" bestFit="1" customWidth="1"/>
    <col min="8422" max="8424" width="4.28515625" style="4" bestFit="1" customWidth="1"/>
    <col min="8425" max="8425" width="0.85546875" style="4" customWidth="1"/>
    <col min="8426" max="8426" width="4.28515625" style="4" bestFit="1" customWidth="1"/>
    <col min="8427" max="8427" width="5.28515625" style="4" bestFit="1" customWidth="1"/>
    <col min="8428" max="8428" width="5.42578125" style="4" bestFit="1" customWidth="1"/>
    <col min="8429" max="8429" width="5.140625" style="4" bestFit="1" customWidth="1"/>
    <col min="8430" max="8430" width="1.42578125" style="4" customWidth="1"/>
    <col min="8431" max="8431" width="5.7109375" style="4" bestFit="1" customWidth="1"/>
    <col min="8432" max="8432" width="4.42578125" style="4" bestFit="1" customWidth="1"/>
    <col min="8433" max="8436" width="3.42578125" style="4" bestFit="1" customWidth="1"/>
    <col min="8437" max="8437" width="1.42578125" style="4" customWidth="1"/>
    <col min="8438" max="8441" width="4.5703125" style="4" bestFit="1" customWidth="1"/>
    <col min="8442" max="8673" width="11.42578125" style="4"/>
    <col min="8674" max="8674" width="18.28515625" style="4" customWidth="1"/>
    <col min="8675" max="8675" width="5.85546875" style="4" bestFit="1" customWidth="1"/>
    <col min="8676" max="8676" width="4.5703125" style="4" bestFit="1" customWidth="1"/>
    <col min="8677" max="8677" width="3.140625" style="4" bestFit="1" customWidth="1"/>
    <col min="8678" max="8680" width="4.28515625" style="4" bestFit="1" customWidth="1"/>
    <col min="8681" max="8681" width="0.85546875" style="4" customWidth="1"/>
    <col min="8682" max="8682" width="4.28515625" style="4" bestFit="1" customWidth="1"/>
    <col min="8683" max="8683" width="5.28515625" style="4" bestFit="1" customWidth="1"/>
    <col min="8684" max="8684" width="5.42578125" style="4" bestFit="1" customWidth="1"/>
    <col min="8685" max="8685" width="5.140625" style="4" bestFit="1" customWidth="1"/>
    <col min="8686" max="8686" width="1.42578125" style="4" customWidth="1"/>
    <col min="8687" max="8687" width="5.7109375" style="4" bestFit="1" customWidth="1"/>
    <col min="8688" max="8688" width="4.42578125" style="4" bestFit="1" customWidth="1"/>
    <col min="8689" max="8692" width="3.42578125" style="4" bestFit="1" customWidth="1"/>
    <col min="8693" max="8693" width="1.42578125" style="4" customWidth="1"/>
    <col min="8694" max="8697" width="4.5703125" style="4" bestFit="1" customWidth="1"/>
    <col min="8698" max="8929" width="11.42578125" style="4"/>
    <col min="8930" max="8930" width="18.28515625" style="4" customWidth="1"/>
    <col min="8931" max="8931" width="5.85546875" style="4" bestFit="1" customWidth="1"/>
    <col min="8932" max="8932" width="4.5703125" style="4" bestFit="1" customWidth="1"/>
    <col min="8933" max="8933" width="3.140625" style="4" bestFit="1" customWidth="1"/>
    <col min="8934" max="8936" width="4.28515625" style="4" bestFit="1" customWidth="1"/>
    <col min="8937" max="8937" width="0.85546875" style="4" customWidth="1"/>
    <col min="8938" max="8938" width="4.28515625" style="4" bestFit="1" customWidth="1"/>
    <col min="8939" max="8939" width="5.28515625" style="4" bestFit="1" customWidth="1"/>
    <col min="8940" max="8940" width="5.42578125" style="4" bestFit="1" customWidth="1"/>
    <col min="8941" max="8941" width="5.140625" style="4" bestFit="1" customWidth="1"/>
    <col min="8942" max="8942" width="1.42578125" style="4" customWidth="1"/>
    <col min="8943" max="8943" width="5.7109375" style="4" bestFit="1" customWidth="1"/>
    <col min="8944" max="8944" width="4.42578125" style="4" bestFit="1" customWidth="1"/>
    <col min="8945" max="8948" width="3.42578125" style="4" bestFit="1" customWidth="1"/>
    <col min="8949" max="8949" width="1.42578125" style="4" customWidth="1"/>
    <col min="8950" max="8953" width="4.5703125" style="4" bestFit="1" customWidth="1"/>
    <col min="8954" max="9185" width="11.42578125" style="4"/>
    <col min="9186" max="9186" width="18.28515625" style="4" customWidth="1"/>
    <col min="9187" max="9187" width="5.85546875" style="4" bestFit="1" customWidth="1"/>
    <col min="9188" max="9188" width="4.5703125" style="4" bestFit="1" customWidth="1"/>
    <col min="9189" max="9189" width="3.140625" style="4" bestFit="1" customWidth="1"/>
    <col min="9190" max="9192" width="4.28515625" style="4" bestFit="1" customWidth="1"/>
    <col min="9193" max="9193" width="0.85546875" style="4" customWidth="1"/>
    <col min="9194" max="9194" width="4.28515625" style="4" bestFit="1" customWidth="1"/>
    <col min="9195" max="9195" width="5.28515625" style="4" bestFit="1" customWidth="1"/>
    <col min="9196" max="9196" width="5.42578125" style="4" bestFit="1" customWidth="1"/>
    <col min="9197" max="9197" width="5.140625" style="4" bestFit="1" customWidth="1"/>
    <col min="9198" max="9198" width="1.42578125" style="4" customWidth="1"/>
    <col min="9199" max="9199" width="5.7109375" style="4" bestFit="1" customWidth="1"/>
    <col min="9200" max="9200" width="4.42578125" style="4" bestFit="1" customWidth="1"/>
    <col min="9201" max="9204" width="3.42578125" style="4" bestFit="1" customWidth="1"/>
    <col min="9205" max="9205" width="1.42578125" style="4" customWidth="1"/>
    <col min="9206" max="9209" width="4.5703125" style="4" bestFit="1" customWidth="1"/>
    <col min="9210" max="9441" width="11.42578125" style="4"/>
    <col min="9442" max="9442" width="18.28515625" style="4" customWidth="1"/>
    <col min="9443" max="9443" width="5.85546875" style="4" bestFit="1" customWidth="1"/>
    <col min="9444" max="9444" width="4.5703125" style="4" bestFit="1" customWidth="1"/>
    <col min="9445" max="9445" width="3.140625" style="4" bestFit="1" customWidth="1"/>
    <col min="9446" max="9448" width="4.28515625" style="4" bestFit="1" customWidth="1"/>
    <col min="9449" max="9449" width="0.85546875" style="4" customWidth="1"/>
    <col min="9450" max="9450" width="4.28515625" style="4" bestFit="1" customWidth="1"/>
    <col min="9451" max="9451" width="5.28515625" style="4" bestFit="1" customWidth="1"/>
    <col min="9452" max="9452" width="5.42578125" style="4" bestFit="1" customWidth="1"/>
    <col min="9453" max="9453" width="5.140625" style="4" bestFit="1" customWidth="1"/>
    <col min="9454" max="9454" width="1.42578125" style="4" customWidth="1"/>
    <col min="9455" max="9455" width="5.7109375" style="4" bestFit="1" customWidth="1"/>
    <col min="9456" max="9456" width="4.42578125" style="4" bestFit="1" customWidth="1"/>
    <col min="9457" max="9460" width="3.42578125" style="4" bestFit="1" customWidth="1"/>
    <col min="9461" max="9461" width="1.42578125" style="4" customWidth="1"/>
    <col min="9462" max="9465" width="4.5703125" style="4" bestFit="1" customWidth="1"/>
    <col min="9466" max="9697" width="11.42578125" style="4"/>
    <col min="9698" max="9698" width="18.28515625" style="4" customWidth="1"/>
    <col min="9699" max="9699" width="5.85546875" style="4" bestFit="1" customWidth="1"/>
    <col min="9700" max="9700" width="4.5703125" style="4" bestFit="1" customWidth="1"/>
    <col min="9701" max="9701" width="3.140625" style="4" bestFit="1" customWidth="1"/>
    <col min="9702" max="9704" width="4.28515625" style="4" bestFit="1" customWidth="1"/>
    <col min="9705" max="9705" width="0.85546875" style="4" customWidth="1"/>
    <col min="9706" max="9706" width="4.28515625" style="4" bestFit="1" customWidth="1"/>
    <col min="9707" max="9707" width="5.28515625" style="4" bestFit="1" customWidth="1"/>
    <col min="9708" max="9708" width="5.42578125" style="4" bestFit="1" customWidth="1"/>
    <col min="9709" max="9709" width="5.140625" style="4" bestFit="1" customWidth="1"/>
    <col min="9710" max="9710" width="1.42578125" style="4" customWidth="1"/>
    <col min="9711" max="9711" width="5.7109375" style="4" bestFit="1" customWidth="1"/>
    <col min="9712" max="9712" width="4.42578125" style="4" bestFit="1" customWidth="1"/>
    <col min="9713" max="9716" width="3.42578125" style="4" bestFit="1" customWidth="1"/>
    <col min="9717" max="9717" width="1.42578125" style="4" customWidth="1"/>
    <col min="9718" max="9721" width="4.5703125" style="4" bestFit="1" customWidth="1"/>
    <col min="9722" max="9953" width="11.42578125" style="4"/>
    <col min="9954" max="9954" width="18.28515625" style="4" customWidth="1"/>
    <col min="9955" max="9955" width="5.85546875" style="4" bestFit="1" customWidth="1"/>
    <col min="9956" max="9956" width="4.5703125" style="4" bestFit="1" customWidth="1"/>
    <col min="9957" max="9957" width="3.140625" style="4" bestFit="1" customWidth="1"/>
    <col min="9958" max="9960" width="4.28515625" style="4" bestFit="1" customWidth="1"/>
    <col min="9961" max="9961" width="0.85546875" style="4" customWidth="1"/>
    <col min="9962" max="9962" width="4.28515625" style="4" bestFit="1" customWidth="1"/>
    <col min="9963" max="9963" width="5.28515625" style="4" bestFit="1" customWidth="1"/>
    <col min="9964" max="9964" width="5.42578125" style="4" bestFit="1" customWidth="1"/>
    <col min="9965" max="9965" width="5.140625" style="4" bestFit="1" customWidth="1"/>
    <col min="9966" max="9966" width="1.42578125" style="4" customWidth="1"/>
    <col min="9967" max="9967" width="5.7109375" style="4" bestFit="1" customWidth="1"/>
    <col min="9968" max="9968" width="4.42578125" style="4" bestFit="1" customWidth="1"/>
    <col min="9969" max="9972" width="3.42578125" style="4" bestFit="1" customWidth="1"/>
    <col min="9973" max="9973" width="1.42578125" style="4" customWidth="1"/>
    <col min="9974" max="9977" width="4.5703125" style="4" bestFit="1" customWidth="1"/>
    <col min="9978" max="10209" width="11.42578125" style="4"/>
    <col min="10210" max="10210" width="18.28515625" style="4" customWidth="1"/>
    <col min="10211" max="10211" width="5.85546875" style="4" bestFit="1" customWidth="1"/>
    <col min="10212" max="10212" width="4.5703125" style="4" bestFit="1" customWidth="1"/>
    <col min="10213" max="10213" width="3.140625" style="4" bestFit="1" customWidth="1"/>
    <col min="10214" max="10216" width="4.28515625" style="4" bestFit="1" customWidth="1"/>
    <col min="10217" max="10217" width="0.85546875" style="4" customWidth="1"/>
    <col min="10218" max="10218" width="4.28515625" style="4" bestFit="1" customWidth="1"/>
    <col min="10219" max="10219" width="5.28515625" style="4" bestFit="1" customWidth="1"/>
    <col min="10220" max="10220" width="5.42578125" style="4" bestFit="1" customWidth="1"/>
    <col min="10221" max="10221" width="5.140625" style="4" bestFit="1" customWidth="1"/>
    <col min="10222" max="10222" width="1.42578125" style="4" customWidth="1"/>
    <col min="10223" max="10223" width="5.7109375" style="4" bestFit="1" customWidth="1"/>
    <col min="10224" max="10224" width="4.42578125" style="4" bestFit="1" customWidth="1"/>
    <col min="10225" max="10228" width="3.42578125" style="4" bestFit="1" customWidth="1"/>
    <col min="10229" max="10229" width="1.42578125" style="4" customWidth="1"/>
    <col min="10230" max="10233" width="4.5703125" style="4" bestFit="1" customWidth="1"/>
    <col min="10234" max="10465" width="11.42578125" style="4"/>
    <col min="10466" max="10466" width="18.28515625" style="4" customWidth="1"/>
    <col min="10467" max="10467" width="5.85546875" style="4" bestFit="1" customWidth="1"/>
    <col min="10468" max="10468" width="4.5703125" style="4" bestFit="1" customWidth="1"/>
    <col min="10469" max="10469" width="3.140625" style="4" bestFit="1" customWidth="1"/>
    <col min="10470" max="10472" width="4.28515625" style="4" bestFit="1" customWidth="1"/>
    <col min="10473" max="10473" width="0.85546875" style="4" customWidth="1"/>
    <col min="10474" max="10474" width="4.28515625" style="4" bestFit="1" customWidth="1"/>
    <col min="10475" max="10475" width="5.28515625" style="4" bestFit="1" customWidth="1"/>
    <col min="10476" max="10476" width="5.42578125" style="4" bestFit="1" customWidth="1"/>
    <col min="10477" max="10477" width="5.140625" style="4" bestFit="1" customWidth="1"/>
    <col min="10478" max="10478" width="1.42578125" style="4" customWidth="1"/>
    <col min="10479" max="10479" width="5.7109375" style="4" bestFit="1" customWidth="1"/>
    <col min="10480" max="10480" width="4.42578125" style="4" bestFit="1" customWidth="1"/>
    <col min="10481" max="10484" width="3.42578125" style="4" bestFit="1" customWidth="1"/>
    <col min="10485" max="10485" width="1.42578125" style="4" customWidth="1"/>
    <col min="10486" max="10489" width="4.5703125" style="4" bestFit="1" customWidth="1"/>
    <col min="10490" max="10721" width="11.42578125" style="4"/>
    <col min="10722" max="10722" width="18.28515625" style="4" customWidth="1"/>
    <col min="10723" max="10723" width="5.85546875" style="4" bestFit="1" customWidth="1"/>
    <col min="10724" max="10724" width="4.5703125" style="4" bestFit="1" customWidth="1"/>
    <col min="10725" max="10725" width="3.140625" style="4" bestFit="1" customWidth="1"/>
    <col min="10726" max="10728" width="4.28515625" style="4" bestFit="1" customWidth="1"/>
    <col min="10729" max="10729" width="0.85546875" style="4" customWidth="1"/>
    <col min="10730" max="10730" width="4.28515625" style="4" bestFit="1" customWidth="1"/>
    <col min="10731" max="10731" width="5.28515625" style="4" bestFit="1" customWidth="1"/>
    <col min="10732" max="10732" width="5.42578125" style="4" bestFit="1" customWidth="1"/>
    <col min="10733" max="10733" width="5.140625" style="4" bestFit="1" customWidth="1"/>
    <col min="10734" max="10734" width="1.42578125" style="4" customWidth="1"/>
    <col min="10735" max="10735" width="5.7109375" style="4" bestFit="1" customWidth="1"/>
    <col min="10736" max="10736" width="4.42578125" style="4" bestFit="1" customWidth="1"/>
    <col min="10737" max="10740" width="3.42578125" style="4" bestFit="1" customWidth="1"/>
    <col min="10741" max="10741" width="1.42578125" style="4" customWidth="1"/>
    <col min="10742" max="10745" width="4.5703125" style="4" bestFit="1" customWidth="1"/>
    <col min="10746" max="10977" width="11.42578125" style="4"/>
    <col min="10978" max="10978" width="18.28515625" style="4" customWidth="1"/>
    <col min="10979" max="10979" width="5.85546875" style="4" bestFit="1" customWidth="1"/>
    <col min="10980" max="10980" width="4.5703125" style="4" bestFit="1" customWidth="1"/>
    <col min="10981" max="10981" width="3.140625" style="4" bestFit="1" customWidth="1"/>
    <col min="10982" max="10984" width="4.28515625" style="4" bestFit="1" customWidth="1"/>
    <col min="10985" max="10985" width="0.85546875" style="4" customWidth="1"/>
    <col min="10986" max="10986" width="4.28515625" style="4" bestFit="1" customWidth="1"/>
    <col min="10987" max="10987" width="5.28515625" style="4" bestFit="1" customWidth="1"/>
    <col min="10988" max="10988" width="5.42578125" style="4" bestFit="1" customWidth="1"/>
    <col min="10989" max="10989" width="5.140625" style="4" bestFit="1" customWidth="1"/>
    <col min="10990" max="10990" width="1.42578125" style="4" customWidth="1"/>
    <col min="10991" max="10991" width="5.7109375" style="4" bestFit="1" customWidth="1"/>
    <col min="10992" max="10992" width="4.42578125" style="4" bestFit="1" customWidth="1"/>
    <col min="10993" max="10996" width="3.42578125" style="4" bestFit="1" customWidth="1"/>
    <col min="10997" max="10997" width="1.42578125" style="4" customWidth="1"/>
    <col min="10998" max="11001" width="4.5703125" style="4" bestFit="1" customWidth="1"/>
    <col min="11002" max="11233" width="11.42578125" style="4"/>
    <col min="11234" max="11234" width="18.28515625" style="4" customWidth="1"/>
    <col min="11235" max="11235" width="5.85546875" style="4" bestFit="1" customWidth="1"/>
    <col min="11236" max="11236" width="4.5703125" style="4" bestFit="1" customWidth="1"/>
    <col min="11237" max="11237" width="3.140625" style="4" bestFit="1" customWidth="1"/>
    <col min="11238" max="11240" width="4.28515625" style="4" bestFit="1" customWidth="1"/>
    <col min="11241" max="11241" width="0.85546875" style="4" customWidth="1"/>
    <col min="11242" max="11242" width="4.28515625" style="4" bestFit="1" customWidth="1"/>
    <col min="11243" max="11243" width="5.28515625" style="4" bestFit="1" customWidth="1"/>
    <col min="11244" max="11244" width="5.42578125" style="4" bestFit="1" customWidth="1"/>
    <col min="11245" max="11245" width="5.140625" style="4" bestFit="1" customWidth="1"/>
    <col min="11246" max="11246" width="1.42578125" style="4" customWidth="1"/>
    <col min="11247" max="11247" width="5.7109375" style="4" bestFit="1" customWidth="1"/>
    <col min="11248" max="11248" width="4.42578125" style="4" bestFit="1" customWidth="1"/>
    <col min="11249" max="11252" width="3.42578125" style="4" bestFit="1" customWidth="1"/>
    <col min="11253" max="11253" width="1.42578125" style="4" customWidth="1"/>
    <col min="11254" max="11257" width="4.5703125" style="4" bestFit="1" customWidth="1"/>
    <col min="11258" max="11489" width="11.42578125" style="4"/>
    <col min="11490" max="11490" width="18.28515625" style="4" customWidth="1"/>
    <col min="11491" max="11491" width="5.85546875" style="4" bestFit="1" customWidth="1"/>
    <col min="11492" max="11492" width="4.5703125" style="4" bestFit="1" customWidth="1"/>
    <col min="11493" max="11493" width="3.140625" style="4" bestFit="1" customWidth="1"/>
    <col min="11494" max="11496" width="4.28515625" style="4" bestFit="1" customWidth="1"/>
    <col min="11497" max="11497" width="0.85546875" style="4" customWidth="1"/>
    <col min="11498" max="11498" width="4.28515625" style="4" bestFit="1" customWidth="1"/>
    <col min="11499" max="11499" width="5.28515625" style="4" bestFit="1" customWidth="1"/>
    <col min="11500" max="11500" width="5.42578125" style="4" bestFit="1" customWidth="1"/>
    <col min="11501" max="11501" width="5.140625" style="4" bestFit="1" customWidth="1"/>
    <col min="11502" max="11502" width="1.42578125" style="4" customWidth="1"/>
    <col min="11503" max="11503" width="5.7109375" style="4" bestFit="1" customWidth="1"/>
    <col min="11504" max="11504" width="4.42578125" style="4" bestFit="1" customWidth="1"/>
    <col min="11505" max="11508" width="3.42578125" style="4" bestFit="1" customWidth="1"/>
    <col min="11509" max="11509" width="1.42578125" style="4" customWidth="1"/>
    <col min="11510" max="11513" width="4.5703125" style="4" bestFit="1" customWidth="1"/>
    <col min="11514" max="11745" width="11.42578125" style="4"/>
    <col min="11746" max="11746" width="18.28515625" style="4" customWidth="1"/>
    <col min="11747" max="11747" width="5.85546875" style="4" bestFit="1" customWidth="1"/>
    <col min="11748" max="11748" width="4.5703125" style="4" bestFit="1" customWidth="1"/>
    <col min="11749" max="11749" width="3.140625" style="4" bestFit="1" customWidth="1"/>
    <col min="11750" max="11752" width="4.28515625" style="4" bestFit="1" customWidth="1"/>
    <col min="11753" max="11753" width="0.85546875" style="4" customWidth="1"/>
    <col min="11754" max="11754" width="4.28515625" style="4" bestFit="1" customWidth="1"/>
    <col min="11755" max="11755" width="5.28515625" style="4" bestFit="1" customWidth="1"/>
    <col min="11756" max="11756" width="5.42578125" style="4" bestFit="1" customWidth="1"/>
    <col min="11757" max="11757" width="5.140625" style="4" bestFit="1" customWidth="1"/>
    <col min="11758" max="11758" width="1.42578125" style="4" customWidth="1"/>
    <col min="11759" max="11759" width="5.7109375" style="4" bestFit="1" customWidth="1"/>
    <col min="11760" max="11760" width="4.42578125" style="4" bestFit="1" customWidth="1"/>
    <col min="11761" max="11764" width="3.42578125" style="4" bestFit="1" customWidth="1"/>
    <col min="11765" max="11765" width="1.42578125" style="4" customWidth="1"/>
    <col min="11766" max="11769" width="4.5703125" style="4" bestFit="1" customWidth="1"/>
    <col min="11770" max="12001" width="11.42578125" style="4"/>
    <col min="12002" max="12002" width="18.28515625" style="4" customWidth="1"/>
    <col min="12003" max="12003" width="5.85546875" style="4" bestFit="1" customWidth="1"/>
    <col min="12004" max="12004" width="4.5703125" style="4" bestFit="1" customWidth="1"/>
    <col min="12005" max="12005" width="3.140625" style="4" bestFit="1" customWidth="1"/>
    <col min="12006" max="12008" width="4.28515625" style="4" bestFit="1" customWidth="1"/>
    <col min="12009" max="12009" width="0.85546875" style="4" customWidth="1"/>
    <col min="12010" max="12010" width="4.28515625" style="4" bestFit="1" customWidth="1"/>
    <col min="12011" max="12011" width="5.28515625" style="4" bestFit="1" customWidth="1"/>
    <col min="12012" max="12012" width="5.42578125" style="4" bestFit="1" customWidth="1"/>
    <col min="12013" max="12013" width="5.140625" style="4" bestFit="1" customWidth="1"/>
    <col min="12014" max="12014" width="1.42578125" style="4" customWidth="1"/>
    <col min="12015" max="12015" width="5.7109375" style="4" bestFit="1" customWidth="1"/>
    <col min="12016" max="12016" width="4.42578125" style="4" bestFit="1" customWidth="1"/>
    <col min="12017" max="12020" width="3.42578125" style="4" bestFit="1" customWidth="1"/>
    <col min="12021" max="12021" width="1.42578125" style="4" customWidth="1"/>
    <col min="12022" max="12025" width="4.5703125" style="4" bestFit="1" customWidth="1"/>
    <col min="12026" max="12257" width="11.42578125" style="4"/>
    <col min="12258" max="12258" width="18.28515625" style="4" customWidth="1"/>
    <col min="12259" max="12259" width="5.85546875" style="4" bestFit="1" customWidth="1"/>
    <col min="12260" max="12260" width="4.5703125" style="4" bestFit="1" customWidth="1"/>
    <col min="12261" max="12261" width="3.140625" style="4" bestFit="1" customWidth="1"/>
    <col min="12262" max="12264" width="4.28515625" style="4" bestFit="1" customWidth="1"/>
    <col min="12265" max="12265" width="0.85546875" style="4" customWidth="1"/>
    <col min="12266" max="12266" width="4.28515625" style="4" bestFit="1" customWidth="1"/>
    <col min="12267" max="12267" width="5.28515625" style="4" bestFit="1" customWidth="1"/>
    <col min="12268" max="12268" width="5.42578125" style="4" bestFit="1" customWidth="1"/>
    <col min="12269" max="12269" width="5.140625" style="4" bestFit="1" customWidth="1"/>
    <col min="12270" max="12270" width="1.42578125" style="4" customWidth="1"/>
    <col min="12271" max="12271" width="5.7109375" style="4" bestFit="1" customWidth="1"/>
    <col min="12272" max="12272" width="4.42578125" style="4" bestFit="1" customWidth="1"/>
    <col min="12273" max="12276" width="3.42578125" style="4" bestFit="1" customWidth="1"/>
    <col min="12277" max="12277" width="1.42578125" style="4" customWidth="1"/>
    <col min="12278" max="12281" width="4.5703125" style="4" bestFit="1" customWidth="1"/>
    <col min="12282" max="12513" width="11.42578125" style="4"/>
    <col min="12514" max="12514" width="18.28515625" style="4" customWidth="1"/>
    <col min="12515" max="12515" width="5.85546875" style="4" bestFit="1" customWidth="1"/>
    <col min="12516" max="12516" width="4.5703125" style="4" bestFit="1" customWidth="1"/>
    <col min="12517" max="12517" width="3.140625" style="4" bestFit="1" customWidth="1"/>
    <col min="12518" max="12520" width="4.28515625" style="4" bestFit="1" customWidth="1"/>
    <col min="12521" max="12521" width="0.85546875" style="4" customWidth="1"/>
    <col min="12522" max="12522" width="4.28515625" style="4" bestFit="1" customWidth="1"/>
    <col min="12523" max="12523" width="5.28515625" style="4" bestFit="1" customWidth="1"/>
    <col min="12524" max="12524" width="5.42578125" style="4" bestFit="1" customWidth="1"/>
    <col min="12525" max="12525" width="5.140625" style="4" bestFit="1" customWidth="1"/>
    <col min="12526" max="12526" width="1.42578125" style="4" customWidth="1"/>
    <col min="12527" max="12527" width="5.7109375" style="4" bestFit="1" customWidth="1"/>
    <col min="12528" max="12528" width="4.42578125" style="4" bestFit="1" customWidth="1"/>
    <col min="12529" max="12532" width="3.42578125" style="4" bestFit="1" customWidth="1"/>
    <col min="12533" max="12533" width="1.42578125" style="4" customWidth="1"/>
    <col min="12534" max="12537" width="4.5703125" style="4" bestFit="1" customWidth="1"/>
    <col min="12538" max="12769" width="11.42578125" style="4"/>
    <col min="12770" max="12770" width="18.28515625" style="4" customWidth="1"/>
    <col min="12771" max="12771" width="5.85546875" style="4" bestFit="1" customWidth="1"/>
    <col min="12772" max="12772" width="4.5703125" style="4" bestFit="1" customWidth="1"/>
    <col min="12773" max="12773" width="3.140625" style="4" bestFit="1" customWidth="1"/>
    <col min="12774" max="12776" width="4.28515625" style="4" bestFit="1" customWidth="1"/>
    <col min="12777" max="12777" width="0.85546875" style="4" customWidth="1"/>
    <col min="12778" max="12778" width="4.28515625" style="4" bestFit="1" customWidth="1"/>
    <col min="12779" max="12779" width="5.28515625" style="4" bestFit="1" customWidth="1"/>
    <col min="12780" max="12780" width="5.42578125" style="4" bestFit="1" customWidth="1"/>
    <col min="12781" max="12781" width="5.140625" style="4" bestFit="1" customWidth="1"/>
    <col min="12782" max="12782" width="1.42578125" style="4" customWidth="1"/>
    <col min="12783" max="12783" width="5.7109375" style="4" bestFit="1" customWidth="1"/>
    <col min="12784" max="12784" width="4.42578125" style="4" bestFit="1" customWidth="1"/>
    <col min="12785" max="12788" width="3.42578125" style="4" bestFit="1" customWidth="1"/>
    <col min="12789" max="12789" width="1.42578125" style="4" customWidth="1"/>
    <col min="12790" max="12793" width="4.5703125" style="4" bestFit="1" customWidth="1"/>
    <col min="12794" max="13025" width="11.42578125" style="4"/>
    <col min="13026" max="13026" width="18.28515625" style="4" customWidth="1"/>
    <col min="13027" max="13027" width="5.85546875" style="4" bestFit="1" customWidth="1"/>
    <col min="13028" max="13028" width="4.5703125" style="4" bestFit="1" customWidth="1"/>
    <col min="13029" max="13029" width="3.140625" style="4" bestFit="1" customWidth="1"/>
    <col min="13030" max="13032" width="4.28515625" style="4" bestFit="1" customWidth="1"/>
    <col min="13033" max="13033" width="0.85546875" style="4" customWidth="1"/>
    <col min="13034" max="13034" width="4.28515625" style="4" bestFit="1" customWidth="1"/>
    <col min="13035" max="13035" width="5.28515625" style="4" bestFit="1" customWidth="1"/>
    <col min="13036" max="13036" width="5.42578125" style="4" bestFit="1" customWidth="1"/>
    <col min="13037" max="13037" width="5.140625" style="4" bestFit="1" customWidth="1"/>
    <col min="13038" max="13038" width="1.42578125" style="4" customWidth="1"/>
    <col min="13039" max="13039" width="5.7109375" style="4" bestFit="1" customWidth="1"/>
    <col min="13040" max="13040" width="4.42578125" style="4" bestFit="1" customWidth="1"/>
    <col min="13041" max="13044" width="3.42578125" style="4" bestFit="1" customWidth="1"/>
    <col min="13045" max="13045" width="1.42578125" style="4" customWidth="1"/>
    <col min="13046" max="13049" width="4.5703125" style="4" bestFit="1" customWidth="1"/>
    <col min="13050" max="13281" width="11.42578125" style="4"/>
    <col min="13282" max="13282" width="18.28515625" style="4" customWidth="1"/>
    <col min="13283" max="13283" width="5.85546875" style="4" bestFit="1" customWidth="1"/>
    <col min="13284" max="13284" width="4.5703125" style="4" bestFit="1" customWidth="1"/>
    <col min="13285" max="13285" width="3.140625" style="4" bestFit="1" customWidth="1"/>
    <col min="13286" max="13288" width="4.28515625" style="4" bestFit="1" customWidth="1"/>
    <col min="13289" max="13289" width="0.85546875" style="4" customWidth="1"/>
    <col min="13290" max="13290" width="4.28515625" style="4" bestFit="1" customWidth="1"/>
    <col min="13291" max="13291" width="5.28515625" style="4" bestFit="1" customWidth="1"/>
    <col min="13292" max="13292" width="5.42578125" style="4" bestFit="1" customWidth="1"/>
    <col min="13293" max="13293" width="5.140625" style="4" bestFit="1" customWidth="1"/>
    <col min="13294" max="13294" width="1.42578125" style="4" customWidth="1"/>
    <col min="13295" max="13295" width="5.7109375" style="4" bestFit="1" customWidth="1"/>
    <col min="13296" max="13296" width="4.42578125" style="4" bestFit="1" customWidth="1"/>
    <col min="13297" max="13300" width="3.42578125" style="4" bestFit="1" customWidth="1"/>
    <col min="13301" max="13301" width="1.42578125" style="4" customWidth="1"/>
    <col min="13302" max="13305" width="4.5703125" style="4" bestFit="1" customWidth="1"/>
    <col min="13306" max="13537" width="11.42578125" style="4"/>
    <col min="13538" max="13538" width="18.28515625" style="4" customWidth="1"/>
    <col min="13539" max="13539" width="5.85546875" style="4" bestFit="1" customWidth="1"/>
    <col min="13540" max="13540" width="4.5703125" style="4" bestFit="1" customWidth="1"/>
    <col min="13541" max="13541" width="3.140625" style="4" bestFit="1" customWidth="1"/>
    <col min="13542" max="13544" width="4.28515625" style="4" bestFit="1" customWidth="1"/>
    <col min="13545" max="13545" width="0.85546875" style="4" customWidth="1"/>
    <col min="13546" max="13546" width="4.28515625" style="4" bestFit="1" customWidth="1"/>
    <col min="13547" max="13547" width="5.28515625" style="4" bestFit="1" customWidth="1"/>
    <col min="13548" max="13548" width="5.42578125" style="4" bestFit="1" customWidth="1"/>
    <col min="13549" max="13549" width="5.140625" style="4" bestFit="1" customWidth="1"/>
    <col min="13550" max="13550" width="1.42578125" style="4" customWidth="1"/>
    <col min="13551" max="13551" width="5.7109375" style="4" bestFit="1" customWidth="1"/>
    <col min="13552" max="13552" width="4.42578125" style="4" bestFit="1" customWidth="1"/>
    <col min="13553" max="13556" width="3.42578125" style="4" bestFit="1" customWidth="1"/>
    <col min="13557" max="13557" width="1.42578125" style="4" customWidth="1"/>
    <col min="13558" max="13561" width="4.5703125" style="4" bestFit="1" customWidth="1"/>
    <col min="13562" max="13793" width="11.42578125" style="4"/>
    <col min="13794" max="13794" width="18.28515625" style="4" customWidth="1"/>
    <col min="13795" max="13795" width="5.85546875" style="4" bestFit="1" customWidth="1"/>
    <col min="13796" max="13796" width="4.5703125" style="4" bestFit="1" customWidth="1"/>
    <col min="13797" max="13797" width="3.140625" style="4" bestFit="1" customWidth="1"/>
    <col min="13798" max="13800" width="4.28515625" style="4" bestFit="1" customWidth="1"/>
    <col min="13801" max="13801" width="0.85546875" style="4" customWidth="1"/>
    <col min="13802" max="13802" width="4.28515625" style="4" bestFit="1" customWidth="1"/>
    <col min="13803" max="13803" width="5.28515625" style="4" bestFit="1" customWidth="1"/>
    <col min="13804" max="13804" width="5.42578125" style="4" bestFit="1" customWidth="1"/>
    <col min="13805" max="13805" width="5.140625" style="4" bestFit="1" customWidth="1"/>
    <col min="13806" max="13806" width="1.42578125" style="4" customWidth="1"/>
    <col min="13807" max="13807" width="5.7109375" style="4" bestFit="1" customWidth="1"/>
    <col min="13808" max="13808" width="4.42578125" style="4" bestFit="1" customWidth="1"/>
    <col min="13809" max="13812" width="3.42578125" style="4" bestFit="1" customWidth="1"/>
    <col min="13813" max="13813" width="1.42578125" style="4" customWidth="1"/>
    <col min="13814" max="13817" width="4.5703125" style="4" bestFit="1" customWidth="1"/>
    <col min="13818" max="14049" width="11.42578125" style="4"/>
    <col min="14050" max="14050" width="18.28515625" style="4" customWidth="1"/>
    <col min="14051" max="14051" width="5.85546875" style="4" bestFit="1" customWidth="1"/>
    <col min="14052" max="14052" width="4.5703125" style="4" bestFit="1" customWidth="1"/>
    <col min="14053" max="14053" width="3.140625" style="4" bestFit="1" customWidth="1"/>
    <col min="14054" max="14056" width="4.28515625" style="4" bestFit="1" customWidth="1"/>
    <col min="14057" max="14057" width="0.85546875" style="4" customWidth="1"/>
    <col min="14058" max="14058" width="4.28515625" style="4" bestFit="1" customWidth="1"/>
    <col min="14059" max="14059" width="5.28515625" style="4" bestFit="1" customWidth="1"/>
    <col min="14060" max="14060" width="5.42578125" style="4" bestFit="1" customWidth="1"/>
    <col min="14061" max="14061" width="5.140625" style="4" bestFit="1" customWidth="1"/>
    <col min="14062" max="14062" width="1.42578125" style="4" customWidth="1"/>
    <col min="14063" max="14063" width="5.7109375" style="4" bestFit="1" customWidth="1"/>
    <col min="14064" max="14064" width="4.42578125" style="4" bestFit="1" customWidth="1"/>
    <col min="14065" max="14068" width="3.42578125" style="4" bestFit="1" customWidth="1"/>
    <col min="14069" max="14069" width="1.42578125" style="4" customWidth="1"/>
    <col min="14070" max="14073" width="4.5703125" style="4" bestFit="1" customWidth="1"/>
    <col min="14074" max="14305" width="11.42578125" style="4"/>
    <col min="14306" max="14306" width="18.28515625" style="4" customWidth="1"/>
    <col min="14307" max="14307" width="5.85546875" style="4" bestFit="1" customWidth="1"/>
    <col min="14308" max="14308" width="4.5703125" style="4" bestFit="1" customWidth="1"/>
    <col min="14309" max="14309" width="3.140625" style="4" bestFit="1" customWidth="1"/>
    <col min="14310" max="14312" width="4.28515625" style="4" bestFit="1" customWidth="1"/>
    <col min="14313" max="14313" width="0.85546875" style="4" customWidth="1"/>
    <col min="14314" max="14314" width="4.28515625" style="4" bestFit="1" customWidth="1"/>
    <col min="14315" max="14315" width="5.28515625" style="4" bestFit="1" customWidth="1"/>
    <col min="14316" max="14316" width="5.42578125" style="4" bestFit="1" customWidth="1"/>
    <col min="14317" max="14317" width="5.140625" style="4" bestFit="1" customWidth="1"/>
    <col min="14318" max="14318" width="1.42578125" style="4" customWidth="1"/>
    <col min="14319" max="14319" width="5.7109375" style="4" bestFit="1" customWidth="1"/>
    <col min="14320" max="14320" width="4.42578125" style="4" bestFit="1" customWidth="1"/>
    <col min="14321" max="14324" width="3.42578125" style="4" bestFit="1" customWidth="1"/>
    <col min="14325" max="14325" width="1.42578125" style="4" customWidth="1"/>
    <col min="14326" max="14329" width="4.5703125" style="4" bestFit="1" customWidth="1"/>
    <col min="14330" max="14561" width="11.42578125" style="4"/>
    <col min="14562" max="14562" width="18.28515625" style="4" customWidth="1"/>
    <col min="14563" max="14563" width="5.85546875" style="4" bestFit="1" customWidth="1"/>
    <col min="14564" max="14564" width="4.5703125" style="4" bestFit="1" customWidth="1"/>
    <col min="14565" max="14565" width="3.140625" style="4" bestFit="1" customWidth="1"/>
    <col min="14566" max="14568" width="4.28515625" style="4" bestFit="1" customWidth="1"/>
    <col min="14569" max="14569" width="0.85546875" style="4" customWidth="1"/>
    <col min="14570" max="14570" width="4.28515625" style="4" bestFit="1" customWidth="1"/>
    <col min="14571" max="14571" width="5.28515625" style="4" bestFit="1" customWidth="1"/>
    <col min="14572" max="14572" width="5.42578125" style="4" bestFit="1" customWidth="1"/>
    <col min="14573" max="14573" width="5.140625" style="4" bestFit="1" customWidth="1"/>
    <col min="14574" max="14574" width="1.42578125" style="4" customWidth="1"/>
    <col min="14575" max="14575" width="5.7109375" style="4" bestFit="1" customWidth="1"/>
    <col min="14576" max="14576" width="4.42578125" style="4" bestFit="1" customWidth="1"/>
    <col min="14577" max="14580" width="3.42578125" style="4" bestFit="1" customWidth="1"/>
    <col min="14581" max="14581" width="1.42578125" style="4" customWidth="1"/>
    <col min="14582" max="14585" width="4.5703125" style="4" bestFit="1" customWidth="1"/>
    <col min="14586" max="14817" width="11.42578125" style="4"/>
    <col min="14818" max="14818" width="18.28515625" style="4" customWidth="1"/>
    <col min="14819" max="14819" width="5.85546875" style="4" bestFit="1" customWidth="1"/>
    <col min="14820" max="14820" width="4.5703125" style="4" bestFit="1" customWidth="1"/>
    <col min="14821" max="14821" width="3.140625" style="4" bestFit="1" customWidth="1"/>
    <col min="14822" max="14824" width="4.28515625" style="4" bestFit="1" customWidth="1"/>
    <col min="14825" max="14825" width="0.85546875" style="4" customWidth="1"/>
    <col min="14826" max="14826" width="4.28515625" style="4" bestFit="1" customWidth="1"/>
    <col min="14827" max="14827" width="5.28515625" style="4" bestFit="1" customWidth="1"/>
    <col min="14828" max="14828" width="5.42578125" style="4" bestFit="1" customWidth="1"/>
    <col min="14829" max="14829" width="5.140625" style="4" bestFit="1" customWidth="1"/>
    <col min="14830" max="14830" width="1.42578125" style="4" customWidth="1"/>
    <col min="14831" max="14831" width="5.7109375" style="4" bestFit="1" customWidth="1"/>
    <col min="14832" max="14832" width="4.42578125" style="4" bestFit="1" customWidth="1"/>
    <col min="14833" max="14836" width="3.42578125" style="4" bestFit="1" customWidth="1"/>
    <col min="14837" max="14837" width="1.42578125" style="4" customWidth="1"/>
    <col min="14838" max="14841" width="4.5703125" style="4" bestFit="1" customWidth="1"/>
    <col min="14842" max="15073" width="11.42578125" style="4"/>
    <col min="15074" max="15074" width="18.28515625" style="4" customWidth="1"/>
    <col min="15075" max="15075" width="5.85546875" style="4" bestFit="1" customWidth="1"/>
    <col min="15076" max="15076" width="4.5703125" style="4" bestFit="1" customWidth="1"/>
    <col min="15077" max="15077" width="3.140625" style="4" bestFit="1" customWidth="1"/>
    <col min="15078" max="15080" width="4.28515625" style="4" bestFit="1" customWidth="1"/>
    <col min="15081" max="15081" width="0.85546875" style="4" customWidth="1"/>
    <col min="15082" max="15082" width="4.28515625" style="4" bestFit="1" customWidth="1"/>
    <col min="15083" max="15083" width="5.28515625" style="4" bestFit="1" customWidth="1"/>
    <col min="15084" max="15084" width="5.42578125" style="4" bestFit="1" customWidth="1"/>
    <col min="15085" max="15085" width="5.140625" style="4" bestFit="1" customWidth="1"/>
    <col min="15086" max="15086" width="1.42578125" style="4" customWidth="1"/>
    <col min="15087" max="15087" width="5.7109375" style="4" bestFit="1" customWidth="1"/>
    <col min="15088" max="15088" width="4.42578125" style="4" bestFit="1" customWidth="1"/>
    <col min="15089" max="15092" width="3.42578125" style="4" bestFit="1" customWidth="1"/>
    <col min="15093" max="15093" width="1.42578125" style="4" customWidth="1"/>
    <col min="15094" max="15097" width="4.5703125" style="4" bestFit="1" customWidth="1"/>
    <col min="15098" max="15329" width="11.42578125" style="4"/>
    <col min="15330" max="15330" width="18.28515625" style="4" customWidth="1"/>
    <col min="15331" max="15331" width="5.85546875" style="4" bestFit="1" customWidth="1"/>
    <col min="15332" max="15332" width="4.5703125" style="4" bestFit="1" customWidth="1"/>
    <col min="15333" max="15333" width="3.140625" style="4" bestFit="1" customWidth="1"/>
    <col min="15334" max="15336" width="4.28515625" style="4" bestFit="1" customWidth="1"/>
    <col min="15337" max="15337" width="0.85546875" style="4" customWidth="1"/>
    <col min="15338" max="15338" width="4.28515625" style="4" bestFit="1" customWidth="1"/>
    <col min="15339" max="15339" width="5.28515625" style="4" bestFit="1" customWidth="1"/>
    <col min="15340" max="15340" width="5.42578125" style="4" bestFit="1" customWidth="1"/>
    <col min="15341" max="15341" width="5.140625" style="4" bestFit="1" customWidth="1"/>
    <col min="15342" max="15342" width="1.42578125" style="4" customWidth="1"/>
    <col min="15343" max="15343" width="5.7109375" style="4" bestFit="1" customWidth="1"/>
    <col min="15344" max="15344" width="4.42578125" style="4" bestFit="1" customWidth="1"/>
    <col min="15345" max="15348" width="3.42578125" style="4" bestFit="1" customWidth="1"/>
    <col min="15349" max="15349" width="1.42578125" style="4" customWidth="1"/>
    <col min="15350" max="15353" width="4.5703125" style="4" bestFit="1" customWidth="1"/>
    <col min="15354" max="15585" width="11.42578125" style="4"/>
    <col min="15586" max="15586" width="18.28515625" style="4" customWidth="1"/>
    <col min="15587" max="15587" width="5.85546875" style="4" bestFit="1" customWidth="1"/>
    <col min="15588" max="15588" width="4.5703125" style="4" bestFit="1" customWidth="1"/>
    <col min="15589" max="15589" width="3.140625" style="4" bestFit="1" customWidth="1"/>
    <col min="15590" max="15592" width="4.28515625" style="4" bestFit="1" customWidth="1"/>
    <col min="15593" max="15593" width="0.85546875" style="4" customWidth="1"/>
    <col min="15594" max="15594" width="4.28515625" style="4" bestFit="1" customWidth="1"/>
    <col min="15595" max="15595" width="5.28515625" style="4" bestFit="1" customWidth="1"/>
    <col min="15596" max="15596" width="5.42578125" style="4" bestFit="1" customWidth="1"/>
    <col min="15597" max="15597" width="5.140625" style="4" bestFit="1" customWidth="1"/>
    <col min="15598" max="15598" width="1.42578125" style="4" customWidth="1"/>
    <col min="15599" max="15599" width="5.7109375" style="4" bestFit="1" customWidth="1"/>
    <col min="15600" max="15600" width="4.42578125" style="4" bestFit="1" customWidth="1"/>
    <col min="15601" max="15604" width="3.42578125" style="4" bestFit="1" customWidth="1"/>
    <col min="15605" max="15605" width="1.42578125" style="4" customWidth="1"/>
    <col min="15606" max="15609" width="4.5703125" style="4" bestFit="1" customWidth="1"/>
    <col min="15610" max="15841" width="11.42578125" style="4"/>
    <col min="15842" max="15842" width="18.28515625" style="4" customWidth="1"/>
    <col min="15843" max="15843" width="5.85546875" style="4" bestFit="1" customWidth="1"/>
    <col min="15844" max="15844" width="4.5703125" style="4" bestFit="1" customWidth="1"/>
    <col min="15845" max="15845" width="3.140625" style="4" bestFit="1" customWidth="1"/>
    <col min="15846" max="15848" width="4.28515625" style="4" bestFit="1" customWidth="1"/>
    <col min="15849" max="15849" width="0.85546875" style="4" customWidth="1"/>
    <col min="15850" max="15850" width="4.28515625" style="4" bestFit="1" customWidth="1"/>
    <col min="15851" max="15851" width="5.28515625" style="4" bestFit="1" customWidth="1"/>
    <col min="15852" max="15852" width="5.42578125" style="4" bestFit="1" customWidth="1"/>
    <col min="15853" max="15853" width="5.140625" style="4" bestFit="1" customWidth="1"/>
    <col min="15854" max="15854" width="1.42578125" style="4" customWidth="1"/>
    <col min="15855" max="15855" width="5.7109375" style="4" bestFit="1" customWidth="1"/>
    <col min="15856" max="15856" width="4.42578125" style="4" bestFit="1" customWidth="1"/>
    <col min="15857" max="15860" width="3.42578125" style="4" bestFit="1" customWidth="1"/>
    <col min="15861" max="15861" width="1.42578125" style="4" customWidth="1"/>
    <col min="15862" max="15865" width="4.5703125" style="4" bestFit="1" customWidth="1"/>
    <col min="15866" max="16097" width="11.42578125" style="4"/>
    <col min="16098" max="16098" width="18.28515625" style="4" customWidth="1"/>
    <col min="16099" max="16099" width="5.85546875" style="4" bestFit="1" customWidth="1"/>
    <col min="16100" max="16100" width="4.5703125" style="4" bestFit="1" customWidth="1"/>
    <col min="16101" max="16101" width="3.140625" style="4" bestFit="1" customWidth="1"/>
    <col min="16102" max="16104" width="4.28515625" style="4" bestFit="1" customWidth="1"/>
    <col min="16105" max="16105" width="0.85546875" style="4" customWidth="1"/>
    <col min="16106" max="16106" width="4.28515625" style="4" bestFit="1" customWidth="1"/>
    <col min="16107" max="16107" width="5.28515625" style="4" bestFit="1" customWidth="1"/>
    <col min="16108" max="16108" width="5.42578125" style="4" bestFit="1" customWidth="1"/>
    <col min="16109" max="16109" width="5.140625" style="4" bestFit="1" customWidth="1"/>
    <col min="16110" max="16110" width="1.42578125" style="4" customWidth="1"/>
    <col min="16111" max="16111" width="5.7109375" style="4" bestFit="1" customWidth="1"/>
    <col min="16112" max="16112" width="4.42578125" style="4" bestFit="1" customWidth="1"/>
    <col min="16113" max="16116" width="3.42578125" style="4" bestFit="1" customWidth="1"/>
    <col min="16117" max="16117" width="1.42578125" style="4" customWidth="1"/>
    <col min="16118" max="16121" width="4.5703125" style="4" bestFit="1" customWidth="1"/>
    <col min="16122" max="16384" width="11.42578125" style="79"/>
  </cols>
  <sheetData>
    <row r="1" spans="1:16" s="93" customFormat="1" ht="12.75" customHeight="1" x14ac:dyDescent="0.25">
      <c r="A1" s="440" t="s">
        <v>307</v>
      </c>
      <c r="B1" s="440"/>
      <c r="C1" s="440"/>
      <c r="D1" s="440"/>
      <c r="E1" s="440"/>
      <c r="F1" s="440"/>
      <c r="G1" s="440"/>
      <c r="H1" s="440"/>
      <c r="J1" s="69"/>
      <c r="K1" s="434" t="s">
        <v>178</v>
      </c>
      <c r="L1" s="69"/>
    </row>
    <row r="2" spans="1:16" s="93" customFormat="1" ht="12.75" customHeight="1" x14ac:dyDescent="0.25">
      <c r="A2" s="440" t="s">
        <v>147</v>
      </c>
      <c r="B2" s="440"/>
      <c r="C2" s="440"/>
      <c r="D2" s="440"/>
      <c r="E2" s="440"/>
      <c r="F2" s="440"/>
      <c r="G2" s="440"/>
      <c r="H2" s="440"/>
      <c r="J2" s="69"/>
      <c r="K2" s="434"/>
      <c r="L2" s="69"/>
    </row>
    <row r="3" spans="1:16" s="93" customFormat="1" x14ac:dyDescent="0.25">
      <c r="A3" s="440" t="s">
        <v>328</v>
      </c>
      <c r="B3" s="440"/>
      <c r="C3" s="440"/>
      <c r="D3" s="440"/>
      <c r="E3" s="440"/>
      <c r="F3" s="440"/>
      <c r="G3" s="440"/>
      <c r="H3" s="440"/>
    </row>
    <row r="4" spans="1:16" s="93" customFormat="1" x14ac:dyDescent="0.25">
      <c r="A4" s="422" t="s">
        <v>457</v>
      </c>
      <c r="B4" s="422"/>
      <c r="C4" s="422"/>
      <c r="D4" s="422"/>
      <c r="E4" s="422"/>
      <c r="F4" s="422"/>
      <c r="G4" s="422"/>
      <c r="H4" s="422"/>
    </row>
    <row r="5" spans="1:16" s="93" customFormat="1" x14ac:dyDescent="0.25">
      <c r="A5" s="440" t="s">
        <v>374</v>
      </c>
      <c r="B5" s="440"/>
      <c r="C5" s="440"/>
      <c r="D5" s="440"/>
      <c r="E5" s="440"/>
      <c r="F5" s="440"/>
      <c r="G5" s="440"/>
      <c r="H5" s="440"/>
    </row>
    <row r="6" spans="1:16" s="93" customFormat="1" ht="13.5" thickBot="1" x14ac:dyDescent="0.3">
      <c r="A6" s="164"/>
      <c r="B6" s="164"/>
      <c r="C6" s="164"/>
      <c r="D6" s="164"/>
      <c r="E6" s="164"/>
      <c r="F6" s="164"/>
      <c r="G6" s="164"/>
      <c r="H6" s="164"/>
    </row>
    <row r="7" spans="1:16" s="79" customFormat="1" x14ac:dyDescent="0.25">
      <c r="A7" s="426" t="s">
        <v>77</v>
      </c>
      <c r="B7" s="425" t="s">
        <v>0</v>
      </c>
      <c r="C7" s="425" t="s">
        <v>167</v>
      </c>
      <c r="D7" s="151" t="s">
        <v>149</v>
      </c>
      <c r="E7" s="151" t="s">
        <v>150</v>
      </c>
      <c r="F7" s="151" t="s">
        <v>226</v>
      </c>
      <c r="G7" s="151" t="s">
        <v>227</v>
      </c>
      <c r="H7" s="425" t="s">
        <v>151</v>
      </c>
    </row>
    <row r="8" spans="1:16" s="79" customFormat="1" ht="19.5" customHeight="1" x14ac:dyDescent="0.25">
      <c r="A8" s="426"/>
      <c r="B8" s="425"/>
      <c r="C8" s="425"/>
      <c r="D8" s="151" t="s">
        <v>223</v>
      </c>
      <c r="E8" s="151" t="s">
        <v>224</v>
      </c>
      <c r="F8" s="151" t="s">
        <v>225</v>
      </c>
      <c r="G8" s="151" t="s">
        <v>228</v>
      </c>
      <c r="H8" s="425" t="s">
        <v>151</v>
      </c>
    </row>
    <row r="9" spans="1:16" s="79" customFormat="1" ht="15" customHeight="1" x14ac:dyDescent="0.25">
      <c r="A9" s="110" t="s">
        <v>0</v>
      </c>
      <c r="B9" s="137">
        <f>SUM(C9:H9)</f>
        <v>11023</v>
      </c>
      <c r="C9" s="137">
        <f t="shared" ref="C9:H9" si="0">SUM(C10:C36)</f>
        <v>322</v>
      </c>
      <c r="D9" s="137">
        <f t="shared" si="0"/>
        <v>304</v>
      </c>
      <c r="E9" s="137">
        <f t="shared" si="0"/>
        <v>8430</v>
      </c>
      <c r="F9" s="137">
        <f t="shared" si="0"/>
        <v>58</v>
      </c>
      <c r="G9" s="137">
        <f t="shared" si="0"/>
        <v>1474</v>
      </c>
      <c r="H9" s="137">
        <f t="shared" si="0"/>
        <v>435</v>
      </c>
      <c r="J9" s="169"/>
      <c r="K9" s="169"/>
      <c r="L9" s="169"/>
      <c r="M9" s="169"/>
      <c r="N9" s="169"/>
      <c r="O9" s="169"/>
      <c r="P9" s="169"/>
    </row>
    <row r="10" spans="1:16" s="79" customFormat="1" ht="15" customHeight="1" x14ac:dyDescent="0.25">
      <c r="A10" s="98" t="s">
        <v>9</v>
      </c>
      <c r="B10" s="112">
        <f>SUM(C10:H10)</f>
        <v>755</v>
      </c>
      <c r="C10" s="127">
        <v>30</v>
      </c>
      <c r="D10" s="127">
        <v>20</v>
      </c>
      <c r="E10" s="127">
        <v>574</v>
      </c>
      <c r="F10" s="127">
        <v>7</v>
      </c>
      <c r="G10" s="127">
        <v>97</v>
      </c>
      <c r="H10" s="127">
        <v>27</v>
      </c>
      <c r="J10" s="192"/>
    </row>
    <row r="11" spans="1:16" s="79" customFormat="1" ht="15" customHeight="1" x14ac:dyDescent="0.25">
      <c r="A11" s="98" t="s">
        <v>10</v>
      </c>
      <c r="B11" s="112">
        <f t="shared" ref="B11:B36" si="1">SUM(C11:H11)</f>
        <v>961</v>
      </c>
      <c r="C11" s="127">
        <v>44</v>
      </c>
      <c r="D11" s="127">
        <v>32</v>
      </c>
      <c r="E11" s="127">
        <v>728</v>
      </c>
      <c r="F11" s="127">
        <v>4</v>
      </c>
      <c r="G11" s="127">
        <v>116</v>
      </c>
      <c r="H11" s="127">
        <v>37</v>
      </c>
      <c r="J11" s="192"/>
    </row>
    <row r="12" spans="1:16" s="79" customFormat="1" ht="15" customHeight="1" x14ac:dyDescent="0.25">
      <c r="A12" s="98" t="s">
        <v>11</v>
      </c>
      <c r="B12" s="112">
        <f t="shared" si="1"/>
        <v>716</v>
      </c>
      <c r="C12" s="127">
        <v>23</v>
      </c>
      <c r="D12" s="127">
        <v>32</v>
      </c>
      <c r="E12" s="127">
        <v>532</v>
      </c>
      <c r="F12" s="127">
        <v>2</v>
      </c>
      <c r="G12" s="127">
        <v>67</v>
      </c>
      <c r="H12" s="127">
        <v>60</v>
      </c>
      <c r="J12" s="192"/>
    </row>
    <row r="13" spans="1:16" s="79" customFormat="1" ht="15" customHeight="1" x14ac:dyDescent="0.25">
      <c r="A13" s="98" t="s">
        <v>12</v>
      </c>
      <c r="B13" s="112">
        <f t="shared" si="1"/>
        <v>538</v>
      </c>
      <c r="C13" s="127">
        <v>7</v>
      </c>
      <c r="D13" s="127">
        <v>12</v>
      </c>
      <c r="E13" s="127">
        <v>421</v>
      </c>
      <c r="F13" s="127">
        <v>1</v>
      </c>
      <c r="G13" s="127">
        <v>76</v>
      </c>
      <c r="H13" s="127">
        <v>21</v>
      </c>
      <c r="J13" s="192"/>
    </row>
    <row r="14" spans="1:16" s="79" customFormat="1" ht="15" customHeight="1" x14ac:dyDescent="0.25">
      <c r="A14" s="98" t="s">
        <v>13</v>
      </c>
      <c r="B14" s="112">
        <f t="shared" si="1"/>
        <v>169</v>
      </c>
      <c r="C14" s="127">
        <v>2</v>
      </c>
      <c r="D14" s="127">
        <v>4</v>
      </c>
      <c r="E14" s="127">
        <v>136</v>
      </c>
      <c r="F14" s="127">
        <v>0</v>
      </c>
      <c r="G14" s="127">
        <v>20</v>
      </c>
      <c r="H14" s="127">
        <v>7</v>
      </c>
      <c r="J14" s="192"/>
    </row>
    <row r="15" spans="1:16" s="79" customFormat="1" ht="15" customHeight="1" x14ac:dyDescent="0.25">
      <c r="A15" s="98" t="s">
        <v>14</v>
      </c>
      <c r="B15" s="112">
        <f t="shared" si="1"/>
        <v>356</v>
      </c>
      <c r="C15" s="127">
        <v>2</v>
      </c>
      <c r="D15" s="127">
        <v>2</v>
      </c>
      <c r="E15" s="127">
        <v>286</v>
      </c>
      <c r="F15" s="127">
        <v>0</v>
      </c>
      <c r="G15" s="127">
        <v>58</v>
      </c>
      <c r="H15" s="127">
        <v>8</v>
      </c>
      <c r="J15" s="192"/>
    </row>
    <row r="16" spans="1:16" s="79" customFormat="1" ht="15" customHeight="1" x14ac:dyDescent="0.25">
      <c r="A16" s="98" t="s">
        <v>15</v>
      </c>
      <c r="B16" s="112">
        <f t="shared" si="1"/>
        <v>104</v>
      </c>
      <c r="C16" s="127">
        <v>0</v>
      </c>
      <c r="D16" s="127">
        <v>0</v>
      </c>
      <c r="E16" s="127">
        <v>94</v>
      </c>
      <c r="F16" s="127">
        <v>0</v>
      </c>
      <c r="G16" s="127">
        <v>10</v>
      </c>
      <c r="H16" s="127">
        <v>0</v>
      </c>
      <c r="J16" s="192"/>
    </row>
    <row r="17" spans="1:10" s="79" customFormat="1" ht="15" customHeight="1" x14ac:dyDescent="0.25">
      <c r="A17" s="98" t="s">
        <v>16</v>
      </c>
      <c r="B17" s="112">
        <f t="shared" si="1"/>
        <v>1005</v>
      </c>
      <c r="C17" s="127">
        <v>38</v>
      </c>
      <c r="D17" s="127">
        <v>36</v>
      </c>
      <c r="E17" s="127">
        <v>735</v>
      </c>
      <c r="F17" s="127">
        <v>9</v>
      </c>
      <c r="G17" s="127">
        <v>131</v>
      </c>
      <c r="H17" s="127">
        <v>56</v>
      </c>
      <c r="J17" s="192"/>
    </row>
    <row r="18" spans="1:10" s="79" customFormat="1" ht="15" customHeight="1" x14ac:dyDescent="0.25">
      <c r="A18" s="98" t="s">
        <v>17</v>
      </c>
      <c r="B18" s="112">
        <f t="shared" si="1"/>
        <v>468</v>
      </c>
      <c r="C18" s="127">
        <v>2</v>
      </c>
      <c r="D18" s="127">
        <v>5</v>
      </c>
      <c r="E18" s="127">
        <v>362</v>
      </c>
      <c r="F18" s="127">
        <v>0</v>
      </c>
      <c r="G18" s="127">
        <v>83</v>
      </c>
      <c r="H18" s="127">
        <v>16</v>
      </c>
      <c r="J18" s="192"/>
    </row>
    <row r="19" spans="1:10" s="79" customFormat="1" ht="15" customHeight="1" x14ac:dyDescent="0.25">
      <c r="A19" s="98" t="s">
        <v>18</v>
      </c>
      <c r="B19" s="112">
        <f t="shared" si="1"/>
        <v>498</v>
      </c>
      <c r="C19" s="127">
        <v>2</v>
      </c>
      <c r="D19" s="127">
        <v>13</v>
      </c>
      <c r="E19" s="127">
        <v>409</v>
      </c>
      <c r="F19" s="127">
        <v>0</v>
      </c>
      <c r="G19" s="127">
        <v>61</v>
      </c>
      <c r="H19" s="127">
        <v>13</v>
      </c>
      <c r="J19" s="192"/>
    </row>
    <row r="20" spans="1:10" s="79" customFormat="1" ht="15" customHeight="1" x14ac:dyDescent="0.25">
      <c r="A20" s="98" t="s">
        <v>19</v>
      </c>
      <c r="B20" s="112">
        <f t="shared" si="1"/>
        <v>211</v>
      </c>
      <c r="C20" s="127">
        <v>0</v>
      </c>
      <c r="D20" s="127">
        <v>9</v>
      </c>
      <c r="E20" s="127">
        <v>179</v>
      </c>
      <c r="F20" s="127">
        <v>0</v>
      </c>
      <c r="G20" s="127">
        <v>19</v>
      </c>
      <c r="H20" s="127">
        <v>4</v>
      </c>
      <c r="J20" s="192"/>
    </row>
    <row r="21" spans="1:10" s="79" customFormat="1" ht="15" customHeight="1" x14ac:dyDescent="0.25">
      <c r="A21" s="193" t="s">
        <v>20</v>
      </c>
      <c r="B21" s="112">
        <f t="shared" si="1"/>
        <v>798</v>
      </c>
      <c r="C21" s="127">
        <v>24</v>
      </c>
      <c r="D21" s="127">
        <v>15</v>
      </c>
      <c r="E21" s="127">
        <v>615</v>
      </c>
      <c r="F21" s="127">
        <v>9</v>
      </c>
      <c r="G21" s="127">
        <v>107</v>
      </c>
      <c r="H21" s="127">
        <v>28</v>
      </c>
      <c r="J21" s="192"/>
    </row>
    <row r="22" spans="1:10" s="79" customFormat="1" ht="15" customHeight="1" x14ac:dyDescent="0.25">
      <c r="A22" s="98" t="s">
        <v>21</v>
      </c>
      <c r="B22" s="112">
        <f t="shared" si="1"/>
        <v>266</v>
      </c>
      <c r="C22" s="127">
        <v>40</v>
      </c>
      <c r="D22" s="127">
        <v>7</v>
      </c>
      <c r="E22" s="127">
        <v>181</v>
      </c>
      <c r="F22" s="127">
        <v>0</v>
      </c>
      <c r="G22" s="127">
        <v>31</v>
      </c>
      <c r="H22" s="127">
        <v>7</v>
      </c>
      <c r="J22" s="192"/>
    </row>
    <row r="23" spans="1:10" s="79" customFormat="1" ht="15" customHeight="1" x14ac:dyDescent="0.25">
      <c r="A23" s="98" t="s">
        <v>22</v>
      </c>
      <c r="B23" s="112">
        <f t="shared" si="1"/>
        <v>1017</v>
      </c>
      <c r="C23" s="127">
        <v>19</v>
      </c>
      <c r="D23" s="127">
        <v>55</v>
      </c>
      <c r="E23" s="127">
        <v>693</v>
      </c>
      <c r="F23" s="127">
        <v>10</v>
      </c>
      <c r="G23" s="127">
        <v>193</v>
      </c>
      <c r="H23" s="127">
        <v>47</v>
      </c>
      <c r="J23" s="192"/>
    </row>
    <row r="24" spans="1:10" s="79" customFormat="1" ht="15" customHeight="1" x14ac:dyDescent="0.25">
      <c r="A24" s="98" t="s">
        <v>23</v>
      </c>
      <c r="B24" s="112">
        <f t="shared" si="1"/>
        <v>176</v>
      </c>
      <c r="C24" s="127">
        <v>0</v>
      </c>
      <c r="D24" s="127">
        <v>2</v>
      </c>
      <c r="E24" s="127">
        <v>145</v>
      </c>
      <c r="F24" s="127">
        <v>6</v>
      </c>
      <c r="G24" s="127">
        <v>19</v>
      </c>
      <c r="H24" s="127">
        <v>4</v>
      </c>
      <c r="J24" s="192"/>
    </row>
    <row r="25" spans="1:10" s="79" customFormat="1" ht="15" customHeight="1" x14ac:dyDescent="0.25">
      <c r="A25" s="98" t="s">
        <v>24</v>
      </c>
      <c r="B25" s="112">
        <f t="shared" si="1"/>
        <v>269</v>
      </c>
      <c r="C25" s="127">
        <v>2</v>
      </c>
      <c r="D25" s="127">
        <v>4</v>
      </c>
      <c r="E25" s="127">
        <v>215</v>
      </c>
      <c r="F25" s="127">
        <v>1</v>
      </c>
      <c r="G25" s="127">
        <v>27</v>
      </c>
      <c r="H25" s="127">
        <v>20</v>
      </c>
      <c r="J25" s="192"/>
    </row>
    <row r="26" spans="1:10" s="79" customFormat="1" ht="15" customHeight="1" x14ac:dyDescent="0.25">
      <c r="A26" s="98" t="s">
        <v>25</v>
      </c>
      <c r="B26" s="112">
        <f t="shared" si="1"/>
        <v>178</v>
      </c>
      <c r="C26" s="127">
        <v>10</v>
      </c>
      <c r="D26" s="127">
        <v>3</v>
      </c>
      <c r="E26" s="127">
        <v>128</v>
      </c>
      <c r="F26" s="127">
        <v>0</v>
      </c>
      <c r="G26" s="127">
        <v>33</v>
      </c>
      <c r="H26" s="127">
        <v>4</v>
      </c>
      <c r="J26" s="192"/>
    </row>
    <row r="27" spans="1:10" s="79" customFormat="1" ht="15" customHeight="1" x14ac:dyDescent="0.25">
      <c r="A27" s="98" t="s">
        <v>26</v>
      </c>
      <c r="B27" s="112">
        <f t="shared" si="1"/>
        <v>237</v>
      </c>
      <c r="C27" s="127">
        <v>11</v>
      </c>
      <c r="D27" s="127">
        <v>14</v>
      </c>
      <c r="E27" s="127">
        <v>163</v>
      </c>
      <c r="F27" s="127">
        <v>5</v>
      </c>
      <c r="G27" s="127">
        <v>42</v>
      </c>
      <c r="H27" s="127">
        <v>2</v>
      </c>
      <c r="J27" s="192"/>
    </row>
    <row r="28" spans="1:10" s="79" customFormat="1" ht="15" customHeight="1" x14ac:dyDescent="0.25">
      <c r="A28" s="98" t="s">
        <v>27</v>
      </c>
      <c r="B28" s="112">
        <f t="shared" si="1"/>
        <v>171</v>
      </c>
      <c r="C28" s="127">
        <v>2</v>
      </c>
      <c r="D28" s="127">
        <v>0</v>
      </c>
      <c r="E28" s="127">
        <v>149</v>
      </c>
      <c r="F28" s="127">
        <v>0</v>
      </c>
      <c r="G28" s="127">
        <v>14</v>
      </c>
      <c r="H28" s="127">
        <v>6</v>
      </c>
      <c r="J28" s="192"/>
    </row>
    <row r="29" spans="1:10" s="79" customFormat="1" ht="15" customHeight="1" x14ac:dyDescent="0.25">
      <c r="A29" s="98" t="s">
        <v>28</v>
      </c>
      <c r="B29" s="112">
        <f t="shared" si="1"/>
        <v>344</v>
      </c>
      <c r="C29" s="127">
        <v>10</v>
      </c>
      <c r="D29" s="127">
        <v>0</v>
      </c>
      <c r="E29" s="127">
        <v>268</v>
      </c>
      <c r="F29" s="127">
        <v>0</v>
      </c>
      <c r="G29" s="127">
        <v>56</v>
      </c>
      <c r="H29" s="127">
        <v>10</v>
      </c>
      <c r="J29" s="192"/>
    </row>
    <row r="30" spans="1:10" s="79" customFormat="1" ht="15" customHeight="1" x14ac:dyDescent="0.25">
      <c r="A30" s="98" t="s">
        <v>29</v>
      </c>
      <c r="B30" s="112">
        <f t="shared" si="1"/>
        <v>314</v>
      </c>
      <c r="C30" s="127">
        <v>10</v>
      </c>
      <c r="D30" s="127">
        <v>2</v>
      </c>
      <c r="E30" s="127">
        <v>251</v>
      </c>
      <c r="F30" s="127">
        <v>0</v>
      </c>
      <c r="G30" s="127">
        <v>49</v>
      </c>
      <c r="H30" s="127">
        <v>2</v>
      </c>
      <c r="J30" s="192"/>
    </row>
    <row r="31" spans="1:10" s="79" customFormat="1" ht="15" customHeight="1" x14ac:dyDescent="0.25">
      <c r="A31" s="98" t="s">
        <v>30</v>
      </c>
      <c r="B31" s="112">
        <f t="shared" si="1"/>
        <v>165</v>
      </c>
      <c r="C31" s="127">
        <v>5</v>
      </c>
      <c r="D31" s="127">
        <v>3</v>
      </c>
      <c r="E31" s="127">
        <v>128</v>
      </c>
      <c r="F31" s="127">
        <v>0</v>
      </c>
      <c r="G31" s="127">
        <v>17</v>
      </c>
      <c r="H31" s="127">
        <v>12</v>
      </c>
      <c r="J31" s="192"/>
    </row>
    <row r="32" spans="1:10" s="79" customFormat="1" ht="15" customHeight="1" x14ac:dyDescent="0.25">
      <c r="A32" s="98" t="s">
        <v>31</v>
      </c>
      <c r="B32" s="112">
        <f t="shared" si="1"/>
        <v>229</v>
      </c>
      <c r="C32" s="127">
        <v>14</v>
      </c>
      <c r="D32" s="127">
        <v>9</v>
      </c>
      <c r="E32" s="127">
        <v>180</v>
      </c>
      <c r="F32" s="127">
        <v>0</v>
      </c>
      <c r="G32" s="127">
        <v>20</v>
      </c>
      <c r="H32" s="127">
        <v>6</v>
      </c>
      <c r="J32" s="192"/>
    </row>
    <row r="33" spans="1:20" s="79" customFormat="1" ht="15" customHeight="1" x14ac:dyDescent="0.25">
      <c r="A33" s="98" t="s">
        <v>32</v>
      </c>
      <c r="B33" s="112">
        <f t="shared" si="1"/>
        <v>79</v>
      </c>
      <c r="C33" s="127">
        <v>0</v>
      </c>
      <c r="D33" s="127">
        <v>0</v>
      </c>
      <c r="E33" s="127">
        <v>67</v>
      </c>
      <c r="F33" s="127">
        <v>0</v>
      </c>
      <c r="G33" s="127">
        <v>11</v>
      </c>
      <c r="H33" s="127">
        <v>1</v>
      </c>
      <c r="J33" s="192"/>
    </row>
    <row r="34" spans="1:20" s="79" customFormat="1" ht="15" customHeight="1" x14ac:dyDescent="0.25">
      <c r="A34" s="98" t="s">
        <v>33</v>
      </c>
      <c r="B34" s="112">
        <f t="shared" si="1"/>
        <v>478</v>
      </c>
      <c r="C34" s="127">
        <v>6</v>
      </c>
      <c r="D34" s="127">
        <v>6</v>
      </c>
      <c r="E34" s="127">
        <v>385</v>
      </c>
      <c r="F34" s="127">
        <v>1</v>
      </c>
      <c r="G34" s="127">
        <v>60</v>
      </c>
      <c r="H34" s="127">
        <v>20</v>
      </c>
      <c r="J34" s="192"/>
    </row>
    <row r="35" spans="1:20" s="79" customFormat="1" ht="15" customHeight="1" x14ac:dyDescent="0.25">
      <c r="A35" s="98" t="s">
        <v>34</v>
      </c>
      <c r="B35" s="112">
        <f t="shared" si="1"/>
        <v>449</v>
      </c>
      <c r="C35" s="127">
        <v>3</v>
      </c>
      <c r="D35" s="127">
        <v>11</v>
      </c>
      <c r="E35" s="127">
        <v>361</v>
      </c>
      <c r="F35" s="127">
        <v>3</v>
      </c>
      <c r="G35" s="127">
        <v>54</v>
      </c>
      <c r="H35" s="127">
        <v>17</v>
      </c>
      <c r="J35" s="192"/>
    </row>
    <row r="36" spans="1:20" s="79" customFormat="1" ht="15" customHeight="1" thickBot="1" x14ac:dyDescent="0.3">
      <c r="A36" s="135" t="s">
        <v>35</v>
      </c>
      <c r="B36" s="112">
        <f t="shared" si="1"/>
        <v>72</v>
      </c>
      <c r="C36" s="139">
        <v>16</v>
      </c>
      <c r="D36" s="139">
        <v>8</v>
      </c>
      <c r="E36" s="139">
        <v>45</v>
      </c>
      <c r="F36" s="139">
        <v>0</v>
      </c>
      <c r="G36" s="139">
        <v>3</v>
      </c>
      <c r="H36" s="139">
        <v>0</v>
      </c>
      <c r="J36" s="192"/>
    </row>
    <row r="37" spans="1:20" s="79" customFormat="1" ht="56.25" customHeight="1" x14ac:dyDescent="0.25">
      <c r="A37" s="404" t="s">
        <v>402</v>
      </c>
      <c r="B37" s="404"/>
      <c r="C37" s="404"/>
      <c r="D37" s="404"/>
      <c r="E37" s="404"/>
      <c r="F37" s="404"/>
      <c r="G37" s="404"/>
      <c r="H37" s="404"/>
      <c r="I37" s="305"/>
      <c r="J37" s="305"/>
      <c r="K37" s="305"/>
      <c r="L37" s="305"/>
      <c r="M37" s="305"/>
      <c r="N37" s="305"/>
      <c r="O37" s="305"/>
      <c r="P37" s="305"/>
      <c r="Q37" s="305"/>
      <c r="R37" s="305"/>
      <c r="S37" s="305"/>
      <c r="T37" s="305"/>
    </row>
    <row r="38" spans="1:20" s="79" customFormat="1" x14ac:dyDescent="0.25">
      <c r="A38" s="435" t="s">
        <v>366</v>
      </c>
      <c r="B38" s="435"/>
      <c r="C38" s="435"/>
      <c r="D38" s="435"/>
      <c r="E38" s="435"/>
      <c r="F38" s="435"/>
      <c r="G38" s="435"/>
      <c r="H38" s="435"/>
      <c r="I38" s="307"/>
      <c r="J38" s="307"/>
      <c r="K38" s="307"/>
      <c r="L38" s="307"/>
      <c r="M38" s="307"/>
      <c r="N38" s="307"/>
      <c r="O38" s="307"/>
      <c r="P38" s="307"/>
      <c r="Q38" s="307"/>
      <c r="R38" s="307"/>
      <c r="S38" s="307"/>
      <c r="T38" s="307"/>
    </row>
  </sheetData>
  <mergeCells count="12">
    <mergeCell ref="A38:H38"/>
    <mergeCell ref="K1:K2"/>
    <mergeCell ref="A37:H37"/>
    <mergeCell ref="A1:H1"/>
    <mergeCell ref="A2:H2"/>
    <mergeCell ref="A3:H3"/>
    <mergeCell ref="A4:H4"/>
    <mergeCell ref="A5:H5"/>
    <mergeCell ref="H7:H8"/>
    <mergeCell ref="A7:A8"/>
    <mergeCell ref="B7:B8"/>
    <mergeCell ref="C7:C8"/>
  </mergeCells>
  <hyperlinks>
    <hyperlink ref="K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1"/>
  <sheetViews>
    <sheetView showGridLines="0" workbookViewId="0">
      <selection activeCell="J8" sqref="J8"/>
    </sheetView>
  </sheetViews>
  <sheetFormatPr baseColWidth="10" defaultRowHeight="12.75" x14ac:dyDescent="0.25"/>
  <cols>
    <col min="1" max="1" width="19.7109375" style="190" customWidth="1"/>
    <col min="2" max="5" width="9.7109375" style="176" customWidth="1"/>
    <col min="6" max="8" width="9.7109375" style="79" customWidth="1"/>
    <col min="9" max="240" width="11.42578125" style="79"/>
    <col min="241" max="241" width="27.5703125" style="79" customWidth="1"/>
    <col min="242" max="242" width="7.28515625" style="79" bestFit="1" customWidth="1"/>
    <col min="243" max="247" width="4.42578125" style="79" customWidth="1"/>
    <col min="248" max="248" width="0.85546875" style="79" customWidth="1"/>
    <col min="249" max="252" width="6" style="79" customWidth="1"/>
    <col min="253" max="496" width="11.42578125" style="79"/>
    <col min="497" max="497" width="27.5703125" style="79" customWidth="1"/>
    <col min="498" max="498" width="7.28515625" style="79" bestFit="1" customWidth="1"/>
    <col min="499" max="503" width="4.42578125" style="79" customWidth="1"/>
    <col min="504" max="504" width="0.85546875" style="79" customWidth="1"/>
    <col min="505" max="508" width="6" style="79" customWidth="1"/>
    <col min="509" max="752" width="11.42578125" style="79"/>
    <col min="753" max="753" width="27.5703125" style="79" customWidth="1"/>
    <col min="754" max="754" width="7.28515625" style="79" bestFit="1" customWidth="1"/>
    <col min="755" max="759" width="4.42578125" style="79" customWidth="1"/>
    <col min="760" max="760" width="0.85546875" style="79" customWidth="1"/>
    <col min="761" max="764" width="6" style="79" customWidth="1"/>
    <col min="765" max="1008" width="11.42578125" style="79"/>
    <col min="1009" max="1009" width="27.5703125" style="79" customWidth="1"/>
    <col min="1010" max="1010" width="7.28515625" style="79" bestFit="1" customWidth="1"/>
    <col min="1011" max="1015" width="4.42578125" style="79" customWidth="1"/>
    <col min="1016" max="1016" width="0.85546875" style="79" customWidth="1"/>
    <col min="1017" max="1020" width="6" style="79" customWidth="1"/>
    <col min="1021" max="1264" width="11.42578125" style="79"/>
    <col min="1265" max="1265" width="27.5703125" style="79" customWidth="1"/>
    <col min="1266" max="1266" width="7.28515625" style="79" bestFit="1" customWidth="1"/>
    <col min="1267" max="1271" width="4.42578125" style="79" customWidth="1"/>
    <col min="1272" max="1272" width="0.85546875" style="79" customWidth="1"/>
    <col min="1273" max="1276" width="6" style="79" customWidth="1"/>
    <col min="1277" max="1520" width="11.42578125" style="79"/>
    <col min="1521" max="1521" width="27.5703125" style="79" customWidth="1"/>
    <col min="1522" max="1522" width="7.28515625" style="79" bestFit="1" customWidth="1"/>
    <col min="1523" max="1527" width="4.42578125" style="79" customWidth="1"/>
    <col min="1528" max="1528" width="0.85546875" style="79" customWidth="1"/>
    <col min="1529" max="1532" width="6" style="79" customWidth="1"/>
    <col min="1533" max="1776" width="11.42578125" style="79"/>
    <col min="1777" max="1777" width="27.5703125" style="79" customWidth="1"/>
    <col min="1778" max="1778" width="7.28515625" style="79" bestFit="1" customWidth="1"/>
    <col min="1779" max="1783" width="4.42578125" style="79" customWidth="1"/>
    <col min="1784" max="1784" width="0.85546875" style="79" customWidth="1"/>
    <col min="1785" max="1788" width="6" style="79" customWidth="1"/>
    <col min="1789" max="2032" width="11.42578125" style="79"/>
    <col min="2033" max="2033" width="27.5703125" style="79" customWidth="1"/>
    <col min="2034" max="2034" width="7.28515625" style="79" bestFit="1" customWidth="1"/>
    <col min="2035" max="2039" width="4.42578125" style="79" customWidth="1"/>
    <col min="2040" max="2040" width="0.85546875" style="79" customWidth="1"/>
    <col min="2041" max="2044" width="6" style="79" customWidth="1"/>
    <col min="2045" max="2288" width="11.42578125" style="79"/>
    <col min="2289" max="2289" width="27.5703125" style="79" customWidth="1"/>
    <col min="2290" max="2290" width="7.28515625" style="79" bestFit="1" customWidth="1"/>
    <col min="2291" max="2295" width="4.42578125" style="79" customWidth="1"/>
    <col min="2296" max="2296" width="0.85546875" style="79" customWidth="1"/>
    <col min="2297" max="2300" width="6" style="79" customWidth="1"/>
    <col min="2301" max="2544" width="11.42578125" style="79"/>
    <col min="2545" max="2545" width="27.5703125" style="79" customWidth="1"/>
    <col min="2546" max="2546" width="7.28515625" style="79" bestFit="1" customWidth="1"/>
    <col min="2547" max="2551" width="4.42578125" style="79" customWidth="1"/>
    <col min="2552" max="2552" width="0.85546875" style="79" customWidth="1"/>
    <col min="2553" max="2556" width="6" style="79" customWidth="1"/>
    <col min="2557" max="2800" width="11.42578125" style="79"/>
    <col min="2801" max="2801" width="27.5703125" style="79" customWidth="1"/>
    <col min="2802" max="2802" width="7.28515625" style="79" bestFit="1" customWidth="1"/>
    <col min="2803" max="2807" width="4.42578125" style="79" customWidth="1"/>
    <col min="2808" max="2808" width="0.85546875" style="79" customWidth="1"/>
    <col min="2809" max="2812" width="6" style="79" customWidth="1"/>
    <col min="2813" max="3056" width="11.42578125" style="79"/>
    <col min="3057" max="3057" width="27.5703125" style="79" customWidth="1"/>
    <col min="3058" max="3058" width="7.28515625" style="79" bestFit="1" customWidth="1"/>
    <col min="3059" max="3063" width="4.42578125" style="79" customWidth="1"/>
    <col min="3064" max="3064" width="0.85546875" style="79" customWidth="1"/>
    <col min="3065" max="3068" width="6" style="79" customWidth="1"/>
    <col min="3069" max="3312" width="11.42578125" style="79"/>
    <col min="3313" max="3313" width="27.5703125" style="79" customWidth="1"/>
    <col min="3314" max="3314" width="7.28515625" style="79" bestFit="1" customWidth="1"/>
    <col min="3315" max="3319" width="4.42578125" style="79" customWidth="1"/>
    <col min="3320" max="3320" width="0.85546875" style="79" customWidth="1"/>
    <col min="3321" max="3324" width="6" style="79" customWidth="1"/>
    <col min="3325" max="3568" width="11.42578125" style="79"/>
    <col min="3569" max="3569" width="27.5703125" style="79" customWidth="1"/>
    <col min="3570" max="3570" width="7.28515625" style="79" bestFit="1" customWidth="1"/>
    <col min="3571" max="3575" width="4.42578125" style="79" customWidth="1"/>
    <col min="3576" max="3576" width="0.85546875" style="79" customWidth="1"/>
    <col min="3577" max="3580" width="6" style="79" customWidth="1"/>
    <col min="3581" max="3824" width="11.42578125" style="79"/>
    <col min="3825" max="3825" width="27.5703125" style="79" customWidth="1"/>
    <col min="3826" max="3826" width="7.28515625" style="79" bestFit="1" customWidth="1"/>
    <col min="3827" max="3831" width="4.42578125" style="79" customWidth="1"/>
    <col min="3832" max="3832" width="0.85546875" style="79" customWidth="1"/>
    <col min="3833" max="3836" width="6" style="79" customWidth="1"/>
    <col min="3837" max="4080" width="11.42578125" style="79"/>
    <col min="4081" max="4081" width="27.5703125" style="79" customWidth="1"/>
    <col min="4082" max="4082" width="7.28515625" style="79" bestFit="1" customWidth="1"/>
    <col min="4083" max="4087" width="4.42578125" style="79" customWidth="1"/>
    <col min="4088" max="4088" width="0.85546875" style="79" customWidth="1"/>
    <col min="4089" max="4092" width="6" style="79" customWidth="1"/>
    <col min="4093" max="4336" width="11.42578125" style="79"/>
    <col min="4337" max="4337" width="27.5703125" style="79" customWidth="1"/>
    <col min="4338" max="4338" width="7.28515625" style="79" bestFit="1" customWidth="1"/>
    <col min="4339" max="4343" width="4.42578125" style="79" customWidth="1"/>
    <col min="4344" max="4344" width="0.85546875" style="79" customWidth="1"/>
    <col min="4345" max="4348" width="6" style="79" customWidth="1"/>
    <col min="4349" max="4592" width="11.42578125" style="79"/>
    <col min="4593" max="4593" width="27.5703125" style="79" customWidth="1"/>
    <col min="4594" max="4594" width="7.28515625" style="79" bestFit="1" customWidth="1"/>
    <col min="4595" max="4599" width="4.42578125" style="79" customWidth="1"/>
    <col min="4600" max="4600" width="0.85546875" style="79" customWidth="1"/>
    <col min="4601" max="4604" width="6" style="79" customWidth="1"/>
    <col min="4605" max="4848" width="11.42578125" style="79"/>
    <col min="4849" max="4849" width="27.5703125" style="79" customWidth="1"/>
    <col min="4850" max="4850" width="7.28515625" style="79" bestFit="1" customWidth="1"/>
    <col min="4851" max="4855" width="4.42578125" style="79" customWidth="1"/>
    <col min="4856" max="4856" width="0.85546875" style="79" customWidth="1"/>
    <col min="4857" max="4860" width="6" style="79" customWidth="1"/>
    <col min="4861" max="5104" width="11.42578125" style="79"/>
    <col min="5105" max="5105" width="27.5703125" style="79" customWidth="1"/>
    <col min="5106" max="5106" width="7.28515625" style="79" bestFit="1" customWidth="1"/>
    <col min="5107" max="5111" width="4.42578125" style="79" customWidth="1"/>
    <col min="5112" max="5112" width="0.85546875" style="79" customWidth="1"/>
    <col min="5113" max="5116" width="6" style="79" customWidth="1"/>
    <col min="5117" max="5360" width="11.42578125" style="79"/>
    <col min="5361" max="5361" width="27.5703125" style="79" customWidth="1"/>
    <col min="5362" max="5362" width="7.28515625" style="79" bestFit="1" customWidth="1"/>
    <col min="5363" max="5367" width="4.42578125" style="79" customWidth="1"/>
    <col min="5368" max="5368" width="0.85546875" style="79" customWidth="1"/>
    <col min="5369" max="5372" width="6" style="79" customWidth="1"/>
    <col min="5373" max="5616" width="11.42578125" style="79"/>
    <col min="5617" max="5617" width="27.5703125" style="79" customWidth="1"/>
    <col min="5618" max="5618" width="7.28515625" style="79" bestFit="1" customWidth="1"/>
    <col min="5619" max="5623" width="4.42578125" style="79" customWidth="1"/>
    <col min="5624" max="5624" width="0.85546875" style="79" customWidth="1"/>
    <col min="5625" max="5628" width="6" style="79" customWidth="1"/>
    <col min="5629" max="5872" width="11.42578125" style="79"/>
    <col min="5873" max="5873" width="27.5703125" style="79" customWidth="1"/>
    <col min="5874" max="5874" width="7.28515625" style="79" bestFit="1" customWidth="1"/>
    <col min="5875" max="5879" width="4.42578125" style="79" customWidth="1"/>
    <col min="5880" max="5880" width="0.85546875" style="79" customWidth="1"/>
    <col min="5881" max="5884" width="6" style="79" customWidth="1"/>
    <col min="5885" max="6128" width="11.42578125" style="79"/>
    <col min="6129" max="6129" width="27.5703125" style="79" customWidth="1"/>
    <col min="6130" max="6130" width="7.28515625" style="79" bestFit="1" customWidth="1"/>
    <col min="6131" max="6135" width="4.42578125" style="79" customWidth="1"/>
    <col min="6136" max="6136" width="0.85546875" style="79" customWidth="1"/>
    <col min="6137" max="6140" width="6" style="79" customWidth="1"/>
    <col min="6141" max="6384" width="11.42578125" style="79"/>
    <col min="6385" max="6385" width="27.5703125" style="79" customWidth="1"/>
    <col min="6386" max="6386" width="7.28515625" style="79" bestFit="1" customWidth="1"/>
    <col min="6387" max="6391" width="4.42578125" style="79" customWidth="1"/>
    <col min="6392" max="6392" width="0.85546875" style="79" customWidth="1"/>
    <col min="6393" max="6396" width="6" style="79" customWidth="1"/>
    <col min="6397" max="6640" width="11.42578125" style="79"/>
    <col min="6641" max="6641" width="27.5703125" style="79" customWidth="1"/>
    <col min="6642" max="6642" width="7.28515625" style="79" bestFit="1" customWidth="1"/>
    <col min="6643" max="6647" width="4.42578125" style="79" customWidth="1"/>
    <col min="6648" max="6648" width="0.85546875" style="79" customWidth="1"/>
    <col min="6649" max="6652" width="6" style="79" customWidth="1"/>
    <col min="6653" max="6896" width="11.42578125" style="79"/>
    <col min="6897" max="6897" width="27.5703125" style="79" customWidth="1"/>
    <col min="6898" max="6898" width="7.28515625" style="79" bestFit="1" customWidth="1"/>
    <col min="6899" max="6903" width="4.42578125" style="79" customWidth="1"/>
    <col min="6904" max="6904" width="0.85546875" style="79" customWidth="1"/>
    <col min="6905" max="6908" width="6" style="79" customWidth="1"/>
    <col min="6909" max="7152" width="11.42578125" style="79"/>
    <col min="7153" max="7153" width="27.5703125" style="79" customWidth="1"/>
    <col min="7154" max="7154" width="7.28515625" style="79" bestFit="1" customWidth="1"/>
    <col min="7155" max="7159" width="4.42578125" style="79" customWidth="1"/>
    <col min="7160" max="7160" width="0.85546875" style="79" customWidth="1"/>
    <col min="7161" max="7164" width="6" style="79" customWidth="1"/>
    <col min="7165" max="7408" width="11.42578125" style="79"/>
    <col min="7409" max="7409" width="27.5703125" style="79" customWidth="1"/>
    <col min="7410" max="7410" width="7.28515625" style="79" bestFit="1" customWidth="1"/>
    <col min="7411" max="7415" width="4.42578125" style="79" customWidth="1"/>
    <col min="7416" max="7416" width="0.85546875" style="79" customWidth="1"/>
    <col min="7417" max="7420" width="6" style="79" customWidth="1"/>
    <col min="7421" max="7664" width="11.42578125" style="79"/>
    <col min="7665" max="7665" width="27.5703125" style="79" customWidth="1"/>
    <col min="7666" max="7666" width="7.28515625" style="79" bestFit="1" customWidth="1"/>
    <col min="7667" max="7671" width="4.42578125" style="79" customWidth="1"/>
    <col min="7672" max="7672" width="0.85546875" style="79" customWidth="1"/>
    <col min="7673" max="7676" width="6" style="79" customWidth="1"/>
    <col min="7677" max="7920" width="11.42578125" style="79"/>
    <col min="7921" max="7921" width="27.5703125" style="79" customWidth="1"/>
    <col min="7922" max="7922" width="7.28515625" style="79" bestFit="1" customWidth="1"/>
    <col min="7923" max="7927" width="4.42578125" style="79" customWidth="1"/>
    <col min="7928" max="7928" width="0.85546875" style="79" customWidth="1"/>
    <col min="7929" max="7932" width="6" style="79" customWidth="1"/>
    <col min="7933" max="8176" width="11.42578125" style="79"/>
    <col min="8177" max="8177" width="27.5703125" style="79" customWidth="1"/>
    <col min="8178" max="8178" width="7.28515625" style="79" bestFit="1" customWidth="1"/>
    <col min="8179" max="8183" width="4.42578125" style="79" customWidth="1"/>
    <col min="8184" max="8184" width="0.85546875" style="79" customWidth="1"/>
    <col min="8185" max="8188" width="6" style="79" customWidth="1"/>
    <col min="8189" max="8432" width="11.42578125" style="79"/>
    <col min="8433" max="8433" width="27.5703125" style="79" customWidth="1"/>
    <col min="8434" max="8434" width="7.28515625" style="79" bestFit="1" customWidth="1"/>
    <col min="8435" max="8439" width="4.42578125" style="79" customWidth="1"/>
    <col min="8440" max="8440" width="0.85546875" style="79" customWidth="1"/>
    <col min="8441" max="8444" width="6" style="79" customWidth="1"/>
    <col min="8445" max="8688" width="11.42578125" style="79"/>
    <col min="8689" max="8689" width="27.5703125" style="79" customWidth="1"/>
    <col min="8690" max="8690" width="7.28515625" style="79" bestFit="1" customWidth="1"/>
    <col min="8691" max="8695" width="4.42578125" style="79" customWidth="1"/>
    <col min="8696" max="8696" width="0.85546875" style="79" customWidth="1"/>
    <col min="8697" max="8700" width="6" style="79" customWidth="1"/>
    <col min="8701" max="8944" width="11.42578125" style="79"/>
    <col min="8945" max="8945" width="27.5703125" style="79" customWidth="1"/>
    <col min="8946" max="8946" width="7.28515625" style="79" bestFit="1" customWidth="1"/>
    <col min="8947" max="8951" width="4.42578125" style="79" customWidth="1"/>
    <col min="8952" max="8952" width="0.85546875" style="79" customWidth="1"/>
    <col min="8953" max="8956" width="6" style="79" customWidth="1"/>
    <col min="8957" max="9200" width="11.42578125" style="79"/>
    <col min="9201" max="9201" width="27.5703125" style="79" customWidth="1"/>
    <col min="9202" max="9202" width="7.28515625" style="79" bestFit="1" customWidth="1"/>
    <col min="9203" max="9207" width="4.42578125" style="79" customWidth="1"/>
    <col min="9208" max="9208" width="0.85546875" style="79" customWidth="1"/>
    <col min="9209" max="9212" width="6" style="79" customWidth="1"/>
    <col min="9213" max="9456" width="11.42578125" style="79"/>
    <col min="9457" max="9457" width="27.5703125" style="79" customWidth="1"/>
    <col min="9458" max="9458" width="7.28515625" style="79" bestFit="1" customWidth="1"/>
    <col min="9459" max="9463" width="4.42578125" style="79" customWidth="1"/>
    <col min="9464" max="9464" width="0.85546875" style="79" customWidth="1"/>
    <col min="9465" max="9468" width="6" style="79" customWidth="1"/>
    <col min="9469" max="9712" width="11.42578125" style="79"/>
    <col min="9713" max="9713" width="27.5703125" style="79" customWidth="1"/>
    <col min="9714" max="9714" width="7.28515625" style="79" bestFit="1" customWidth="1"/>
    <col min="9715" max="9719" width="4.42578125" style="79" customWidth="1"/>
    <col min="9720" max="9720" width="0.85546875" style="79" customWidth="1"/>
    <col min="9721" max="9724" width="6" style="79" customWidth="1"/>
    <col min="9725" max="9968" width="11.42578125" style="79"/>
    <col min="9969" max="9969" width="27.5703125" style="79" customWidth="1"/>
    <col min="9970" max="9970" width="7.28515625" style="79" bestFit="1" customWidth="1"/>
    <col min="9971" max="9975" width="4.42578125" style="79" customWidth="1"/>
    <col min="9976" max="9976" width="0.85546875" style="79" customWidth="1"/>
    <col min="9977" max="9980" width="6" style="79" customWidth="1"/>
    <col min="9981" max="10224" width="11.42578125" style="79"/>
    <col min="10225" max="10225" width="27.5703125" style="79" customWidth="1"/>
    <col min="10226" max="10226" width="7.28515625" style="79" bestFit="1" customWidth="1"/>
    <col min="10227" max="10231" width="4.42578125" style="79" customWidth="1"/>
    <col min="10232" max="10232" width="0.85546875" style="79" customWidth="1"/>
    <col min="10233" max="10236" width="6" style="79" customWidth="1"/>
    <col min="10237" max="10480" width="11.42578125" style="79"/>
    <col min="10481" max="10481" width="27.5703125" style="79" customWidth="1"/>
    <col min="10482" max="10482" width="7.28515625" style="79" bestFit="1" customWidth="1"/>
    <col min="10483" max="10487" width="4.42578125" style="79" customWidth="1"/>
    <col min="10488" max="10488" width="0.85546875" style="79" customWidth="1"/>
    <col min="10489" max="10492" width="6" style="79" customWidth="1"/>
    <col min="10493" max="10736" width="11.42578125" style="79"/>
    <col min="10737" max="10737" width="27.5703125" style="79" customWidth="1"/>
    <col min="10738" max="10738" width="7.28515625" style="79" bestFit="1" customWidth="1"/>
    <col min="10739" max="10743" width="4.42578125" style="79" customWidth="1"/>
    <col min="10744" max="10744" width="0.85546875" style="79" customWidth="1"/>
    <col min="10745" max="10748" width="6" style="79" customWidth="1"/>
    <col min="10749" max="10992" width="11.42578125" style="79"/>
    <col min="10993" max="10993" width="27.5703125" style="79" customWidth="1"/>
    <col min="10994" max="10994" width="7.28515625" style="79" bestFit="1" customWidth="1"/>
    <col min="10995" max="10999" width="4.42578125" style="79" customWidth="1"/>
    <col min="11000" max="11000" width="0.85546875" style="79" customWidth="1"/>
    <col min="11001" max="11004" width="6" style="79" customWidth="1"/>
    <col min="11005" max="11248" width="11.42578125" style="79"/>
    <col min="11249" max="11249" width="27.5703125" style="79" customWidth="1"/>
    <col min="11250" max="11250" width="7.28515625" style="79" bestFit="1" customWidth="1"/>
    <col min="11251" max="11255" width="4.42578125" style="79" customWidth="1"/>
    <col min="11256" max="11256" width="0.85546875" style="79" customWidth="1"/>
    <col min="11257" max="11260" width="6" style="79" customWidth="1"/>
    <col min="11261" max="11504" width="11.42578125" style="79"/>
    <col min="11505" max="11505" width="27.5703125" style="79" customWidth="1"/>
    <col min="11506" max="11506" width="7.28515625" style="79" bestFit="1" customWidth="1"/>
    <col min="11507" max="11511" width="4.42578125" style="79" customWidth="1"/>
    <col min="11512" max="11512" width="0.85546875" style="79" customWidth="1"/>
    <col min="11513" max="11516" width="6" style="79" customWidth="1"/>
    <col min="11517" max="11760" width="11.42578125" style="79"/>
    <col min="11761" max="11761" width="27.5703125" style="79" customWidth="1"/>
    <col min="11762" max="11762" width="7.28515625" style="79" bestFit="1" customWidth="1"/>
    <col min="11763" max="11767" width="4.42578125" style="79" customWidth="1"/>
    <col min="11768" max="11768" width="0.85546875" style="79" customWidth="1"/>
    <col min="11769" max="11772" width="6" style="79" customWidth="1"/>
    <col min="11773" max="12016" width="11.42578125" style="79"/>
    <col min="12017" max="12017" width="27.5703125" style="79" customWidth="1"/>
    <col min="12018" max="12018" width="7.28515625" style="79" bestFit="1" customWidth="1"/>
    <col min="12019" max="12023" width="4.42578125" style="79" customWidth="1"/>
    <col min="12024" max="12024" width="0.85546875" style="79" customWidth="1"/>
    <col min="12025" max="12028" width="6" style="79" customWidth="1"/>
    <col min="12029" max="12272" width="11.42578125" style="79"/>
    <col min="12273" max="12273" width="27.5703125" style="79" customWidth="1"/>
    <col min="12274" max="12274" width="7.28515625" style="79" bestFit="1" customWidth="1"/>
    <col min="12275" max="12279" width="4.42578125" style="79" customWidth="1"/>
    <col min="12280" max="12280" width="0.85546875" style="79" customWidth="1"/>
    <col min="12281" max="12284" width="6" style="79" customWidth="1"/>
    <col min="12285" max="12528" width="11.42578125" style="79"/>
    <col min="12529" max="12529" width="27.5703125" style="79" customWidth="1"/>
    <col min="12530" max="12530" width="7.28515625" style="79" bestFit="1" customWidth="1"/>
    <col min="12531" max="12535" width="4.42578125" style="79" customWidth="1"/>
    <col min="12536" max="12536" width="0.85546875" style="79" customWidth="1"/>
    <col min="12537" max="12540" width="6" style="79" customWidth="1"/>
    <col min="12541" max="12784" width="11.42578125" style="79"/>
    <col min="12785" max="12785" width="27.5703125" style="79" customWidth="1"/>
    <col min="12786" max="12786" width="7.28515625" style="79" bestFit="1" customWidth="1"/>
    <col min="12787" max="12791" width="4.42578125" style="79" customWidth="1"/>
    <col min="12792" max="12792" width="0.85546875" style="79" customWidth="1"/>
    <col min="12793" max="12796" width="6" style="79" customWidth="1"/>
    <col min="12797" max="13040" width="11.42578125" style="79"/>
    <col min="13041" max="13041" width="27.5703125" style="79" customWidth="1"/>
    <col min="13042" max="13042" width="7.28515625" style="79" bestFit="1" customWidth="1"/>
    <col min="13043" max="13047" width="4.42578125" style="79" customWidth="1"/>
    <col min="13048" max="13048" width="0.85546875" style="79" customWidth="1"/>
    <col min="13049" max="13052" width="6" style="79" customWidth="1"/>
    <col min="13053" max="13296" width="11.42578125" style="79"/>
    <col min="13297" max="13297" width="27.5703125" style="79" customWidth="1"/>
    <col min="13298" max="13298" width="7.28515625" style="79" bestFit="1" customWidth="1"/>
    <col min="13299" max="13303" width="4.42578125" style="79" customWidth="1"/>
    <col min="13304" max="13304" width="0.85546875" style="79" customWidth="1"/>
    <col min="13305" max="13308" width="6" style="79" customWidth="1"/>
    <col min="13309" max="13552" width="11.42578125" style="79"/>
    <col min="13553" max="13553" width="27.5703125" style="79" customWidth="1"/>
    <col min="13554" max="13554" width="7.28515625" style="79" bestFit="1" customWidth="1"/>
    <col min="13555" max="13559" width="4.42578125" style="79" customWidth="1"/>
    <col min="13560" max="13560" width="0.85546875" style="79" customWidth="1"/>
    <col min="13561" max="13564" width="6" style="79" customWidth="1"/>
    <col min="13565" max="13808" width="11.42578125" style="79"/>
    <col min="13809" max="13809" width="27.5703125" style="79" customWidth="1"/>
    <col min="13810" max="13810" width="7.28515625" style="79" bestFit="1" customWidth="1"/>
    <col min="13811" max="13815" width="4.42578125" style="79" customWidth="1"/>
    <col min="13816" max="13816" width="0.85546875" style="79" customWidth="1"/>
    <col min="13817" max="13820" width="6" style="79" customWidth="1"/>
    <col min="13821" max="14064" width="11.42578125" style="79"/>
    <col min="14065" max="14065" width="27.5703125" style="79" customWidth="1"/>
    <col min="14066" max="14066" width="7.28515625" style="79" bestFit="1" customWidth="1"/>
    <col min="14067" max="14071" width="4.42578125" style="79" customWidth="1"/>
    <col min="14072" max="14072" width="0.85546875" style="79" customWidth="1"/>
    <col min="14073" max="14076" width="6" style="79" customWidth="1"/>
    <col min="14077" max="14320" width="11.42578125" style="79"/>
    <col min="14321" max="14321" width="27.5703125" style="79" customWidth="1"/>
    <col min="14322" max="14322" width="7.28515625" style="79" bestFit="1" customWidth="1"/>
    <col min="14323" max="14327" width="4.42578125" style="79" customWidth="1"/>
    <col min="14328" max="14328" width="0.85546875" style="79" customWidth="1"/>
    <col min="14329" max="14332" width="6" style="79" customWidth="1"/>
    <col min="14333" max="14576" width="11.42578125" style="79"/>
    <col min="14577" max="14577" width="27.5703125" style="79" customWidth="1"/>
    <col min="14578" max="14578" width="7.28515625" style="79" bestFit="1" customWidth="1"/>
    <col min="14579" max="14583" width="4.42578125" style="79" customWidth="1"/>
    <col min="14584" max="14584" width="0.85546875" style="79" customWidth="1"/>
    <col min="14585" max="14588" width="6" style="79" customWidth="1"/>
    <col min="14589" max="14832" width="11.42578125" style="79"/>
    <col min="14833" max="14833" width="27.5703125" style="79" customWidth="1"/>
    <col min="14834" max="14834" width="7.28515625" style="79" bestFit="1" customWidth="1"/>
    <col min="14835" max="14839" width="4.42578125" style="79" customWidth="1"/>
    <col min="14840" max="14840" width="0.85546875" style="79" customWidth="1"/>
    <col min="14841" max="14844" width="6" style="79" customWidth="1"/>
    <col min="14845" max="15088" width="11.42578125" style="79"/>
    <col min="15089" max="15089" width="27.5703125" style="79" customWidth="1"/>
    <col min="15090" max="15090" width="7.28515625" style="79" bestFit="1" customWidth="1"/>
    <col min="15091" max="15095" width="4.42578125" style="79" customWidth="1"/>
    <col min="15096" max="15096" width="0.85546875" style="79" customWidth="1"/>
    <col min="15097" max="15100" width="6" style="79" customWidth="1"/>
    <col min="15101" max="15344" width="11.42578125" style="79"/>
    <col min="15345" max="15345" width="27.5703125" style="79" customWidth="1"/>
    <col min="15346" max="15346" width="7.28515625" style="79" bestFit="1" customWidth="1"/>
    <col min="15347" max="15351" width="4.42578125" style="79" customWidth="1"/>
    <col min="15352" max="15352" width="0.85546875" style="79" customWidth="1"/>
    <col min="15353" max="15356" width="6" style="79" customWidth="1"/>
    <col min="15357" max="15600" width="11.42578125" style="79"/>
    <col min="15601" max="15601" width="27.5703125" style="79" customWidth="1"/>
    <col min="15602" max="15602" width="7.28515625" style="79" bestFit="1" customWidth="1"/>
    <col min="15603" max="15607" width="4.42578125" style="79" customWidth="1"/>
    <col min="15608" max="15608" width="0.85546875" style="79" customWidth="1"/>
    <col min="15609" max="15612" width="6" style="79" customWidth="1"/>
    <col min="15613" max="15856" width="11.42578125" style="79"/>
    <col min="15857" max="15857" width="27.5703125" style="79" customWidth="1"/>
    <col min="15858" max="15858" width="7.28515625" style="79" bestFit="1" customWidth="1"/>
    <col min="15859" max="15863" width="4.42578125" style="79" customWidth="1"/>
    <col min="15864" max="15864" width="0.85546875" style="79" customWidth="1"/>
    <col min="15865" max="15868" width="6" style="79" customWidth="1"/>
    <col min="15869" max="16112" width="11.42578125" style="79"/>
    <col min="16113" max="16113" width="27.5703125" style="79" customWidth="1"/>
    <col min="16114" max="16114" width="7.28515625" style="79" bestFit="1" customWidth="1"/>
    <col min="16115" max="16119" width="4.42578125" style="79" customWidth="1"/>
    <col min="16120" max="16120" width="0.85546875" style="79" customWidth="1"/>
    <col min="16121" max="16124" width="6" style="79" customWidth="1"/>
    <col min="16125" max="16384" width="11.42578125" style="79"/>
  </cols>
  <sheetData>
    <row r="1" spans="1:15" ht="12.75" customHeight="1" x14ac:dyDescent="0.25">
      <c r="A1" s="440" t="s">
        <v>308</v>
      </c>
      <c r="B1" s="440"/>
      <c r="C1" s="440"/>
      <c r="D1" s="440"/>
      <c r="E1" s="440"/>
      <c r="F1" s="440"/>
      <c r="G1" s="440"/>
      <c r="H1" s="440"/>
      <c r="J1" s="69"/>
      <c r="K1" s="434" t="s">
        <v>178</v>
      </c>
      <c r="L1" s="69"/>
    </row>
    <row r="2" spans="1:15" ht="12.75" customHeight="1" x14ac:dyDescent="0.25">
      <c r="A2" s="440" t="s">
        <v>147</v>
      </c>
      <c r="B2" s="440"/>
      <c r="C2" s="440"/>
      <c r="D2" s="440"/>
      <c r="E2" s="440"/>
      <c r="F2" s="440"/>
      <c r="G2" s="440"/>
      <c r="H2" s="440"/>
      <c r="J2" s="69"/>
      <c r="K2" s="434"/>
      <c r="L2" s="69"/>
    </row>
    <row r="3" spans="1:15" x14ac:dyDescent="0.25">
      <c r="A3" s="440" t="s">
        <v>328</v>
      </c>
      <c r="B3" s="440"/>
      <c r="C3" s="440"/>
      <c r="D3" s="440"/>
      <c r="E3" s="440"/>
      <c r="F3" s="440"/>
      <c r="G3" s="440"/>
      <c r="H3" s="440"/>
    </row>
    <row r="4" spans="1:15" x14ac:dyDescent="0.25">
      <c r="A4" s="440" t="s">
        <v>163</v>
      </c>
      <c r="B4" s="440"/>
      <c r="C4" s="440"/>
      <c r="D4" s="440"/>
      <c r="E4" s="440"/>
      <c r="F4" s="440"/>
      <c r="G4" s="440"/>
      <c r="H4" s="440"/>
    </row>
    <row r="5" spans="1:15" x14ac:dyDescent="0.25">
      <c r="A5" s="440" t="s">
        <v>374</v>
      </c>
      <c r="B5" s="440"/>
      <c r="C5" s="440"/>
      <c r="D5" s="440"/>
      <c r="E5" s="440"/>
      <c r="F5" s="440"/>
      <c r="G5" s="440"/>
      <c r="H5" s="440"/>
    </row>
    <row r="6" spans="1:15" ht="13.5" thickBot="1" x14ac:dyDescent="0.3">
      <c r="A6" s="164"/>
      <c r="B6" s="164"/>
      <c r="C6" s="164"/>
      <c r="D6" s="164"/>
      <c r="E6" s="164"/>
      <c r="F6" s="135"/>
      <c r="G6" s="135"/>
      <c r="H6" s="135"/>
    </row>
    <row r="7" spans="1:15" x14ac:dyDescent="0.25">
      <c r="A7" s="426" t="s">
        <v>74</v>
      </c>
      <c r="B7" s="425" t="s">
        <v>0</v>
      </c>
      <c r="C7" s="425" t="s">
        <v>167</v>
      </c>
      <c r="D7" s="151" t="s">
        <v>149</v>
      </c>
      <c r="E7" s="151" t="s">
        <v>150</v>
      </c>
      <c r="F7" s="151" t="s">
        <v>226</v>
      </c>
      <c r="G7" s="151" t="s">
        <v>227</v>
      </c>
      <c r="H7" s="425" t="s">
        <v>151</v>
      </c>
    </row>
    <row r="8" spans="1:15" ht="19.5" customHeight="1" x14ac:dyDescent="0.25">
      <c r="A8" s="426"/>
      <c r="B8" s="425"/>
      <c r="C8" s="425"/>
      <c r="D8" s="151" t="s">
        <v>223</v>
      </c>
      <c r="E8" s="151" t="s">
        <v>224</v>
      </c>
      <c r="F8" s="151" t="s">
        <v>225</v>
      </c>
      <c r="G8" s="151" t="s">
        <v>228</v>
      </c>
      <c r="H8" s="425" t="s">
        <v>151</v>
      </c>
    </row>
    <row r="9" spans="1:15" ht="15" customHeight="1" x14ac:dyDescent="0.25">
      <c r="A9" s="432" t="s">
        <v>5</v>
      </c>
      <c r="B9" s="432"/>
      <c r="C9" s="432"/>
      <c r="D9" s="432"/>
      <c r="E9" s="432"/>
      <c r="F9" s="432"/>
      <c r="G9" s="432"/>
      <c r="H9" s="432"/>
    </row>
    <row r="10" spans="1:15" ht="15" customHeight="1" x14ac:dyDescent="0.25">
      <c r="A10" s="95"/>
      <c r="B10" s="196"/>
      <c r="C10" s="196"/>
      <c r="D10" s="196"/>
      <c r="E10" s="196"/>
      <c r="F10" s="196"/>
      <c r="G10" s="196"/>
      <c r="H10" s="196"/>
    </row>
    <row r="11" spans="1:15" ht="15" customHeight="1" x14ac:dyDescent="0.25">
      <c r="A11" s="110" t="s">
        <v>0</v>
      </c>
      <c r="B11" s="114">
        <f t="shared" ref="B11:D13" si="0">+B16+B21</f>
        <v>11023</v>
      </c>
      <c r="C11" s="114">
        <f t="shared" si="0"/>
        <v>322</v>
      </c>
      <c r="D11" s="114">
        <f t="shared" si="0"/>
        <v>304</v>
      </c>
      <c r="E11" s="114">
        <f t="shared" ref="E11" si="1">+E16+E21</f>
        <v>8430</v>
      </c>
      <c r="F11" s="114">
        <f t="shared" ref="F11:F13" si="2">+F16+F21</f>
        <v>58</v>
      </c>
      <c r="G11" s="114">
        <f t="shared" ref="G11:G13" si="3">+G16+G21</f>
        <v>1474</v>
      </c>
      <c r="H11" s="114">
        <f t="shared" ref="H11:H13" si="4">+H16+H21</f>
        <v>435</v>
      </c>
      <c r="J11" s="169"/>
      <c r="K11" s="169"/>
      <c r="L11" s="169"/>
      <c r="M11" s="169"/>
      <c r="N11" s="169"/>
      <c r="O11" s="169"/>
    </row>
    <row r="12" spans="1:15" ht="15" customHeight="1" x14ac:dyDescent="0.25">
      <c r="A12" s="128" t="s">
        <v>6</v>
      </c>
      <c r="B12" s="89">
        <f t="shared" si="0"/>
        <v>7749</v>
      </c>
      <c r="C12" s="89">
        <f t="shared" si="0"/>
        <v>83</v>
      </c>
      <c r="D12" s="89">
        <f t="shared" si="0"/>
        <v>117</v>
      </c>
      <c r="E12" s="89">
        <f t="shared" ref="E12" si="5">+E17+E22</f>
        <v>6426</v>
      </c>
      <c r="F12" s="89">
        <f t="shared" si="2"/>
        <v>8</v>
      </c>
      <c r="G12" s="89">
        <f t="shared" si="3"/>
        <v>953</v>
      </c>
      <c r="H12" s="89">
        <f t="shared" si="4"/>
        <v>162</v>
      </c>
      <c r="J12" s="169"/>
      <c r="K12" s="169"/>
      <c r="L12" s="169"/>
      <c r="M12" s="169"/>
      <c r="N12" s="169"/>
      <c r="O12" s="169"/>
    </row>
    <row r="13" spans="1:15" ht="15" customHeight="1" x14ac:dyDescent="0.25">
      <c r="A13" s="128" t="s">
        <v>7</v>
      </c>
      <c r="B13" s="89">
        <f t="shared" si="0"/>
        <v>3140</v>
      </c>
      <c r="C13" s="89">
        <f t="shared" si="0"/>
        <v>233</v>
      </c>
      <c r="D13" s="89">
        <f t="shared" si="0"/>
        <v>182</v>
      </c>
      <c r="E13" s="89">
        <f t="shared" ref="E13" si="6">+E18+E23</f>
        <v>1928</v>
      </c>
      <c r="F13" s="89">
        <f t="shared" si="2"/>
        <v>50</v>
      </c>
      <c r="G13" s="89">
        <f t="shared" si="3"/>
        <v>485</v>
      </c>
      <c r="H13" s="89">
        <f t="shared" si="4"/>
        <v>262</v>
      </c>
      <c r="J13" s="169"/>
      <c r="K13" s="169"/>
      <c r="L13" s="169"/>
      <c r="M13" s="169"/>
      <c r="N13" s="169"/>
      <c r="O13" s="169"/>
    </row>
    <row r="14" spans="1:15" ht="15" customHeight="1" x14ac:dyDescent="0.25">
      <c r="A14" s="128" t="s">
        <v>346</v>
      </c>
      <c r="B14" s="89">
        <f>+B19</f>
        <v>134</v>
      </c>
      <c r="C14" s="89">
        <f t="shared" ref="C14:H14" si="7">+C19</f>
        <v>6</v>
      </c>
      <c r="D14" s="89">
        <f t="shared" si="7"/>
        <v>5</v>
      </c>
      <c r="E14" s="89">
        <f t="shared" si="7"/>
        <v>76</v>
      </c>
      <c r="F14" s="89">
        <f t="shared" si="7"/>
        <v>0</v>
      </c>
      <c r="G14" s="89">
        <f t="shared" si="7"/>
        <v>36</v>
      </c>
      <c r="H14" s="89">
        <f t="shared" si="7"/>
        <v>11</v>
      </c>
      <c r="J14" s="169"/>
      <c r="K14" s="169"/>
      <c r="L14" s="169"/>
      <c r="M14" s="169"/>
      <c r="N14" s="169"/>
      <c r="O14" s="169"/>
    </row>
    <row r="15" spans="1:15" ht="15" customHeight="1" x14ac:dyDescent="0.25">
      <c r="A15" s="110"/>
      <c r="B15" s="89"/>
      <c r="C15" s="89"/>
      <c r="D15" s="89"/>
      <c r="E15" s="89"/>
      <c r="F15" s="89"/>
      <c r="G15" s="89"/>
      <c r="H15" s="89"/>
    </row>
    <row r="16" spans="1:15" ht="15" customHeight="1" x14ac:dyDescent="0.25">
      <c r="A16" s="110" t="s">
        <v>326</v>
      </c>
      <c r="B16" s="114">
        <f>SUM(B17:B19)</f>
        <v>7885</v>
      </c>
      <c r="C16" s="114">
        <f t="shared" ref="C16:D16" si="8">SUM(C17:C19)</f>
        <v>235</v>
      </c>
      <c r="D16" s="114">
        <f t="shared" si="8"/>
        <v>250</v>
      </c>
      <c r="E16" s="114">
        <f>SUM(E17:E19)</f>
        <v>5926</v>
      </c>
      <c r="F16" s="114">
        <f>SUM(F17:F19)</f>
        <v>46</v>
      </c>
      <c r="G16" s="114">
        <f t="shared" ref="G16" si="9">SUM(G17:G19)</f>
        <v>1073</v>
      </c>
      <c r="H16" s="114">
        <f>SUM(H17:H19)</f>
        <v>355</v>
      </c>
    </row>
    <row r="17" spans="1:8" ht="15" customHeight="1" x14ac:dyDescent="0.25">
      <c r="A17" s="128" t="s">
        <v>6</v>
      </c>
      <c r="B17" s="89">
        <f>SUM(C17:H17)</f>
        <v>4741</v>
      </c>
      <c r="C17" s="89">
        <v>12</v>
      </c>
      <c r="D17" s="89">
        <v>70</v>
      </c>
      <c r="E17" s="89">
        <v>3989</v>
      </c>
      <c r="F17" s="89">
        <v>4</v>
      </c>
      <c r="G17" s="89">
        <v>577</v>
      </c>
      <c r="H17" s="89">
        <v>89</v>
      </c>
    </row>
    <row r="18" spans="1:8" ht="15" customHeight="1" x14ac:dyDescent="0.25">
      <c r="A18" s="128" t="s">
        <v>7</v>
      </c>
      <c r="B18" s="89">
        <f t="shared" ref="B18:B19" si="10">SUM(C18:H18)</f>
        <v>3010</v>
      </c>
      <c r="C18" s="89">
        <v>217</v>
      </c>
      <c r="D18" s="89">
        <v>175</v>
      </c>
      <c r="E18" s="89">
        <v>1861</v>
      </c>
      <c r="F18" s="89">
        <v>42</v>
      </c>
      <c r="G18" s="89">
        <v>460</v>
      </c>
      <c r="H18" s="89">
        <v>255</v>
      </c>
    </row>
    <row r="19" spans="1:8" ht="15" customHeight="1" x14ac:dyDescent="0.25">
      <c r="A19" s="128" t="s">
        <v>346</v>
      </c>
      <c r="B19" s="89">
        <f t="shared" si="10"/>
        <v>134</v>
      </c>
      <c r="C19" s="89">
        <v>6</v>
      </c>
      <c r="D19" s="89">
        <v>5</v>
      </c>
      <c r="E19" s="89">
        <v>76</v>
      </c>
      <c r="F19" s="89">
        <v>0</v>
      </c>
      <c r="G19" s="89">
        <v>36</v>
      </c>
      <c r="H19" s="89">
        <v>11</v>
      </c>
    </row>
    <row r="20" spans="1:8" ht="15" customHeight="1" x14ac:dyDescent="0.25">
      <c r="A20" s="110"/>
      <c r="B20" s="89"/>
      <c r="C20" s="89"/>
      <c r="D20" s="89"/>
      <c r="E20" s="89"/>
      <c r="F20" s="89"/>
      <c r="G20" s="89"/>
      <c r="H20" s="89"/>
    </row>
    <row r="21" spans="1:8" ht="15" customHeight="1" x14ac:dyDescent="0.25">
      <c r="A21" s="110" t="s">
        <v>327</v>
      </c>
      <c r="B21" s="114">
        <f t="shared" ref="B21:H21" si="11">SUM(B22:B23)</f>
        <v>3138</v>
      </c>
      <c r="C21" s="114">
        <f t="shared" si="11"/>
        <v>87</v>
      </c>
      <c r="D21" s="114">
        <f t="shared" si="11"/>
        <v>54</v>
      </c>
      <c r="E21" s="114">
        <f t="shared" si="11"/>
        <v>2504</v>
      </c>
      <c r="F21" s="114">
        <f t="shared" si="11"/>
        <v>12</v>
      </c>
      <c r="G21" s="114">
        <f t="shared" si="11"/>
        <v>401</v>
      </c>
      <c r="H21" s="114">
        <f t="shared" si="11"/>
        <v>80</v>
      </c>
    </row>
    <row r="22" spans="1:8" ht="15" customHeight="1" x14ac:dyDescent="0.25">
      <c r="A22" s="128" t="s">
        <v>6</v>
      </c>
      <c r="B22" s="89">
        <f>SUM(C22:H22)</f>
        <v>3008</v>
      </c>
      <c r="C22" s="89">
        <v>71</v>
      </c>
      <c r="D22" s="89">
        <v>47</v>
      </c>
      <c r="E22" s="89">
        <v>2437</v>
      </c>
      <c r="F22" s="89">
        <v>4</v>
      </c>
      <c r="G22" s="89">
        <v>376</v>
      </c>
      <c r="H22" s="89">
        <v>73</v>
      </c>
    </row>
    <row r="23" spans="1:8" ht="15" customHeight="1" x14ac:dyDescent="0.25">
      <c r="A23" s="128" t="s">
        <v>7</v>
      </c>
      <c r="B23" s="89">
        <f t="shared" ref="B23" si="12">SUM(C23:H23)</f>
        <v>130</v>
      </c>
      <c r="C23" s="89">
        <v>16</v>
      </c>
      <c r="D23" s="89">
        <v>7</v>
      </c>
      <c r="E23" s="89">
        <v>67</v>
      </c>
      <c r="F23" s="89">
        <v>8</v>
      </c>
      <c r="G23" s="89">
        <v>25</v>
      </c>
      <c r="H23" s="89">
        <v>7</v>
      </c>
    </row>
    <row r="24" spans="1:8" ht="15" customHeight="1" x14ac:dyDescent="0.25">
      <c r="A24" s="95"/>
      <c r="B24" s="196"/>
      <c r="C24" s="196"/>
      <c r="D24" s="196"/>
      <c r="E24" s="196"/>
      <c r="F24" s="196"/>
      <c r="G24" s="196"/>
      <c r="H24" s="196"/>
    </row>
    <row r="25" spans="1:8" ht="15" customHeight="1" x14ac:dyDescent="0.25">
      <c r="A25" s="432" t="s">
        <v>8</v>
      </c>
      <c r="B25" s="432"/>
      <c r="C25" s="432"/>
      <c r="D25" s="432"/>
      <c r="E25" s="432"/>
      <c r="F25" s="432"/>
      <c r="G25" s="432"/>
      <c r="H25" s="432"/>
    </row>
    <row r="26" spans="1:8" ht="15" customHeight="1" x14ac:dyDescent="0.25">
      <c r="A26" s="106"/>
      <c r="B26" s="106"/>
      <c r="C26" s="106"/>
      <c r="D26" s="106"/>
      <c r="E26" s="106"/>
      <c r="F26" s="106"/>
      <c r="G26" s="106"/>
      <c r="H26" s="106"/>
    </row>
    <row r="27" spans="1:8" ht="15" customHeight="1" x14ac:dyDescent="0.25">
      <c r="A27" s="95" t="s">
        <v>0</v>
      </c>
      <c r="B27" s="198">
        <f>SUM(C27:H27)</f>
        <v>100</v>
      </c>
      <c r="C27" s="198">
        <f t="shared" ref="C27:H30" si="13">+C11/$B11*100</f>
        <v>2.9211648371586683</v>
      </c>
      <c r="D27" s="198">
        <f t="shared" si="13"/>
        <v>2.7578699083734013</v>
      </c>
      <c r="E27" s="198">
        <f t="shared" si="13"/>
        <v>76.476458314433458</v>
      </c>
      <c r="F27" s="198">
        <f t="shared" si="13"/>
        <v>0.52617254830808302</v>
      </c>
      <c r="G27" s="198">
        <f t="shared" si="13"/>
        <v>13.372040279415767</v>
      </c>
      <c r="H27" s="198">
        <f t="shared" si="13"/>
        <v>3.9462941123106234</v>
      </c>
    </row>
    <row r="28" spans="1:8" ht="15" customHeight="1" x14ac:dyDescent="0.25">
      <c r="A28" s="132" t="s">
        <v>6</v>
      </c>
      <c r="B28" s="91">
        <f>SUM(C28:H28)</f>
        <v>99.999999999999986</v>
      </c>
      <c r="C28" s="91">
        <f t="shared" si="13"/>
        <v>1.0711059491547297</v>
      </c>
      <c r="D28" s="91">
        <f t="shared" si="13"/>
        <v>1.5098722415795587</v>
      </c>
      <c r="E28" s="91">
        <f t="shared" si="13"/>
        <v>82.926829268292678</v>
      </c>
      <c r="F28" s="91">
        <f t="shared" si="13"/>
        <v>0.10323912762937153</v>
      </c>
      <c r="G28" s="91">
        <f t="shared" si="13"/>
        <v>12.298361078848883</v>
      </c>
      <c r="H28" s="91">
        <f t="shared" si="13"/>
        <v>2.0905923344947737</v>
      </c>
    </row>
    <row r="29" spans="1:8" ht="15" customHeight="1" x14ac:dyDescent="0.25">
      <c r="A29" s="132" t="s">
        <v>7</v>
      </c>
      <c r="B29" s="91">
        <f t="shared" ref="B29:B30" si="14">SUM(C29:H29)</f>
        <v>99.999999999999986</v>
      </c>
      <c r="C29" s="91">
        <f t="shared" si="13"/>
        <v>7.420382165605095</v>
      </c>
      <c r="D29" s="91">
        <f t="shared" si="13"/>
        <v>5.7961783439490446</v>
      </c>
      <c r="E29" s="91">
        <f t="shared" si="13"/>
        <v>61.401273885350314</v>
      </c>
      <c r="F29" s="91">
        <f t="shared" si="13"/>
        <v>1.5923566878980893</v>
      </c>
      <c r="G29" s="91">
        <f t="shared" si="13"/>
        <v>15.445859872611464</v>
      </c>
      <c r="H29" s="91">
        <f t="shared" si="13"/>
        <v>8.3439490445859867</v>
      </c>
    </row>
    <row r="30" spans="1:8" ht="15" customHeight="1" x14ac:dyDescent="0.25">
      <c r="A30" s="132" t="s">
        <v>346</v>
      </c>
      <c r="B30" s="91">
        <f t="shared" si="14"/>
        <v>100</v>
      </c>
      <c r="C30" s="91">
        <f t="shared" si="13"/>
        <v>4.4776119402985071</v>
      </c>
      <c r="D30" s="91">
        <f t="shared" si="13"/>
        <v>3.7313432835820892</v>
      </c>
      <c r="E30" s="91">
        <f t="shared" si="13"/>
        <v>56.71641791044776</v>
      </c>
      <c r="F30" s="91">
        <f t="shared" si="13"/>
        <v>0</v>
      </c>
      <c r="G30" s="91">
        <f t="shared" si="13"/>
        <v>26.865671641791046</v>
      </c>
      <c r="H30" s="91">
        <f t="shared" si="13"/>
        <v>8.2089552238805972</v>
      </c>
    </row>
    <row r="31" spans="1:8" ht="15" customHeight="1" x14ac:dyDescent="0.25">
      <c r="A31" s="95"/>
      <c r="B31" s="91"/>
      <c r="C31" s="91"/>
      <c r="D31" s="91"/>
      <c r="E31" s="91"/>
      <c r="F31" s="91"/>
      <c r="G31" s="91"/>
      <c r="H31" s="91"/>
    </row>
    <row r="32" spans="1:8" ht="15" customHeight="1" x14ac:dyDescent="0.25">
      <c r="A32" s="95" t="s">
        <v>326</v>
      </c>
      <c r="B32" s="198">
        <f>SUM(C32:H32)</f>
        <v>100</v>
      </c>
      <c r="C32" s="198">
        <f t="shared" ref="C32:H35" si="15">+C16/$B16*100</f>
        <v>2.9803424223208625</v>
      </c>
      <c r="D32" s="198">
        <f t="shared" si="15"/>
        <v>3.1705770450221937</v>
      </c>
      <c r="E32" s="198">
        <f t="shared" si="15"/>
        <v>75.155358275206083</v>
      </c>
      <c r="F32" s="198">
        <f t="shared" si="15"/>
        <v>0.58338617628408374</v>
      </c>
      <c r="G32" s="198">
        <f t="shared" si="15"/>
        <v>13.608116677235257</v>
      </c>
      <c r="H32" s="198">
        <f t="shared" si="15"/>
        <v>4.502219403931516</v>
      </c>
    </row>
    <row r="33" spans="1:20" ht="15" customHeight="1" x14ac:dyDescent="0.25">
      <c r="A33" s="132" t="s">
        <v>6</v>
      </c>
      <c r="B33" s="91">
        <f>SUM(C33:H33)</f>
        <v>100.00000000000001</v>
      </c>
      <c r="C33" s="91">
        <f t="shared" si="15"/>
        <v>0.25311115798354777</v>
      </c>
      <c r="D33" s="91">
        <f t="shared" si="15"/>
        <v>1.4764817549040288</v>
      </c>
      <c r="E33" s="91">
        <f t="shared" si="15"/>
        <v>84.138367433031007</v>
      </c>
      <c r="F33" s="91">
        <f t="shared" si="15"/>
        <v>8.437038599451592E-2</v>
      </c>
      <c r="G33" s="91">
        <f t="shared" si="15"/>
        <v>12.170428179708923</v>
      </c>
      <c r="H33" s="91">
        <f t="shared" si="15"/>
        <v>1.8772410883779793</v>
      </c>
    </row>
    <row r="34" spans="1:20" ht="15" customHeight="1" x14ac:dyDescent="0.25">
      <c r="A34" s="132" t="s">
        <v>7</v>
      </c>
      <c r="B34" s="91">
        <f t="shared" ref="B34:B35" si="16">SUM(C34:H34)</f>
        <v>100</v>
      </c>
      <c r="C34" s="91">
        <f t="shared" si="15"/>
        <v>7.2093023255813957</v>
      </c>
      <c r="D34" s="91">
        <f t="shared" si="15"/>
        <v>5.8139534883720927</v>
      </c>
      <c r="E34" s="91">
        <f t="shared" si="15"/>
        <v>61.827242524916947</v>
      </c>
      <c r="F34" s="91">
        <f t="shared" si="15"/>
        <v>1.3953488372093024</v>
      </c>
      <c r="G34" s="91">
        <f t="shared" si="15"/>
        <v>15.282392026578073</v>
      </c>
      <c r="H34" s="91">
        <f t="shared" si="15"/>
        <v>8.471760797342192</v>
      </c>
    </row>
    <row r="35" spans="1:20" ht="15" customHeight="1" x14ac:dyDescent="0.25">
      <c r="A35" s="132" t="s">
        <v>346</v>
      </c>
      <c r="B35" s="91">
        <f t="shared" si="16"/>
        <v>100</v>
      </c>
      <c r="C35" s="91">
        <f t="shared" si="15"/>
        <v>4.4776119402985071</v>
      </c>
      <c r="D35" s="91">
        <f t="shared" si="15"/>
        <v>3.7313432835820892</v>
      </c>
      <c r="E35" s="91">
        <f t="shared" si="15"/>
        <v>56.71641791044776</v>
      </c>
      <c r="F35" s="91">
        <f t="shared" si="15"/>
        <v>0</v>
      </c>
      <c r="G35" s="91">
        <f t="shared" si="15"/>
        <v>26.865671641791046</v>
      </c>
      <c r="H35" s="91">
        <f t="shared" si="15"/>
        <v>8.2089552238805972</v>
      </c>
    </row>
    <row r="36" spans="1:20" ht="15" customHeight="1" x14ac:dyDescent="0.25">
      <c r="A36" s="95"/>
      <c r="B36" s="91"/>
      <c r="C36" s="91"/>
      <c r="D36" s="91"/>
      <c r="E36" s="91"/>
      <c r="F36" s="91"/>
      <c r="G36" s="91"/>
      <c r="H36" s="91"/>
    </row>
    <row r="37" spans="1:20" ht="15" customHeight="1" x14ac:dyDescent="0.25">
      <c r="A37" s="95" t="s">
        <v>327</v>
      </c>
      <c r="B37" s="168">
        <f>SUM(C37:H37)</f>
        <v>100.00000000000001</v>
      </c>
      <c r="C37" s="198">
        <f t="shared" ref="C37:H39" si="17">+C21/$B21*100</f>
        <v>2.7724665391969405</v>
      </c>
      <c r="D37" s="198">
        <f t="shared" si="17"/>
        <v>1.7208413001912046</v>
      </c>
      <c r="E37" s="198">
        <f t="shared" si="17"/>
        <v>79.796048438495859</v>
      </c>
      <c r="F37" s="198">
        <f t="shared" si="17"/>
        <v>0.38240917782026768</v>
      </c>
      <c r="G37" s="198">
        <f t="shared" si="17"/>
        <v>12.778840025493945</v>
      </c>
      <c r="H37" s="198">
        <f t="shared" si="17"/>
        <v>2.5493945188017846</v>
      </c>
    </row>
    <row r="38" spans="1:20" ht="15" customHeight="1" x14ac:dyDescent="0.25">
      <c r="A38" s="132" t="s">
        <v>6</v>
      </c>
      <c r="B38" s="92">
        <f>SUM(C38:H38)</f>
        <v>99.999999999999986</v>
      </c>
      <c r="C38" s="91">
        <f t="shared" si="17"/>
        <v>2.3603723404255321</v>
      </c>
      <c r="D38" s="91">
        <f t="shared" si="17"/>
        <v>1.5625</v>
      </c>
      <c r="E38" s="91">
        <f t="shared" si="17"/>
        <v>81.017287234042556</v>
      </c>
      <c r="F38" s="91">
        <f t="shared" si="17"/>
        <v>0.13297872340425532</v>
      </c>
      <c r="G38" s="91">
        <f t="shared" si="17"/>
        <v>12.5</v>
      </c>
      <c r="H38" s="91">
        <f t="shared" si="17"/>
        <v>2.4268617021276593</v>
      </c>
    </row>
    <row r="39" spans="1:20" ht="15" customHeight="1" thickBot="1" x14ac:dyDescent="0.3">
      <c r="A39" s="132" t="s">
        <v>7</v>
      </c>
      <c r="B39" s="92">
        <f t="shared" ref="B39" si="18">SUM(C39:H39)</f>
        <v>100</v>
      </c>
      <c r="C39" s="92">
        <f t="shared" si="17"/>
        <v>12.307692307692308</v>
      </c>
      <c r="D39" s="92">
        <f t="shared" si="17"/>
        <v>5.384615384615385</v>
      </c>
      <c r="E39" s="92">
        <f t="shared" si="17"/>
        <v>51.538461538461533</v>
      </c>
      <c r="F39" s="92">
        <f t="shared" si="17"/>
        <v>6.1538461538461542</v>
      </c>
      <c r="G39" s="92">
        <f t="shared" si="17"/>
        <v>19.230769230769234</v>
      </c>
      <c r="H39" s="92">
        <f t="shared" si="17"/>
        <v>5.384615384615385</v>
      </c>
    </row>
    <row r="40" spans="1:20" ht="56.25" customHeight="1" x14ac:dyDescent="0.25">
      <c r="A40" s="404" t="s">
        <v>402</v>
      </c>
      <c r="B40" s="404"/>
      <c r="C40" s="404"/>
      <c r="D40" s="404"/>
      <c r="E40" s="404"/>
      <c r="F40" s="404"/>
      <c r="G40" s="404"/>
      <c r="H40" s="404"/>
      <c r="I40" s="305"/>
      <c r="J40" s="305"/>
      <c r="K40" s="305"/>
      <c r="L40" s="305"/>
      <c r="M40" s="305"/>
      <c r="N40" s="305"/>
      <c r="O40" s="305"/>
      <c r="P40" s="305"/>
      <c r="Q40" s="305"/>
      <c r="R40" s="305"/>
      <c r="S40" s="305"/>
      <c r="T40" s="305"/>
    </row>
    <row r="41" spans="1:20" x14ac:dyDescent="0.25">
      <c r="A41" s="435" t="s">
        <v>366</v>
      </c>
      <c r="B41" s="435"/>
      <c r="C41" s="435"/>
      <c r="D41" s="435"/>
      <c r="E41" s="435"/>
      <c r="F41" s="435"/>
      <c r="G41" s="435"/>
      <c r="H41" s="435"/>
      <c r="I41" s="307"/>
      <c r="J41" s="307"/>
      <c r="K41" s="307"/>
      <c r="L41" s="307"/>
      <c r="M41" s="307"/>
      <c r="N41" s="307"/>
      <c r="O41" s="307"/>
      <c r="P41" s="307"/>
      <c r="Q41" s="307"/>
      <c r="R41" s="307"/>
      <c r="S41" s="307"/>
      <c r="T41" s="307"/>
    </row>
  </sheetData>
  <mergeCells count="14">
    <mergeCell ref="A41:H41"/>
    <mergeCell ref="K1:K2"/>
    <mergeCell ref="A40:H40"/>
    <mergeCell ref="H7:H8"/>
    <mergeCell ref="A9:H9"/>
    <mergeCell ref="A25:H25"/>
    <mergeCell ref="B7:B8"/>
    <mergeCell ref="C7:C8"/>
    <mergeCell ref="A7:A8"/>
    <mergeCell ref="A2:H2"/>
    <mergeCell ref="A3:H3"/>
    <mergeCell ref="A4:H4"/>
    <mergeCell ref="A5:H5"/>
    <mergeCell ref="A1:H1"/>
  </mergeCells>
  <hyperlinks>
    <hyperlink ref="K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9A0FF"/>
    <pageSetUpPr fitToPage="1"/>
  </sheetPr>
  <dimension ref="A2:I26"/>
  <sheetViews>
    <sheetView showGridLines="0" topLeftCell="A16" workbookViewId="0">
      <selection activeCell="N12" sqref="N12"/>
    </sheetView>
  </sheetViews>
  <sheetFormatPr baseColWidth="10" defaultRowHeight="12.75" x14ac:dyDescent="0.2"/>
  <cols>
    <col min="1" max="16384" width="11.42578125" style="313"/>
  </cols>
  <sheetData>
    <row r="2" spans="1:9" x14ac:dyDescent="0.2">
      <c r="I2" s="400" t="s">
        <v>178</v>
      </c>
    </row>
    <row r="3" spans="1:9" x14ac:dyDescent="0.2">
      <c r="I3" s="400"/>
    </row>
    <row r="16" spans="1:9" x14ac:dyDescent="0.2">
      <c r="A16" s="430" t="s">
        <v>507</v>
      </c>
      <c r="B16" s="430"/>
      <c r="C16" s="430"/>
      <c r="D16" s="430"/>
      <c r="E16" s="430"/>
      <c r="F16" s="430"/>
      <c r="G16" s="430"/>
      <c r="H16" s="430"/>
    </row>
    <row r="17" spans="1:8" x14ac:dyDescent="0.2">
      <c r="A17" s="430"/>
      <c r="B17" s="430"/>
      <c r="C17" s="430"/>
      <c r="D17" s="430"/>
      <c r="E17" s="430"/>
      <c r="F17" s="430"/>
      <c r="G17" s="430"/>
      <c r="H17" s="430"/>
    </row>
    <row r="18" spans="1:8" x14ac:dyDescent="0.2">
      <c r="A18" s="430"/>
      <c r="B18" s="430"/>
      <c r="C18" s="430"/>
      <c r="D18" s="430"/>
      <c r="E18" s="430"/>
      <c r="F18" s="430"/>
      <c r="G18" s="430"/>
      <c r="H18" s="430"/>
    </row>
    <row r="19" spans="1:8" x14ac:dyDescent="0.2">
      <c r="A19" s="430"/>
      <c r="B19" s="430"/>
      <c r="C19" s="430"/>
      <c r="D19" s="430"/>
      <c r="E19" s="430"/>
      <c r="F19" s="430"/>
      <c r="G19" s="430"/>
      <c r="H19" s="430"/>
    </row>
    <row r="20" spans="1:8" x14ac:dyDescent="0.2">
      <c r="A20" s="430"/>
      <c r="B20" s="430"/>
      <c r="C20" s="430"/>
      <c r="D20" s="430"/>
      <c r="E20" s="430"/>
      <c r="F20" s="430"/>
      <c r="G20" s="430"/>
      <c r="H20" s="430"/>
    </row>
    <row r="21" spans="1:8" x14ac:dyDescent="0.2">
      <c r="A21" s="430"/>
      <c r="B21" s="430"/>
      <c r="C21" s="430"/>
      <c r="D21" s="430"/>
      <c r="E21" s="430"/>
      <c r="F21" s="430"/>
      <c r="G21" s="430"/>
      <c r="H21" s="430"/>
    </row>
    <row r="22" spans="1:8" x14ac:dyDescent="0.2">
      <c r="A22" s="430"/>
      <c r="B22" s="430"/>
      <c r="C22" s="430"/>
      <c r="D22" s="430"/>
      <c r="E22" s="430"/>
      <c r="F22" s="430"/>
      <c r="G22" s="430"/>
      <c r="H22" s="430"/>
    </row>
    <row r="23" spans="1:8" x14ac:dyDescent="0.2">
      <c r="A23" s="430"/>
      <c r="B23" s="430"/>
      <c r="C23" s="430"/>
      <c r="D23" s="430"/>
      <c r="E23" s="430"/>
      <c r="F23" s="430"/>
      <c r="G23" s="430"/>
      <c r="H23" s="430"/>
    </row>
    <row r="24" spans="1:8" x14ac:dyDescent="0.2">
      <c r="A24" s="430"/>
      <c r="B24" s="430"/>
      <c r="C24" s="430"/>
      <c r="D24" s="430"/>
      <c r="E24" s="430"/>
      <c r="F24" s="430"/>
      <c r="G24" s="430"/>
      <c r="H24" s="430"/>
    </row>
    <row r="25" spans="1:8" x14ac:dyDescent="0.2">
      <c r="A25" s="430"/>
      <c r="B25" s="430"/>
      <c r="C25" s="430"/>
      <c r="D25" s="430"/>
      <c r="E25" s="430"/>
      <c r="F25" s="430"/>
      <c r="G25" s="430"/>
      <c r="H25" s="430"/>
    </row>
    <row r="26" spans="1:8" x14ac:dyDescent="0.2">
      <c r="A26" s="430"/>
      <c r="B26" s="430"/>
      <c r="C26" s="430"/>
      <c r="D26" s="430"/>
      <c r="E26" s="430"/>
      <c r="F26" s="430"/>
      <c r="G26" s="430"/>
      <c r="H26" s="430"/>
    </row>
  </sheetData>
  <mergeCells count="2">
    <mergeCell ref="I2:I3"/>
    <mergeCell ref="A16:H26"/>
  </mergeCells>
  <hyperlinks>
    <hyperlink ref="I2" location="INDICE!A1" display="INDICE"/>
  </hyperlinks>
  <printOptions horizontalCentered="1" verticalCentered="1"/>
  <pageMargins left="0.70866141732283472" right="0.70866141732283472" top="0.74803149606299213" bottom="0.74803149606299213" header="0.31496062992125984" footer="0.31496062992125984"/>
  <pageSetup scale="97" orientation="portrait"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6"/>
  <sheetViews>
    <sheetView showGridLines="0" workbookViewId="0"/>
  </sheetViews>
  <sheetFormatPr baseColWidth="10" defaultRowHeight="18" x14ac:dyDescent="0.25"/>
  <cols>
    <col min="1" max="1" width="11.42578125" style="250"/>
    <col min="2" max="2" width="5.7109375" style="250" customWidth="1"/>
    <col min="3" max="9" width="11.42578125" style="250"/>
    <col min="10" max="10" width="5.7109375" style="250" customWidth="1"/>
    <col min="11" max="11" width="11.42578125" style="250"/>
    <col min="12" max="16384" width="11.42578125" style="2"/>
  </cols>
  <sheetData>
    <row r="1" spans="2:12" x14ac:dyDescent="0.25">
      <c r="L1" s="400" t="s">
        <v>178</v>
      </c>
    </row>
    <row r="2" spans="2:12" ht="18.75" thickBot="1" x14ac:dyDescent="0.3">
      <c r="L2" s="400"/>
    </row>
    <row r="3" spans="2:12" ht="18.75" x14ac:dyDescent="0.3">
      <c r="B3" s="251"/>
      <c r="C3" s="252"/>
      <c r="D3" s="252"/>
      <c r="E3" s="252"/>
      <c r="F3" s="252"/>
      <c r="G3" s="252"/>
      <c r="H3" s="252"/>
      <c r="I3" s="252"/>
      <c r="J3" s="253"/>
    </row>
    <row r="4" spans="2:12" ht="21" x14ac:dyDescent="0.35">
      <c r="B4" s="254"/>
      <c r="C4" s="399" t="s">
        <v>386</v>
      </c>
      <c r="D4" s="399"/>
      <c r="E4" s="399"/>
      <c r="F4" s="399"/>
      <c r="G4" s="399"/>
      <c r="H4" s="399"/>
      <c r="I4" s="399"/>
      <c r="J4" s="255"/>
    </row>
    <row r="5" spans="2:12" ht="21" x14ac:dyDescent="0.35">
      <c r="B5" s="254"/>
      <c r="C5" s="399" t="s">
        <v>387</v>
      </c>
      <c r="D5" s="399"/>
      <c r="E5" s="399"/>
      <c r="F5" s="399"/>
      <c r="G5" s="399"/>
      <c r="H5" s="399"/>
      <c r="I5" s="399"/>
      <c r="J5" s="256"/>
    </row>
    <row r="6" spans="2:12" ht="18.75" x14ac:dyDescent="0.3">
      <c r="B6" s="254"/>
      <c r="C6" s="257"/>
      <c r="D6" s="257"/>
      <c r="E6" s="257"/>
      <c r="F6" s="257"/>
      <c r="G6" s="257"/>
      <c r="H6" s="257"/>
      <c r="I6" s="257"/>
      <c r="J6" s="258"/>
    </row>
    <row r="7" spans="2:12" ht="18.75" x14ac:dyDescent="0.3">
      <c r="B7" s="254"/>
      <c r="C7" s="257"/>
      <c r="D7" s="257"/>
      <c r="E7" s="257"/>
      <c r="F7" s="257"/>
      <c r="G7" s="257"/>
      <c r="H7" s="257"/>
      <c r="I7" s="257"/>
      <c r="J7" s="258"/>
    </row>
    <row r="8" spans="2:12" ht="18.75" x14ac:dyDescent="0.3">
      <c r="B8" s="254"/>
      <c r="C8" s="257"/>
      <c r="D8" s="257"/>
      <c r="E8" s="257"/>
      <c r="F8" s="257"/>
      <c r="G8" s="257"/>
      <c r="H8" s="257"/>
      <c r="I8" s="257"/>
      <c r="J8" s="258"/>
    </row>
    <row r="9" spans="2:12" ht="18.75" x14ac:dyDescent="0.3">
      <c r="B9" s="254"/>
      <c r="C9" s="257"/>
      <c r="D9" s="257"/>
      <c r="E9" s="257"/>
      <c r="F9" s="257"/>
      <c r="G9" s="257"/>
      <c r="H9" s="257"/>
      <c r="I9" s="257"/>
      <c r="J9" s="258"/>
    </row>
    <row r="10" spans="2:12" x14ac:dyDescent="0.25">
      <c r="B10" s="254"/>
      <c r="C10" s="233" t="s">
        <v>388</v>
      </c>
      <c r="D10"/>
      <c r="E10"/>
      <c r="F10"/>
      <c r="G10"/>
      <c r="H10" t="s">
        <v>389</v>
      </c>
      <c r="I10"/>
      <c r="J10" s="259"/>
    </row>
    <row r="11" spans="2:12" x14ac:dyDescent="0.25">
      <c r="B11" s="254"/>
      <c r="C11" s="233"/>
      <c r="D11"/>
      <c r="E11"/>
      <c r="F11"/>
      <c r="G11"/>
      <c r="H11"/>
      <c r="I11"/>
      <c r="J11" s="259"/>
    </row>
    <row r="12" spans="2:12" x14ac:dyDescent="0.25">
      <c r="B12" s="254"/>
      <c r="C12" s="233"/>
      <c r="D12"/>
      <c r="E12"/>
      <c r="F12"/>
      <c r="G12"/>
      <c r="H12"/>
      <c r="I12"/>
      <c r="J12" s="259"/>
    </row>
    <row r="13" spans="2:12" x14ac:dyDescent="0.25">
      <c r="B13" s="254"/>
      <c r="C13" s="233" t="s">
        <v>390</v>
      </c>
      <c r="D13"/>
      <c r="E13"/>
      <c r="F13"/>
      <c r="G13"/>
      <c r="H13" t="s">
        <v>391</v>
      </c>
      <c r="I13"/>
      <c r="J13" s="259"/>
    </row>
    <row r="14" spans="2:12" x14ac:dyDescent="0.25">
      <c r="B14" s="254"/>
      <c r="C14" s="233"/>
      <c r="D14"/>
      <c r="E14"/>
      <c r="F14"/>
      <c r="G14"/>
      <c r="H14" t="s">
        <v>392</v>
      </c>
      <c r="I14"/>
      <c r="J14" s="259"/>
    </row>
    <row r="15" spans="2:12" x14ac:dyDescent="0.25">
      <c r="B15" s="254"/>
      <c r="C15" s="233"/>
      <c r="D15"/>
      <c r="E15"/>
      <c r="F15"/>
      <c r="G15"/>
      <c r="H15" t="s">
        <v>393</v>
      </c>
      <c r="I15"/>
      <c r="J15" s="259"/>
    </row>
    <row r="16" spans="2:12" x14ac:dyDescent="0.25">
      <c r="B16" s="254"/>
      <c r="C16"/>
      <c r="D16"/>
      <c r="E16"/>
      <c r="F16"/>
      <c r="G16"/>
      <c r="H16" t="s">
        <v>394</v>
      </c>
      <c r="I16"/>
      <c r="J16" s="259"/>
    </row>
    <row r="17" spans="2:10" x14ac:dyDescent="0.25">
      <c r="B17" s="254"/>
      <c r="C17"/>
      <c r="D17"/>
      <c r="E17"/>
      <c r="F17"/>
      <c r="G17"/>
      <c r="H17" t="s">
        <v>395</v>
      </c>
      <c r="I17"/>
      <c r="J17" s="259"/>
    </row>
    <row r="18" spans="2:10" x14ac:dyDescent="0.25">
      <c r="B18" s="254"/>
      <c r="C18"/>
      <c r="D18"/>
      <c r="E18"/>
      <c r="F18"/>
      <c r="G18"/>
      <c r="H18" t="s">
        <v>396</v>
      </c>
      <c r="I18"/>
      <c r="J18" s="259"/>
    </row>
    <row r="19" spans="2:10" x14ac:dyDescent="0.25">
      <c r="B19" s="254"/>
      <c r="C19"/>
      <c r="D19"/>
      <c r="E19"/>
      <c r="F19"/>
      <c r="G19"/>
      <c r="H19" t="s">
        <v>397</v>
      </c>
      <c r="I19"/>
      <c r="J19" s="259"/>
    </row>
    <row r="20" spans="2:10" x14ac:dyDescent="0.25">
      <c r="B20" s="254"/>
      <c r="C20"/>
      <c r="D20"/>
      <c r="E20"/>
      <c r="F20"/>
      <c r="G20"/>
      <c r="H20" t="s">
        <v>398</v>
      </c>
      <c r="I20"/>
      <c r="J20" s="259"/>
    </row>
    <row r="21" spans="2:10" x14ac:dyDescent="0.25">
      <c r="B21" s="254"/>
      <c r="C21"/>
      <c r="D21"/>
      <c r="E21"/>
      <c r="F21"/>
      <c r="G21"/>
      <c r="H21" t="s">
        <v>399</v>
      </c>
      <c r="I21"/>
      <c r="J21" s="259"/>
    </row>
    <row r="22" spans="2:10" x14ac:dyDescent="0.25">
      <c r="B22" s="254"/>
      <c r="C22"/>
      <c r="D22"/>
      <c r="E22"/>
      <c r="F22"/>
      <c r="G22"/>
      <c r="H22"/>
      <c r="I22"/>
      <c r="J22" s="259"/>
    </row>
    <row r="23" spans="2:10" x14ac:dyDescent="0.25">
      <c r="B23" s="254"/>
      <c r="C23"/>
      <c r="D23"/>
      <c r="E23"/>
      <c r="F23"/>
      <c r="G23"/>
      <c r="H23"/>
      <c r="I23"/>
      <c r="J23" s="259"/>
    </row>
    <row r="24" spans="2:10" x14ac:dyDescent="0.25">
      <c r="B24" s="254"/>
      <c r="C24" s="233" t="s">
        <v>400</v>
      </c>
      <c r="D24"/>
      <c r="E24"/>
      <c r="F24"/>
      <c r="G24"/>
      <c r="H24" t="s">
        <v>401</v>
      </c>
      <c r="I24"/>
      <c r="J24" s="259"/>
    </row>
    <row r="25" spans="2:10" ht="18.75" x14ac:dyDescent="0.3">
      <c r="B25" s="254"/>
      <c r="C25" s="257"/>
      <c r="D25" s="257"/>
      <c r="E25" s="257"/>
      <c r="F25" s="257"/>
      <c r="G25" s="257"/>
      <c r="H25" s="257"/>
      <c r="I25" s="257"/>
      <c r="J25" s="258"/>
    </row>
    <row r="26" spans="2:10" ht="19.5" thickBot="1" x14ac:dyDescent="0.35">
      <c r="B26" s="260"/>
      <c r="C26" s="261"/>
      <c r="D26" s="261"/>
      <c r="E26" s="261"/>
      <c r="F26" s="261"/>
      <c r="G26" s="261"/>
      <c r="H26" s="261"/>
      <c r="I26" s="261"/>
      <c r="J26" s="262"/>
    </row>
  </sheetData>
  <mergeCells count="3">
    <mergeCell ref="C4:I4"/>
    <mergeCell ref="C5:I5"/>
    <mergeCell ref="L1:L2"/>
  </mergeCells>
  <hyperlinks>
    <hyperlink ref="L1" location="INDICE!A1" display="INDICE"/>
  </hyperlinks>
  <printOptions horizontalCentered="1"/>
  <pageMargins left="0.70866141732283472" right="0.70866141732283472" top="0.74803149606299213" bottom="0.74803149606299213" header="0.31496062992125984" footer="0.31496062992125984"/>
  <pageSetup scale="78"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3"/>
  <sheetViews>
    <sheetView showGridLines="0" zoomScaleNormal="100" workbookViewId="0">
      <selection activeCell="W25" sqref="W25"/>
    </sheetView>
  </sheetViews>
  <sheetFormatPr baseColWidth="10" defaultRowHeight="12.75" x14ac:dyDescent="0.25"/>
  <cols>
    <col min="1" max="1" width="19.7109375" style="93" customWidth="1"/>
    <col min="2" max="4" width="7.7109375" style="79" customWidth="1"/>
    <col min="5" max="5" width="1.7109375" style="79" customWidth="1"/>
    <col min="6" max="8" width="7.7109375" style="79" customWidth="1"/>
    <col min="9" max="9" width="1.7109375" style="79" customWidth="1"/>
    <col min="10" max="12" width="7.7109375" style="79" customWidth="1"/>
    <col min="13" max="13" width="1.7109375" style="79" customWidth="1"/>
    <col min="14" max="16" width="7.7109375" style="79" customWidth="1"/>
    <col min="17" max="17" width="1.7109375" style="79" customWidth="1"/>
    <col min="18" max="20" width="7.7109375" style="79" customWidth="1"/>
    <col min="21" max="22" width="11.42578125" style="79"/>
    <col min="23" max="23" width="11.140625" style="79" bestFit="1" customWidth="1"/>
    <col min="24" max="260" width="11.42578125" style="79"/>
    <col min="261" max="261" width="24.85546875" style="79" customWidth="1"/>
    <col min="262" max="264" width="6.28515625" style="79" customWidth="1"/>
    <col min="265" max="265" width="1.7109375" style="79" customWidth="1"/>
    <col min="266" max="268" width="6.28515625" style="79" customWidth="1"/>
    <col min="269" max="269" width="1.7109375" style="79" customWidth="1"/>
    <col min="270" max="272" width="6.28515625" style="79" customWidth="1"/>
    <col min="273" max="273" width="1.7109375" style="79" customWidth="1"/>
    <col min="274" max="276" width="6.28515625" style="79" customWidth="1"/>
    <col min="277" max="516" width="11.42578125" style="79"/>
    <col min="517" max="517" width="24.85546875" style="79" customWidth="1"/>
    <col min="518" max="520" width="6.28515625" style="79" customWidth="1"/>
    <col min="521" max="521" width="1.7109375" style="79" customWidth="1"/>
    <col min="522" max="524" width="6.28515625" style="79" customWidth="1"/>
    <col min="525" max="525" width="1.7109375" style="79" customWidth="1"/>
    <col min="526" max="528" width="6.28515625" style="79" customWidth="1"/>
    <col min="529" max="529" width="1.7109375" style="79" customWidth="1"/>
    <col min="530" max="532" width="6.28515625" style="79" customWidth="1"/>
    <col min="533" max="772" width="11.42578125" style="79"/>
    <col min="773" max="773" width="24.85546875" style="79" customWidth="1"/>
    <col min="774" max="776" width="6.28515625" style="79" customWidth="1"/>
    <col min="777" max="777" width="1.7109375" style="79" customWidth="1"/>
    <col min="778" max="780" width="6.28515625" style="79" customWidth="1"/>
    <col min="781" max="781" width="1.7109375" style="79" customWidth="1"/>
    <col min="782" max="784" width="6.28515625" style="79" customWidth="1"/>
    <col min="785" max="785" width="1.7109375" style="79" customWidth="1"/>
    <col min="786" max="788" width="6.28515625" style="79" customWidth="1"/>
    <col min="789" max="1028" width="11.42578125" style="79"/>
    <col min="1029" max="1029" width="24.85546875" style="79" customWidth="1"/>
    <col min="1030" max="1032" width="6.28515625" style="79" customWidth="1"/>
    <col min="1033" max="1033" width="1.7109375" style="79" customWidth="1"/>
    <col min="1034" max="1036" width="6.28515625" style="79" customWidth="1"/>
    <col min="1037" max="1037" width="1.7109375" style="79" customWidth="1"/>
    <col min="1038" max="1040" width="6.28515625" style="79" customWidth="1"/>
    <col min="1041" max="1041" width="1.7109375" style="79" customWidth="1"/>
    <col min="1042" max="1044" width="6.28515625" style="79" customWidth="1"/>
    <col min="1045" max="1284" width="11.42578125" style="79"/>
    <col min="1285" max="1285" width="24.85546875" style="79" customWidth="1"/>
    <col min="1286" max="1288" width="6.28515625" style="79" customWidth="1"/>
    <col min="1289" max="1289" width="1.7109375" style="79" customWidth="1"/>
    <col min="1290" max="1292" width="6.28515625" style="79" customWidth="1"/>
    <col min="1293" max="1293" width="1.7109375" style="79" customWidth="1"/>
    <col min="1294" max="1296" width="6.28515625" style="79" customWidth="1"/>
    <col min="1297" max="1297" width="1.7109375" style="79" customWidth="1"/>
    <col min="1298" max="1300" width="6.28515625" style="79" customWidth="1"/>
    <col min="1301" max="1540" width="11.42578125" style="79"/>
    <col min="1541" max="1541" width="24.85546875" style="79" customWidth="1"/>
    <col min="1542" max="1544" width="6.28515625" style="79" customWidth="1"/>
    <col min="1545" max="1545" width="1.7109375" style="79" customWidth="1"/>
    <col min="1546" max="1548" width="6.28515625" style="79" customWidth="1"/>
    <col min="1549" max="1549" width="1.7109375" style="79" customWidth="1"/>
    <col min="1550" max="1552" width="6.28515625" style="79" customWidth="1"/>
    <col min="1553" max="1553" width="1.7109375" style="79" customWidth="1"/>
    <col min="1554" max="1556" width="6.28515625" style="79" customWidth="1"/>
    <col min="1557" max="1796" width="11.42578125" style="79"/>
    <col min="1797" max="1797" width="24.85546875" style="79" customWidth="1"/>
    <col min="1798" max="1800" width="6.28515625" style="79" customWidth="1"/>
    <col min="1801" max="1801" width="1.7109375" style="79" customWidth="1"/>
    <col min="1802" max="1804" width="6.28515625" style="79" customWidth="1"/>
    <col min="1805" max="1805" width="1.7109375" style="79" customWidth="1"/>
    <col min="1806" max="1808" width="6.28515625" style="79" customWidth="1"/>
    <col min="1809" max="1809" width="1.7109375" style="79" customWidth="1"/>
    <col min="1810" max="1812" width="6.28515625" style="79" customWidth="1"/>
    <col min="1813" max="2052" width="11.42578125" style="79"/>
    <col min="2053" max="2053" width="24.85546875" style="79" customWidth="1"/>
    <col min="2054" max="2056" width="6.28515625" style="79" customWidth="1"/>
    <col min="2057" max="2057" width="1.7109375" style="79" customWidth="1"/>
    <col min="2058" max="2060" width="6.28515625" style="79" customWidth="1"/>
    <col min="2061" max="2061" width="1.7109375" style="79" customWidth="1"/>
    <col min="2062" max="2064" width="6.28515625" style="79" customWidth="1"/>
    <col min="2065" max="2065" width="1.7109375" style="79" customWidth="1"/>
    <col min="2066" max="2068" width="6.28515625" style="79" customWidth="1"/>
    <col min="2069" max="2308" width="11.42578125" style="79"/>
    <col min="2309" max="2309" width="24.85546875" style="79" customWidth="1"/>
    <col min="2310" max="2312" width="6.28515625" style="79" customWidth="1"/>
    <col min="2313" max="2313" width="1.7109375" style="79" customWidth="1"/>
    <col min="2314" max="2316" width="6.28515625" style="79" customWidth="1"/>
    <col min="2317" max="2317" width="1.7109375" style="79" customWidth="1"/>
    <col min="2318" max="2320" width="6.28515625" style="79" customWidth="1"/>
    <col min="2321" max="2321" width="1.7109375" style="79" customWidth="1"/>
    <col min="2322" max="2324" width="6.28515625" style="79" customWidth="1"/>
    <col min="2325" max="2564" width="11.42578125" style="79"/>
    <col min="2565" max="2565" width="24.85546875" style="79" customWidth="1"/>
    <col min="2566" max="2568" width="6.28515625" style="79" customWidth="1"/>
    <col min="2569" max="2569" width="1.7109375" style="79" customWidth="1"/>
    <col min="2570" max="2572" width="6.28515625" style="79" customWidth="1"/>
    <col min="2573" max="2573" width="1.7109375" style="79" customWidth="1"/>
    <col min="2574" max="2576" width="6.28515625" style="79" customWidth="1"/>
    <col min="2577" max="2577" width="1.7109375" style="79" customWidth="1"/>
    <col min="2578" max="2580" width="6.28515625" style="79" customWidth="1"/>
    <col min="2581" max="2820" width="11.42578125" style="79"/>
    <col min="2821" max="2821" width="24.85546875" style="79" customWidth="1"/>
    <col min="2822" max="2824" width="6.28515625" style="79" customWidth="1"/>
    <col min="2825" max="2825" width="1.7109375" style="79" customWidth="1"/>
    <col min="2826" max="2828" width="6.28515625" style="79" customWidth="1"/>
    <col min="2829" max="2829" width="1.7109375" style="79" customWidth="1"/>
    <col min="2830" max="2832" width="6.28515625" style="79" customWidth="1"/>
    <col min="2833" max="2833" width="1.7109375" style="79" customWidth="1"/>
    <col min="2834" max="2836" width="6.28515625" style="79" customWidth="1"/>
    <col min="2837" max="3076" width="11.42578125" style="79"/>
    <col min="3077" max="3077" width="24.85546875" style="79" customWidth="1"/>
    <col min="3078" max="3080" width="6.28515625" style="79" customWidth="1"/>
    <col min="3081" max="3081" width="1.7109375" style="79" customWidth="1"/>
    <col min="3082" max="3084" width="6.28515625" style="79" customWidth="1"/>
    <col min="3085" max="3085" width="1.7109375" style="79" customWidth="1"/>
    <col min="3086" max="3088" width="6.28515625" style="79" customWidth="1"/>
    <col min="3089" max="3089" width="1.7109375" style="79" customWidth="1"/>
    <col min="3090" max="3092" width="6.28515625" style="79" customWidth="1"/>
    <col min="3093" max="3332" width="11.42578125" style="79"/>
    <col min="3333" max="3333" width="24.85546875" style="79" customWidth="1"/>
    <col min="3334" max="3336" width="6.28515625" style="79" customWidth="1"/>
    <col min="3337" max="3337" width="1.7109375" style="79" customWidth="1"/>
    <col min="3338" max="3340" width="6.28515625" style="79" customWidth="1"/>
    <col min="3341" max="3341" width="1.7109375" style="79" customWidth="1"/>
    <col min="3342" max="3344" width="6.28515625" style="79" customWidth="1"/>
    <col min="3345" max="3345" width="1.7109375" style="79" customWidth="1"/>
    <col min="3346" max="3348" width="6.28515625" style="79" customWidth="1"/>
    <col min="3349" max="3588" width="11.42578125" style="79"/>
    <col min="3589" max="3589" width="24.85546875" style="79" customWidth="1"/>
    <col min="3590" max="3592" width="6.28515625" style="79" customWidth="1"/>
    <col min="3593" max="3593" width="1.7109375" style="79" customWidth="1"/>
    <col min="3594" max="3596" width="6.28515625" style="79" customWidth="1"/>
    <col min="3597" max="3597" width="1.7109375" style="79" customWidth="1"/>
    <col min="3598" max="3600" width="6.28515625" style="79" customWidth="1"/>
    <col min="3601" max="3601" width="1.7109375" style="79" customWidth="1"/>
    <col min="3602" max="3604" width="6.28515625" style="79" customWidth="1"/>
    <col min="3605" max="3844" width="11.42578125" style="79"/>
    <col min="3845" max="3845" width="24.85546875" style="79" customWidth="1"/>
    <col min="3846" max="3848" width="6.28515625" style="79" customWidth="1"/>
    <col min="3849" max="3849" width="1.7109375" style="79" customWidth="1"/>
    <col min="3850" max="3852" width="6.28515625" style="79" customWidth="1"/>
    <col min="3853" max="3853" width="1.7109375" style="79" customWidth="1"/>
    <col min="3854" max="3856" width="6.28515625" style="79" customWidth="1"/>
    <col min="3857" max="3857" width="1.7109375" style="79" customWidth="1"/>
    <col min="3858" max="3860" width="6.28515625" style="79" customWidth="1"/>
    <col min="3861" max="4100" width="11.42578125" style="79"/>
    <col min="4101" max="4101" width="24.85546875" style="79" customWidth="1"/>
    <col min="4102" max="4104" width="6.28515625" style="79" customWidth="1"/>
    <col min="4105" max="4105" width="1.7109375" style="79" customWidth="1"/>
    <col min="4106" max="4108" width="6.28515625" style="79" customWidth="1"/>
    <col min="4109" max="4109" width="1.7109375" style="79" customWidth="1"/>
    <col min="4110" max="4112" width="6.28515625" style="79" customWidth="1"/>
    <col min="4113" max="4113" width="1.7109375" style="79" customWidth="1"/>
    <col min="4114" max="4116" width="6.28515625" style="79" customWidth="1"/>
    <col min="4117" max="4356" width="11.42578125" style="79"/>
    <col min="4357" max="4357" width="24.85546875" style="79" customWidth="1"/>
    <col min="4358" max="4360" width="6.28515625" style="79" customWidth="1"/>
    <col min="4361" max="4361" width="1.7109375" style="79" customWidth="1"/>
    <col min="4362" max="4364" width="6.28515625" style="79" customWidth="1"/>
    <col min="4365" max="4365" width="1.7109375" style="79" customWidth="1"/>
    <col min="4366" max="4368" width="6.28515625" style="79" customWidth="1"/>
    <col min="4369" max="4369" width="1.7109375" style="79" customWidth="1"/>
    <col min="4370" max="4372" width="6.28515625" style="79" customWidth="1"/>
    <col min="4373" max="4612" width="11.42578125" style="79"/>
    <col min="4613" max="4613" width="24.85546875" style="79" customWidth="1"/>
    <col min="4614" max="4616" width="6.28515625" style="79" customWidth="1"/>
    <col min="4617" max="4617" width="1.7109375" style="79" customWidth="1"/>
    <col min="4618" max="4620" width="6.28515625" style="79" customWidth="1"/>
    <col min="4621" max="4621" width="1.7109375" style="79" customWidth="1"/>
    <col min="4622" max="4624" width="6.28515625" style="79" customWidth="1"/>
    <col min="4625" max="4625" width="1.7109375" style="79" customWidth="1"/>
    <col min="4626" max="4628" width="6.28515625" style="79" customWidth="1"/>
    <col min="4629" max="4868" width="11.42578125" style="79"/>
    <col min="4869" max="4869" width="24.85546875" style="79" customWidth="1"/>
    <col min="4870" max="4872" width="6.28515625" style="79" customWidth="1"/>
    <col min="4873" max="4873" width="1.7109375" style="79" customWidth="1"/>
    <col min="4874" max="4876" width="6.28515625" style="79" customWidth="1"/>
    <col min="4877" max="4877" width="1.7109375" style="79" customWidth="1"/>
    <col min="4878" max="4880" width="6.28515625" style="79" customWidth="1"/>
    <col min="4881" max="4881" width="1.7109375" style="79" customWidth="1"/>
    <col min="4882" max="4884" width="6.28515625" style="79" customWidth="1"/>
    <col min="4885" max="5124" width="11.42578125" style="79"/>
    <col min="5125" max="5125" width="24.85546875" style="79" customWidth="1"/>
    <col min="5126" max="5128" width="6.28515625" style="79" customWidth="1"/>
    <col min="5129" max="5129" width="1.7109375" style="79" customWidth="1"/>
    <col min="5130" max="5132" width="6.28515625" style="79" customWidth="1"/>
    <col min="5133" max="5133" width="1.7109375" style="79" customWidth="1"/>
    <col min="5134" max="5136" width="6.28515625" style="79" customWidth="1"/>
    <col min="5137" max="5137" width="1.7109375" style="79" customWidth="1"/>
    <col min="5138" max="5140" width="6.28515625" style="79" customWidth="1"/>
    <col min="5141" max="5380" width="11.42578125" style="79"/>
    <col min="5381" max="5381" width="24.85546875" style="79" customWidth="1"/>
    <col min="5382" max="5384" width="6.28515625" style="79" customWidth="1"/>
    <col min="5385" max="5385" width="1.7109375" style="79" customWidth="1"/>
    <col min="5386" max="5388" width="6.28515625" style="79" customWidth="1"/>
    <col min="5389" max="5389" width="1.7109375" style="79" customWidth="1"/>
    <col min="5390" max="5392" width="6.28515625" style="79" customWidth="1"/>
    <col min="5393" max="5393" width="1.7109375" style="79" customWidth="1"/>
    <col min="5394" max="5396" width="6.28515625" style="79" customWidth="1"/>
    <col min="5397" max="5636" width="11.42578125" style="79"/>
    <col min="5637" max="5637" width="24.85546875" style="79" customWidth="1"/>
    <col min="5638" max="5640" width="6.28515625" style="79" customWidth="1"/>
    <col min="5641" max="5641" width="1.7109375" style="79" customWidth="1"/>
    <col min="5642" max="5644" width="6.28515625" style="79" customWidth="1"/>
    <col min="5645" max="5645" width="1.7109375" style="79" customWidth="1"/>
    <col min="5646" max="5648" width="6.28515625" style="79" customWidth="1"/>
    <col min="5649" max="5649" width="1.7109375" style="79" customWidth="1"/>
    <col min="5650" max="5652" width="6.28515625" style="79" customWidth="1"/>
    <col min="5653" max="5892" width="11.42578125" style="79"/>
    <col min="5893" max="5893" width="24.85546875" style="79" customWidth="1"/>
    <col min="5894" max="5896" width="6.28515625" style="79" customWidth="1"/>
    <col min="5897" max="5897" width="1.7109375" style="79" customWidth="1"/>
    <col min="5898" max="5900" width="6.28515625" style="79" customWidth="1"/>
    <col min="5901" max="5901" width="1.7109375" style="79" customWidth="1"/>
    <col min="5902" max="5904" width="6.28515625" style="79" customWidth="1"/>
    <col min="5905" max="5905" width="1.7109375" style="79" customWidth="1"/>
    <col min="5906" max="5908" width="6.28515625" style="79" customWidth="1"/>
    <col min="5909" max="6148" width="11.42578125" style="79"/>
    <col min="6149" max="6149" width="24.85546875" style="79" customWidth="1"/>
    <col min="6150" max="6152" width="6.28515625" style="79" customWidth="1"/>
    <col min="6153" max="6153" width="1.7109375" style="79" customWidth="1"/>
    <col min="6154" max="6156" width="6.28515625" style="79" customWidth="1"/>
    <col min="6157" max="6157" width="1.7109375" style="79" customWidth="1"/>
    <col min="6158" max="6160" width="6.28515625" style="79" customWidth="1"/>
    <col min="6161" max="6161" width="1.7109375" style="79" customWidth="1"/>
    <col min="6162" max="6164" width="6.28515625" style="79" customWidth="1"/>
    <col min="6165" max="6404" width="11.42578125" style="79"/>
    <col min="6405" max="6405" width="24.85546875" style="79" customWidth="1"/>
    <col min="6406" max="6408" width="6.28515625" style="79" customWidth="1"/>
    <col min="6409" max="6409" width="1.7109375" style="79" customWidth="1"/>
    <col min="6410" max="6412" width="6.28515625" style="79" customWidth="1"/>
    <col min="6413" max="6413" width="1.7109375" style="79" customWidth="1"/>
    <col min="6414" max="6416" width="6.28515625" style="79" customWidth="1"/>
    <col min="6417" max="6417" width="1.7109375" style="79" customWidth="1"/>
    <col min="6418" max="6420" width="6.28515625" style="79" customWidth="1"/>
    <col min="6421" max="6660" width="11.42578125" style="79"/>
    <col min="6661" max="6661" width="24.85546875" style="79" customWidth="1"/>
    <col min="6662" max="6664" width="6.28515625" style="79" customWidth="1"/>
    <col min="6665" max="6665" width="1.7109375" style="79" customWidth="1"/>
    <col min="6666" max="6668" width="6.28515625" style="79" customWidth="1"/>
    <col min="6669" max="6669" width="1.7109375" style="79" customWidth="1"/>
    <col min="6670" max="6672" width="6.28515625" style="79" customWidth="1"/>
    <col min="6673" max="6673" width="1.7109375" style="79" customWidth="1"/>
    <col min="6674" max="6676" width="6.28515625" style="79" customWidth="1"/>
    <col min="6677" max="6916" width="11.42578125" style="79"/>
    <col min="6917" max="6917" width="24.85546875" style="79" customWidth="1"/>
    <col min="6918" max="6920" width="6.28515625" style="79" customWidth="1"/>
    <col min="6921" max="6921" width="1.7109375" style="79" customWidth="1"/>
    <col min="6922" max="6924" width="6.28515625" style="79" customWidth="1"/>
    <col min="6925" max="6925" width="1.7109375" style="79" customWidth="1"/>
    <col min="6926" max="6928" width="6.28515625" style="79" customWidth="1"/>
    <col min="6929" max="6929" width="1.7109375" style="79" customWidth="1"/>
    <col min="6930" max="6932" width="6.28515625" style="79" customWidth="1"/>
    <col min="6933" max="7172" width="11.42578125" style="79"/>
    <col min="7173" max="7173" width="24.85546875" style="79" customWidth="1"/>
    <col min="7174" max="7176" width="6.28515625" style="79" customWidth="1"/>
    <col min="7177" max="7177" width="1.7109375" style="79" customWidth="1"/>
    <col min="7178" max="7180" width="6.28515625" style="79" customWidth="1"/>
    <col min="7181" max="7181" width="1.7109375" style="79" customWidth="1"/>
    <col min="7182" max="7184" width="6.28515625" style="79" customWidth="1"/>
    <col min="7185" max="7185" width="1.7109375" style="79" customWidth="1"/>
    <col min="7186" max="7188" width="6.28515625" style="79" customWidth="1"/>
    <col min="7189" max="7428" width="11.42578125" style="79"/>
    <col min="7429" max="7429" width="24.85546875" style="79" customWidth="1"/>
    <col min="7430" max="7432" width="6.28515625" style="79" customWidth="1"/>
    <col min="7433" max="7433" width="1.7109375" style="79" customWidth="1"/>
    <col min="7434" max="7436" width="6.28515625" style="79" customWidth="1"/>
    <col min="7437" max="7437" width="1.7109375" style="79" customWidth="1"/>
    <col min="7438" max="7440" width="6.28515625" style="79" customWidth="1"/>
    <col min="7441" max="7441" width="1.7109375" style="79" customWidth="1"/>
    <col min="7442" max="7444" width="6.28515625" style="79" customWidth="1"/>
    <col min="7445" max="7684" width="11.42578125" style="79"/>
    <col min="7685" max="7685" width="24.85546875" style="79" customWidth="1"/>
    <col min="7686" max="7688" width="6.28515625" style="79" customWidth="1"/>
    <col min="7689" max="7689" width="1.7109375" style="79" customWidth="1"/>
    <col min="7690" max="7692" width="6.28515625" style="79" customWidth="1"/>
    <col min="7693" max="7693" width="1.7109375" style="79" customWidth="1"/>
    <col min="7694" max="7696" width="6.28515625" style="79" customWidth="1"/>
    <col min="7697" max="7697" width="1.7109375" style="79" customWidth="1"/>
    <col min="7698" max="7700" width="6.28515625" style="79" customWidth="1"/>
    <col min="7701" max="7940" width="11.42578125" style="79"/>
    <col min="7941" max="7941" width="24.85546875" style="79" customWidth="1"/>
    <col min="7942" max="7944" width="6.28515625" style="79" customWidth="1"/>
    <col min="7945" max="7945" width="1.7109375" style="79" customWidth="1"/>
    <col min="7946" max="7948" width="6.28515625" style="79" customWidth="1"/>
    <col min="7949" max="7949" width="1.7109375" style="79" customWidth="1"/>
    <col min="7950" max="7952" width="6.28515625" style="79" customWidth="1"/>
    <col min="7953" max="7953" width="1.7109375" style="79" customWidth="1"/>
    <col min="7954" max="7956" width="6.28515625" style="79" customWidth="1"/>
    <col min="7957" max="8196" width="11.42578125" style="79"/>
    <col min="8197" max="8197" width="24.85546875" style="79" customWidth="1"/>
    <col min="8198" max="8200" width="6.28515625" style="79" customWidth="1"/>
    <col min="8201" max="8201" width="1.7109375" style="79" customWidth="1"/>
    <col min="8202" max="8204" width="6.28515625" style="79" customWidth="1"/>
    <col min="8205" max="8205" width="1.7109375" style="79" customWidth="1"/>
    <col min="8206" max="8208" width="6.28515625" style="79" customWidth="1"/>
    <col min="8209" max="8209" width="1.7109375" style="79" customWidth="1"/>
    <col min="8210" max="8212" width="6.28515625" style="79" customWidth="1"/>
    <col min="8213" max="8452" width="11.42578125" style="79"/>
    <col min="8453" max="8453" width="24.85546875" style="79" customWidth="1"/>
    <col min="8454" max="8456" width="6.28515625" style="79" customWidth="1"/>
    <col min="8457" max="8457" width="1.7109375" style="79" customWidth="1"/>
    <col min="8458" max="8460" width="6.28515625" style="79" customWidth="1"/>
    <col min="8461" max="8461" width="1.7109375" style="79" customWidth="1"/>
    <col min="8462" max="8464" width="6.28515625" style="79" customWidth="1"/>
    <col min="8465" max="8465" width="1.7109375" style="79" customWidth="1"/>
    <col min="8466" max="8468" width="6.28515625" style="79" customWidth="1"/>
    <col min="8469" max="8708" width="11.42578125" style="79"/>
    <col min="8709" max="8709" width="24.85546875" style="79" customWidth="1"/>
    <col min="8710" max="8712" width="6.28515625" style="79" customWidth="1"/>
    <col min="8713" max="8713" width="1.7109375" style="79" customWidth="1"/>
    <col min="8714" max="8716" width="6.28515625" style="79" customWidth="1"/>
    <col min="8717" max="8717" width="1.7109375" style="79" customWidth="1"/>
    <col min="8718" max="8720" width="6.28515625" style="79" customWidth="1"/>
    <col min="8721" max="8721" width="1.7109375" style="79" customWidth="1"/>
    <col min="8722" max="8724" width="6.28515625" style="79" customWidth="1"/>
    <col min="8725" max="8964" width="11.42578125" style="79"/>
    <col min="8965" max="8965" width="24.85546875" style="79" customWidth="1"/>
    <col min="8966" max="8968" width="6.28515625" style="79" customWidth="1"/>
    <col min="8969" max="8969" width="1.7109375" style="79" customWidth="1"/>
    <col min="8970" max="8972" width="6.28515625" style="79" customWidth="1"/>
    <col min="8973" max="8973" width="1.7109375" style="79" customWidth="1"/>
    <col min="8974" max="8976" width="6.28515625" style="79" customWidth="1"/>
    <col min="8977" max="8977" width="1.7109375" style="79" customWidth="1"/>
    <col min="8978" max="8980" width="6.28515625" style="79" customWidth="1"/>
    <col min="8981" max="9220" width="11.42578125" style="79"/>
    <col min="9221" max="9221" width="24.85546875" style="79" customWidth="1"/>
    <col min="9222" max="9224" width="6.28515625" style="79" customWidth="1"/>
    <col min="9225" max="9225" width="1.7109375" style="79" customWidth="1"/>
    <col min="9226" max="9228" width="6.28515625" style="79" customWidth="1"/>
    <col min="9229" max="9229" width="1.7109375" style="79" customWidth="1"/>
    <col min="9230" max="9232" width="6.28515625" style="79" customWidth="1"/>
    <col min="9233" max="9233" width="1.7109375" style="79" customWidth="1"/>
    <col min="9234" max="9236" width="6.28515625" style="79" customWidth="1"/>
    <col min="9237" max="9476" width="11.42578125" style="79"/>
    <col min="9477" max="9477" width="24.85546875" style="79" customWidth="1"/>
    <col min="9478" max="9480" width="6.28515625" style="79" customWidth="1"/>
    <col min="9481" max="9481" width="1.7109375" style="79" customWidth="1"/>
    <col min="9482" max="9484" width="6.28515625" style="79" customWidth="1"/>
    <col min="9485" max="9485" width="1.7109375" style="79" customWidth="1"/>
    <col min="9486" max="9488" width="6.28515625" style="79" customWidth="1"/>
    <col min="9489" max="9489" width="1.7109375" style="79" customWidth="1"/>
    <col min="9490" max="9492" width="6.28515625" style="79" customWidth="1"/>
    <col min="9493" max="9732" width="11.42578125" style="79"/>
    <col min="9733" max="9733" width="24.85546875" style="79" customWidth="1"/>
    <col min="9734" max="9736" width="6.28515625" style="79" customWidth="1"/>
    <col min="9737" max="9737" width="1.7109375" style="79" customWidth="1"/>
    <col min="9738" max="9740" width="6.28515625" style="79" customWidth="1"/>
    <col min="9741" max="9741" width="1.7109375" style="79" customWidth="1"/>
    <col min="9742" max="9744" width="6.28515625" style="79" customWidth="1"/>
    <col min="9745" max="9745" width="1.7109375" style="79" customWidth="1"/>
    <col min="9746" max="9748" width="6.28515625" style="79" customWidth="1"/>
    <col min="9749" max="9988" width="11.42578125" style="79"/>
    <col min="9989" max="9989" width="24.85546875" style="79" customWidth="1"/>
    <col min="9990" max="9992" width="6.28515625" style="79" customWidth="1"/>
    <col min="9993" max="9993" width="1.7109375" style="79" customWidth="1"/>
    <col min="9994" max="9996" width="6.28515625" style="79" customWidth="1"/>
    <col min="9997" max="9997" width="1.7109375" style="79" customWidth="1"/>
    <col min="9998" max="10000" width="6.28515625" style="79" customWidth="1"/>
    <col min="10001" max="10001" width="1.7109375" style="79" customWidth="1"/>
    <col min="10002" max="10004" width="6.28515625" style="79" customWidth="1"/>
    <col min="10005" max="10244" width="11.42578125" style="79"/>
    <col min="10245" max="10245" width="24.85546875" style="79" customWidth="1"/>
    <col min="10246" max="10248" width="6.28515625" style="79" customWidth="1"/>
    <col min="10249" max="10249" width="1.7109375" style="79" customWidth="1"/>
    <col min="10250" max="10252" width="6.28515625" style="79" customWidth="1"/>
    <col min="10253" max="10253" width="1.7109375" style="79" customWidth="1"/>
    <col min="10254" max="10256" width="6.28515625" style="79" customWidth="1"/>
    <col min="10257" max="10257" width="1.7109375" style="79" customWidth="1"/>
    <col min="10258" max="10260" width="6.28515625" style="79" customWidth="1"/>
    <col min="10261" max="10500" width="11.42578125" style="79"/>
    <col min="10501" max="10501" width="24.85546875" style="79" customWidth="1"/>
    <col min="10502" max="10504" width="6.28515625" style="79" customWidth="1"/>
    <col min="10505" max="10505" width="1.7109375" style="79" customWidth="1"/>
    <col min="10506" max="10508" width="6.28515625" style="79" customWidth="1"/>
    <col min="10509" max="10509" width="1.7109375" style="79" customWidth="1"/>
    <col min="10510" max="10512" width="6.28515625" style="79" customWidth="1"/>
    <col min="10513" max="10513" width="1.7109375" style="79" customWidth="1"/>
    <col min="10514" max="10516" width="6.28515625" style="79" customWidth="1"/>
    <col min="10517" max="10756" width="11.42578125" style="79"/>
    <col min="10757" max="10757" width="24.85546875" style="79" customWidth="1"/>
    <col min="10758" max="10760" width="6.28515625" style="79" customWidth="1"/>
    <col min="10761" max="10761" width="1.7109375" style="79" customWidth="1"/>
    <col min="10762" max="10764" width="6.28515625" style="79" customWidth="1"/>
    <col min="10765" max="10765" width="1.7109375" style="79" customWidth="1"/>
    <col min="10766" max="10768" width="6.28515625" style="79" customWidth="1"/>
    <col min="10769" max="10769" width="1.7109375" style="79" customWidth="1"/>
    <col min="10770" max="10772" width="6.28515625" style="79" customWidth="1"/>
    <col min="10773" max="11012" width="11.42578125" style="79"/>
    <col min="11013" max="11013" width="24.85546875" style="79" customWidth="1"/>
    <col min="11014" max="11016" width="6.28515625" style="79" customWidth="1"/>
    <col min="11017" max="11017" width="1.7109375" style="79" customWidth="1"/>
    <col min="11018" max="11020" width="6.28515625" style="79" customWidth="1"/>
    <col min="11021" max="11021" width="1.7109375" style="79" customWidth="1"/>
    <col min="11022" max="11024" width="6.28515625" style="79" customWidth="1"/>
    <col min="11025" max="11025" width="1.7109375" style="79" customWidth="1"/>
    <col min="11026" max="11028" width="6.28515625" style="79" customWidth="1"/>
    <col min="11029" max="11268" width="11.42578125" style="79"/>
    <col min="11269" max="11269" width="24.85546875" style="79" customWidth="1"/>
    <col min="11270" max="11272" width="6.28515625" style="79" customWidth="1"/>
    <col min="11273" max="11273" width="1.7109375" style="79" customWidth="1"/>
    <col min="11274" max="11276" width="6.28515625" style="79" customWidth="1"/>
    <col min="11277" max="11277" width="1.7109375" style="79" customWidth="1"/>
    <col min="11278" max="11280" width="6.28515625" style="79" customWidth="1"/>
    <col min="11281" max="11281" width="1.7109375" style="79" customWidth="1"/>
    <col min="11282" max="11284" width="6.28515625" style="79" customWidth="1"/>
    <col min="11285" max="11524" width="11.42578125" style="79"/>
    <col min="11525" max="11525" width="24.85546875" style="79" customWidth="1"/>
    <col min="11526" max="11528" width="6.28515625" style="79" customWidth="1"/>
    <col min="11529" max="11529" width="1.7109375" style="79" customWidth="1"/>
    <col min="11530" max="11532" width="6.28515625" style="79" customWidth="1"/>
    <col min="11533" max="11533" width="1.7109375" style="79" customWidth="1"/>
    <col min="11534" max="11536" width="6.28515625" style="79" customWidth="1"/>
    <col min="11537" max="11537" width="1.7109375" style="79" customWidth="1"/>
    <col min="11538" max="11540" width="6.28515625" style="79" customWidth="1"/>
    <col min="11541" max="11780" width="11.42578125" style="79"/>
    <col min="11781" max="11781" width="24.85546875" style="79" customWidth="1"/>
    <col min="11782" max="11784" width="6.28515625" style="79" customWidth="1"/>
    <col min="11785" max="11785" width="1.7109375" style="79" customWidth="1"/>
    <col min="11786" max="11788" width="6.28515625" style="79" customWidth="1"/>
    <col min="11789" max="11789" width="1.7109375" style="79" customWidth="1"/>
    <col min="11790" max="11792" width="6.28515625" style="79" customWidth="1"/>
    <col min="11793" max="11793" width="1.7109375" style="79" customWidth="1"/>
    <col min="11794" max="11796" width="6.28515625" style="79" customWidth="1"/>
    <col min="11797" max="12036" width="11.42578125" style="79"/>
    <col min="12037" max="12037" width="24.85546875" style="79" customWidth="1"/>
    <col min="12038" max="12040" width="6.28515625" style="79" customWidth="1"/>
    <col min="12041" max="12041" width="1.7109375" style="79" customWidth="1"/>
    <col min="12042" max="12044" width="6.28515625" style="79" customWidth="1"/>
    <col min="12045" max="12045" width="1.7109375" style="79" customWidth="1"/>
    <col min="12046" max="12048" width="6.28515625" style="79" customWidth="1"/>
    <col min="12049" max="12049" width="1.7109375" style="79" customWidth="1"/>
    <col min="12050" max="12052" width="6.28515625" style="79" customWidth="1"/>
    <col min="12053" max="12292" width="11.42578125" style="79"/>
    <col min="12293" max="12293" width="24.85546875" style="79" customWidth="1"/>
    <col min="12294" max="12296" width="6.28515625" style="79" customWidth="1"/>
    <col min="12297" max="12297" width="1.7109375" style="79" customWidth="1"/>
    <col min="12298" max="12300" width="6.28515625" style="79" customWidth="1"/>
    <col min="12301" max="12301" width="1.7109375" style="79" customWidth="1"/>
    <col min="12302" max="12304" width="6.28515625" style="79" customWidth="1"/>
    <col min="12305" max="12305" width="1.7109375" style="79" customWidth="1"/>
    <col min="12306" max="12308" width="6.28515625" style="79" customWidth="1"/>
    <col min="12309" max="12548" width="11.42578125" style="79"/>
    <col min="12549" max="12549" width="24.85546875" style="79" customWidth="1"/>
    <col min="12550" max="12552" width="6.28515625" style="79" customWidth="1"/>
    <col min="12553" max="12553" width="1.7109375" style="79" customWidth="1"/>
    <col min="12554" max="12556" width="6.28515625" style="79" customWidth="1"/>
    <col min="12557" max="12557" width="1.7109375" style="79" customWidth="1"/>
    <col min="12558" max="12560" width="6.28515625" style="79" customWidth="1"/>
    <col min="12561" max="12561" width="1.7109375" style="79" customWidth="1"/>
    <col min="12562" max="12564" width="6.28515625" style="79" customWidth="1"/>
    <col min="12565" max="12804" width="11.42578125" style="79"/>
    <col min="12805" max="12805" width="24.85546875" style="79" customWidth="1"/>
    <col min="12806" max="12808" width="6.28515625" style="79" customWidth="1"/>
    <col min="12809" max="12809" width="1.7109375" style="79" customWidth="1"/>
    <col min="12810" max="12812" width="6.28515625" style="79" customWidth="1"/>
    <col min="12813" max="12813" width="1.7109375" style="79" customWidth="1"/>
    <col min="12814" max="12816" width="6.28515625" style="79" customWidth="1"/>
    <col min="12817" max="12817" width="1.7109375" style="79" customWidth="1"/>
    <col min="12818" max="12820" width="6.28515625" style="79" customWidth="1"/>
    <col min="12821" max="13060" width="11.42578125" style="79"/>
    <col min="13061" max="13061" width="24.85546875" style="79" customWidth="1"/>
    <col min="13062" max="13064" width="6.28515625" style="79" customWidth="1"/>
    <col min="13065" max="13065" width="1.7109375" style="79" customWidth="1"/>
    <col min="13066" max="13068" width="6.28515625" style="79" customWidth="1"/>
    <col min="13069" max="13069" width="1.7109375" style="79" customWidth="1"/>
    <col min="13070" max="13072" width="6.28515625" style="79" customWidth="1"/>
    <col min="13073" max="13073" width="1.7109375" style="79" customWidth="1"/>
    <col min="13074" max="13076" width="6.28515625" style="79" customWidth="1"/>
    <col min="13077" max="13316" width="11.42578125" style="79"/>
    <col min="13317" max="13317" width="24.85546875" style="79" customWidth="1"/>
    <col min="13318" max="13320" width="6.28515625" style="79" customWidth="1"/>
    <col min="13321" max="13321" width="1.7109375" style="79" customWidth="1"/>
    <col min="13322" max="13324" width="6.28515625" style="79" customWidth="1"/>
    <col min="13325" max="13325" width="1.7109375" style="79" customWidth="1"/>
    <col min="13326" max="13328" width="6.28515625" style="79" customWidth="1"/>
    <col min="13329" max="13329" width="1.7109375" style="79" customWidth="1"/>
    <col min="13330" max="13332" width="6.28515625" style="79" customWidth="1"/>
    <col min="13333" max="13572" width="11.42578125" style="79"/>
    <col min="13573" max="13573" width="24.85546875" style="79" customWidth="1"/>
    <col min="13574" max="13576" width="6.28515625" style="79" customWidth="1"/>
    <col min="13577" max="13577" width="1.7109375" style="79" customWidth="1"/>
    <col min="13578" max="13580" width="6.28515625" style="79" customWidth="1"/>
    <col min="13581" max="13581" width="1.7109375" style="79" customWidth="1"/>
    <col min="13582" max="13584" width="6.28515625" style="79" customWidth="1"/>
    <col min="13585" max="13585" width="1.7109375" style="79" customWidth="1"/>
    <col min="13586" max="13588" width="6.28515625" style="79" customWidth="1"/>
    <col min="13589" max="13828" width="11.42578125" style="79"/>
    <col min="13829" max="13829" width="24.85546875" style="79" customWidth="1"/>
    <col min="13830" max="13832" width="6.28515625" style="79" customWidth="1"/>
    <col min="13833" max="13833" width="1.7109375" style="79" customWidth="1"/>
    <col min="13834" max="13836" width="6.28515625" style="79" customWidth="1"/>
    <col min="13837" max="13837" width="1.7109375" style="79" customWidth="1"/>
    <col min="13838" max="13840" width="6.28515625" style="79" customWidth="1"/>
    <col min="13841" max="13841" width="1.7109375" style="79" customWidth="1"/>
    <col min="13842" max="13844" width="6.28515625" style="79" customWidth="1"/>
    <col min="13845" max="14084" width="11.42578125" style="79"/>
    <col min="14085" max="14085" width="24.85546875" style="79" customWidth="1"/>
    <col min="14086" max="14088" width="6.28515625" style="79" customWidth="1"/>
    <col min="14089" max="14089" width="1.7109375" style="79" customWidth="1"/>
    <col min="14090" max="14092" width="6.28515625" style="79" customWidth="1"/>
    <col min="14093" max="14093" width="1.7109375" style="79" customWidth="1"/>
    <col min="14094" max="14096" width="6.28515625" style="79" customWidth="1"/>
    <col min="14097" max="14097" width="1.7109375" style="79" customWidth="1"/>
    <col min="14098" max="14100" width="6.28515625" style="79" customWidth="1"/>
    <col min="14101" max="14340" width="11.42578125" style="79"/>
    <col min="14341" max="14341" width="24.85546875" style="79" customWidth="1"/>
    <col min="14342" max="14344" width="6.28515625" style="79" customWidth="1"/>
    <col min="14345" max="14345" width="1.7109375" style="79" customWidth="1"/>
    <col min="14346" max="14348" width="6.28515625" style="79" customWidth="1"/>
    <col min="14349" max="14349" width="1.7109375" style="79" customWidth="1"/>
    <col min="14350" max="14352" width="6.28515625" style="79" customWidth="1"/>
    <col min="14353" max="14353" width="1.7109375" style="79" customWidth="1"/>
    <col min="14354" max="14356" width="6.28515625" style="79" customWidth="1"/>
    <col min="14357" max="14596" width="11.42578125" style="79"/>
    <col min="14597" max="14597" width="24.85546875" style="79" customWidth="1"/>
    <col min="14598" max="14600" width="6.28515625" style="79" customWidth="1"/>
    <col min="14601" max="14601" width="1.7109375" style="79" customWidth="1"/>
    <col min="14602" max="14604" width="6.28515625" style="79" customWidth="1"/>
    <col min="14605" max="14605" width="1.7109375" style="79" customWidth="1"/>
    <col min="14606" max="14608" width="6.28515625" style="79" customWidth="1"/>
    <col min="14609" max="14609" width="1.7109375" style="79" customWidth="1"/>
    <col min="14610" max="14612" width="6.28515625" style="79" customWidth="1"/>
    <col min="14613" max="14852" width="11.42578125" style="79"/>
    <col min="14853" max="14853" width="24.85546875" style="79" customWidth="1"/>
    <col min="14854" max="14856" width="6.28515625" style="79" customWidth="1"/>
    <col min="14857" max="14857" width="1.7109375" style="79" customWidth="1"/>
    <col min="14858" max="14860" width="6.28515625" style="79" customWidth="1"/>
    <col min="14861" max="14861" width="1.7109375" style="79" customWidth="1"/>
    <col min="14862" max="14864" width="6.28515625" style="79" customWidth="1"/>
    <col min="14865" max="14865" width="1.7109375" style="79" customWidth="1"/>
    <col min="14866" max="14868" width="6.28515625" style="79" customWidth="1"/>
    <col min="14869" max="15108" width="11.42578125" style="79"/>
    <col min="15109" max="15109" width="24.85546875" style="79" customWidth="1"/>
    <col min="15110" max="15112" width="6.28515625" style="79" customWidth="1"/>
    <col min="15113" max="15113" width="1.7109375" style="79" customWidth="1"/>
    <col min="15114" max="15116" width="6.28515625" style="79" customWidth="1"/>
    <col min="15117" max="15117" width="1.7109375" style="79" customWidth="1"/>
    <col min="15118" max="15120" width="6.28515625" style="79" customWidth="1"/>
    <col min="15121" max="15121" width="1.7109375" style="79" customWidth="1"/>
    <col min="15122" max="15124" width="6.28515625" style="79" customWidth="1"/>
    <col min="15125" max="15364" width="11.42578125" style="79"/>
    <col min="15365" max="15365" width="24.85546875" style="79" customWidth="1"/>
    <col min="15366" max="15368" width="6.28515625" style="79" customWidth="1"/>
    <col min="15369" max="15369" width="1.7109375" style="79" customWidth="1"/>
    <col min="15370" max="15372" width="6.28515625" style="79" customWidth="1"/>
    <col min="15373" max="15373" width="1.7109375" style="79" customWidth="1"/>
    <col min="15374" max="15376" width="6.28515625" style="79" customWidth="1"/>
    <col min="15377" max="15377" width="1.7109375" style="79" customWidth="1"/>
    <col min="15378" max="15380" width="6.28515625" style="79" customWidth="1"/>
    <col min="15381" max="15620" width="11.42578125" style="79"/>
    <col min="15621" max="15621" width="24.85546875" style="79" customWidth="1"/>
    <col min="15622" max="15624" width="6.28515625" style="79" customWidth="1"/>
    <col min="15625" max="15625" width="1.7109375" style="79" customWidth="1"/>
    <col min="15626" max="15628" width="6.28515625" style="79" customWidth="1"/>
    <col min="15629" max="15629" width="1.7109375" style="79" customWidth="1"/>
    <col min="15630" max="15632" width="6.28515625" style="79" customWidth="1"/>
    <col min="15633" max="15633" width="1.7109375" style="79" customWidth="1"/>
    <col min="15634" max="15636" width="6.28515625" style="79" customWidth="1"/>
    <col min="15637" max="15876" width="11.42578125" style="79"/>
    <col min="15877" max="15877" width="24.85546875" style="79" customWidth="1"/>
    <col min="15878" max="15880" width="6.28515625" style="79" customWidth="1"/>
    <col min="15881" max="15881" width="1.7109375" style="79" customWidth="1"/>
    <col min="15882" max="15884" width="6.28515625" style="79" customWidth="1"/>
    <col min="15885" max="15885" width="1.7109375" style="79" customWidth="1"/>
    <col min="15886" max="15888" width="6.28515625" style="79" customWidth="1"/>
    <col min="15889" max="15889" width="1.7109375" style="79" customWidth="1"/>
    <col min="15890" max="15892" width="6.28515625" style="79" customWidth="1"/>
    <col min="15893" max="16132" width="11.42578125" style="79"/>
    <col min="16133" max="16133" width="24.85546875" style="79" customWidth="1"/>
    <col min="16134" max="16136" width="6.28515625" style="79" customWidth="1"/>
    <col min="16137" max="16137" width="1.7109375" style="79" customWidth="1"/>
    <col min="16138" max="16140" width="6.28515625" style="79" customWidth="1"/>
    <col min="16141" max="16141" width="1.7109375" style="79" customWidth="1"/>
    <col min="16142" max="16144" width="6.28515625" style="79" customWidth="1"/>
    <col min="16145" max="16145" width="1.7109375" style="79" customWidth="1"/>
    <col min="16146" max="16148" width="6.28515625" style="79" customWidth="1"/>
    <col min="16149" max="16384" width="11.42578125" style="79"/>
  </cols>
  <sheetData>
    <row r="1" spans="1:24" s="93" customFormat="1" ht="12.75" customHeight="1" x14ac:dyDescent="0.25">
      <c r="A1" s="432" t="s">
        <v>203</v>
      </c>
      <c r="B1" s="432"/>
      <c r="C1" s="432"/>
      <c r="D1" s="432"/>
      <c r="E1" s="432"/>
      <c r="F1" s="432"/>
      <c r="G1" s="432"/>
      <c r="H1" s="432"/>
      <c r="I1" s="432"/>
      <c r="J1" s="432"/>
      <c r="K1" s="432"/>
      <c r="L1" s="432"/>
      <c r="M1" s="432"/>
      <c r="N1" s="432"/>
      <c r="O1" s="432"/>
      <c r="P1" s="432"/>
      <c r="Q1" s="432"/>
      <c r="R1" s="432"/>
      <c r="S1" s="432"/>
      <c r="T1" s="432"/>
      <c r="V1" s="69"/>
      <c r="W1" s="434" t="s">
        <v>178</v>
      </c>
      <c r="X1" s="69"/>
    </row>
    <row r="2" spans="1:24" s="93" customFormat="1" ht="12.75" customHeight="1" x14ac:dyDescent="0.25">
      <c r="A2" s="432" t="s">
        <v>43</v>
      </c>
      <c r="B2" s="432"/>
      <c r="C2" s="432"/>
      <c r="D2" s="432"/>
      <c r="E2" s="432"/>
      <c r="F2" s="432"/>
      <c r="G2" s="432"/>
      <c r="H2" s="432"/>
      <c r="I2" s="432"/>
      <c r="J2" s="432"/>
      <c r="K2" s="432"/>
      <c r="L2" s="432"/>
      <c r="M2" s="432"/>
      <c r="N2" s="432"/>
      <c r="O2" s="432"/>
      <c r="P2" s="432"/>
      <c r="Q2" s="432"/>
      <c r="R2" s="432"/>
      <c r="S2" s="432"/>
      <c r="T2" s="432"/>
      <c r="V2" s="69"/>
      <c r="W2" s="434"/>
      <c r="X2" s="69"/>
    </row>
    <row r="3" spans="1:24" s="93" customFormat="1" x14ac:dyDescent="0.25">
      <c r="A3" s="432" t="s">
        <v>341</v>
      </c>
      <c r="B3" s="432"/>
      <c r="C3" s="432"/>
      <c r="D3" s="432"/>
      <c r="E3" s="432"/>
      <c r="F3" s="432"/>
      <c r="G3" s="432"/>
      <c r="H3" s="432"/>
      <c r="I3" s="432"/>
      <c r="J3" s="432"/>
      <c r="K3" s="432"/>
      <c r="L3" s="432"/>
      <c r="M3" s="432"/>
      <c r="N3" s="432"/>
      <c r="O3" s="432"/>
      <c r="P3" s="432"/>
      <c r="Q3" s="432"/>
      <c r="R3" s="432"/>
      <c r="S3" s="432"/>
      <c r="T3" s="432"/>
    </row>
    <row r="4" spans="1:24" s="93" customFormat="1" x14ac:dyDescent="0.25">
      <c r="A4" s="432" t="s">
        <v>340</v>
      </c>
      <c r="B4" s="432"/>
      <c r="C4" s="432"/>
      <c r="D4" s="432"/>
      <c r="E4" s="432"/>
      <c r="F4" s="432"/>
      <c r="G4" s="432"/>
      <c r="H4" s="432"/>
      <c r="I4" s="432"/>
      <c r="J4" s="432"/>
      <c r="K4" s="432"/>
      <c r="L4" s="432"/>
      <c r="M4" s="432"/>
      <c r="N4" s="432"/>
      <c r="O4" s="432"/>
      <c r="P4" s="432"/>
      <c r="Q4" s="432"/>
      <c r="R4" s="432"/>
      <c r="S4" s="432"/>
      <c r="T4" s="432"/>
    </row>
    <row r="5" spans="1:24" s="93" customFormat="1" x14ac:dyDescent="0.25">
      <c r="A5" s="432" t="s">
        <v>328</v>
      </c>
      <c r="B5" s="432"/>
      <c r="C5" s="432"/>
      <c r="D5" s="432"/>
      <c r="E5" s="432"/>
      <c r="F5" s="432"/>
      <c r="G5" s="432"/>
      <c r="H5" s="432"/>
      <c r="I5" s="432"/>
      <c r="J5" s="432"/>
      <c r="K5" s="432"/>
      <c r="L5" s="432"/>
      <c r="M5" s="432"/>
      <c r="N5" s="432"/>
      <c r="O5" s="432"/>
      <c r="P5" s="432"/>
      <c r="Q5" s="432"/>
      <c r="R5" s="432"/>
      <c r="S5" s="432"/>
      <c r="T5" s="432"/>
    </row>
    <row r="6" spans="1:24" s="107" customFormat="1" x14ac:dyDescent="0.25">
      <c r="A6" s="432" t="s">
        <v>377</v>
      </c>
      <c r="B6" s="432"/>
      <c r="C6" s="432"/>
      <c r="D6" s="432"/>
      <c r="E6" s="432"/>
      <c r="F6" s="432"/>
      <c r="G6" s="432"/>
      <c r="H6" s="432"/>
      <c r="I6" s="432"/>
      <c r="J6" s="432"/>
      <c r="K6" s="432"/>
      <c r="L6" s="432"/>
      <c r="M6" s="432"/>
      <c r="N6" s="432"/>
      <c r="O6" s="432"/>
      <c r="P6" s="432"/>
      <c r="Q6" s="432"/>
      <c r="R6" s="432"/>
      <c r="S6" s="432"/>
      <c r="T6" s="432"/>
    </row>
    <row r="7" spans="1:24" s="93" customFormat="1" x14ac:dyDescent="0.25">
      <c r="A7" s="62"/>
      <c r="B7" s="62"/>
      <c r="C7" s="62"/>
      <c r="D7" s="62"/>
      <c r="E7" s="62"/>
      <c r="F7" s="62"/>
      <c r="G7" s="62"/>
      <c r="H7" s="62"/>
      <c r="I7" s="62"/>
      <c r="J7" s="62"/>
      <c r="K7" s="62"/>
      <c r="L7" s="62"/>
      <c r="M7" s="62"/>
      <c r="N7" s="62"/>
      <c r="O7" s="62"/>
      <c r="P7" s="62"/>
      <c r="Q7" s="62"/>
      <c r="R7" s="62"/>
      <c r="S7" s="62"/>
      <c r="T7" s="62"/>
    </row>
    <row r="8" spans="1:24" s="54" customFormat="1" ht="27.75" customHeight="1" x14ac:dyDescent="0.25">
      <c r="A8" s="433" t="s">
        <v>74</v>
      </c>
      <c r="B8" s="431" t="s">
        <v>0</v>
      </c>
      <c r="C8" s="431"/>
      <c r="D8" s="431"/>
      <c r="E8" s="152"/>
      <c r="F8" s="431" t="s">
        <v>75</v>
      </c>
      <c r="G8" s="431"/>
      <c r="H8" s="431"/>
      <c r="I8" s="152"/>
      <c r="J8" s="431" t="s">
        <v>73</v>
      </c>
      <c r="K8" s="431"/>
      <c r="L8" s="431"/>
      <c r="M8" s="152"/>
      <c r="N8" s="431" t="s">
        <v>1</v>
      </c>
      <c r="O8" s="431"/>
      <c r="P8" s="431"/>
      <c r="Q8" s="153"/>
      <c r="R8" s="431" t="s">
        <v>76</v>
      </c>
      <c r="S8" s="431"/>
      <c r="T8" s="431"/>
    </row>
    <row r="9" spans="1:24" s="113" customFormat="1" x14ac:dyDescent="0.25">
      <c r="A9" s="433"/>
      <c r="B9" s="150" t="s">
        <v>2</v>
      </c>
      <c r="C9" s="150" t="s">
        <v>3</v>
      </c>
      <c r="D9" s="150" t="s">
        <v>4</v>
      </c>
      <c r="E9" s="150"/>
      <c r="F9" s="150" t="s">
        <v>2</v>
      </c>
      <c r="G9" s="150" t="s">
        <v>3</v>
      </c>
      <c r="H9" s="150" t="s">
        <v>4</v>
      </c>
      <c r="I9" s="150"/>
      <c r="J9" s="150" t="s">
        <v>2</v>
      </c>
      <c r="K9" s="150" t="s">
        <v>3</v>
      </c>
      <c r="L9" s="150" t="s">
        <v>4</v>
      </c>
      <c r="M9" s="150"/>
      <c r="N9" s="150" t="s">
        <v>2</v>
      </c>
      <c r="O9" s="150" t="s">
        <v>3</v>
      </c>
      <c r="P9" s="150" t="s">
        <v>4</v>
      </c>
      <c r="Q9" s="150"/>
      <c r="R9" s="150" t="s">
        <v>2</v>
      </c>
      <c r="S9" s="150" t="s">
        <v>3</v>
      </c>
      <c r="T9" s="150" t="s">
        <v>4</v>
      </c>
    </row>
    <row r="10" spans="1:24" ht="15" customHeight="1" x14ac:dyDescent="0.25">
      <c r="A10" s="432" t="s">
        <v>5</v>
      </c>
      <c r="B10" s="432"/>
      <c r="C10" s="432"/>
      <c r="D10" s="432"/>
      <c r="E10" s="432"/>
      <c r="F10" s="432"/>
      <c r="G10" s="432"/>
      <c r="H10" s="432"/>
      <c r="I10" s="432"/>
      <c r="J10" s="432"/>
      <c r="K10" s="432"/>
      <c r="L10" s="432"/>
      <c r="M10" s="432"/>
      <c r="N10" s="432"/>
      <c r="O10" s="432"/>
      <c r="P10" s="432"/>
      <c r="Q10" s="432"/>
      <c r="R10" s="432"/>
      <c r="S10" s="432"/>
      <c r="T10" s="432"/>
    </row>
    <row r="11" spans="1:24" x14ac:dyDescent="0.25">
      <c r="A11" s="98"/>
      <c r="B11" s="117"/>
      <c r="C11" s="117"/>
      <c r="D11" s="117"/>
      <c r="E11" s="117"/>
      <c r="F11" s="117"/>
      <c r="G11" s="117"/>
      <c r="H11" s="117"/>
      <c r="I11" s="117"/>
      <c r="J11" s="117"/>
      <c r="K11" s="117"/>
      <c r="L11" s="117"/>
      <c r="M11" s="117"/>
      <c r="N11" s="117"/>
      <c r="O11" s="117"/>
      <c r="P11" s="117"/>
      <c r="Q11" s="117"/>
      <c r="R11" s="117"/>
      <c r="S11" s="117"/>
      <c r="T11" s="117"/>
    </row>
    <row r="12" spans="1:24" x14ac:dyDescent="0.25">
      <c r="A12" s="110" t="s">
        <v>0</v>
      </c>
      <c r="B12" s="114">
        <f>+B17+B22</f>
        <v>53224</v>
      </c>
      <c r="C12" s="114">
        <f>+C17+C22</f>
        <v>13120</v>
      </c>
      <c r="D12" s="114">
        <f>+D17+D22</f>
        <v>40104</v>
      </c>
      <c r="E12" s="114"/>
      <c r="F12" s="114">
        <f t="shared" ref="F12:H15" si="0">+F17+F22</f>
        <v>3369</v>
      </c>
      <c r="G12" s="114">
        <f t="shared" si="0"/>
        <v>933</v>
      </c>
      <c r="H12" s="114">
        <f t="shared" si="0"/>
        <v>2436</v>
      </c>
      <c r="I12" s="114"/>
      <c r="J12" s="114">
        <f t="shared" ref="J12:L15" si="1">+J17+J22</f>
        <v>964</v>
      </c>
      <c r="K12" s="114">
        <f t="shared" si="1"/>
        <v>115</v>
      </c>
      <c r="L12" s="114">
        <f t="shared" si="1"/>
        <v>849</v>
      </c>
      <c r="M12" s="114"/>
      <c r="N12" s="114">
        <f t="shared" ref="N12:P15" si="2">+N17+N22</f>
        <v>34900</v>
      </c>
      <c r="O12" s="114">
        <f t="shared" si="2"/>
        <v>8348</v>
      </c>
      <c r="P12" s="114">
        <f t="shared" si="2"/>
        <v>26552</v>
      </c>
      <c r="Q12" s="114"/>
      <c r="R12" s="114">
        <f t="shared" ref="R12:T15" si="3">+R17+R22</f>
        <v>13991</v>
      </c>
      <c r="S12" s="114">
        <f t="shared" si="3"/>
        <v>3724</v>
      </c>
      <c r="T12" s="114">
        <f t="shared" si="3"/>
        <v>10267</v>
      </c>
      <c r="V12" s="97"/>
    </row>
    <row r="13" spans="1:24" x14ac:dyDescent="0.25">
      <c r="A13" s="128" t="s">
        <v>6</v>
      </c>
      <c r="B13" s="89">
        <f>+B18+B23</f>
        <v>45960</v>
      </c>
      <c r="C13" s="89">
        <f t="shared" ref="B13:D15" si="4">+C18+C23</f>
        <v>11454</v>
      </c>
      <c r="D13" s="89">
        <f t="shared" si="4"/>
        <v>34506</v>
      </c>
      <c r="E13" s="89"/>
      <c r="F13" s="89">
        <f t="shared" si="0"/>
        <v>2604</v>
      </c>
      <c r="G13" s="89">
        <f t="shared" si="0"/>
        <v>797</v>
      </c>
      <c r="H13" s="89">
        <f t="shared" si="0"/>
        <v>1807</v>
      </c>
      <c r="I13" s="89"/>
      <c r="J13" s="89">
        <f t="shared" si="1"/>
        <v>825</v>
      </c>
      <c r="K13" s="89">
        <f t="shared" si="1"/>
        <v>102</v>
      </c>
      <c r="L13" s="89">
        <f t="shared" si="1"/>
        <v>723</v>
      </c>
      <c r="M13" s="89"/>
      <c r="N13" s="89">
        <f t="shared" si="2"/>
        <v>30274</v>
      </c>
      <c r="O13" s="199">
        <f t="shared" si="2"/>
        <v>7359</v>
      </c>
      <c r="P13" s="89">
        <f t="shared" si="2"/>
        <v>22915</v>
      </c>
      <c r="Q13" s="89"/>
      <c r="R13" s="89">
        <f t="shared" si="3"/>
        <v>12257</v>
      </c>
      <c r="S13" s="89">
        <f t="shared" si="3"/>
        <v>3196</v>
      </c>
      <c r="T13" s="89">
        <f t="shared" si="3"/>
        <v>9061</v>
      </c>
    </row>
    <row r="14" spans="1:24" x14ac:dyDescent="0.25">
      <c r="A14" s="128" t="s">
        <v>7</v>
      </c>
      <c r="B14" s="89">
        <f t="shared" si="4"/>
        <v>6792</v>
      </c>
      <c r="C14" s="89">
        <f t="shared" si="4"/>
        <v>1591</v>
      </c>
      <c r="D14" s="89">
        <f t="shared" si="4"/>
        <v>5201</v>
      </c>
      <c r="E14" s="89"/>
      <c r="F14" s="89">
        <f t="shared" si="0"/>
        <v>734</v>
      </c>
      <c r="G14" s="89">
        <f t="shared" si="0"/>
        <v>131</v>
      </c>
      <c r="H14" s="89">
        <f t="shared" si="0"/>
        <v>603</v>
      </c>
      <c r="I14" s="89"/>
      <c r="J14" s="89">
        <f t="shared" si="1"/>
        <v>126</v>
      </c>
      <c r="K14" s="89">
        <f t="shared" si="1"/>
        <v>13</v>
      </c>
      <c r="L14" s="89">
        <f t="shared" si="1"/>
        <v>113</v>
      </c>
      <c r="M14" s="89"/>
      <c r="N14" s="89">
        <f t="shared" si="2"/>
        <v>4278</v>
      </c>
      <c r="O14" s="89">
        <f t="shared" si="2"/>
        <v>934</v>
      </c>
      <c r="P14" s="89">
        <f t="shared" si="2"/>
        <v>3344</v>
      </c>
      <c r="Q14" s="89"/>
      <c r="R14" s="89">
        <f t="shared" si="3"/>
        <v>1654</v>
      </c>
      <c r="S14" s="89">
        <f t="shared" si="3"/>
        <v>513</v>
      </c>
      <c r="T14" s="89">
        <f t="shared" si="3"/>
        <v>1141</v>
      </c>
    </row>
    <row r="15" spans="1:24" x14ac:dyDescent="0.25">
      <c r="A15" s="128" t="s">
        <v>346</v>
      </c>
      <c r="B15" s="89">
        <f t="shared" si="4"/>
        <v>472</v>
      </c>
      <c r="C15" s="89">
        <f t="shared" si="4"/>
        <v>75</v>
      </c>
      <c r="D15" s="89">
        <f t="shared" si="4"/>
        <v>397</v>
      </c>
      <c r="E15" s="89"/>
      <c r="F15" s="89">
        <f t="shared" si="0"/>
        <v>31</v>
      </c>
      <c r="G15" s="89">
        <f t="shared" si="0"/>
        <v>5</v>
      </c>
      <c r="H15" s="89">
        <f t="shared" si="0"/>
        <v>26</v>
      </c>
      <c r="I15" s="89"/>
      <c r="J15" s="89">
        <f t="shared" si="1"/>
        <v>13</v>
      </c>
      <c r="K15" s="89">
        <f t="shared" si="1"/>
        <v>0</v>
      </c>
      <c r="L15" s="89">
        <f t="shared" si="1"/>
        <v>13</v>
      </c>
      <c r="M15" s="89"/>
      <c r="N15" s="89">
        <f t="shared" si="2"/>
        <v>348</v>
      </c>
      <c r="O15" s="89">
        <f t="shared" si="2"/>
        <v>55</v>
      </c>
      <c r="P15" s="89">
        <f t="shared" si="2"/>
        <v>293</v>
      </c>
      <c r="Q15" s="89"/>
      <c r="R15" s="89">
        <f t="shared" si="3"/>
        <v>80</v>
      </c>
      <c r="S15" s="89">
        <f t="shared" si="3"/>
        <v>15</v>
      </c>
      <c r="T15" s="89">
        <f t="shared" si="3"/>
        <v>65</v>
      </c>
    </row>
    <row r="16" spans="1:24" x14ac:dyDescent="0.25">
      <c r="A16" s="110"/>
      <c r="B16" s="89"/>
      <c r="C16" s="89"/>
      <c r="D16" s="89"/>
      <c r="E16" s="89"/>
      <c r="F16" s="89"/>
      <c r="G16" s="89"/>
      <c r="H16" s="89"/>
      <c r="I16" s="89"/>
      <c r="J16" s="89"/>
      <c r="K16" s="89"/>
      <c r="L16" s="89"/>
      <c r="M16" s="89"/>
      <c r="N16" s="89"/>
      <c r="O16" s="89"/>
      <c r="P16" s="89"/>
      <c r="Q16" s="89"/>
      <c r="R16" s="89"/>
      <c r="S16" s="89"/>
      <c r="T16" s="89"/>
    </row>
    <row r="17" spans="1:23" s="93" customFormat="1" x14ac:dyDescent="0.25">
      <c r="A17" s="110" t="s">
        <v>326</v>
      </c>
      <c r="B17" s="167">
        <f>+F17+J17+N17+R17</f>
        <v>34748</v>
      </c>
      <c r="C17" s="167">
        <f t="shared" ref="C17:D17" si="5">+G17+K17+O17+S17</f>
        <v>7436</v>
      </c>
      <c r="D17" s="167">
        <f t="shared" si="5"/>
        <v>27312</v>
      </c>
      <c r="E17" s="114"/>
      <c r="F17" s="137">
        <f>+F18+F19+F20</f>
        <v>2063</v>
      </c>
      <c r="G17" s="137">
        <f t="shared" ref="G17:H17" si="6">+G18+G19+G20</f>
        <v>484</v>
      </c>
      <c r="H17" s="137">
        <f t="shared" si="6"/>
        <v>1579</v>
      </c>
      <c r="I17" s="114"/>
      <c r="J17" s="137">
        <f>+J18+J19+J20</f>
        <v>795</v>
      </c>
      <c r="K17" s="137">
        <f t="shared" ref="K17" si="7">+K18+K19+K20</f>
        <v>92</v>
      </c>
      <c r="L17" s="137">
        <f t="shared" ref="L17" si="8">+L18+L19+L20</f>
        <v>703</v>
      </c>
      <c r="M17" s="114"/>
      <c r="N17" s="137">
        <f>+N18+N19+N20</f>
        <v>22805</v>
      </c>
      <c r="O17" s="137">
        <f t="shared" ref="O17" si="9">+O18+O19+O20</f>
        <v>4292</v>
      </c>
      <c r="P17" s="137">
        <f t="shared" ref="P17" si="10">+P18+P19+P20</f>
        <v>18513</v>
      </c>
      <c r="Q17" s="114"/>
      <c r="R17" s="137">
        <f>+R18+R19+R20</f>
        <v>9085</v>
      </c>
      <c r="S17" s="137">
        <f t="shared" ref="S17" si="11">+S18+S19+S20</f>
        <v>2568</v>
      </c>
      <c r="T17" s="137">
        <f t="shared" ref="T17" si="12">+T18+T19+T20</f>
        <v>6517</v>
      </c>
    </row>
    <row r="18" spans="1:23" x14ac:dyDescent="0.25">
      <c r="A18" s="128" t="s">
        <v>6</v>
      </c>
      <c r="B18" s="129">
        <f t="shared" ref="B18:B20" si="13">+F18+J18+N18+R18</f>
        <v>27880</v>
      </c>
      <c r="C18" s="129">
        <f t="shared" ref="C18:C20" si="14">+G18+K18+O18+S18</f>
        <v>5866</v>
      </c>
      <c r="D18" s="129">
        <f t="shared" ref="D18:D20" si="15">+H18+L18+P18+T18</f>
        <v>22014</v>
      </c>
      <c r="E18" s="129"/>
      <c r="F18" s="129">
        <v>1348</v>
      </c>
      <c r="G18" s="129">
        <v>355</v>
      </c>
      <c r="H18" s="129">
        <v>993</v>
      </c>
      <c r="I18" s="129"/>
      <c r="J18" s="129">
        <v>660</v>
      </c>
      <c r="K18" s="129">
        <v>79</v>
      </c>
      <c r="L18" s="129">
        <v>581</v>
      </c>
      <c r="M18" s="129"/>
      <c r="N18" s="129">
        <v>18428</v>
      </c>
      <c r="O18" s="129">
        <v>3364</v>
      </c>
      <c r="P18" s="129">
        <v>15064</v>
      </c>
      <c r="Q18" s="129"/>
      <c r="R18" s="129">
        <v>7444</v>
      </c>
      <c r="S18" s="129">
        <v>2068</v>
      </c>
      <c r="T18" s="129">
        <v>5376</v>
      </c>
      <c r="U18" s="176"/>
      <c r="V18" s="176"/>
      <c r="W18" s="176"/>
    </row>
    <row r="19" spans="1:23" x14ac:dyDescent="0.25">
      <c r="A19" s="128" t="s">
        <v>7</v>
      </c>
      <c r="B19" s="129">
        <f t="shared" si="13"/>
        <v>6396</v>
      </c>
      <c r="C19" s="129">
        <f t="shared" si="14"/>
        <v>1495</v>
      </c>
      <c r="D19" s="129">
        <f t="shared" si="15"/>
        <v>4901</v>
      </c>
      <c r="E19" s="129"/>
      <c r="F19" s="129">
        <v>684</v>
      </c>
      <c r="G19" s="129">
        <v>124</v>
      </c>
      <c r="H19" s="129">
        <v>560</v>
      </c>
      <c r="I19" s="129"/>
      <c r="J19" s="129">
        <v>122</v>
      </c>
      <c r="K19" s="129">
        <v>13</v>
      </c>
      <c r="L19" s="129">
        <v>109</v>
      </c>
      <c r="M19" s="129"/>
      <c r="N19" s="129">
        <v>4029</v>
      </c>
      <c r="O19" s="129">
        <v>873</v>
      </c>
      <c r="P19" s="129">
        <v>3156</v>
      </c>
      <c r="Q19" s="129"/>
      <c r="R19" s="129">
        <v>1561</v>
      </c>
      <c r="S19" s="129">
        <v>485</v>
      </c>
      <c r="T19" s="129">
        <v>1076</v>
      </c>
      <c r="U19" s="176"/>
      <c r="V19" s="176"/>
      <c r="W19" s="176"/>
    </row>
    <row r="20" spans="1:23" x14ac:dyDescent="0.25">
      <c r="A20" s="128" t="s">
        <v>346</v>
      </c>
      <c r="B20" s="129">
        <f t="shared" si="13"/>
        <v>472</v>
      </c>
      <c r="C20" s="129">
        <f t="shared" si="14"/>
        <v>75</v>
      </c>
      <c r="D20" s="129">
        <f t="shared" si="15"/>
        <v>397</v>
      </c>
      <c r="E20" s="129"/>
      <c r="F20" s="129">
        <v>31</v>
      </c>
      <c r="G20" s="129">
        <v>5</v>
      </c>
      <c r="H20" s="129">
        <v>26</v>
      </c>
      <c r="I20" s="129"/>
      <c r="J20" s="129">
        <v>13</v>
      </c>
      <c r="K20" s="129">
        <v>0</v>
      </c>
      <c r="L20" s="129">
        <v>13</v>
      </c>
      <c r="M20" s="129"/>
      <c r="N20" s="129">
        <v>348</v>
      </c>
      <c r="O20" s="129">
        <v>55</v>
      </c>
      <c r="P20" s="129">
        <v>293</v>
      </c>
      <c r="Q20" s="129"/>
      <c r="R20" s="129">
        <v>80</v>
      </c>
      <c r="S20" s="129">
        <v>15</v>
      </c>
      <c r="T20" s="129">
        <v>65</v>
      </c>
      <c r="U20" s="176"/>
      <c r="V20" s="176"/>
      <c r="W20" s="176"/>
    </row>
    <row r="21" spans="1:23" x14ac:dyDescent="0.25">
      <c r="A21" s="110"/>
      <c r="B21" s="129"/>
      <c r="C21" s="129"/>
      <c r="D21" s="129"/>
      <c r="E21" s="129"/>
      <c r="F21" s="129"/>
      <c r="G21" s="129"/>
      <c r="H21" s="129"/>
      <c r="I21" s="129"/>
      <c r="J21" s="129"/>
      <c r="K21" s="129"/>
      <c r="L21" s="129"/>
      <c r="M21" s="129"/>
      <c r="N21" s="129"/>
      <c r="O21" s="129"/>
      <c r="P21" s="129"/>
      <c r="Q21" s="129"/>
      <c r="R21" s="129"/>
      <c r="S21" s="129"/>
      <c r="T21" s="129"/>
    </row>
    <row r="22" spans="1:23" s="93" customFormat="1" x14ac:dyDescent="0.25">
      <c r="A22" s="110" t="s">
        <v>327</v>
      </c>
      <c r="B22" s="167">
        <f>+F22+J22+N22+R22</f>
        <v>18476</v>
      </c>
      <c r="C22" s="167">
        <f t="shared" ref="C22:C24" si="16">+G22+K22+O22+S22</f>
        <v>5684</v>
      </c>
      <c r="D22" s="167">
        <f t="shared" ref="D22:D24" si="17">+H22+L22+P22+T22</f>
        <v>12792</v>
      </c>
      <c r="E22" s="114"/>
      <c r="F22" s="137">
        <f>+F23+F24+F25</f>
        <v>1306</v>
      </c>
      <c r="G22" s="137">
        <f t="shared" ref="G22:H22" si="18">+G23+G24+G25</f>
        <v>449</v>
      </c>
      <c r="H22" s="137">
        <f t="shared" si="18"/>
        <v>857</v>
      </c>
      <c r="I22" s="114"/>
      <c r="J22" s="137">
        <f>+J23+J24+J25</f>
        <v>169</v>
      </c>
      <c r="K22" s="137">
        <f t="shared" ref="K22:L22" si="19">+K23+K24+K25</f>
        <v>23</v>
      </c>
      <c r="L22" s="137">
        <f t="shared" si="19"/>
        <v>146</v>
      </c>
      <c r="M22" s="114"/>
      <c r="N22" s="137">
        <f>+N23+N24+N25</f>
        <v>12095</v>
      </c>
      <c r="O22" s="137">
        <f t="shared" ref="O22:P22" si="20">+O23+O24+O25</f>
        <v>4056</v>
      </c>
      <c r="P22" s="137">
        <f t="shared" si="20"/>
        <v>8039</v>
      </c>
      <c r="Q22" s="114"/>
      <c r="R22" s="137">
        <f>+R23+R24+R25</f>
        <v>4906</v>
      </c>
      <c r="S22" s="137">
        <f t="shared" ref="S22:T22" si="21">+S23+S24+S25</f>
        <v>1156</v>
      </c>
      <c r="T22" s="137">
        <f t="shared" si="21"/>
        <v>3750</v>
      </c>
      <c r="U22" s="190"/>
      <c r="V22" s="190"/>
      <c r="W22" s="190"/>
    </row>
    <row r="23" spans="1:23" x14ac:dyDescent="0.25">
      <c r="A23" s="128" t="s">
        <v>6</v>
      </c>
      <c r="B23" s="129">
        <f t="shared" ref="B23:B24" si="22">+F23+J23+N23+R23</f>
        <v>18080</v>
      </c>
      <c r="C23" s="129">
        <f t="shared" si="16"/>
        <v>5588</v>
      </c>
      <c r="D23" s="129">
        <f t="shared" si="17"/>
        <v>12492</v>
      </c>
      <c r="E23" s="129"/>
      <c r="F23" s="129">
        <v>1256</v>
      </c>
      <c r="G23" s="129">
        <v>442</v>
      </c>
      <c r="H23" s="129">
        <v>814</v>
      </c>
      <c r="I23" s="129"/>
      <c r="J23" s="129">
        <v>165</v>
      </c>
      <c r="K23" s="129">
        <v>23</v>
      </c>
      <c r="L23" s="129">
        <v>142</v>
      </c>
      <c r="M23" s="129"/>
      <c r="N23" s="129">
        <v>11846</v>
      </c>
      <c r="O23" s="129">
        <v>3995</v>
      </c>
      <c r="P23" s="129">
        <v>7851</v>
      </c>
      <c r="Q23" s="129"/>
      <c r="R23" s="129">
        <v>4813</v>
      </c>
      <c r="S23" s="129">
        <v>1128</v>
      </c>
      <c r="T23" s="129">
        <v>3685</v>
      </c>
      <c r="U23" s="176"/>
      <c r="V23" s="176"/>
      <c r="W23" s="176"/>
    </row>
    <row r="24" spans="1:23" x14ac:dyDescent="0.25">
      <c r="A24" s="128" t="s">
        <v>7</v>
      </c>
      <c r="B24" s="129">
        <f t="shared" si="22"/>
        <v>396</v>
      </c>
      <c r="C24" s="129">
        <f t="shared" si="16"/>
        <v>96</v>
      </c>
      <c r="D24" s="129">
        <f t="shared" si="17"/>
        <v>300</v>
      </c>
      <c r="E24" s="129"/>
      <c r="F24" s="129">
        <v>50</v>
      </c>
      <c r="G24" s="129">
        <v>7</v>
      </c>
      <c r="H24" s="129">
        <v>43</v>
      </c>
      <c r="I24" s="129"/>
      <c r="J24" s="129">
        <v>4</v>
      </c>
      <c r="K24" s="129">
        <v>0</v>
      </c>
      <c r="L24" s="129">
        <v>4</v>
      </c>
      <c r="M24" s="129"/>
      <c r="N24" s="129">
        <v>249</v>
      </c>
      <c r="O24" s="129">
        <v>61</v>
      </c>
      <c r="P24" s="129">
        <v>188</v>
      </c>
      <c r="Q24" s="129"/>
      <c r="R24" s="129">
        <v>93</v>
      </c>
      <c r="S24" s="129">
        <v>28</v>
      </c>
      <c r="T24" s="129">
        <v>65</v>
      </c>
      <c r="U24" s="176"/>
      <c r="V24" s="176"/>
      <c r="W24" s="176"/>
    </row>
    <row r="25" spans="1:23" x14ac:dyDescent="0.25">
      <c r="A25" s="132"/>
      <c r="B25" s="127"/>
      <c r="C25" s="127"/>
      <c r="D25" s="127"/>
      <c r="E25" s="191"/>
      <c r="F25" s="127"/>
      <c r="G25" s="127"/>
      <c r="H25" s="127"/>
      <c r="I25" s="191"/>
      <c r="J25" s="127"/>
      <c r="K25" s="127"/>
      <c r="L25" s="127"/>
      <c r="M25" s="191"/>
      <c r="N25" s="127"/>
      <c r="O25" s="127"/>
      <c r="P25" s="127"/>
      <c r="Q25" s="191"/>
      <c r="R25" s="127"/>
      <c r="S25" s="127"/>
      <c r="T25" s="127"/>
    </row>
    <row r="26" spans="1:23" ht="15" customHeight="1" x14ac:dyDescent="0.25">
      <c r="A26" s="432" t="s">
        <v>8</v>
      </c>
      <c r="B26" s="432"/>
      <c r="C26" s="432"/>
      <c r="D26" s="432"/>
      <c r="E26" s="432"/>
      <c r="F26" s="432"/>
      <c r="G26" s="432"/>
      <c r="H26" s="432"/>
      <c r="I26" s="432"/>
      <c r="J26" s="432"/>
      <c r="K26" s="432"/>
      <c r="L26" s="432"/>
      <c r="M26" s="432"/>
      <c r="N26" s="432"/>
      <c r="O26" s="432"/>
      <c r="P26" s="432"/>
      <c r="Q26" s="432"/>
      <c r="R26" s="432"/>
      <c r="S26" s="432"/>
      <c r="T26" s="432"/>
    </row>
    <row r="27" spans="1:23" x14ac:dyDescent="0.25">
      <c r="A27" s="98"/>
      <c r="B27" s="117"/>
      <c r="C27" s="117"/>
      <c r="D27" s="117"/>
      <c r="E27" s="117"/>
      <c r="F27" s="117"/>
      <c r="G27" s="117"/>
      <c r="H27" s="117"/>
      <c r="I27" s="117"/>
      <c r="J27" s="117"/>
      <c r="K27" s="117"/>
      <c r="L27" s="117"/>
      <c r="M27" s="117"/>
      <c r="N27" s="117"/>
      <c r="O27" s="117"/>
      <c r="P27" s="117"/>
      <c r="Q27" s="117"/>
      <c r="R27" s="117"/>
      <c r="S27" s="117"/>
      <c r="T27" s="117"/>
    </row>
    <row r="28" spans="1:23" x14ac:dyDescent="0.25">
      <c r="A28" s="110" t="s">
        <v>0</v>
      </c>
      <c r="B28" s="198">
        <f>+C28+D28</f>
        <v>99.999999999999986</v>
      </c>
      <c r="C28" s="198">
        <f>+C12/B12*100</f>
        <v>24.650533593867426</v>
      </c>
      <c r="D28" s="198">
        <f>+D12/B12*100</f>
        <v>75.349466406132564</v>
      </c>
      <c r="E28" s="198"/>
      <c r="F28" s="198">
        <f>+G28+H28</f>
        <v>100.00000000000001</v>
      </c>
      <c r="G28" s="198">
        <f>+G12/F12*100</f>
        <v>27.693677649154054</v>
      </c>
      <c r="H28" s="198">
        <f>+H12/F12*100</f>
        <v>72.30632235084596</v>
      </c>
      <c r="I28" s="198"/>
      <c r="J28" s="198">
        <f>+K28+L28</f>
        <v>100</v>
      </c>
      <c r="K28" s="198">
        <f>+K12/J12*100</f>
        <v>11.929460580912863</v>
      </c>
      <c r="L28" s="198">
        <f>+L12/J12*100</f>
        <v>88.07053941908714</v>
      </c>
      <c r="M28" s="198"/>
      <c r="N28" s="198">
        <f>+O28+P28</f>
        <v>100</v>
      </c>
      <c r="O28" s="198">
        <f>+O12/N12*100</f>
        <v>23.91977077363897</v>
      </c>
      <c r="P28" s="198">
        <f>+P12/N12*100</f>
        <v>76.080229226361027</v>
      </c>
      <c r="Q28" s="198"/>
      <c r="R28" s="198">
        <f>+S28+T28</f>
        <v>100</v>
      </c>
      <c r="S28" s="198">
        <f>+S12/R12*100</f>
        <v>26.617110999928528</v>
      </c>
      <c r="T28" s="198">
        <f>+T12/R12*100</f>
        <v>73.382889000071472</v>
      </c>
    </row>
    <row r="29" spans="1:23" x14ac:dyDescent="0.25">
      <c r="A29" s="128" t="s">
        <v>6</v>
      </c>
      <c r="B29" s="91">
        <f>+C29+D29</f>
        <v>100</v>
      </c>
      <c r="C29" s="91">
        <f>+C13/B13*100</f>
        <v>24.921671018276761</v>
      </c>
      <c r="D29" s="91">
        <f>+D13/B13*100</f>
        <v>75.078328981723246</v>
      </c>
      <c r="E29" s="91"/>
      <c r="F29" s="91">
        <f>+G29+H29</f>
        <v>100</v>
      </c>
      <c r="G29" s="91">
        <f>+G13/F13*100</f>
        <v>30.606758832565284</v>
      </c>
      <c r="H29" s="91">
        <f>+H13/F13*100</f>
        <v>69.393241167434709</v>
      </c>
      <c r="I29" s="91"/>
      <c r="J29" s="91">
        <f>+K29+L29</f>
        <v>100</v>
      </c>
      <c r="K29" s="91">
        <f>+K13/J13*100</f>
        <v>12.363636363636363</v>
      </c>
      <c r="L29" s="91">
        <f>+L13/J13*100</f>
        <v>87.63636363636364</v>
      </c>
      <c r="M29" s="91"/>
      <c r="N29" s="91">
        <f>+O29+P29</f>
        <v>100</v>
      </c>
      <c r="O29" s="91">
        <f>+O13/N13*100</f>
        <v>24.307987051595429</v>
      </c>
      <c r="P29" s="91">
        <f>+P13/N13*100</f>
        <v>75.692012948404567</v>
      </c>
      <c r="Q29" s="91"/>
      <c r="R29" s="91">
        <f>+S29+T29</f>
        <v>100</v>
      </c>
      <c r="S29" s="91">
        <f>+S13/R13*100</f>
        <v>26.074895977808598</v>
      </c>
      <c r="T29" s="91">
        <f>+T13/R13*100</f>
        <v>73.925104022191405</v>
      </c>
    </row>
    <row r="30" spans="1:23" x14ac:dyDescent="0.25">
      <c r="A30" s="128" t="s">
        <v>7</v>
      </c>
      <c r="B30" s="91">
        <f>+C30+D30</f>
        <v>100</v>
      </c>
      <c r="C30" s="91">
        <f>+C14/B14*100</f>
        <v>23.424617196702002</v>
      </c>
      <c r="D30" s="91">
        <f>+D14/B14*100</f>
        <v>76.575382803297998</v>
      </c>
      <c r="E30" s="91"/>
      <c r="F30" s="91">
        <f>+G30+H30</f>
        <v>99.999999999999986</v>
      </c>
      <c r="G30" s="91">
        <f>+G14/F14*100</f>
        <v>17.847411444141688</v>
      </c>
      <c r="H30" s="91">
        <f>+H14/F14*100</f>
        <v>82.152588555858301</v>
      </c>
      <c r="I30" s="91"/>
      <c r="J30" s="91">
        <f>+K30+L30</f>
        <v>100</v>
      </c>
      <c r="K30" s="91">
        <f>+K14/J14*100</f>
        <v>10.317460317460316</v>
      </c>
      <c r="L30" s="91">
        <f>+L14/J14*100</f>
        <v>89.682539682539684</v>
      </c>
      <c r="M30" s="91"/>
      <c r="N30" s="91">
        <f>+O30+P30</f>
        <v>100</v>
      </c>
      <c r="O30" s="91">
        <f>+O14/N14*100</f>
        <v>21.832632071061244</v>
      </c>
      <c r="P30" s="91">
        <f>+P14/N14*100</f>
        <v>78.167367928938759</v>
      </c>
      <c r="Q30" s="91"/>
      <c r="R30" s="91">
        <f>+S30+T30</f>
        <v>100</v>
      </c>
      <c r="S30" s="91">
        <f>+S14/R14*100</f>
        <v>31.015719467956472</v>
      </c>
      <c r="T30" s="91">
        <f>+T14/R14*100</f>
        <v>68.984280532043528</v>
      </c>
    </row>
    <row r="31" spans="1:23" x14ac:dyDescent="0.25">
      <c r="A31" s="128" t="s">
        <v>346</v>
      </c>
      <c r="B31" s="91">
        <f>+C31+D31</f>
        <v>100</v>
      </c>
      <c r="C31" s="91">
        <f>+C15/B15*100</f>
        <v>15.889830508474576</v>
      </c>
      <c r="D31" s="91">
        <f>+D15/B15*100</f>
        <v>84.110169491525426</v>
      </c>
      <c r="E31" s="91"/>
      <c r="F31" s="91">
        <f>+G31+H31</f>
        <v>100</v>
      </c>
      <c r="G31" s="91">
        <f>+G15/F15*100</f>
        <v>16.129032258064516</v>
      </c>
      <c r="H31" s="91">
        <f>+H15/F15*100</f>
        <v>83.870967741935488</v>
      </c>
      <c r="I31" s="91"/>
      <c r="J31" s="91">
        <f>+K31+L31</f>
        <v>100</v>
      </c>
      <c r="K31" s="91">
        <f>+K15/J15*100</f>
        <v>0</v>
      </c>
      <c r="L31" s="91">
        <f>+L15/J15*100</f>
        <v>100</v>
      </c>
      <c r="M31" s="91"/>
      <c r="N31" s="91">
        <f>+O31+P31</f>
        <v>100</v>
      </c>
      <c r="O31" s="91">
        <f>+O15/N15*100</f>
        <v>15.804597701149426</v>
      </c>
      <c r="P31" s="91">
        <f>+P15/N15*100</f>
        <v>84.195402298850581</v>
      </c>
      <c r="Q31" s="91"/>
      <c r="R31" s="91">
        <f>+S31+T31</f>
        <v>100</v>
      </c>
      <c r="S31" s="91">
        <f>+S15/R15*100</f>
        <v>18.75</v>
      </c>
      <c r="T31" s="91">
        <f>+T15/R15*100</f>
        <v>81.25</v>
      </c>
    </row>
    <row r="32" spans="1:23" x14ac:dyDescent="0.25">
      <c r="A32" s="110"/>
      <c r="B32" s="91"/>
      <c r="C32" s="91"/>
      <c r="D32" s="91"/>
      <c r="E32" s="91"/>
      <c r="F32" s="91"/>
      <c r="G32" s="91"/>
      <c r="H32" s="91"/>
      <c r="I32" s="91"/>
      <c r="J32" s="91"/>
      <c r="K32" s="91"/>
      <c r="L32" s="91"/>
      <c r="M32" s="91"/>
      <c r="N32" s="91"/>
      <c r="O32" s="91"/>
      <c r="P32" s="91"/>
      <c r="Q32" s="91"/>
      <c r="R32" s="91"/>
      <c r="S32" s="91"/>
      <c r="T32" s="91"/>
    </row>
    <row r="33" spans="1:20" s="93" customFormat="1" x14ac:dyDescent="0.25">
      <c r="A33" s="110" t="s">
        <v>326</v>
      </c>
      <c r="B33" s="198">
        <f>+C33+D33</f>
        <v>100</v>
      </c>
      <c r="C33" s="198">
        <f>+C17/B17*100</f>
        <v>21.39979279382986</v>
      </c>
      <c r="D33" s="198">
        <f>+D17/B17*100</f>
        <v>78.60020720617014</v>
      </c>
      <c r="E33" s="198"/>
      <c r="F33" s="198">
        <f>+G33+H33</f>
        <v>100</v>
      </c>
      <c r="G33" s="198">
        <f>+G17/F17*100</f>
        <v>23.460979156568104</v>
      </c>
      <c r="H33" s="198">
        <f>+H17/F17*100</f>
        <v>76.539020843431899</v>
      </c>
      <c r="I33" s="198"/>
      <c r="J33" s="198">
        <f>+K33+L33</f>
        <v>100</v>
      </c>
      <c r="K33" s="198">
        <f>+K17/J17*100</f>
        <v>11.572327044025158</v>
      </c>
      <c r="L33" s="198">
        <f>+L17/J17*100</f>
        <v>88.427672955974842</v>
      </c>
      <c r="M33" s="198"/>
      <c r="N33" s="198">
        <f>+O33+P33</f>
        <v>99.999999999999986</v>
      </c>
      <c r="O33" s="198">
        <f>+O17/N17*100</f>
        <v>18.820434115325586</v>
      </c>
      <c r="P33" s="198">
        <f>+P17/N17*100</f>
        <v>81.179565884674403</v>
      </c>
      <c r="Q33" s="198"/>
      <c r="R33" s="198">
        <f>+S33+T33</f>
        <v>99.999999999999986</v>
      </c>
      <c r="S33" s="198">
        <f>+S17/R17*100</f>
        <v>28.266373142542651</v>
      </c>
      <c r="T33" s="198">
        <f>+T17/R17*100</f>
        <v>71.733626857457338</v>
      </c>
    </row>
    <row r="34" spans="1:20" x14ac:dyDescent="0.25">
      <c r="A34" s="128" t="s">
        <v>6</v>
      </c>
      <c r="B34" s="91">
        <f>+C34+D34</f>
        <v>100</v>
      </c>
      <c r="C34" s="91">
        <f>+C18/B18*100</f>
        <v>21.040172166427546</v>
      </c>
      <c r="D34" s="91">
        <f>+D18/B18*100</f>
        <v>78.959827833572447</v>
      </c>
      <c r="E34" s="91"/>
      <c r="F34" s="91">
        <f>+G34+H34</f>
        <v>100</v>
      </c>
      <c r="G34" s="91">
        <f>+G18/F18*100</f>
        <v>26.335311572700299</v>
      </c>
      <c r="H34" s="91">
        <f>+H18/F18*100</f>
        <v>73.664688427299708</v>
      </c>
      <c r="I34" s="91"/>
      <c r="J34" s="91">
        <f>+K34+L34</f>
        <v>100</v>
      </c>
      <c r="K34" s="91">
        <f>+K18/J18*100</f>
        <v>11.969696969696969</v>
      </c>
      <c r="L34" s="91">
        <f>+L18/J18*100</f>
        <v>88.030303030303031</v>
      </c>
      <c r="M34" s="91"/>
      <c r="N34" s="91">
        <f>+O34+P34</f>
        <v>100</v>
      </c>
      <c r="O34" s="91">
        <f>+O18/N18*100</f>
        <v>18.2548296071196</v>
      </c>
      <c r="P34" s="91">
        <f>+P18/N18*100</f>
        <v>81.745170392880397</v>
      </c>
      <c r="Q34" s="91"/>
      <c r="R34" s="91">
        <f>+S34+T34</f>
        <v>100</v>
      </c>
      <c r="S34" s="91">
        <f>+S18/R18*100</f>
        <v>27.780763030628698</v>
      </c>
      <c r="T34" s="91">
        <f>+T18/R18*100</f>
        <v>72.219236969371309</v>
      </c>
    </row>
    <row r="35" spans="1:20" x14ac:dyDescent="0.25">
      <c r="A35" s="128" t="s">
        <v>7</v>
      </c>
      <c r="B35" s="91">
        <f>+C35+D35</f>
        <v>100</v>
      </c>
      <c r="C35" s="91">
        <f>+C19/B19*100</f>
        <v>23.373983739837399</v>
      </c>
      <c r="D35" s="91">
        <f>+D19/B19*100</f>
        <v>76.626016260162601</v>
      </c>
      <c r="E35" s="91"/>
      <c r="F35" s="91">
        <f>+G35+H35</f>
        <v>100</v>
      </c>
      <c r="G35" s="91">
        <f>+G19/F19*100</f>
        <v>18.128654970760234</v>
      </c>
      <c r="H35" s="91">
        <f>+H19/F19*100</f>
        <v>81.871345029239762</v>
      </c>
      <c r="I35" s="91"/>
      <c r="J35" s="91">
        <f>+K35+L35</f>
        <v>100</v>
      </c>
      <c r="K35" s="91">
        <f>+K19/J19*100</f>
        <v>10.655737704918032</v>
      </c>
      <c r="L35" s="91">
        <f>+L19/J19*100</f>
        <v>89.344262295081961</v>
      </c>
      <c r="M35" s="91"/>
      <c r="N35" s="91">
        <f>+O35+P35</f>
        <v>100</v>
      </c>
      <c r="O35" s="91">
        <f>+O19/N19*100</f>
        <v>21.667907669396872</v>
      </c>
      <c r="P35" s="91">
        <f>+P19/N19*100</f>
        <v>78.332092330603132</v>
      </c>
      <c r="Q35" s="91"/>
      <c r="R35" s="91">
        <f>+S35+T35</f>
        <v>100</v>
      </c>
      <c r="S35" s="91">
        <f>+S19/R19*100</f>
        <v>31.069827033952595</v>
      </c>
      <c r="T35" s="91">
        <f>+T19/R19*100</f>
        <v>68.930172966047408</v>
      </c>
    </row>
    <row r="36" spans="1:20" x14ac:dyDescent="0.25">
      <c r="A36" s="128" t="s">
        <v>346</v>
      </c>
      <c r="B36" s="91">
        <f>+C36+D36</f>
        <v>100</v>
      </c>
      <c r="C36" s="91">
        <f>+C20/B20*100</f>
        <v>15.889830508474576</v>
      </c>
      <c r="D36" s="91">
        <f>+D20/B20*100</f>
        <v>84.110169491525426</v>
      </c>
      <c r="E36" s="91"/>
      <c r="F36" s="91">
        <f>+G36+H36</f>
        <v>100</v>
      </c>
      <c r="G36" s="91">
        <f>+G20/F20*100</f>
        <v>16.129032258064516</v>
      </c>
      <c r="H36" s="91">
        <f>+H20/F20*100</f>
        <v>83.870967741935488</v>
      </c>
      <c r="I36" s="91"/>
      <c r="J36" s="91">
        <f>+K36+L36</f>
        <v>100</v>
      </c>
      <c r="K36" s="91">
        <f>+K20/J20*100</f>
        <v>0</v>
      </c>
      <c r="L36" s="91">
        <f>+L20/J20*100</f>
        <v>100</v>
      </c>
      <c r="M36" s="91"/>
      <c r="N36" s="91">
        <f>+O36+P36</f>
        <v>100</v>
      </c>
      <c r="O36" s="91">
        <f>+O20/N20*100</f>
        <v>15.804597701149426</v>
      </c>
      <c r="P36" s="91">
        <f>+P20/N20*100</f>
        <v>84.195402298850581</v>
      </c>
      <c r="Q36" s="91"/>
      <c r="R36" s="91">
        <f>+S36+T36</f>
        <v>100</v>
      </c>
      <c r="S36" s="91">
        <f>+S20/R20*100</f>
        <v>18.75</v>
      </c>
      <c r="T36" s="91">
        <f>+T20/R20*100</f>
        <v>81.25</v>
      </c>
    </row>
    <row r="37" spans="1:20" x14ac:dyDescent="0.25">
      <c r="A37" s="110"/>
      <c r="B37" s="91"/>
      <c r="C37" s="91"/>
      <c r="D37" s="91"/>
      <c r="E37" s="91"/>
      <c r="F37" s="91"/>
      <c r="G37" s="91"/>
      <c r="H37" s="91"/>
      <c r="I37" s="91"/>
      <c r="J37" s="91"/>
      <c r="K37" s="91"/>
      <c r="L37" s="91"/>
      <c r="M37" s="91"/>
      <c r="N37" s="91"/>
      <c r="O37" s="91"/>
      <c r="P37" s="91"/>
      <c r="Q37" s="91"/>
      <c r="R37" s="91"/>
      <c r="S37" s="91"/>
      <c r="T37" s="91"/>
    </row>
    <row r="38" spans="1:20" s="93" customFormat="1" x14ac:dyDescent="0.25">
      <c r="A38" s="110" t="s">
        <v>327</v>
      </c>
      <c r="B38" s="198">
        <f>+C38+D38</f>
        <v>100</v>
      </c>
      <c r="C38" s="198">
        <f>+C22/B22*100</f>
        <v>30.764234682831781</v>
      </c>
      <c r="D38" s="198">
        <f>+D22/B22*100</f>
        <v>69.235765317168216</v>
      </c>
      <c r="E38" s="198"/>
      <c r="F38" s="198">
        <f>+G38+H38</f>
        <v>100</v>
      </c>
      <c r="G38" s="198">
        <f>+G22/F22*100</f>
        <v>34.379785604900462</v>
      </c>
      <c r="H38" s="198">
        <f>+H22/F22*100</f>
        <v>65.620214395099538</v>
      </c>
      <c r="I38" s="198"/>
      <c r="J38" s="198">
        <f>+K38+L38</f>
        <v>100</v>
      </c>
      <c r="K38" s="198">
        <f>+K22/J22*100</f>
        <v>13.609467455621301</v>
      </c>
      <c r="L38" s="198">
        <f>+L22/J22*100</f>
        <v>86.390532544378701</v>
      </c>
      <c r="M38" s="198"/>
      <c r="N38" s="198">
        <f>+O38+P38</f>
        <v>100</v>
      </c>
      <c r="O38" s="198">
        <f>+O22/N22*100</f>
        <v>33.534518396031416</v>
      </c>
      <c r="P38" s="198">
        <f>+P22/N22*100</f>
        <v>66.465481603968584</v>
      </c>
      <c r="Q38" s="198"/>
      <c r="R38" s="198">
        <f>+S38+T38</f>
        <v>100</v>
      </c>
      <c r="S38" s="198">
        <f>+S22/R22*100</f>
        <v>23.562984101100692</v>
      </c>
      <c r="T38" s="198">
        <f>+T22/R22*100</f>
        <v>76.437015898899304</v>
      </c>
    </row>
    <row r="39" spans="1:20" x14ac:dyDescent="0.25">
      <c r="A39" s="128" t="s">
        <v>6</v>
      </c>
      <c r="B39" s="91">
        <f>+C39+D39</f>
        <v>100</v>
      </c>
      <c r="C39" s="91">
        <f>+C23/B23*100</f>
        <v>30.907079646017699</v>
      </c>
      <c r="D39" s="91">
        <f>+D23/B23*100</f>
        <v>69.092920353982308</v>
      </c>
      <c r="E39" s="91"/>
      <c r="F39" s="91">
        <f>+G39+H39</f>
        <v>100</v>
      </c>
      <c r="G39" s="91">
        <f>+G23/F23*100</f>
        <v>35.191082802547768</v>
      </c>
      <c r="H39" s="91">
        <f>+H23/F23*100</f>
        <v>64.808917197452232</v>
      </c>
      <c r="I39" s="91"/>
      <c r="J39" s="91">
        <f>+K39+L39</f>
        <v>100</v>
      </c>
      <c r="K39" s="91">
        <f>+K23/J23*100</f>
        <v>13.939393939393941</v>
      </c>
      <c r="L39" s="91">
        <f>+L23/J23*100</f>
        <v>86.060606060606062</v>
      </c>
      <c r="M39" s="91"/>
      <c r="N39" s="91">
        <f>+O39+P39</f>
        <v>100</v>
      </c>
      <c r="O39" s="91">
        <f>+O23/N23*100</f>
        <v>33.724463954077329</v>
      </c>
      <c r="P39" s="91">
        <f>+P23/N23*100</f>
        <v>66.275536045922678</v>
      </c>
      <c r="Q39" s="91"/>
      <c r="R39" s="91">
        <f>+S39+T39</f>
        <v>100.00000000000001</v>
      </c>
      <c r="S39" s="91">
        <f>+S23/R23*100</f>
        <v>23.436526075212967</v>
      </c>
      <c r="T39" s="91">
        <f>+T23/R23*100</f>
        <v>76.563473924787047</v>
      </c>
    </row>
    <row r="40" spans="1:20" ht="13.5" thickBot="1" x14ac:dyDescent="0.3">
      <c r="A40" s="133" t="s">
        <v>7</v>
      </c>
      <c r="B40" s="102">
        <f>+C40+D40</f>
        <v>100</v>
      </c>
      <c r="C40" s="102">
        <f>+C24/B24*100</f>
        <v>24.242424242424242</v>
      </c>
      <c r="D40" s="102">
        <f>+D24/B24*100</f>
        <v>75.757575757575751</v>
      </c>
      <c r="E40" s="102"/>
      <c r="F40" s="102">
        <f>+G40+H40</f>
        <v>100</v>
      </c>
      <c r="G40" s="102">
        <f>+G24/F24*100</f>
        <v>14.000000000000002</v>
      </c>
      <c r="H40" s="102">
        <f>+H24/F24*100</f>
        <v>86</v>
      </c>
      <c r="I40" s="102"/>
      <c r="J40" s="102">
        <f>+K40+L40</f>
        <v>100</v>
      </c>
      <c r="K40" s="102">
        <f>+K24/J24*100</f>
        <v>0</v>
      </c>
      <c r="L40" s="102">
        <f>+L24/J24*100</f>
        <v>100</v>
      </c>
      <c r="M40" s="102"/>
      <c r="N40" s="102">
        <f>+O40+P40</f>
        <v>100</v>
      </c>
      <c r="O40" s="102">
        <f>+O24/N24*100</f>
        <v>24.497991967871485</v>
      </c>
      <c r="P40" s="102">
        <f>+P24/N24*100</f>
        <v>75.502008032128515</v>
      </c>
      <c r="Q40" s="102"/>
      <c r="R40" s="102">
        <f>+S40+T40</f>
        <v>100</v>
      </c>
      <c r="S40" s="102">
        <f>+S24/R24*100</f>
        <v>30.107526881720432</v>
      </c>
      <c r="T40" s="102">
        <f>+T24/R24*100</f>
        <v>69.892473118279568</v>
      </c>
    </row>
    <row r="41" spans="1:20" ht="37.5" customHeight="1" x14ac:dyDescent="0.25">
      <c r="A41" s="420" t="s">
        <v>402</v>
      </c>
      <c r="B41" s="420"/>
      <c r="C41" s="420"/>
      <c r="D41" s="420"/>
      <c r="E41" s="420"/>
      <c r="F41" s="420"/>
      <c r="G41" s="420"/>
      <c r="H41" s="420"/>
      <c r="I41" s="420"/>
      <c r="J41" s="420"/>
      <c r="K41" s="420"/>
      <c r="L41" s="420"/>
      <c r="M41" s="420"/>
      <c r="N41" s="420"/>
      <c r="O41" s="420"/>
      <c r="P41" s="420"/>
      <c r="Q41" s="420"/>
      <c r="R41" s="420"/>
      <c r="S41" s="420"/>
      <c r="T41" s="420"/>
    </row>
    <row r="42" spans="1:20" s="265" customFormat="1" ht="12" x14ac:dyDescent="0.25">
      <c r="A42" s="405" t="s">
        <v>378</v>
      </c>
      <c r="B42" s="405"/>
      <c r="C42" s="405"/>
      <c r="D42" s="405"/>
      <c r="E42" s="405"/>
      <c r="F42" s="405"/>
      <c r="G42" s="405"/>
      <c r="H42" s="405"/>
      <c r="I42" s="405"/>
      <c r="J42" s="405"/>
      <c r="K42" s="405"/>
      <c r="L42" s="405"/>
      <c r="M42" s="405"/>
      <c r="N42" s="405"/>
      <c r="O42" s="405"/>
      <c r="P42" s="405"/>
      <c r="Q42" s="405"/>
      <c r="R42" s="405"/>
      <c r="S42" s="405"/>
      <c r="T42" s="405"/>
    </row>
    <row r="43" spans="1:20" x14ac:dyDescent="0.25">
      <c r="A43" s="402" t="s">
        <v>366</v>
      </c>
      <c r="B43" s="402"/>
      <c r="C43" s="402"/>
      <c r="D43" s="402"/>
      <c r="E43" s="402"/>
      <c r="F43" s="402"/>
      <c r="G43" s="402"/>
      <c r="H43" s="402"/>
      <c r="I43" s="402"/>
      <c r="J43" s="402"/>
      <c r="K43" s="402"/>
      <c r="L43" s="402"/>
      <c r="M43" s="402"/>
      <c r="N43" s="402"/>
      <c r="O43" s="402"/>
      <c r="P43" s="402"/>
      <c r="Q43" s="402"/>
      <c r="R43" s="402"/>
      <c r="S43" s="402"/>
      <c r="T43" s="402"/>
    </row>
  </sheetData>
  <mergeCells count="18">
    <mergeCell ref="A42:T42"/>
    <mergeCell ref="N8:P8"/>
    <mergeCell ref="W1:W2"/>
    <mergeCell ref="A10:T10"/>
    <mergeCell ref="A26:T26"/>
    <mergeCell ref="A43:T43"/>
    <mergeCell ref="A41:T41"/>
    <mergeCell ref="A1:T1"/>
    <mergeCell ref="A2:T2"/>
    <mergeCell ref="A3:T3"/>
    <mergeCell ref="A4:T4"/>
    <mergeCell ref="A5:T5"/>
    <mergeCell ref="A6:T6"/>
    <mergeCell ref="A8:A9"/>
    <mergeCell ref="R8:T8"/>
    <mergeCell ref="B8:D8"/>
    <mergeCell ref="F8:H8"/>
    <mergeCell ref="J8:L8"/>
  </mergeCells>
  <hyperlinks>
    <hyperlink ref="W1" location="INDICE!A1" display="INDICE"/>
  </hyperlinks>
  <printOptions horizontalCentered="1"/>
  <pageMargins left="0.70866141732283472" right="0.70866141732283472" top="0.74803149606299213" bottom="0.74803149606299213" header="0.31496062992125984" footer="0.31496062992125984"/>
  <pageSetup scale="8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T40"/>
  <sheetViews>
    <sheetView showGridLines="0" zoomScaleNormal="100" workbookViewId="0">
      <selection activeCell="V25" sqref="V25"/>
    </sheetView>
  </sheetViews>
  <sheetFormatPr baseColWidth="10" defaultRowHeight="12.75" x14ac:dyDescent="0.2"/>
  <cols>
    <col min="1" max="1" width="19.7109375" style="157" customWidth="1"/>
    <col min="2" max="4" width="7.7109375" style="157" customWidth="1"/>
    <col min="5" max="5" width="1.7109375" style="157" customWidth="1"/>
    <col min="6" max="8" width="7.7109375" style="157" customWidth="1"/>
    <col min="9" max="9" width="1.7109375" style="157" customWidth="1"/>
    <col min="10" max="12" width="7.7109375" style="157" customWidth="1"/>
    <col min="13" max="13" width="1.7109375" style="157" customWidth="1"/>
    <col min="14" max="16" width="7.7109375" style="157" customWidth="1"/>
    <col min="17" max="17" width="1.7109375" style="157" customWidth="1"/>
    <col min="18" max="20" width="7.7109375" style="157" customWidth="1"/>
    <col min="21" max="22" width="11.42578125" style="157"/>
    <col min="23" max="23" width="11.140625" style="157" bestFit="1" customWidth="1"/>
    <col min="24" max="24" width="11.42578125" style="157"/>
    <col min="25" max="252" width="11.42578125" style="27"/>
    <col min="253" max="253" width="22.5703125" style="27" customWidth="1"/>
    <col min="254" max="254" width="5.140625" style="27" customWidth="1"/>
    <col min="255" max="255" width="4.42578125" style="27" customWidth="1"/>
    <col min="256" max="256" width="5.5703125" style="27" customWidth="1"/>
    <col min="257" max="257" width="1.7109375" style="27" customWidth="1"/>
    <col min="258" max="258" width="4.140625" style="27" bestFit="1" customWidth="1"/>
    <col min="259" max="259" width="4.42578125" style="27" customWidth="1"/>
    <col min="260" max="260" width="5.28515625" style="27" customWidth="1"/>
    <col min="261" max="261" width="1.7109375" style="27" customWidth="1"/>
    <col min="262" max="262" width="5.42578125" style="27" bestFit="1" customWidth="1"/>
    <col min="263" max="263" width="4.42578125" style="27" customWidth="1"/>
    <col min="264" max="264" width="5.42578125" style="27" customWidth="1"/>
    <col min="265" max="265" width="1.7109375" style="27" customWidth="1"/>
    <col min="266" max="267" width="5" style="27" customWidth="1"/>
    <col min="268" max="268" width="5.42578125" style="27" customWidth="1"/>
    <col min="269" max="508" width="11.42578125" style="27"/>
    <col min="509" max="509" width="22.5703125" style="27" customWidth="1"/>
    <col min="510" max="510" width="5.140625" style="27" customWidth="1"/>
    <col min="511" max="511" width="4.42578125" style="27" customWidth="1"/>
    <col min="512" max="512" width="5.5703125" style="27" customWidth="1"/>
    <col min="513" max="513" width="1.7109375" style="27" customWidth="1"/>
    <col min="514" max="514" width="4.140625" style="27" bestFit="1" customWidth="1"/>
    <col min="515" max="515" width="4.42578125" style="27" customWidth="1"/>
    <col min="516" max="516" width="5.28515625" style="27" customWidth="1"/>
    <col min="517" max="517" width="1.7109375" style="27" customWidth="1"/>
    <col min="518" max="518" width="5.42578125" style="27" bestFit="1" customWidth="1"/>
    <col min="519" max="519" width="4.42578125" style="27" customWidth="1"/>
    <col min="520" max="520" width="5.42578125" style="27" customWidth="1"/>
    <col min="521" max="521" width="1.7109375" style="27" customWidth="1"/>
    <col min="522" max="523" width="5" style="27" customWidth="1"/>
    <col min="524" max="524" width="5.42578125" style="27" customWidth="1"/>
    <col min="525" max="764" width="11.42578125" style="27"/>
    <col min="765" max="765" width="22.5703125" style="27" customWidth="1"/>
    <col min="766" max="766" width="5.140625" style="27" customWidth="1"/>
    <col min="767" max="767" width="4.42578125" style="27" customWidth="1"/>
    <col min="768" max="768" width="5.5703125" style="27" customWidth="1"/>
    <col min="769" max="769" width="1.7109375" style="27" customWidth="1"/>
    <col min="770" max="770" width="4.140625" style="27" bestFit="1" customWidth="1"/>
    <col min="771" max="771" width="4.42578125" style="27" customWidth="1"/>
    <col min="772" max="772" width="5.28515625" style="27" customWidth="1"/>
    <col min="773" max="773" width="1.7109375" style="27" customWidth="1"/>
    <col min="774" max="774" width="5.42578125" style="27" bestFit="1" customWidth="1"/>
    <col min="775" max="775" width="4.42578125" style="27" customWidth="1"/>
    <col min="776" max="776" width="5.42578125" style="27" customWidth="1"/>
    <col min="777" max="777" width="1.7109375" style="27" customWidth="1"/>
    <col min="778" max="779" width="5" style="27" customWidth="1"/>
    <col min="780" max="780" width="5.42578125" style="27" customWidth="1"/>
    <col min="781" max="1020" width="11.42578125" style="27"/>
    <col min="1021" max="1021" width="22.5703125" style="27" customWidth="1"/>
    <col min="1022" max="1022" width="5.140625" style="27" customWidth="1"/>
    <col min="1023" max="1023" width="4.42578125" style="27" customWidth="1"/>
    <col min="1024" max="1024" width="5.5703125" style="27" customWidth="1"/>
    <col min="1025" max="1025" width="1.7109375" style="27" customWidth="1"/>
    <col min="1026" max="1026" width="4.140625" style="27" bestFit="1" customWidth="1"/>
    <col min="1027" max="1027" width="4.42578125" style="27" customWidth="1"/>
    <col min="1028" max="1028" width="5.28515625" style="27" customWidth="1"/>
    <col min="1029" max="1029" width="1.7109375" style="27" customWidth="1"/>
    <col min="1030" max="1030" width="5.42578125" style="27" bestFit="1" customWidth="1"/>
    <col min="1031" max="1031" width="4.42578125" style="27" customWidth="1"/>
    <col min="1032" max="1032" width="5.42578125" style="27" customWidth="1"/>
    <col min="1033" max="1033" width="1.7109375" style="27" customWidth="1"/>
    <col min="1034" max="1035" width="5" style="27" customWidth="1"/>
    <col min="1036" max="1036" width="5.42578125" style="27" customWidth="1"/>
    <col min="1037" max="1276" width="11.42578125" style="27"/>
    <col min="1277" max="1277" width="22.5703125" style="27" customWidth="1"/>
    <col min="1278" max="1278" width="5.140625" style="27" customWidth="1"/>
    <col min="1279" max="1279" width="4.42578125" style="27" customWidth="1"/>
    <col min="1280" max="1280" width="5.5703125" style="27" customWidth="1"/>
    <col min="1281" max="1281" width="1.7109375" style="27" customWidth="1"/>
    <col min="1282" max="1282" width="4.140625" style="27" bestFit="1" customWidth="1"/>
    <col min="1283" max="1283" width="4.42578125" style="27" customWidth="1"/>
    <col min="1284" max="1284" width="5.28515625" style="27" customWidth="1"/>
    <col min="1285" max="1285" width="1.7109375" style="27" customWidth="1"/>
    <col min="1286" max="1286" width="5.42578125" style="27" bestFit="1" customWidth="1"/>
    <col min="1287" max="1287" width="4.42578125" style="27" customWidth="1"/>
    <col min="1288" max="1288" width="5.42578125" style="27" customWidth="1"/>
    <col min="1289" max="1289" width="1.7109375" style="27" customWidth="1"/>
    <col min="1290" max="1291" width="5" style="27" customWidth="1"/>
    <col min="1292" max="1292" width="5.42578125" style="27" customWidth="1"/>
    <col min="1293" max="1532" width="11.42578125" style="27"/>
    <col min="1533" max="1533" width="22.5703125" style="27" customWidth="1"/>
    <col min="1534" max="1534" width="5.140625" style="27" customWidth="1"/>
    <col min="1535" max="1535" width="4.42578125" style="27" customWidth="1"/>
    <col min="1536" max="1536" width="5.5703125" style="27" customWidth="1"/>
    <col min="1537" max="1537" width="1.7109375" style="27" customWidth="1"/>
    <col min="1538" max="1538" width="4.140625" style="27" bestFit="1" customWidth="1"/>
    <col min="1539" max="1539" width="4.42578125" style="27" customWidth="1"/>
    <col min="1540" max="1540" width="5.28515625" style="27" customWidth="1"/>
    <col min="1541" max="1541" width="1.7109375" style="27" customWidth="1"/>
    <col min="1542" max="1542" width="5.42578125" style="27" bestFit="1" customWidth="1"/>
    <col min="1543" max="1543" width="4.42578125" style="27" customWidth="1"/>
    <col min="1544" max="1544" width="5.42578125" style="27" customWidth="1"/>
    <col min="1545" max="1545" width="1.7109375" style="27" customWidth="1"/>
    <col min="1546" max="1547" width="5" style="27" customWidth="1"/>
    <col min="1548" max="1548" width="5.42578125" style="27" customWidth="1"/>
    <col min="1549" max="1788" width="11.42578125" style="27"/>
    <col min="1789" max="1789" width="22.5703125" style="27" customWidth="1"/>
    <col min="1790" max="1790" width="5.140625" style="27" customWidth="1"/>
    <col min="1791" max="1791" width="4.42578125" style="27" customWidth="1"/>
    <col min="1792" max="1792" width="5.5703125" style="27" customWidth="1"/>
    <col min="1793" max="1793" width="1.7109375" style="27" customWidth="1"/>
    <col min="1794" max="1794" width="4.140625" style="27" bestFit="1" customWidth="1"/>
    <col min="1795" max="1795" width="4.42578125" style="27" customWidth="1"/>
    <col min="1796" max="1796" width="5.28515625" style="27" customWidth="1"/>
    <col min="1797" max="1797" width="1.7109375" style="27" customWidth="1"/>
    <col min="1798" max="1798" width="5.42578125" style="27" bestFit="1" customWidth="1"/>
    <col min="1799" max="1799" width="4.42578125" style="27" customWidth="1"/>
    <col min="1800" max="1800" width="5.42578125" style="27" customWidth="1"/>
    <col min="1801" max="1801" width="1.7109375" style="27" customWidth="1"/>
    <col min="1802" max="1803" width="5" style="27" customWidth="1"/>
    <col min="1804" max="1804" width="5.42578125" style="27" customWidth="1"/>
    <col min="1805" max="2044" width="11.42578125" style="27"/>
    <col min="2045" max="2045" width="22.5703125" style="27" customWidth="1"/>
    <col min="2046" max="2046" width="5.140625" style="27" customWidth="1"/>
    <col min="2047" max="2047" width="4.42578125" style="27" customWidth="1"/>
    <col min="2048" max="2048" width="5.5703125" style="27" customWidth="1"/>
    <col min="2049" max="2049" width="1.7109375" style="27" customWidth="1"/>
    <col min="2050" max="2050" width="4.140625" style="27" bestFit="1" customWidth="1"/>
    <col min="2051" max="2051" width="4.42578125" style="27" customWidth="1"/>
    <col min="2052" max="2052" width="5.28515625" style="27" customWidth="1"/>
    <col min="2053" max="2053" width="1.7109375" style="27" customWidth="1"/>
    <col min="2054" max="2054" width="5.42578125" style="27" bestFit="1" customWidth="1"/>
    <col min="2055" max="2055" width="4.42578125" style="27" customWidth="1"/>
    <col min="2056" max="2056" width="5.42578125" style="27" customWidth="1"/>
    <col min="2057" max="2057" width="1.7109375" style="27" customWidth="1"/>
    <col min="2058" max="2059" width="5" style="27" customWidth="1"/>
    <col min="2060" max="2060" width="5.42578125" style="27" customWidth="1"/>
    <col min="2061" max="2300" width="11.42578125" style="27"/>
    <col min="2301" max="2301" width="22.5703125" style="27" customWidth="1"/>
    <col min="2302" max="2302" width="5.140625" style="27" customWidth="1"/>
    <col min="2303" max="2303" width="4.42578125" style="27" customWidth="1"/>
    <col min="2304" max="2304" width="5.5703125" style="27" customWidth="1"/>
    <col min="2305" max="2305" width="1.7109375" style="27" customWidth="1"/>
    <col min="2306" max="2306" width="4.140625" style="27" bestFit="1" customWidth="1"/>
    <col min="2307" max="2307" width="4.42578125" style="27" customWidth="1"/>
    <col min="2308" max="2308" width="5.28515625" style="27" customWidth="1"/>
    <col min="2309" max="2309" width="1.7109375" style="27" customWidth="1"/>
    <col min="2310" max="2310" width="5.42578125" style="27" bestFit="1" customWidth="1"/>
    <col min="2311" max="2311" width="4.42578125" style="27" customWidth="1"/>
    <col min="2312" max="2312" width="5.42578125" style="27" customWidth="1"/>
    <col min="2313" max="2313" width="1.7109375" style="27" customWidth="1"/>
    <col min="2314" max="2315" width="5" style="27" customWidth="1"/>
    <col min="2316" max="2316" width="5.42578125" style="27" customWidth="1"/>
    <col min="2317" max="2556" width="11.42578125" style="27"/>
    <col min="2557" max="2557" width="22.5703125" style="27" customWidth="1"/>
    <col min="2558" max="2558" width="5.140625" style="27" customWidth="1"/>
    <col min="2559" max="2559" width="4.42578125" style="27" customWidth="1"/>
    <col min="2560" max="2560" width="5.5703125" style="27" customWidth="1"/>
    <col min="2561" max="2561" width="1.7109375" style="27" customWidth="1"/>
    <col min="2562" max="2562" width="4.140625" style="27" bestFit="1" customWidth="1"/>
    <col min="2563" max="2563" width="4.42578125" style="27" customWidth="1"/>
    <col min="2564" max="2564" width="5.28515625" style="27" customWidth="1"/>
    <col min="2565" max="2565" width="1.7109375" style="27" customWidth="1"/>
    <col min="2566" max="2566" width="5.42578125" style="27" bestFit="1" customWidth="1"/>
    <col min="2567" max="2567" width="4.42578125" style="27" customWidth="1"/>
    <col min="2568" max="2568" width="5.42578125" style="27" customWidth="1"/>
    <col min="2569" max="2569" width="1.7109375" style="27" customWidth="1"/>
    <col min="2570" max="2571" width="5" style="27" customWidth="1"/>
    <col min="2572" max="2572" width="5.42578125" style="27" customWidth="1"/>
    <col min="2573" max="2812" width="11.42578125" style="27"/>
    <col min="2813" max="2813" width="22.5703125" style="27" customWidth="1"/>
    <col min="2814" max="2814" width="5.140625" style="27" customWidth="1"/>
    <col min="2815" max="2815" width="4.42578125" style="27" customWidth="1"/>
    <col min="2816" max="2816" width="5.5703125" style="27" customWidth="1"/>
    <col min="2817" max="2817" width="1.7109375" style="27" customWidth="1"/>
    <col min="2818" max="2818" width="4.140625" style="27" bestFit="1" customWidth="1"/>
    <col min="2819" max="2819" width="4.42578125" style="27" customWidth="1"/>
    <col min="2820" max="2820" width="5.28515625" style="27" customWidth="1"/>
    <col min="2821" max="2821" width="1.7109375" style="27" customWidth="1"/>
    <col min="2822" max="2822" width="5.42578125" style="27" bestFit="1" customWidth="1"/>
    <col min="2823" max="2823" width="4.42578125" style="27" customWidth="1"/>
    <col min="2824" max="2824" width="5.42578125" style="27" customWidth="1"/>
    <col min="2825" max="2825" width="1.7109375" style="27" customWidth="1"/>
    <col min="2826" max="2827" width="5" style="27" customWidth="1"/>
    <col min="2828" max="2828" width="5.42578125" style="27" customWidth="1"/>
    <col min="2829" max="3068" width="11.42578125" style="27"/>
    <col min="3069" max="3069" width="22.5703125" style="27" customWidth="1"/>
    <col min="3070" max="3070" width="5.140625" style="27" customWidth="1"/>
    <col min="3071" max="3071" width="4.42578125" style="27" customWidth="1"/>
    <col min="3072" max="3072" width="5.5703125" style="27" customWidth="1"/>
    <col min="3073" max="3073" width="1.7109375" style="27" customWidth="1"/>
    <col min="3074" max="3074" width="4.140625" style="27" bestFit="1" customWidth="1"/>
    <col min="3075" max="3075" width="4.42578125" style="27" customWidth="1"/>
    <col min="3076" max="3076" width="5.28515625" style="27" customWidth="1"/>
    <col min="3077" max="3077" width="1.7109375" style="27" customWidth="1"/>
    <col min="3078" max="3078" width="5.42578125" style="27" bestFit="1" customWidth="1"/>
    <col min="3079" max="3079" width="4.42578125" style="27" customWidth="1"/>
    <col min="3080" max="3080" width="5.42578125" style="27" customWidth="1"/>
    <col min="3081" max="3081" width="1.7109375" style="27" customWidth="1"/>
    <col min="3082" max="3083" width="5" style="27" customWidth="1"/>
    <col min="3084" max="3084" width="5.42578125" style="27" customWidth="1"/>
    <col min="3085" max="3324" width="11.42578125" style="27"/>
    <col min="3325" max="3325" width="22.5703125" style="27" customWidth="1"/>
    <col min="3326" max="3326" width="5.140625" style="27" customWidth="1"/>
    <col min="3327" max="3327" width="4.42578125" style="27" customWidth="1"/>
    <col min="3328" max="3328" width="5.5703125" style="27" customWidth="1"/>
    <col min="3329" max="3329" width="1.7109375" style="27" customWidth="1"/>
    <col min="3330" max="3330" width="4.140625" style="27" bestFit="1" customWidth="1"/>
    <col min="3331" max="3331" width="4.42578125" style="27" customWidth="1"/>
    <col min="3332" max="3332" width="5.28515625" style="27" customWidth="1"/>
    <col min="3333" max="3333" width="1.7109375" style="27" customWidth="1"/>
    <col min="3334" max="3334" width="5.42578125" style="27" bestFit="1" customWidth="1"/>
    <col min="3335" max="3335" width="4.42578125" style="27" customWidth="1"/>
    <col min="3336" max="3336" width="5.42578125" style="27" customWidth="1"/>
    <col min="3337" max="3337" width="1.7109375" style="27" customWidth="1"/>
    <col min="3338" max="3339" width="5" style="27" customWidth="1"/>
    <col min="3340" max="3340" width="5.42578125" style="27" customWidth="1"/>
    <col min="3341" max="3580" width="11.42578125" style="27"/>
    <col min="3581" max="3581" width="22.5703125" style="27" customWidth="1"/>
    <col min="3582" max="3582" width="5.140625" style="27" customWidth="1"/>
    <col min="3583" max="3583" width="4.42578125" style="27" customWidth="1"/>
    <col min="3584" max="3584" width="5.5703125" style="27" customWidth="1"/>
    <col min="3585" max="3585" width="1.7109375" style="27" customWidth="1"/>
    <col min="3586" max="3586" width="4.140625" style="27" bestFit="1" customWidth="1"/>
    <col min="3587" max="3587" width="4.42578125" style="27" customWidth="1"/>
    <col min="3588" max="3588" width="5.28515625" style="27" customWidth="1"/>
    <col min="3589" max="3589" width="1.7109375" style="27" customWidth="1"/>
    <col min="3590" max="3590" width="5.42578125" style="27" bestFit="1" customWidth="1"/>
    <col min="3591" max="3591" width="4.42578125" style="27" customWidth="1"/>
    <col min="3592" max="3592" width="5.42578125" style="27" customWidth="1"/>
    <col min="3593" max="3593" width="1.7109375" style="27" customWidth="1"/>
    <col min="3594" max="3595" width="5" style="27" customWidth="1"/>
    <col min="3596" max="3596" width="5.42578125" style="27" customWidth="1"/>
    <col min="3597" max="3836" width="11.42578125" style="27"/>
    <col min="3837" max="3837" width="22.5703125" style="27" customWidth="1"/>
    <col min="3838" max="3838" width="5.140625" style="27" customWidth="1"/>
    <col min="3839" max="3839" width="4.42578125" style="27" customWidth="1"/>
    <col min="3840" max="3840" width="5.5703125" style="27" customWidth="1"/>
    <col min="3841" max="3841" width="1.7109375" style="27" customWidth="1"/>
    <col min="3842" max="3842" width="4.140625" style="27" bestFit="1" customWidth="1"/>
    <col min="3843" max="3843" width="4.42578125" style="27" customWidth="1"/>
    <col min="3844" max="3844" width="5.28515625" style="27" customWidth="1"/>
    <col min="3845" max="3845" width="1.7109375" style="27" customWidth="1"/>
    <col min="3846" max="3846" width="5.42578125" style="27" bestFit="1" customWidth="1"/>
    <col min="3847" max="3847" width="4.42578125" style="27" customWidth="1"/>
    <col min="3848" max="3848" width="5.42578125" style="27" customWidth="1"/>
    <col min="3849" max="3849" width="1.7109375" style="27" customWidth="1"/>
    <col min="3850" max="3851" width="5" style="27" customWidth="1"/>
    <col min="3852" max="3852" width="5.42578125" style="27" customWidth="1"/>
    <col min="3853" max="4092" width="11.42578125" style="27"/>
    <col min="4093" max="4093" width="22.5703125" style="27" customWidth="1"/>
    <col min="4094" max="4094" width="5.140625" style="27" customWidth="1"/>
    <col min="4095" max="4095" width="4.42578125" style="27" customWidth="1"/>
    <col min="4096" max="4096" width="5.5703125" style="27" customWidth="1"/>
    <col min="4097" max="4097" width="1.7109375" style="27" customWidth="1"/>
    <col min="4098" max="4098" width="4.140625" style="27" bestFit="1" customWidth="1"/>
    <col min="4099" max="4099" width="4.42578125" style="27" customWidth="1"/>
    <col min="4100" max="4100" width="5.28515625" style="27" customWidth="1"/>
    <col min="4101" max="4101" width="1.7109375" style="27" customWidth="1"/>
    <col min="4102" max="4102" width="5.42578125" style="27" bestFit="1" customWidth="1"/>
    <col min="4103" max="4103" width="4.42578125" style="27" customWidth="1"/>
    <col min="4104" max="4104" width="5.42578125" style="27" customWidth="1"/>
    <col min="4105" max="4105" width="1.7109375" style="27" customWidth="1"/>
    <col min="4106" max="4107" width="5" style="27" customWidth="1"/>
    <col min="4108" max="4108" width="5.42578125" style="27" customWidth="1"/>
    <col min="4109" max="4348" width="11.42578125" style="27"/>
    <col min="4349" max="4349" width="22.5703125" style="27" customWidth="1"/>
    <col min="4350" max="4350" width="5.140625" style="27" customWidth="1"/>
    <col min="4351" max="4351" width="4.42578125" style="27" customWidth="1"/>
    <col min="4352" max="4352" width="5.5703125" style="27" customWidth="1"/>
    <col min="4353" max="4353" width="1.7109375" style="27" customWidth="1"/>
    <col min="4354" max="4354" width="4.140625" style="27" bestFit="1" customWidth="1"/>
    <col min="4355" max="4355" width="4.42578125" style="27" customWidth="1"/>
    <col min="4356" max="4356" width="5.28515625" style="27" customWidth="1"/>
    <col min="4357" max="4357" width="1.7109375" style="27" customWidth="1"/>
    <col min="4358" max="4358" width="5.42578125" style="27" bestFit="1" customWidth="1"/>
    <col min="4359" max="4359" width="4.42578125" style="27" customWidth="1"/>
    <col min="4360" max="4360" width="5.42578125" style="27" customWidth="1"/>
    <col min="4361" max="4361" width="1.7109375" style="27" customWidth="1"/>
    <col min="4362" max="4363" width="5" style="27" customWidth="1"/>
    <col min="4364" max="4364" width="5.42578125" style="27" customWidth="1"/>
    <col min="4365" max="4604" width="11.42578125" style="27"/>
    <col min="4605" max="4605" width="22.5703125" style="27" customWidth="1"/>
    <col min="4606" max="4606" width="5.140625" style="27" customWidth="1"/>
    <col min="4607" max="4607" width="4.42578125" style="27" customWidth="1"/>
    <col min="4608" max="4608" width="5.5703125" style="27" customWidth="1"/>
    <col min="4609" max="4609" width="1.7109375" style="27" customWidth="1"/>
    <col min="4610" max="4610" width="4.140625" style="27" bestFit="1" customWidth="1"/>
    <col min="4611" max="4611" width="4.42578125" style="27" customWidth="1"/>
    <col min="4612" max="4612" width="5.28515625" style="27" customWidth="1"/>
    <col min="4613" max="4613" width="1.7109375" style="27" customWidth="1"/>
    <col min="4614" max="4614" width="5.42578125" style="27" bestFit="1" customWidth="1"/>
    <col min="4615" max="4615" width="4.42578125" style="27" customWidth="1"/>
    <col min="4616" max="4616" width="5.42578125" style="27" customWidth="1"/>
    <col min="4617" max="4617" width="1.7109375" style="27" customWidth="1"/>
    <col min="4618" max="4619" width="5" style="27" customWidth="1"/>
    <col min="4620" max="4620" width="5.42578125" style="27" customWidth="1"/>
    <col min="4621" max="4860" width="11.42578125" style="27"/>
    <col min="4861" max="4861" width="22.5703125" style="27" customWidth="1"/>
    <col min="4862" max="4862" width="5.140625" style="27" customWidth="1"/>
    <col min="4863" max="4863" width="4.42578125" style="27" customWidth="1"/>
    <col min="4864" max="4864" width="5.5703125" style="27" customWidth="1"/>
    <col min="4865" max="4865" width="1.7109375" style="27" customWidth="1"/>
    <col min="4866" max="4866" width="4.140625" style="27" bestFit="1" customWidth="1"/>
    <col min="4867" max="4867" width="4.42578125" style="27" customWidth="1"/>
    <col min="4868" max="4868" width="5.28515625" style="27" customWidth="1"/>
    <col min="4869" max="4869" width="1.7109375" style="27" customWidth="1"/>
    <col min="4870" max="4870" width="5.42578125" style="27" bestFit="1" customWidth="1"/>
    <col min="4871" max="4871" width="4.42578125" style="27" customWidth="1"/>
    <col min="4872" max="4872" width="5.42578125" style="27" customWidth="1"/>
    <col min="4873" max="4873" width="1.7109375" style="27" customWidth="1"/>
    <col min="4874" max="4875" width="5" style="27" customWidth="1"/>
    <col min="4876" max="4876" width="5.42578125" style="27" customWidth="1"/>
    <col min="4877" max="5116" width="11.42578125" style="27"/>
    <col min="5117" max="5117" width="22.5703125" style="27" customWidth="1"/>
    <col min="5118" max="5118" width="5.140625" style="27" customWidth="1"/>
    <col min="5119" max="5119" width="4.42578125" style="27" customWidth="1"/>
    <col min="5120" max="5120" width="5.5703125" style="27" customWidth="1"/>
    <col min="5121" max="5121" width="1.7109375" style="27" customWidth="1"/>
    <col min="5122" max="5122" width="4.140625" style="27" bestFit="1" customWidth="1"/>
    <col min="5123" max="5123" width="4.42578125" style="27" customWidth="1"/>
    <col min="5124" max="5124" width="5.28515625" style="27" customWidth="1"/>
    <col min="5125" max="5125" width="1.7109375" style="27" customWidth="1"/>
    <col min="5126" max="5126" width="5.42578125" style="27" bestFit="1" customWidth="1"/>
    <col min="5127" max="5127" width="4.42578125" style="27" customWidth="1"/>
    <col min="5128" max="5128" width="5.42578125" style="27" customWidth="1"/>
    <col min="5129" max="5129" width="1.7109375" style="27" customWidth="1"/>
    <col min="5130" max="5131" width="5" style="27" customWidth="1"/>
    <col min="5132" max="5132" width="5.42578125" style="27" customWidth="1"/>
    <col min="5133" max="5372" width="11.42578125" style="27"/>
    <col min="5373" max="5373" width="22.5703125" style="27" customWidth="1"/>
    <col min="5374" max="5374" width="5.140625" style="27" customWidth="1"/>
    <col min="5375" max="5375" width="4.42578125" style="27" customWidth="1"/>
    <col min="5376" max="5376" width="5.5703125" style="27" customWidth="1"/>
    <col min="5377" max="5377" width="1.7109375" style="27" customWidth="1"/>
    <col min="5378" max="5378" width="4.140625" style="27" bestFit="1" customWidth="1"/>
    <col min="5379" max="5379" width="4.42578125" style="27" customWidth="1"/>
    <col min="5380" max="5380" width="5.28515625" style="27" customWidth="1"/>
    <col min="5381" max="5381" width="1.7109375" style="27" customWidth="1"/>
    <col min="5382" max="5382" width="5.42578125" style="27" bestFit="1" customWidth="1"/>
    <col min="5383" max="5383" width="4.42578125" style="27" customWidth="1"/>
    <col min="5384" max="5384" width="5.42578125" style="27" customWidth="1"/>
    <col min="5385" max="5385" width="1.7109375" style="27" customWidth="1"/>
    <col min="5386" max="5387" width="5" style="27" customWidth="1"/>
    <col min="5388" max="5388" width="5.42578125" style="27" customWidth="1"/>
    <col min="5389" max="5628" width="11.42578125" style="27"/>
    <col min="5629" max="5629" width="22.5703125" style="27" customWidth="1"/>
    <col min="5630" max="5630" width="5.140625" style="27" customWidth="1"/>
    <col min="5631" max="5631" width="4.42578125" style="27" customWidth="1"/>
    <col min="5632" max="5632" width="5.5703125" style="27" customWidth="1"/>
    <col min="5633" max="5633" width="1.7109375" style="27" customWidth="1"/>
    <col min="5634" max="5634" width="4.140625" style="27" bestFit="1" customWidth="1"/>
    <col min="5635" max="5635" width="4.42578125" style="27" customWidth="1"/>
    <col min="5636" max="5636" width="5.28515625" style="27" customWidth="1"/>
    <col min="5637" max="5637" width="1.7109375" style="27" customWidth="1"/>
    <col min="5638" max="5638" width="5.42578125" style="27" bestFit="1" customWidth="1"/>
    <col min="5639" max="5639" width="4.42578125" style="27" customWidth="1"/>
    <col min="5640" max="5640" width="5.42578125" style="27" customWidth="1"/>
    <col min="5641" max="5641" width="1.7109375" style="27" customWidth="1"/>
    <col min="5642" max="5643" width="5" style="27" customWidth="1"/>
    <col min="5644" max="5644" width="5.42578125" style="27" customWidth="1"/>
    <col min="5645" max="5884" width="11.42578125" style="27"/>
    <col min="5885" max="5885" width="22.5703125" style="27" customWidth="1"/>
    <col min="5886" max="5886" width="5.140625" style="27" customWidth="1"/>
    <col min="5887" max="5887" width="4.42578125" style="27" customWidth="1"/>
    <col min="5888" max="5888" width="5.5703125" style="27" customWidth="1"/>
    <col min="5889" max="5889" width="1.7109375" style="27" customWidth="1"/>
    <col min="5890" max="5890" width="4.140625" style="27" bestFit="1" customWidth="1"/>
    <col min="5891" max="5891" width="4.42578125" style="27" customWidth="1"/>
    <col min="5892" max="5892" width="5.28515625" style="27" customWidth="1"/>
    <col min="5893" max="5893" width="1.7109375" style="27" customWidth="1"/>
    <col min="5894" max="5894" width="5.42578125" style="27" bestFit="1" customWidth="1"/>
    <col min="5895" max="5895" width="4.42578125" style="27" customWidth="1"/>
    <col min="5896" max="5896" width="5.42578125" style="27" customWidth="1"/>
    <col min="5897" max="5897" width="1.7109375" style="27" customWidth="1"/>
    <col min="5898" max="5899" width="5" style="27" customWidth="1"/>
    <col min="5900" max="5900" width="5.42578125" style="27" customWidth="1"/>
    <col min="5901" max="6140" width="11.42578125" style="27"/>
    <col min="6141" max="6141" width="22.5703125" style="27" customWidth="1"/>
    <col min="6142" max="6142" width="5.140625" style="27" customWidth="1"/>
    <col min="6143" max="6143" width="4.42578125" style="27" customWidth="1"/>
    <col min="6144" max="6144" width="5.5703125" style="27" customWidth="1"/>
    <col min="6145" max="6145" width="1.7109375" style="27" customWidth="1"/>
    <col min="6146" max="6146" width="4.140625" style="27" bestFit="1" customWidth="1"/>
    <col min="6147" max="6147" width="4.42578125" style="27" customWidth="1"/>
    <col min="6148" max="6148" width="5.28515625" style="27" customWidth="1"/>
    <col min="6149" max="6149" width="1.7109375" style="27" customWidth="1"/>
    <col min="6150" max="6150" width="5.42578125" style="27" bestFit="1" customWidth="1"/>
    <col min="6151" max="6151" width="4.42578125" style="27" customWidth="1"/>
    <col min="6152" max="6152" width="5.42578125" style="27" customWidth="1"/>
    <col min="6153" max="6153" width="1.7109375" style="27" customWidth="1"/>
    <col min="6154" max="6155" width="5" style="27" customWidth="1"/>
    <col min="6156" max="6156" width="5.42578125" style="27" customWidth="1"/>
    <col min="6157" max="6396" width="11.42578125" style="27"/>
    <col min="6397" max="6397" width="22.5703125" style="27" customWidth="1"/>
    <col min="6398" max="6398" width="5.140625" style="27" customWidth="1"/>
    <col min="6399" max="6399" width="4.42578125" style="27" customWidth="1"/>
    <col min="6400" max="6400" width="5.5703125" style="27" customWidth="1"/>
    <col min="6401" max="6401" width="1.7109375" style="27" customWidth="1"/>
    <col min="6402" max="6402" width="4.140625" style="27" bestFit="1" customWidth="1"/>
    <col min="6403" max="6403" width="4.42578125" style="27" customWidth="1"/>
    <col min="6404" max="6404" width="5.28515625" style="27" customWidth="1"/>
    <col min="6405" max="6405" width="1.7109375" style="27" customWidth="1"/>
    <col min="6406" max="6406" width="5.42578125" style="27" bestFit="1" customWidth="1"/>
    <col min="6407" max="6407" width="4.42578125" style="27" customWidth="1"/>
    <col min="6408" max="6408" width="5.42578125" style="27" customWidth="1"/>
    <col min="6409" max="6409" width="1.7109375" style="27" customWidth="1"/>
    <col min="6410" max="6411" width="5" style="27" customWidth="1"/>
    <col min="6412" max="6412" width="5.42578125" style="27" customWidth="1"/>
    <col min="6413" max="6652" width="11.42578125" style="27"/>
    <col min="6653" max="6653" width="22.5703125" style="27" customWidth="1"/>
    <col min="6654" max="6654" width="5.140625" style="27" customWidth="1"/>
    <col min="6655" max="6655" width="4.42578125" style="27" customWidth="1"/>
    <col min="6656" max="6656" width="5.5703125" style="27" customWidth="1"/>
    <col min="6657" max="6657" width="1.7109375" style="27" customWidth="1"/>
    <col min="6658" max="6658" width="4.140625" style="27" bestFit="1" customWidth="1"/>
    <col min="6659" max="6659" width="4.42578125" style="27" customWidth="1"/>
    <col min="6660" max="6660" width="5.28515625" style="27" customWidth="1"/>
    <col min="6661" max="6661" width="1.7109375" style="27" customWidth="1"/>
    <col min="6662" max="6662" width="5.42578125" style="27" bestFit="1" customWidth="1"/>
    <col min="6663" max="6663" width="4.42578125" style="27" customWidth="1"/>
    <col min="6664" max="6664" width="5.42578125" style="27" customWidth="1"/>
    <col min="6665" max="6665" width="1.7109375" style="27" customWidth="1"/>
    <col min="6666" max="6667" width="5" style="27" customWidth="1"/>
    <col min="6668" max="6668" width="5.42578125" style="27" customWidth="1"/>
    <col min="6669" max="6908" width="11.42578125" style="27"/>
    <col min="6909" max="6909" width="22.5703125" style="27" customWidth="1"/>
    <col min="6910" max="6910" width="5.140625" style="27" customWidth="1"/>
    <col min="6911" max="6911" width="4.42578125" style="27" customWidth="1"/>
    <col min="6912" max="6912" width="5.5703125" style="27" customWidth="1"/>
    <col min="6913" max="6913" width="1.7109375" style="27" customWidth="1"/>
    <col min="6914" max="6914" width="4.140625" style="27" bestFit="1" customWidth="1"/>
    <col min="6915" max="6915" width="4.42578125" style="27" customWidth="1"/>
    <col min="6916" max="6916" width="5.28515625" style="27" customWidth="1"/>
    <col min="6917" max="6917" width="1.7109375" style="27" customWidth="1"/>
    <col min="6918" max="6918" width="5.42578125" style="27" bestFit="1" customWidth="1"/>
    <col min="6919" max="6919" width="4.42578125" style="27" customWidth="1"/>
    <col min="6920" max="6920" width="5.42578125" style="27" customWidth="1"/>
    <col min="6921" max="6921" width="1.7109375" style="27" customWidth="1"/>
    <col min="6922" max="6923" width="5" style="27" customWidth="1"/>
    <col min="6924" max="6924" width="5.42578125" style="27" customWidth="1"/>
    <col min="6925" max="7164" width="11.42578125" style="27"/>
    <col min="7165" max="7165" width="22.5703125" style="27" customWidth="1"/>
    <col min="7166" max="7166" width="5.140625" style="27" customWidth="1"/>
    <col min="7167" max="7167" width="4.42578125" style="27" customWidth="1"/>
    <col min="7168" max="7168" width="5.5703125" style="27" customWidth="1"/>
    <col min="7169" max="7169" width="1.7109375" style="27" customWidth="1"/>
    <col min="7170" max="7170" width="4.140625" style="27" bestFit="1" customWidth="1"/>
    <col min="7171" max="7171" width="4.42578125" style="27" customWidth="1"/>
    <col min="7172" max="7172" width="5.28515625" style="27" customWidth="1"/>
    <col min="7173" max="7173" width="1.7109375" style="27" customWidth="1"/>
    <col min="7174" max="7174" width="5.42578125" style="27" bestFit="1" customWidth="1"/>
    <col min="7175" max="7175" width="4.42578125" style="27" customWidth="1"/>
    <col min="7176" max="7176" width="5.42578125" style="27" customWidth="1"/>
    <col min="7177" max="7177" width="1.7109375" style="27" customWidth="1"/>
    <col min="7178" max="7179" width="5" style="27" customWidth="1"/>
    <col min="7180" max="7180" width="5.42578125" style="27" customWidth="1"/>
    <col min="7181" max="7420" width="11.42578125" style="27"/>
    <col min="7421" max="7421" width="22.5703125" style="27" customWidth="1"/>
    <col min="7422" max="7422" width="5.140625" style="27" customWidth="1"/>
    <col min="7423" max="7423" width="4.42578125" style="27" customWidth="1"/>
    <col min="7424" max="7424" width="5.5703125" style="27" customWidth="1"/>
    <col min="7425" max="7425" width="1.7109375" style="27" customWidth="1"/>
    <col min="7426" max="7426" width="4.140625" style="27" bestFit="1" customWidth="1"/>
    <col min="7427" max="7427" width="4.42578125" style="27" customWidth="1"/>
    <col min="7428" max="7428" width="5.28515625" style="27" customWidth="1"/>
    <col min="7429" max="7429" width="1.7109375" style="27" customWidth="1"/>
    <col min="7430" max="7430" width="5.42578125" style="27" bestFit="1" customWidth="1"/>
    <col min="7431" max="7431" width="4.42578125" style="27" customWidth="1"/>
    <col min="7432" max="7432" width="5.42578125" style="27" customWidth="1"/>
    <col min="7433" max="7433" width="1.7109375" style="27" customWidth="1"/>
    <col min="7434" max="7435" width="5" style="27" customWidth="1"/>
    <col min="7436" max="7436" width="5.42578125" style="27" customWidth="1"/>
    <col min="7437" max="7676" width="11.42578125" style="27"/>
    <col min="7677" max="7677" width="22.5703125" style="27" customWidth="1"/>
    <col min="7678" max="7678" width="5.140625" style="27" customWidth="1"/>
    <col min="7679" max="7679" width="4.42578125" style="27" customWidth="1"/>
    <col min="7680" max="7680" width="5.5703125" style="27" customWidth="1"/>
    <col min="7681" max="7681" width="1.7109375" style="27" customWidth="1"/>
    <col min="7682" max="7682" width="4.140625" style="27" bestFit="1" customWidth="1"/>
    <col min="7683" max="7683" width="4.42578125" style="27" customWidth="1"/>
    <col min="7684" max="7684" width="5.28515625" style="27" customWidth="1"/>
    <col min="7685" max="7685" width="1.7109375" style="27" customWidth="1"/>
    <col min="7686" max="7686" width="5.42578125" style="27" bestFit="1" customWidth="1"/>
    <col min="7687" max="7687" width="4.42578125" style="27" customWidth="1"/>
    <col min="7688" max="7688" width="5.42578125" style="27" customWidth="1"/>
    <col min="7689" max="7689" width="1.7109375" style="27" customWidth="1"/>
    <col min="7690" max="7691" width="5" style="27" customWidth="1"/>
    <col min="7692" max="7692" width="5.42578125" style="27" customWidth="1"/>
    <col min="7693" max="7932" width="11.42578125" style="27"/>
    <col min="7933" max="7933" width="22.5703125" style="27" customWidth="1"/>
    <col min="7934" max="7934" width="5.140625" style="27" customWidth="1"/>
    <col min="7935" max="7935" width="4.42578125" style="27" customWidth="1"/>
    <col min="7936" max="7936" width="5.5703125" style="27" customWidth="1"/>
    <col min="7937" max="7937" width="1.7109375" style="27" customWidth="1"/>
    <col min="7938" max="7938" width="4.140625" style="27" bestFit="1" customWidth="1"/>
    <col min="7939" max="7939" width="4.42578125" style="27" customWidth="1"/>
    <col min="7940" max="7940" width="5.28515625" style="27" customWidth="1"/>
    <col min="7941" max="7941" width="1.7109375" style="27" customWidth="1"/>
    <col min="7942" max="7942" width="5.42578125" style="27" bestFit="1" customWidth="1"/>
    <col min="7943" max="7943" width="4.42578125" style="27" customWidth="1"/>
    <col min="7944" max="7944" width="5.42578125" style="27" customWidth="1"/>
    <col min="7945" max="7945" width="1.7109375" style="27" customWidth="1"/>
    <col min="7946" max="7947" width="5" style="27" customWidth="1"/>
    <col min="7948" max="7948" width="5.42578125" style="27" customWidth="1"/>
    <col min="7949" max="8188" width="11.42578125" style="27"/>
    <col min="8189" max="8189" width="22.5703125" style="27" customWidth="1"/>
    <col min="8190" max="8190" width="5.140625" style="27" customWidth="1"/>
    <col min="8191" max="8191" width="4.42578125" style="27" customWidth="1"/>
    <col min="8192" max="8192" width="5.5703125" style="27" customWidth="1"/>
    <col min="8193" max="8193" width="1.7109375" style="27" customWidth="1"/>
    <col min="8194" max="8194" width="4.140625" style="27" bestFit="1" customWidth="1"/>
    <col min="8195" max="8195" width="4.42578125" style="27" customWidth="1"/>
    <col min="8196" max="8196" width="5.28515625" style="27" customWidth="1"/>
    <col min="8197" max="8197" width="1.7109375" style="27" customWidth="1"/>
    <col min="8198" max="8198" width="5.42578125" style="27" bestFit="1" customWidth="1"/>
    <col min="8199" max="8199" width="4.42578125" style="27" customWidth="1"/>
    <col min="8200" max="8200" width="5.42578125" style="27" customWidth="1"/>
    <col min="8201" max="8201" width="1.7109375" style="27" customWidth="1"/>
    <col min="8202" max="8203" width="5" style="27" customWidth="1"/>
    <col min="8204" max="8204" width="5.42578125" style="27" customWidth="1"/>
    <col min="8205" max="8444" width="11.42578125" style="27"/>
    <col min="8445" max="8445" width="22.5703125" style="27" customWidth="1"/>
    <col min="8446" max="8446" width="5.140625" style="27" customWidth="1"/>
    <col min="8447" max="8447" width="4.42578125" style="27" customWidth="1"/>
    <col min="8448" max="8448" width="5.5703125" style="27" customWidth="1"/>
    <col min="8449" max="8449" width="1.7109375" style="27" customWidth="1"/>
    <col min="8450" max="8450" width="4.140625" style="27" bestFit="1" customWidth="1"/>
    <col min="8451" max="8451" width="4.42578125" style="27" customWidth="1"/>
    <col min="8452" max="8452" width="5.28515625" style="27" customWidth="1"/>
    <col min="8453" max="8453" width="1.7109375" style="27" customWidth="1"/>
    <col min="8454" max="8454" width="5.42578125" style="27" bestFit="1" customWidth="1"/>
    <col min="8455" max="8455" width="4.42578125" style="27" customWidth="1"/>
    <col min="8456" max="8456" width="5.42578125" style="27" customWidth="1"/>
    <col min="8457" max="8457" width="1.7109375" style="27" customWidth="1"/>
    <col min="8458" max="8459" width="5" style="27" customWidth="1"/>
    <col min="8460" max="8460" width="5.42578125" style="27" customWidth="1"/>
    <col min="8461" max="8700" width="11.42578125" style="27"/>
    <col min="8701" max="8701" width="22.5703125" style="27" customWidth="1"/>
    <col min="8702" max="8702" width="5.140625" style="27" customWidth="1"/>
    <col min="8703" max="8703" width="4.42578125" style="27" customWidth="1"/>
    <col min="8704" max="8704" width="5.5703125" style="27" customWidth="1"/>
    <col min="8705" max="8705" width="1.7109375" style="27" customWidth="1"/>
    <col min="8706" max="8706" width="4.140625" style="27" bestFit="1" customWidth="1"/>
    <col min="8707" max="8707" width="4.42578125" style="27" customWidth="1"/>
    <col min="8708" max="8708" width="5.28515625" style="27" customWidth="1"/>
    <col min="8709" max="8709" width="1.7109375" style="27" customWidth="1"/>
    <col min="8710" max="8710" width="5.42578125" style="27" bestFit="1" customWidth="1"/>
    <col min="8711" max="8711" width="4.42578125" style="27" customWidth="1"/>
    <col min="8712" max="8712" width="5.42578125" style="27" customWidth="1"/>
    <col min="8713" max="8713" width="1.7109375" style="27" customWidth="1"/>
    <col min="8714" max="8715" width="5" style="27" customWidth="1"/>
    <col min="8716" max="8716" width="5.42578125" style="27" customWidth="1"/>
    <col min="8717" max="8956" width="11.42578125" style="27"/>
    <col min="8957" max="8957" width="22.5703125" style="27" customWidth="1"/>
    <col min="8958" max="8958" width="5.140625" style="27" customWidth="1"/>
    <col min="8959" max="8959" width="4.42578125" style="27" customWidth="1"/>
    <col min="8960" max="8960" width="5.5703125" style="27" customWidth="1"/>
    <col min="8961" max="8961" width="1.7109375" style="27" customWidth="1"/>
    <col min="8962" max="8962" width="4.140625" style="27" bestFit="1" customWidth="1"/>
    <col min="8963" max="8963" width="4.42578125" style="27" customWidth="1"/>
    <col min="8964" max="8964" width="5.28515625" style="27" customWidth="1"/>
    <col min="8965" max="8965" width="1.7109375" style="27" customWidth="1"/>
    <col min="8966" max="8966" width="5.42578125" style="27" bestFit="1" customWidth="1"/>
    <col min="8967" max="8967" width="4.42578125" style="27" customWidth="1"/>
    <col min="8968" max="8968" width="5.42578125" style="27" customWidth="1"/>
    <col min="8969" max="8969" width="1.7109375" style="27" customWidth="1"/>
    <col min="8970" max="8971" width="5" style="27" customWidth="1"/>
    <col min="8972" max="8972" width="5.42578125" style="27" customWidth="1"/>
    <col min="8973" max="9212" width="11.42578125" style="27"/>
    <col min="9213" max="9213" width="22.5703125" style="27" customWidth="1"/>
    <col min="9214" max="9214" width="5.140625" style="27" customWidth="1"/>
    <col min="9215" max="9215" width="4.42578125" style="27" customWidth="1"/>
    <col min="9216" max="9216" width="5.5703125" style="27" customWidth="1"/>
    <col min="9217" max="9217" width="1.7109375" style="27" customWidth="1"/>
    <col min="9218" max="9218" width="4.140625" style="27" bestFit="1" customWidth="1"/>
    <col min="9219" max="9219" width="4.42578125" style="27" customWidth="1"/>
    <col min="9220" max="9220" width="5.28515625" style="27" customWidth="1"/>
    <col min="9221" max="9221" width="1.7109375" style="27" customWidth="1"/>
    <col min="9222" max="9222" width="5.42578125" style="27" bestFit="1" customWidth="1"/>
    <col min="9223" max="9223" width="4.42578125" style="27" customWidth="1"/>
    <col min="9224" max="9224" width="5.42578125" style="27" customWidth="1"/>
    <col min="9225" max="9225" width="1.7109375" style="27" customWidth="1"/>
    <col min="9226" max="9227" width="5" style="27" customWidth="1"/>
    <col min="9228" max="9228" width="5.42578125" style="27" customWidth="1"/>
    <col min="9229" max="9468" width="11.42578125" style="27"/>
    <col min="9469" max="9469" width="22.5703125" style="27" customWidth="1"/>
    <col min="9470" max="9470" width="5.140625" style="27" customWidth="1"/>
    <col min="9471" max="9471" width="4.42578125" style="27" customWidth="1"/>
    <col min="9472" max="9472" width="5.5703125" style="27" customWidth="1"/>
    <col min="9473" max="9473" width="1.7109375" style="27" customWidth="1"/>
    <col min="9474" max="9474" width="4.140625" style="27" bestFit="1" customWidth="1"/>
    <col min="9475" max="9475" width="4.42578125" style="27" customWidth="1"/>
    <col min="9476" max="9476" width="5.28515625" style="27" customWidth="1"/>
    <col min="9477" max="9477" width="1.7109375" style="27" customWidth="1"/>
    <col min="9478" max="9478" width="5.42578125" style="27" bestFit="1" customWidth="1"/>
    <col min="9479" max="9479" width="4.42578125" style="27" customWidth="1"/>
    <col min="9480" max="9480" width="5.42578125" style="27" customWidth="1"/>
    <col min="9481" max="9481" width="1.7109375" style="27" customWidth="1"/>
    <col min="9482" max="9483" width="5" style="27" customWidth="1"/>
    <col min="9484" max="9484" width="5.42578125" style="27" customWidth="1"/>
    <col min="9485" max="9724" width="11.42578125" style="27"/>
    <col min="9725" max="9725" width="22.5703125" style="27" customWidth="1"/>
    <col min="9726" max="9726" width="5.140625" style="27" customWidth="1"/>
    <col min="9727" max="9727" width="4.42578125" style="27" customWidth="1"/>
    <col min="9728" max="9728" width="5.5703125" style="27" customWidth="1"/>
    <col min="9729" max="9729" width="1.7109375" style="27" customWidth="1"/>
    <col min="9730" max="9730" width="4.140625" style="27" bestFit="1" customWidth="1"/>
    <col min="9731" max="9731" width="4.42578125" style="27" customWidth="1"/>
    <col min="9732" max="9732" width="5.28515625" style="27" customWidth="1"/>
    <col min="9733" max="9733" width="1.7109375" style="27" customWidth="1"/>
    <col min="9734" max="9734" width="5.42578125" style="27" bestFit="1" customWidth="1"/>
    <col min="9735" max="9735" width="4.42578125" style="27" customWidth="1"/>
    <col min="9736" max="9736" width="5.42578125" style="27" customWidth="1"/>
    <col min="9737" max="9737" width="1.7109375" style="27" customWidth="1"/>
    <col min="9738" max="9739" width="5" style="27" customWidth="1"/>
    <col min="9740" max="9740" width="5.42578125" style="27" customWidth="1"/>
    <col min="9741" max="9980" width="11.42578125" style="27"/>
    <col min="9981" max="9981" width="22.5703125" style="27" customWidth="1"/>
    <col min="9982" max="9982" width="5.140625" style="27" customWidth="1"/>
    <col min="9983" max="9983" width="4.42578125" style="27" customWidth="1"/>
    <col min="9984" max="9984" width="5.5703125" style="27" customWidth="1"/>
    <col min="9985" max="9985" width="1.7109375" style="27" customWidth="1"/>
    <col min="9986" max="9986" width="4.140625" style="27" bestFit="1" customWidth="1"/>
    <col min="9987" max="9987" width="4.42578125" style="27" customWidth="1"/>
    <col min="9988" max="9988" width="5.28515625" style="27" customWidth="1"/>
    <col min="9989" max="9989" width="1.7109375" style="27" customWidth="1"/>
    <col min="9990" max="9990" width="5.42578125" style="27" bestFit="1" customWidth="1"/>
    <col min="9991" max="9991" width="4.42578125" style="27" customWidth="1"/>
    <col min="9992" max="9992" width="5.42578125" style="27" customWidth="1"/>
    <col min="9993" max="9993" width="1.7109375" style="27" customWidth="1"/>
    <col min="9994" max="9995" width="5" style="27" customWidth="1"/>
    <col min="9996" max="9996" width="5.42578125" style="27" customWidth="1"/>
    <col min="9997" max="10236" width="11.42578125" style="27"/>
    <col min="10237" max="10237" width="22.5703125" style="27" customWidth="1"/>
    <col min="10238" max="10238" width="5.140625" style="27" customWidth="1"/>
    <col min="10239" max="10239" width="4.42578125" style="27" customWidth="1"/>
    <col min="10240" max="10240" width="5.5703125" style="27" customWidth="1"/>
    <col min="10241" max="10241" width="1.7109375" style="27" customWidth="1"/>
    <col min="10242" max="10242" width="4.140625" style="27" bestFit="1" customWidth="1"/>
    <col min="10243" max="10243" width="4.42578125" style="27" customWidth="1"/>
    <col min="10244" max="10244" width="5.28515625" style="27" customWidth="1"/>
    <col min="10245" max="10245" width="1.7109375" style="27" customWidth="1"/>
    <col min="10246" max="10246" width="5.42578125" style="27" bestFit="1" customWidth="1"/>
    <col min="10247" max="10247" width="4.42578125" style="27" customWidth="1"/>
    <col min="10248" max="10248" width="5.42578125" style="27" customWidth="1"/>
    <col min="10249" max="10249" width="1.7109375" style="27" customWidth="1"/>
    <col min="10250" max="10251" width="5" style="27" customWidth="1"/>
    <col min="10252" max="10252" width="5.42578125" style="27" customWidth="1"/>
    <col min="10253" max="10492" width="11.42578125" style="27"/>
    <col min="10493" max="10493" width="22.5703125" style="27" customWidth="1"/>
    <col min="10494" max="10494" width="5.140625" style="27" customWidth="1"/>
    <col min="10495" max="10495" width="4.42578125" style="27" customWidth="1"/>
    <col min="10496" max="10496" width="5.5703125" style="27" customWidth="1"/>
    <col min="10497" max="10497" width="1.7109375" style="27" customWidth="1"/>
    <col min="10498" max="10498" width="4.140625" style="27" bestFit="1" customWidth="1"/>
    <col min="10499" max="10499" width="4.42578125" style="27" customWidth="1"/>
    <col min="10500" max="10500" width="5.28515625" style="27" customWidth="1"/>
    <col min="10501" max="10501" width="1.7109375" style="27" customWidth="1"/>
    <col min="10502" max="10502" width="5.42578125" style="27" bestFit="1" customWidth="1"/>
    <col min="10503" max="10503" width="4.42578125" style="27" customWidth="1"/>
    <col min="10504" max="10504" width="5.42578125" style="27" customWidth="1"/>
    <col min="10505" max="10505" width="1.7109375" style="27" customWidth="1"/>
    <col min="10506" max="10507" width="5" style="27" customWidth="1"/>
    <col min="10508" max="10508" width="5.42578125" style="27" customWidth="1"/>
    <col min="10509" max="10748" width="11.42578125" style="27"/>
    <col min="10749" max="10749" width="22.5703125" style="27" customWidth="1"/>
    <col min="10750" max="10750" width="5.140625" style="27" customWidth="1"/>
    <col min="10751" max="10751" width="4.42578125" style="27" customWidth="1"/>
    <col min="10752" max="10752" width="5.5703125" style="27" customWidth="1"/>
    <col min="10753" max="10753" width="1.7109375" style="27" customWidth="1"/>
    <col min="10754" max="10754" width="4.140625" style="27" bestFit="1" customWidth="1"/>
    <col min="10755" max="10755" width="4.42578125" style="27" customWidth="1"/>
    <col min="10756" max="10756" width="5.28515625" style="27" customWidth="1"/>
    <col min="10757" max="10757" width="1.7109375" style="27" customWidth="1"/>
    <col min="10758" max="10758" width="5.42578125" style="27" bestFit="1" customWidth="1"/>
    <col min="10759" max="10759" width="4.42578125" style="27" customWidth="1"/>
    <col min="10760" max="10760" width="5.42578125" style="27" customWidth="1"/>
    <col min="10761" max="10761" width="1.7109375" style="27" customWidth="1"/>
    <col min="10762" max="10763" width="5" style="27" customWidth="1"/>
    <col min="10764" max="10764" width="5.42578125" style="27" customWidth="1"/>
    <col min="10765" max="11004" width="11.42578125" style="27"/>
    <col min="11005" max="11005" width="22.5703125" style="27" customWidth="1"/>
    <col min="11006" max="11006" width="5.140625" style="27" customWidth="1"/>
    <col min="11007" max="11007" width="4.42578125" style="27" customWidth="1"/>
    <col min="11008" max="11008" width="5.5703125" style="27" customWidth="1"/>
    <col min="11009" max="11009" width="1.7109375" style="27" customWidth="1"/>
    <col min="11010" max="11010" width="4.140625" style="27" bestFit="1" customWidth="1"/>
    <col min="11011" max="11011" width="4.42578125" style="27" customWidth="1"/>
    <col min="11012" max="11012" width="5.28515625" style="27" customWidth="1"/>
    <col min="11013" max="11013" width="1.7109375" style="27" customWidth="1"/>
    <col min="11014" max="11014" width="5.42578125" style="27" bestFit="1" customWidth="1"/>
    <col min="11015" max="11015" width="4.42578125" style="27" customWidth="1"/>
    <col min="11016" max="11016" width="5.42578125" style="27" customWidth="1"/>
    <col min="11017" max="11017" width="1.7109375" style="27" customWidth="1"/>
    <col min="11018" max="11019" width="5" style="27" customWidth="1"/>
    <col min="11020" max="11020" width="5.42578125" style="27" customWidth="1"/>
    <col min="11021" max="11260" width="11.42578125" style="27"/>
    <col min="11261" max="11261" width="22.5703125" style="27" customWidth="1"/>
    <col min="11262" max="11262" width="5.140625" style="27" customWidth="1"/>
    <col min="11263" max="11263" width="4.42578125" style="27" customWidth="1"/>
    <col min="11264" max="11264" width="5.5703125" style="27" customWidth="1"/>
    <col min="11265" max="11265" width="1.7109375" style="27" customWidth="1"/>
    <col min="11266" max="11266" width="4.140625" style="27" bestFit="1" customWidth="1"/>
    <col min="11267" max="11267" width="4.42578125" style="27" customWidth="1"/>
    <col min="11268" max="11268" width="5.28515625" style="27" customWidth="1"/>
    <col min="11269" max="11269" width="1.7109375" style="27" customWidth="1"/>
    <col min="11270" max="11270" width="5.42578125" style="27" bestFit="1" customWidth="1"/>
    <col min="11271" max="11271" width="4.42578125" style="27" customWidth="1"/>
    <col min="11272" max="11272" width="5.42578125" style="27" customWidth="1"/>
    <col min="11273" max="11273" width="1.7109375" style="27" customWidth="1"/>
    <col min="11274" max="11275" width="5" style="27" customWidth="1"/>
    <col min="11276" max="11276" width="5.42578125" style="27" customWidth="1"/>
    <col min="11277" max="11516" width="11.42578125" style="27"/>
    <col min="11517" max="11517" width="22.5703125" style="27" customWidth="1"/>
    <col min="11518" max="11518" width="5.140625" style="27" customWidth="1"/>
    <col min="11519" max="11519" width="4.42578125" style="27" customWidth="1"/>
    <col min="11520" max="11520" width="5.5703125" style="27" customWidth="1"/>
    <col min="11521" max="11521" width="1.7109375" style="27" customWidth="1"/>
    <col min="11522" max="11522" width="4.140625" style="27" bestFit="1" customWidth="1"/>
    <col min="11523" max="11523" width="4.42578125" style="27" customWidth="1"/>
    <col min="11524" max="11524" width="5.28515625" style="27" customWidth="1"/>
    <col min="11525" max="11525" width="1.7109375" style="27" customWidth="1"/>
    <col min="11526" max="11526" width="5.42578125" style="27" bestFit="1" customWidth="1"/>
    <col min="11527" max="11527" width="4.42578125" style="27" customWidth="1"/>
    <col min="11528" max="11528" width="5.42578125" style="27" customWidth="1"/>
    <col min="11529" max="11529" width="1.7109375" style="27" customWidth="1"/>
    <col min="11530" max="11531" width="5" style="27" customWidth="1"/>
    <col min="11532" max="11532" width="5.42578125" style="27" customWidth="1"/>
    <col min="11533" max="11772" width="11.42578125" style="27"/>
    <col min="11773" max="11773" width="22.5703125" style="27" customWidth="1"/>
    <col min="11774" max="11774" width="5.140625" style="27" customWidth="1"/>
    <col min="11775" max="11775" width="4.42578125" style="27" customWidth="1"/>
    <col min="11776" max="11776" width="5.5703125" style="27" customWidth="1"/>
    <col min="11777" max="11777" width="1.7109375" style="27" customWidth="1"/>
    <col min="11778" max="11778" width="4.140625" style="27" bestFit="1" customWidth="1"/>
    <col min="11779" max="11779" width="4.42578125" style="27" customWidth="1"/>
    <col min="11780" max="11780" width="5.28515625" style="27" customWidth="1"/>
    <col min="11781" max="11781" width="1.7109375" style="27" customWidth="1"/>
    <col min="11782" max="11782" width="5.42578125" style="27" bestFit="1" customWidth="1"/>
    <col min="11783" max="11783" width="4.42578125" style="27" customWidth="1"/>
    <col min="11784" max="11784" width="5.42578125" style="27" customWidth="1"/>
    <col min="11785" max="11785" width="1.7109375" style="27" customWidth="1"/>
    <col min="11786" max="11787" width="5" style="27" customWidth="1"/>
    <col min="11788" max="11788" width="5.42578125" style="27" customWidth="1"/>
    <col min="11789" max="12028" width="11.42578125" style="27"/>
    <col min="12029" max="12029" width="22.5703125" style="27" customWidth="1"/>
    <col min="12030" max="12030" width="5.140625" style="27" customWidth="1"/>
    <col min="12031" max="12031" width="4.42578125" style="27" customWidth="1"/>
    <col min="12032" max="12032" width="5.5703125" style="27" customWidth="1"/>
    <col min="12033" max="12033" width="1.7109375" style="27" customWidth="1"/>
    <col min="12034" max="12034" width="4.140625" style="27" bestFit="1" customWidth="1"/>
    <col min="12035" max="12035" width="4.42578125" style="27" customWidth="1"/>
    <col min="12036" max="12036" width="5.28515625" style="27" customWidth="1"/>
    <col min="12037" max="12037" width="1.7109375" style="27" customWidth="1"/>
    <col min="12038" max="12038" width="5.42578125" style="27" bestFit="1" customWidth="1"/>
    <col min="12039" max="12039" width="4.42578125" style="27" customWidth="1"/>
    <col min="12040" max="12040" width="5.42578125" style="27" customWidth="1"/>
    <col min="12041" max="12041" width="1.7109375" style="27" customWidth="1"/>
    <col min="12042" max="12043" width="5" style="27" customWidth="1"/>
    <col min="12044" max="12044" width="5.42578125" style="27" customWidth="1"/>
    <col min="12045" max="12284" width="11.42578125" style="27"/>
    <col min="12285" max="12285" width="22.5703125" style="27" customWidth="1"/>
    <col min="12286" max="12286" width="5.140625" style="27" customWidth="1"/>
    <col min="12287" max="12287" width="4.42578125" style="27" customWidth="1"/>
    <col min="12288" max="12288" width="5.5703125" style="27" customWidth="1"/>
    <col min="12289" max="12289" width="1.7109375" style="27" customWidth="1"/>
    <col min="12290" max="12290" width="4.140625" style="27" bestFit="1" customWidth="1"/>
    <col min="12291" max="12291" width="4.42578125" style="27" customWidth="1"/>
    <col min="12292" max="12292" width="5.28515625" style="27" customWidth="1"/>
    <col min="12293" max="12293" width="1.7109375" style="27" customWidth="1"/>
    <col min="12294" max="12294" width="5.42578125" style="27" bestFit="1" customWidth="1"/>
    <col min="12295" max="12295" width="4.42578125" style="27" customWidth="1"/>
    <col min="12296" max="12296" width="5.42578125" style="27" customWidth="1"/>
    <col min="12297" max="12297" width="1.7109375" style="27" customWidth="1"/>
    <col min="12298" max="12299" width="5" style="27" customWidth="1"/>
    <col min="12300" max="12300" width="5.42578125" style="27" customWidth="1"/>
    <col min="12301" max="12540" width="11.42578125" style="27"/>
    <col min="12541" max="12541" width="22.5703125" style="27" customWidth="1"/>
    <col min="12542" max="12542" width="5.140625" style="27" customWidth="1"/>
    <col min="12543" max="12543" width="4.42578125" style="27" customWidth="1"/>
    <col min="12544" max="12544" width="5.5703125" style="27" customWidth="1"/>
    <col min="12545" max="12545" width="1.7109375" style="27" customWidth="1"/>
    <col min="12546" max="12546" width="4.140625" style="27" bestFit="1" customWidth="1"/>
    <col min="12547" max="12547" width="4.42578125" style="27" customWidth="1"/>
    <col min="12548" max="12548" width="5.28515625" style="27" customWidth="1"/>
    <col min="12549" max="12549" width="1.7109375" style="27" customWidth="1"/>
    <col min="12550" max="12550" width="5.42578125" style="27" bestFit="1" customWidth="1"/>
    <col min="12551" max="12551" width="4.42578125" style="27" customWidth="1"/>
    <col min="12552" max="12552" width="5.42578125" style="27" customWidth="1"/>
    <col min="12553" max="12553" width="1.7109375" style="27" customWidth="1"/>
    <col min="12554" max="12555" width="5" style="27" customWidth="1"/>
    <col min="12556" max="12556" width="5.42578125" style="27" customWidth="1"/>
    <col min="12557" max="12796" width="11.42578125" style="27"/>
    <col min="12797" max="12797" width="22.5703125" style="27" customWidth="1"/>
    <col min="12798" max="12798" width="5.140625" style="27" customWidth="1"/>
    <col min="12799" max="12799" width="4.42578125" style="27" customWidth="1"/>
    <col min="12800" max="12800" width="5.5703125" style="27" customWidth="1"/>
    <col min="12801" max="12801" width="1.7109375" style="27" customWidth="1"/>
    <col min="12802" max="12802" width="4.140625" style="27" bestFit="1" customWidth="1"/>
    <col min="12803" max="12803" width="4.42578125" style="27" customWidth="1"/>
    <col min="12804" max="12804" width="5.28515625" style="27" customWidth="1"/>
    <col min="12805" max="12805" width="1.7109375" style="27" customWidth="1"/>
    <col min="12806" max="12806" width="5.42578125" style="27" bestFit="1" customWidth="1"/>
    <col min="12807" max="12807" width="4.42578125" style="27" customWidth="1"/>
    <col min="12808" max="12808" width="5.42578125" style="27" customWidth="1"/>
    <col min="12809" max="12809" width="1.7109375" style="27" customWidth="1"/>
    <col min="12810" max="12811" width="5" style="27" customWidth="1"/>
    <col min="12812" max="12812" width="5.42578125" style="27" customWidth="1"/>
    <col min="12813" max="13052" width="11.42578125" style="27"/>
    <col min="13053" max="13053" width="22.5703125" style="27" customWidth="1"/>
    <col min="13054" max="13054" width="5.140625" style="27" customWidth="1"/>
    <col min="13055" max="13055" width="4.42578125" style="27" customWidth="1"/>
    <col min="13056" max="13056" width="5.5703125" style="27" customWidth="1"/>
    <col min="13057" max="13057" width="1.7109375" style="27" customWidth="1"/>
    <col min="13058" max="13058" width="4.140625" style="27" bestFit="1" customWidth="1"/>
    <col min="13059" max="13059" width="4.42578125" style="27" customWidth="1"/>
    <col min="13060" max="13060" width="5.28515625" style="27" customWidth="1"/>
    <col min="13061" max="13061" width="1.7109375" style="27" customWidth="1"/>
    <col min="13062" max="13062" width="5.42578125" style="27" bestFit="1" customWidth="1"/>
    <col min="13063" max="13063" width="4.42578125" style="27" customWidth="1"/>
    <col min="13064" max="13064" width="5.42578125" style="27" customWidth="1"/>
    <col min="13065" max="13065" width="1.7109375" style="27" customWidth="1"/>
    <col min="13066" max="13067" width="5" style="27" customWidth="1"/>
    <col min="13068" max="13068" width="5.42578125" style="27" customWidth="1"/>
    <col min="13069" max="13308" width="11.42578125" style="27"/>
    <col min="13309" max="13309" width="22.5703125" style="27" customWidth="1"/>
    <col min="13310" max="13310" width="5.140625" style="27" customWidth="1"/>
    <col min="13311" max="13311" width="4.42578125" style="27" customWidth="1"/>
    <col min="13312" max="13312" width="5.5703125" style="27" customWidth="1"/>
    <col min="13313" max="13313" width="1.7109375" style="27" customWidth="1"/>
    <col min="13314" max="13314" width="4.140625" style="27" bestFit="1" customWidth="1"/>
    <col min="13315" max="13315" width="4.42578125" style="27" customWidth="1"/>
    <col min="13316" max="13316" width="5.28515625" style="27" customWidth="1"/>
    <col min="13317" max="13317" width="1.7109375" style="27" customWidth="1"/>
    <col min="13318" max="13318" width="5.42578125" style="27" bestFit="1" customWidth="1"/>
    <col min="13319" max="13319" width="4.42578125" style="27" customWidth="1"/>
    <col min="13320" max="13320" width="5.42578125" style="27" customWidth="1"/>
    <col min="13321" max="13321" width="1.7109375" style="27" customWidth="1"/>
    <col min="13322" max="13323" width="5" style="27" customWidth="1"/>
    <col min="13324" max="13324" width="5.42578125" style="27" customWidth="1"/>
    <col min="13325" max="13564" width="11.42578125" style="27"/>
    <col min="13565" max="13565" width="22.5703125" style="27" customWidth="1"/>
    <col min="13566" max="13566" width="5.140625" style="27" customWidth="1"/>
    <col min="13567" max="13567" width="4.42578125" style="27" customWidth="1"/>
    <col min="13568" max="13568" width="5.5703125" style="27" customWidth="1"/>
    <col min="13569" max="13569" width="1.7109375" style="27" customWidth="1"/>
    <col min="13570" max="13570" width="4.140625" style="27" bestFit="1" customWidth="1"/>
    <col min="13571" max="13571" width="4.42578125" style="27" customWidth="1"/>
    <col min="13572" max="13572" width="5.28515625" style="27" customWidth="1"/>
    <col min="13573" max="13573" width="1.7109375" style="27" customWidth="1"/>
    <col min="13574" max="13574" width="5.42578125" style="27" bestFit="1" customWidth="1"/>
    <col min="13575" max="13575" width="4.42578125" style="27" customWidth="1"/>
    <col min="13576" max="13576" width="5.42578125" style="27" customWidth="1"/>
    <col min="13577" max="13577" width="1.7109375" style="27" customWidth="1"/>
    <col min="13578" max="13579" width="5" style="27" customWidth="1"/>
    <col min="13580" max="13580" width="5.42578125" style="27" customWidth="1"/>
    <col min="13581" max="13820" width="11.42578125" style="27"/>
    <col min="13821" max="13821" width="22.5703125" style="27" customWidth="1"/>
    <col min="13822" max="13822" width="5.140625" style="27" customWidth="1"/>
    <col min="13823" max="13823" width="4.42578125" style="27" customWidth="1"/>
    <col min="13824" max="13824" width="5.5703125" style="27" customWidth="1"/>
    <col min="13825" max="13825" width="1.7109375" style="27" customWidth="1"/>
    <col min="13826" max="13826" width="4.140625" style="27" bestFit="1" customWidth="1"/>
    <col min="13827" max="13827" width="4.42578125" style="27" customWidth="1"/>
    <col min="13828" max="13828" width="5.28515625" style="27" customWidth="1"/>
    <col min="13829" max="13829" width="1.7109375" style="27" customWidth="1"/>
    <col min="13830" max="13830" width="5.42578125" style="27" bestFit="1" customWidth="1"/>
    <col min="13831" max="13831" width="4.42578125" style="27" customWidth="1"/>
    <col min="13832" max="13832" width="5.42578125" style="27" customWidth="1"/>
    <col min="13833" max="13833" width="1.7109375" style="27" customWidth="1"/>
    <col min="13834" max="13835" width="5" style="27" customWidth="1"/>
    <col min="13836" max="13836" width="5.42578125" style="27" customWidth="1"/>
    <col min="13837" max="14076" width="11.42578125" style="27"/>
    <col min="14077" max="14077" width="22.5703125" style="27" customWidth="1"/>
    <col min="14078" max="14078" width="5.140625" style="27" customWidth="1"/>
    <col min="14079" max="14079" width="4.42578125" style="27" customWidth="1"/>
    <col min="14080" max="14080" width="5.5703125" style="27" customWidth="1"/>
    <col min="14081" max="14081" width="1.7109375" style="27" customWidth="1"/>
    <col min="14082" max="14082" width="4.140625" style="27" bestFit="1" customWidth="1"/>
    <col min="14083" max="14083" width="4.42578125" style="27" customWidth="1"/>
    <col min="14084" max="14084" width="5.28515625" style="27" customWidth="1"/>
    <col min="14085" max="14085" width="1.7109375" style="27" customWidth="1"/>
    <col min="14086" max="14086" width="5.42578125" style="27" bestFit="1" customWidth="1"/>
    <col min="14087" max="14087" width="4.42578125" style="27" customWidth="1"/>
    <col min="14088" max="14088" width="5.42578125" style="27" customWidth="1"/>
    <col min="14089" max="14089" width="1.7109375" style="27" customWidth="1"/>
    <col min="14090" max="14091" width="5" style="27" customWidth="1"/>
    <col min="14092" max="14092" width="5.42578125" style="27" customWidth="1"/>
    <col min="14093" max="14332" width="11.42578125" style="27"/>
    <col min="14333" max="14333" width="22.5703125" style="27" customWidth="1"/>
    <col min="14334" max="14334" width="5.140625" style="27" customWidth="1"/>
    <col min="14335" max="14335" width="4.42578125" style="27" customWidth="1"/>
    <col min="14336" max="14336" width="5.5703125" style="27" customWidth="1"/>
    <col min="14337" max="14337" width="1.7109375" style="27" customWidth="1"/>
    <col min="14338" max="14338" width="4.140625" style="27" bestFit="1" customWidth="1"/>
    <col min="14339" max="14339" width="4.42578125" style="27" customWidth="1"/>
    <col min="14340" max="14340" width="5.28515625" style="27" customWidth="1"/>
    <col min="14341" max="14341" width="1.7109375" style="27" customWidth="1"/>
    <col min="14342" max="14342" width="5.42578125" style="27" bestFit="1" customWidth="1"/>
    <col min="14343" max="14343" width="4.42578125" style="27" customWidth="1"/>
    <col min="14344" max="14344" width="5.42578125" style="27" customWidth="1"/>
    <col min="14345" max="14345" width="1.7109375" style="27" customWidth="1"/>
    <col min="14346" max="14347" width="5" style="27" customWidth="1"/>
    <col min="14348" max="14348" width="5.42578125" style="27" customWidth="1"/>
    <col min="14349" max="14588" width="11.42578125" style="27"/>
    <col min="14589" max="14589" width="22.5703125" style="27" customWidth="1"/>
    <col min="14590" max="14590" width="5.140625" style="27" customWidth="1"/>
    <col min="14591" max="14591" width="4.42578125" style="27" customWidth="1"/>
    <col min="14592" max="14592" width="5.5703125" style="27" customWidth="1"/>
    <col min="14593" max="14593" width="1.7109375" style="27" customWidth="1"/>
    <col min="14594" max="14594" width="4.140625" style="27" bestFit="1" customWidth="1"/>
    <col min="14595" max="14595" width="4.42578125" style="27" customWidth="1"/>
    <col min="14596" max="14596" width="5.28515625" style="27" customWidth="1"/>
    <col min="14597" max="14597" width="1.7109375" style="27" customWidth="1"/>
    <col min="14598" max="14598" width="5.42578125" style="27" bestFit="1" customWidth="1"/>
    <col min="14599" max="14599" width="4.42578125" style="27" customWidth="1"/>
    <col min="14600" max="14600" width="5.42578125" style="27" customWidth="1"/>
    <col min="14601" max="14601" width="1.7109375" style="27" customWidth="1"/>
    <col min="14602" max="14603" width="5" style="27" customWidth="1"/>
    <col min="14604" max="14604" width="5.42578125" style="27" customWidth="1"/>
    <col min="14605" max="14844" width="11.42578125" style="27"/>
    <col min="14845" max="14845" width="22.5703125" style="27" customWidth="1"/>
    <col min="14846" max="14846" width="5.140625" style="27" customWidth="1"/>
    <col min="14847" max="14847" width="4.42578125" style="27" customWidth="1"/>
    <col min="14848" max="14848" width="5.5703125" style="27" customWidth="1"/>
    <col min="14849" max="14849" width="1.7109375" style="27" customWidth="1"/>
    <col min="14850" max="14850" width="4.140625" style="27" bestFit="1" customWidth="1"/>
    <col min="14851" max="14851" width="4.42578125" style="27" customWidth="1"/>
    <col min="14852" max="14852" width="5.28515625" style="27" customWidth="1"/>
    <col min="14853" max="14853" width="1.7109375" style="27" customWidth="1"/>
    <col min="14854" max="14854" width="5.42578125" style="27" bestFit="1" customWidth="1"/>
    <col min="14855" max="14855" width="4.42578125" style="27" customWidth="1"/>
    <col min="14856" max="14856" width="5.42578125" style="27" customWidth="1"/>
    <col min="14857" max="14857" width="1.7109375" style="27" customWidth="1"/>
    <col min="14858" max="14859" width="5" style="27" customWidth="1"/>
    <col min="14860" max="14860" width="5.42578125" style="27" customWidth="1"/>
    <col min="14861" max="15100" width="11.42578125" style="27"/>
    <col min="15101" max="15101" width="22.5703125" style="27" customWidth="1"/>
    <col min="15102" max="15102" width="5.140625" style="27" customWidth="1"/>
    <col min="15103" max="15103" width="4.42578125" style="27" customWidth="1"/>
    <col min="15104" max="15104" width="5.5703125" style="27" customWidth="1"/>
    <col min="15105" max="15105" width="1.7109375" style="27" customWidth="1"/>
    <col min="15106" max="15106" width="4.140625" style="27" bestFit="1" customWidth="1"/>
    <col min="15107" max="15107" width="4.42578125" style="27" customWidth="1"/>
    <col min="15108" max="15108" width="5.28515625" style="27" customWidth="1"/>
    <col min="15109" max="15109" width="1.7109375" style="27" customWidth="1"/>
    <col min="15110" max="15110" width="5.42578125" style="27" bestFit="1" customWidth="1"/>
    <col min="15111" max="15111" width="4.42578125" style="27" customWidth="1"/>
    <col min="15112" max="15112" width="5.42578125" style="27" customWidth="1"/>
    <col min="15113" max="15113" width="1.7109375" style="27" customWidth="1"/>
    <col min="15114" max="15115" width="5" style="27" customWidth="1"/>
    <col min="15116" max="15116" width="5.42578125" style="27" customWidth="1"/>
    <col min="15117" max="15356" width="11.42578125" style="27"/>
    <col min="15357" max="15357" width="22.5703125" style="27" customWidth="1"/>
    <col min="15358" max="15358" width="5.140625" style="27" customWidth="1"/>
    <col min="15359" max="15359" width="4.42578125" style="27" customWidth="1"/>
    <col min="15360" max="15360" width="5.5703125" style="27" customWidth="1"/>
    <col min="15361" max="15361" width="1.7109375" style="27" customWidth="1"/>
    <col min="15362" max="15362" width="4.140625" style="27" bestFit="1" customWidth="1"/>
    <col min="15363" max="15363" width="4.42578125" style="27" customWidth="1"/>
    <col min="15364" max="15364" width="5.28515625" style="27" customWidth="1"/>
    <col min="15365" max="15365" width="1.7109375" style="27" customWidth="1"/>
    <col min="15366" max="15366" width="5.42578125" style="27" bestFit="1" customWidth="1"/>
    <col min="15367" max="15367" width="4.42578125" style="27" customWidth="1"/>
    <col min="15368" max="15368" width="5.42578125" style="27" customWidth="1"/>
    <col min="15369" max="15369" width="1.7109375" style="27" customWidth="1"/>
    <col min="15370" max="15371" width="5" style="27" customWidth="1"/>
    <col min="15372" max="15372" width="5.42578125" style="27" customWidth="1"/>
    <col min="15373" max="15612" width="11.42578125" style="27"/>
    <col min="15613" max="15613" width="22.5703125" style="27" customWidth="1"/>
    <col min="15614" max="15614" width="5.140625" style="27" customWidth="1"/>
    <col min="15615" max="15615" width="4.42578125" style="27" customWidth="1"/>
    <col min="15616" max="15616" width="5.5703125" style="27" customWidth="1"/>
    <col min="15617" max="15617" width="1.7109375" style="27" customWidth="1"/>
    <col min="15618" max="15618" width="4.140625" style="27" bestFit="1" customWidth="1"/>
    <col min="15619" max="15619" width="4.42578125" style="27" customWidth="1"/>
    <col min="15620" max="15620" width="5.28515625" style="27" customWidth="1"/>
    <col min="15621" max="15621" width="1.7109375" style="27" customWidth="1"/>
    <col min="15622" max="15622" width="5.42578125" style="27" bestFit="1" customWidth="1"/>
    <col min="15623" max="15623" width="4.42578125" style="27" customWidth="1"/>
    <col min="15624" max="15624" width="5.42578125" style="27" customWidth="1"/>
    <col min="15625" max="15625" width="1.7109375" style="27" customWidth="1"/>
    <col min="15626" max="15627" width="5" style="27" customWidth="1"/>
    <col min="15628" max="15628" width="5.42578125" style="27" customWidth="1"/>
    <col min="15629" max="15868" width="11.42578125" style="27"/>
    <col min="15869" max="15869" width="22.5703125" style="27" customWidth="1"/>
    <col min="15870" max="15870" width="5.140625" style="27" customWidth="1"/>
    <col min="15871" max="15871" width="4.42578125" style="27" customWidth="1"/>
    <col min="15872" max="15872" width="5.5703125" style="27" customWidth="1"/>
    <col min="15873" max="15873" width="1.7109375" style="27" customWidth="1"/>
    <col min="15874" max="15874" width="4.140625" style="27" bestFit="1" customWidth="1"/>
    <col min="15875" max="15875" width="4.42578125" style="27" customWidth="1"/>
    <col min="15876" max="15876" width="5.28515625" style="27" customWidth="1"/>
    <col min="15877" max="15877" width="1.7109375" style="27" customWidth="1"/>
    <col min="15878" max="15878" width="5.42578125" style="27" bestFit="1" customWidth="1"/>
    <col min="15879" max="15879" width="4.42578125" style="27" customWidth="1"/>
    <col min="15880" max="15880" width="5.42578125" style="27" customWidth="1"/>
    <col min="15881" max="15881" width="1.7109375" style="27" customWidth="1"/>
    <col min="15882" max="15883" width="5" style="27" customWidth="1"/>
    <col min="15884" max="15884" width="5.42578125" style="27" customWidth="1"/>
    <col min="15885" max="16124" width="11.42578125" style="27"/>
    <col min="16125" max="16125" width="22.5703125" style="27" customWidth="1"/>
    <col min="16126" max="16126" width="5.140625" style="27" customWidth="1"/>
    <col min="16127" max="16127" width="4.42578125" style="27" customWidth="1"/>
    <col min="16128" max="16128" width="5.5703125" style="27" customWidth="1"/>
    <col min="16129" max="16129" width="1.7109375" style="27" customWidth="1"/>
    <col min="16130" max="16130" width="4.140625" style="27" bestFit="1" customWidth="1"/>
    <col min="16131" max="16131" width="4.42578125" style="27" customWidth="1"/>
    <col min="16132" max="16132" width="5.28515625" style="27" customWidth="1"/>
    <col min="16133" max="16133" width="1.7109375" style="27" customWidth="1"/>
    <col min="16134" max="16134" width="5.42578125" style="27" bestFit="1" customWidth="1"/>
    <col min="16135" max="16135" width="4.42578125" style="27" customWidth="1"/>
    <col min="16136" max="16136" width="5.42578125" style="27" customWidth="1"/>
    <col min="16137" max="16137" width="1.7109375" style="27" customWidth="1"/>
    <col min="16138" max="16139" width="5" style="27" customWidth="1"/>
    <col min="16140" max="16140" width="5.42578125" style="27" customWidth="1"/>
    <col min="16141" max="16384" width="11.42578125" style="157"/>
  </cols>
  <sheetData>
    <row r="1" spans="1:24" s="157" customFormat="1" ht="12.75" customHeight="1" x14ac:dyDescent="0.25">
      <c r="A1" s="432" t="s">
        <v>204</v>
      </c>
      <c r="B1" s="432"/>
      <c r="C1" s="432"/>
      <c r="D1" s="432"/>
      <c r="E1" s="432"/>
      <c r="F1" s="432"/>
      <c r="G1" s="432"/>
      <c r="H1" s="432"/>
      <c r="I1" s="432"/>
      <c r="J1" s="432"/>
      <c r="K1" s="432"/>
      <c r="L1" s="432"/>
      <c r="M1" s="432"/>
      <c r="N1" s="432"/>
      <c r="O1" s="432"/>
      <c r="P1" s="432"/>
      <c r="Q1" s="432"/>
      <c r="R1" s="432"/>
      <c r="S1" s="432"/>
      <c r="T1" s="432"/>
      <c r="V1" s="69"/>
      <c r="W1" s="434" t="s">
        <v>178</v>
      </c>
      <c r="X1" s="69"/>
    </row>
    <row r="2" spans="1:24" s="157" customFormat="1" ht="12.75" customHeight="1" x14ac:dyDescent="0.25">
      <c r="A2" s="432" t="s">
        <v>43</v>
      </c>
      <c r="B2" s="432"/>
      <c r="C2" s="432"/>
      <c r="D2" s="432"/>
      <c r="E2" s="432"/>
      <c r="F2" s="432"/>
      <c r="G2" s="432"/>
      <c r="H2" s="432"/>
      <c r="I2" s="432"/>
      <c r="J2" s="432"/>
      <c r="K2" s="432"/>
      <c r="L2" s="432"/>
      <c r="M2" s="432"/>
      <c r="N2" s="432"/>
      <c r="O2" s="432"/>
      <c r="P2" s="432"/>
      <c r="Q2" s="432"/>
      <c r="R2" s="432"/>
      <c r="S2" s="432"/>
      <c r="T2" s="432"/>
      <c r="V2" s="69"/>
      <c r="W2" s="434"/>
      <c r="X2" s="69"/>
    </row>
    <row r="3" spans="1:24" s="157" customFormat="1" x14ac:dyDescent="0.25">
      <c r="A3" s="432" t="s">
        <v>337</v>
      </c>
      <c r="B3" s="432"/>
      <c r="C3" s="432"/>
      <c r="D3" s="432"/>
      <c r="E3" s="432"/>
      <c r="F3" s="432"/>
      <c r="G3" s="432"/>
      <c r="H3" s="432"/>
      <c r="I3" s="432"/>
      <c r="J3" s="432"/>
      <c r="K3" s="432"/>
      <c r="L3" s="432"/>
      <c r="M3" s="432"/>
      <c r="N3" s="432"/>
      <c r="O3" s="432"/>
      <c r="P3" s="432"/>
      <c r="Q3" s="432"/>
      <c r="R3" s="432"/>
      <c r="S3" s="432"/>
      <c r="T3" s="432"/>
    </row>
    <row r="4" spans="1:24" s="157" customFormat="1" x14ac:dyDescent="0.25">
      <c r="A4" s="432" t="s">
        <v>338</v>
      </c>
      <c r="B4" s="432"/>
      <c r="C4" s="432"/>
      <c r="D4" s="432"/>
      <c r="E4" s="432"/>
      <c r="F4" s="432"/>
      <c r="G4" s="432"/>
      <c r="H4" s="432"/>
      <c r="I4" s="432"/>
      <c r="J4" s="432"/>
      <c r="K4" s="432"/>
      <c r="L4" s="432"/>
      <c r="M4" s="432"/>
      <c r="N4" s="432"/>
      <c r="O4" s="432"/>
      <c r="P4" s="432"/>
      <c r="Q4" s="432"/>
      <c r="R4" s="432"/>
      <c r="S4" s="432"/>
      <c r="T4" s="432"/>
    </row>
    <row r="5" spans="1:24" s="157" customFormat="1" x14ac:dyDescent="0.25">
      <c r="A5" s="432" t="s">
        <v>328</v>
      </c>
      <c r="B5" s="432"/>
      <c r="C5" s="432"/>
      <c r="D5" s="432"/>
      <c r="E5" s="432"/>
      <c r="F5" s="432"/>
      <c r="G5" s="432"/>
      <c r="H5" s="432"/>
      <c r="I5" s="432"/>
      <c r="J5" s="432"/>
      <c r="K5" s="432"/>
      <c r="L5" s="432"/>
      <c r="M5" s="432"/>
      <c r="N5" s="432"/>
      <c r="O5" s="432"/>
      <c r="P5" s="432"/>
      <c r="Q5" s="432"/>
      <c r="R5" s="432"/>
      <c r="S5" s="432"/>
      <c r="T5" s="432"/>
    </row>
    <row r="6" spans="1:24" s="157" customFormat="1" x14ac:dyDescent="0.25">
      <c r="A6" s="432" t="s">
        <v>374</v>
      </c>
      <c r="B6" s="432"/>
      <c r="C6" s="432"/>
      <c r="D6" s="432"/>
      <c r="E6" s="432"/>
      <c r="F6" s="432"/>
      <c r="G6" s="432"/>
      <c r="H6" s="432"/>
      <c r="I6" s="432"/>
      <c r="J6" s="432"/>
      <c r="K6" s="432"/>
      <c r="L6" s="432"/>
      <c r="M6" s="432"/>
      <c r="N6" s="432"/>
      <c r="O6" s="432"/>
      <c r="P6" s="432"/>
      <c r="Q6" s="432"/>
      <c r="R6" s="432"/>
      <c r="S6" s="432"/>
      <c r="T6" s="432"/>
    </row>
    <row r="7" spans="1:24" s="157" customFormat="1" x14ac:dyDescent="0.25">
      <c r="A7" s="62"/>
      <c r="B7" s="62"/>
      <c r="C7" s="62"/>
      <c r="D7" s="62"/>
      <c r="E7" s="62"/>
      <c r="F7" s="62"/>
      <c r="G7" s="62"/>
      <c r="H7" s="62"/>
      <c r="I7" s="62"/>
      <c r="J7" s="62"/>
      <c r="K7" s="62"/>
      <c r="L7" s="62"/>
      <c r="M7" s="62"/>
      <c r="N7" s="62"/>
      <c r="O7" s="62"/>
      <c r="P7" s="62"/>
      <c r="Q7" s="62"/>
      <c r="R7" s="62"/>
      <c r="S7" s="62"/>
      <c r="T7" s="62"/>
    </row>
    <row r="8" spans="1:24" s="157" customFormat="1" ht="27.75" customHeight="1" x14ac:dyDescent="0.25">
      <c r="A8" s="433" t="s">
        <v>77</v>
      </c>
      <c r="B8" s="431" t="s">
        <v>0</v>
      </c>
      <c r="C8" s="431"/>
      <c r="D8" s="431"/>
      <c r="E8" s="152"/>
      <c r="F8" s="431" t="s">
        <v>75</v>
      </c>
      <c r="G8" s="431"/>
      <c r="H8" s="431"/>
      <c r="I8" s="152"/>
      <c r="J8" s="431" t="s">
        <v>73</v>
      </c>
      <c r="K8" s="431"/>
      <c r="L8" s="431"/>
      <c r="M8" s="152"/>
      <c r="N8" s="431" t="s">
        <v>1</v>
      </c>
      <c r="O8" s="431"/>
      <c r="P8" s="431"/>
      <c r="Q8" s="153"/>
      <c r="R8" s="431" t="s">
        <v>76</v>
      </c>
      <c r="S8" s="431"/>
      <c r="T8" s="431"/>
    </row>
    <row r="9" spans="1:24" s="157" customFormat="1" x14ac:dyDescent="0.25">
      <c r="A9" s="433"/>
      <c r="B9" s="150" t="s">
        <v>2</v>
      </c>
      <c r="C9" s="150" t="s">
        <v>3</v>
      </c>
      <c r="D9" s="150" t="s">
        <v>4</v>
      </c>
      <c r="E9" s="150"/>
      <c r="F9" s="150" t="s">
        <v>2</v>
      </c>
      <c r="G9" s="150" t="s">
        <v>3</v>
      </c>
      <c r="H9" s="150" t="s">
        <v>4</v>
      </c>
      <c r="I9" s="150"/>
      <c r="J9" s="150" t="s">
        <v>2</v>
      </c>
      <c r="K9" s="150" t="s">
        <v>3</v>
      </c>
      <c r="L9" s="150" t="s">
        <v>4</v>
      </c>
      <c r="M9" s="150"/>
      <c r="N9" s="150" t="s">
        <v>2</v>
      </c>
      <c r="O9" s="150" t="s">
        <v>3</v>
      </c>
      <c r="P9" s="150" t="s">
        <v>4</v>
      </c>
      <c r="Q9" s="150"/>
      <c r="R9" s="150" t="s">
        <v>2</v>
      </c>
      <c r="S9" s="150" t="s">
        <v>3</v>
      </c>
      <c r="T9" s="150" t="s">
        <v>4</v>
      </c>
    </row>
    <row r="10" spans="1:24" s="157" customFormat="1" ht="15" customHeight="1" x14ac:dyDescent="0.25">
      <c r="A10" s="95" t="s">
        <v>0</v>
      </c>
      <c r="B10" s="158">
        <f>SUM(B11:B37)</f>
        <v>53224</v>
      </c>
      <c r="C10" s="158">
        <f>SUM(C11:C37)</f>
        <v>13120</v>
      </c>
      <c r="D10" s="158">
        <f>SUM(D11:D37)</f>
        <v>40104</v>
      </c>
      <c r="E10" s="158"/>
      <c r="F10" s="158">
        <f>SUM(F11:F37)</f>
        <v>3369</v>
      </c>
      <c r="G10" s="158">
        <f>SUM(G11:G37)</f>
        <v>933</v>
      </c>
      <c r="H10" s="158">
        <f>SUM(H11:H37)</f>
        <v>2436</v>
      </c>
      <c r="I10" s="158"/>
      <c r="J10" s="158">
        <f>SUM(J11:J37)</f>
        <v>964</v>
      </c>
      <c r="K10" s="158">
        <f>SUM(K11:K37)</f>
        <v>115</v>
      </c>
      <c r="L10" s="158">
        <f>SUM(L11:L37)</f>
        <v>849</v>
      </c>
      <c r="M10" s="158"/>
      <c r="N10" s="158">
        <f>SUM(N11:N37)</f>
        <v>34900</v>
      </c>
      <c r="O10" s="158">
        <f>SUM(O11:O37)</f>
        <v>8348</v>
      </c>
      <c r="P10" s="158">
        <f>SUM(P11:P37)</f>
        <v>26552</v>
      </c>
      <c r="Q10" s="159"/>
      <c r="R10" s="158">
        <f>SUM(R11:R37)</f>
        <v>13991</v>
      </c>
      <c r="S10" s="158">
        <f>SUM(S11:S37)</f>
        <v>3724</v>
      </c>
      <c r="T10" s="158">
        <f>SUM(T11:T37)</f>
        <v>10267</v>
      </c>
      <c r="U10" s="160"/>
    </row>
    <row r="11" spans="1:24" s="157" customFormat="1" ht="15" customHeight="1" x14ac:dyDescent="0.25">
      <c r="A11" s="115" t="s">
        <v>9</v>
      </c>
      <c r="B11" s="159">
        <f>+F11+J11+N11+R11</f>
        <v>2799</v>
      </c>
      <c r="C11" s="159">
        <f t="shared" ref="C11:C37" si="0">+G11+K11+O11+S11</f>
        <v>571</v>
      </c>
      <c r="D11" s="159">
        <f t="shared" ref="D11:D37" si="1">+H11+L11+P11+T11</f>
        <v>2228</v>
      </c>
      <c r="E11" s="159"/>
      <c r="F11" s="159">
        <v>158</v>
      </c>
      <c r="G11" s="159">
        <v>34</v>
      </c>
      <c r="H11" s="159">
        <v>124</v>
      </c>
      <c r="I11" s="159"/>
      <c r="J11" s="159">
        <v>86</v>
      </c>
      <c r="K11" s="159">
        <v>10</v>
      </c>
      <c r="L11" s="159">
        <v>76</v>
      </c>
      <c r="M11" s="159"/>
      <c r="N11" s="159">
        <v>1824</v>
      </c>
      <c r="O11" s="159">
        <v>319</v>
      </c>
      <c r="P11" s="159">
        <v>1505</v>
      </c>
      <c r="Q11" s="159"/>
      <c r="R11" s="159">
        <v>731</v>
      </c>
      <c r="S11" s="159">
        <v>208</v>
      </c>
      <c r="T11" s="159">
        <v>523</v>
      </c>
      <c r="U11" s="160"/>
    </row>
    <row r="12" spans="1:24" s="157" customFormat="1" ht="15" customHeight="1" x14ac:dyDescent="0.25">
      <c r="A12" s="115" t="s">
        <v>10</v>
      </c>
      <c r="B12" s="159">
        <f t="shared" ref="B12:B37" si="2">+F12+J12+N12+R12</f>
        <v>3002</v>
      </c>
      <c r="C12" s="159">
        <f t="shared" si="0"/>
        <v>554</v>
      </c>
      <c r="D12" s="159">
        <f t="shared" si="1"/>
        <v>2448</v>
      </c>
      <c r="E12" s="159"/>
      <c r="F12" s="159">
        <v>183</v>
      </c>
      <c r="G12" s="159">
        <v>25</v>
      </c>
      <c r="H12" s="159">
        <v>158</v>
      </c>
      <c r="I12" s="159"/>
      <c r="J12" s="159">
        <v>80</v>
      </c>
      <c r="K12" s="159">
        <v>14</v>
      </c>
      <c r="L12" s="159">
        <v>66</v>
      </c>
      <c r="M12" s="159"/>
      <c r="N12" s="159">
        <v>1959</v>
      </c>
      <c r="O12" s="159">
        <v>296</v>
      </c>
      <c r="P12" s="159">
        <v>1663</v>
      </c>
      <c r="Q12" s="159"/>
      <c r="R12" s="159">
        <v>780</v>
      </c>
      <c r="S12" s="159">
        <v>219</v>
      </c>
      <c r="T12" s="159">
        <v>561</v>
      </c>
      <c r="U12" s="160"/>
    </row>
    <row r="13" spans="1:24" s="157" customFormat="1" ht="15" customHeight="1" x14ac:dyDescent="0.25">
      <c r="A13" s="115" t="s">
        <v>11</v>
      </c>
      <c r="B13" s="191">
        <f t="shared" si="2"/>
        <v>2621</v>
      </c>
      <c r="C13" s="191">
        <f t="shared" si="0"/>
        <v>545</v>
      </c>
      <c r="D13" s="191">
        <f t="shared" si="1"/>
        <v>2076</v>
      </c>
      <c r="E13" s="191"/>
      <c r="F13" s="191">
        <v>171</v>
      </c>
      <c r="G13" s="191">
        <v>41</v>
      </c>
      <c r="H13" s="191">
        <v>130</v>
      </c>
      <c r="I13" s="191"/>
      <c r="J13" s="191">
        <v>81</v>
      </c>
      <c r="K13" s="191">
        <v>10</v>
      </c>
      <c r="L13" s="191">
        <v>71</v>
      </c>
      <c r="M13" s="191"/>
      <c r="N13" s="191">
        <v>1659</v>
      </c>
      <c r="O13" s="191">
        <v>294</v>
      </c>
      <c r="P13" s="191">
        <v>1365</v>
      </c>
      <c r="Q13" s="191"/>
      <c r="R13" s="191">
        <v>710</v>
      </c>
      <c r="S13" s="191">
        <v>200</v>
      </c>
      <c r="T13" s="191">
        <v>510</v>
      </c>
    </row>
    <row r="14" spans="1:24" s="157" customFormat="1" ht="15" customHeight="1" x14ac:dyDescent="0.25">
      <c r="A14" s="115" t="s">
        <v>12</v>
      </c>
      <c r="B14" s="191">
        <f t="shared" si="2"/>
        <v>2588</v>
      </c>
      <c r="C14" s="191">
        <f t="shared" si="0"/>
        <v>621</v>
      </c>
      <c r="D14" s="191">
        <f t="shared" si="1"/>
        <v>1967</v>
      </c>
      <c r="E14" s="191"/>
      <c r="F14" s="191">
        <v>135</v>
      </c>
      <c r="G14" s="191">
        <v>38</v>
      </c>
      <c r="H14" s="191">
        <v>97</v>
      </c>
      <c r="I14" s="191"/>
      <c r="J14" s="191">
        <v>45</v>
      </c>
      <c r="K14" s="191">
        <v>5</v>
      </c>
      <c r="L14" s="191">
        <v>40</v>
      </c>
      <c r="M14" s="191"/>
      <c r="N14" s="191">
        <v>1741</v>
      </c>
      <c r="O14" s="191">
        <v>373</v>
      </c>
      <c r="P14" s="191">
        <v>1368</v>
      </c>
      <c r="Q14" s="191"/>
      <c r="R14" s="191">
        <v>667</v>
      </c>
      <c r="S14" s="191">
        <v>205</v>
      </c>
      <c r="T14" s="191">
        <v>462</v>
      </c>
    </row>
    <row r="15" spans="1:24" s="157" customFormat="1" ht="15" customHeight="1" x14ac:dyDescent="0.25">
      <c r="A15" s="115" t="s">
        <v>13</v>
      </c>
      <c r="B15" s="191">
        <f t="shared" si="2"/>
        <v>1049</v>
      </c>
      <c r="C15" s="191">
        <f t="shared" si="0"/>
        <v>288</v>
      </c>
      <c r="D15" s="191">
        <f t="shared" si="1"/>
        <v>761</v>
      </c>
      <c r="E15" s="191"/>
      <c r="F15" s="191">
        <v>71</v>
      </c>
      <c r="G15" s="191">
        <v>21</v>
      </c>
      <c r="H15" s="191">
        <v>50</v>
      </c>
      <c r="I15" s="191"/>
      <c r="J15" s="191">
        <v>21</v>
      </c>
      <c r="K15" s="191">
        <v>2</v>
      </c>
      <c r="L15" s="191">
        <v>19</v>
      </c>
      <c r="M15" s="191"/>
      <c r="N15" s="191">
        <v>693</v>
      </c>
      <c r="O15" s="191">
        <v>197</v>
      </c>
      <c r="P15" s="191">
        <v>496</v>
      </c>
      <c r="Q15" s="191"/>
      <c r="R15" s="191">
        <v>264</v>
      </c>
      <c r="S15" s="191">
        <v>68</v>
      </c>
      <c r="T15" s="191">
        <v>196</v>
      </c>
    </row>
    <row r="16" spans="1:24" s="157" customFormat="1" ht="15" customHeight="1" x14ac:dyDescent="0.25">
      <c r="A16" s="115" t="s">
        <v>14</v>
      </c>
      <c r="B16" s="191">
        <f t="shared" si="2"/>
        <v>2192</v>
      </c>
      <c r="C16" s="191">
        <f t="shared" si="0"/>
        <v>685</v>
      </c>
      <c r="D16" s="191">
        <f t="shared" si="1"/>
        <v>1507</v>
      </c>
      <c r="E16" s="191"/>
      <c r="F16" s="191">
        <v>136</v>
      </c>
      <c r="G16" s="191">
        <v>60</v>
      </c>
      <c r="H16" s="191">
        <v>76</v>
      </c>
      <c r="I16" s="191"/>
      <c r="J16" s="191">
        <v>26</v>
      </c>
      <c r="K16" s="191">
        <v>0</v>
      </c>
      <c r="L16" s="191">
        <v>26</v>
      </c>
      <c r="M16" s="191"/>
      <c r="N16" s="191">
        <v>1499</v>
      </c>
      <c r="O16" s="191">
        <v>482</v>
      </c>
      <c r="P16" s="191">
        <v>1017</v>
      </c>
      <c r="Q16" s="191"/>
      <c r="R16" s="191">
        <v>531</v>
      </c>
      <c r="S16" s="191">
        <v>143</v>
      </c>
      <c r="T16" s="191">
        <v>388</v>
      </c>
    </row>
    <row r="17" spans="1:20" s="157" customFormat="1" ht="15" customHeight="1" x14ac:dyDescent="0.25">
      <c r="A17" s="115" t="s">
        <v>15</v>
      </c>
      <c r="B17" s="191">
        <f t="shared" si="2"/>
        <v>627</v>
      </c>
      <c r="C17" s="191">
        <f t="shared" si="0"/>
        <v>178</v>
      </c>
      <c r="D17" s="191">
        <f t="shared" si="1"/>
        <v>449</v>
      </c>
      <c r="E17" s="191"/>
      <c r="F17" s="191">
        <v>40</v>
      </c>
      <c r="G17" s="191">
        <v>12</v>
      </c>
      <c r="H17" s="191">
        <v>28</v>
      </c>
      <c r="I17" s="191"/>
      <c r="J17" s="191">
        <v>11</v>
      </c>
      <c r="K17" s="191">
        <v>0</v>
      </c>
      <c r="L17" s="191">
        <v>11</v>
      </c>
      <c r="M17" s="191"/>
      <c r="N17" s="191">
        <v>402</v>
      </c>
      <c r="O17" s="191">
        <v>125</v>
      </c>
      <c r="P17" s="191">
        <v>277</v>
      </c>
      <c r="Q17" s="191"/>
      <c r="R17" s="191">
        <v>174</v>
      </c>
      <c r="S17" s="191">
        <v>41</v>
      </c>
      <c r="T17" s="191">
        <v>133</v>
      </c>
    </row>
    <row r="18" spans="1:20" s="157" customFormat="1" ht="15" customHeight="1" x14ac:dyDescent="0.25">
      <c r="A18" s="115" t="s">
        <v>16</v>
      </c>
      <c r="B18" s="191">
        <f t="shared" si="2"/>
        <v>4290</v>
      </c>
      <c r="C18" s="191">
        <f t="shared" si="0"/>
        <v>885</v>
      </c>
      <c r="D18" s="191">
        <f t="shared" si="1"/>
        <v>3405</v>
      </c>
      <c r="E18" s="191"/>
      <c r="F18" s="191">
        <v>246</v>
      </c>
      <c r="G18" s="191">
        <v>65</v>
      </c>
      <c r="H18" s="191">
        <v>181</v>
      </c>
      <c r="I18" s="191"/>
      <c r="J18" s="191">
        <v>90</v>
      </c>
      <c r="K18" s="191">
        <v>8</v>
      </c>
      <c r="L18" s="191">
        <v>82</v>
      </c>
      <c r="M18" s="191"/>
      <c r="N18" s="191">
        <v>2775</v>
      </c>
      <c r="O18" s="191">
        <v>502</v>
      </c>
      <c r="P18" s="191">
        <v>2273</v>
      </c>
      <c r="Q18" s="191"/>
      <c r="R18" s="191">
        <v>1179</v>
      </c>
      <c r="S18" s="191">
        <v>310</v>
      </c>
      <c r="T18" s="191">
        <v>869</v>
      </c>
    </row>
    <row r="19" spans="1:20" s="157" customFormat="1" ht="15" customHeight="1" x14ac:dyDescent="0.25">
      <c r="A19" s="115" t="s">
        <v>17</v>
      </c>
      <c r="B19" s="191">
        <f t="shared" si="2"/>
        <v>2388</v>
      </c>
      <c r="C19" s="191">
        <f t="shared" si="0"/>
        <v>524</v>
      </c>
      <c r="D19" s="191">
        <f t="shared" si="1"/>
        <v>1864</v>
      </c>
      <c r="E19" s="191"/>
      <c r="F19" s="191">
        <v>134</v>
      </c>
      <c r="G19" s="191">
        <v>25</v>
      </c>
      <c r="H19" s="191">
        <v>109</v>
      </c>
      <c r="I19" s="191"/>
      <c r="J19" s="191">
        <v>42</v>
      </c>
      <c r="K19" s="191">
        <v>6</v>
      </c>
      <c r="L19" s="191">
        <v>36</v>
      </c>
      <c r="M19" s="191"/>
      <c r="N19" s="191">
        <v>1589</v>
      </c>
      <c r="O19" s="191">
        <v>348</v>
      </c>
      <c r="P19" s="191">
        <v>1241</v>
      </c>
      <c r="Q19" s="191"/>
      <c r="R19" s="191">
        <v>623</v>
      </c>
      <c r="S19" s="191">
        <v>145</v>
      </c>
      <c r="T19" s="191">
        <v>478</v>
      </c>
    </row>
    <row r="20" spans="1:20" s="157" customFormat="1" ht="15" customHeight="1" x14ac:dyDescent="0.25">
      <c r="A20" s="115" t="s">
        <v>18</v>
      </c>
      <c r="B20" s="191">
        <f t="shared" si="2"/>
        <v>2975</v>
      </c>
      <c r="C20" s="191">
        <f t="shared" si="0"/>
        <v>736</v>
      </c>
      <c r="D20" s="191">
        <f t="shared" si="1"/>
        <v>2239</v>
      </c>
      <c r="E20" s="191"/>
      <c r="F20" s="191">
        <v>224</v>
      </c>
      <c r="G20" s="191">
        <v>68</v>
      </c>
      <c r="H20" s="191">
        <v>156</v>
      </c>
      <c r="I20" s="191"/>
      <c r="J20" s="191">
        <v>38</v>
      </c>
      <c r="K20" s="191">
        <v>11</v>
      </c>
      <c r="L20" s="191">
        <v>27</v>
      </c>
      <c r="M20" s="191"/>
      <c r="N20" s="191">
        <v>1834</v>
      </c>
      <c r="O20" s="191">
        <v>450</v>
      </c>
      <c r="P20" s="191">
        <v>1384</v>
      </c>
      <c r="Q20" s="191"/>
      <c r="R20" s="191">
        <v>879</v>
      </c>
      <c r="S20" s="191">
        <v>207</v>
      </c>
      <c r="T20" s="191">
        <v>672</v>
      </c>
    </row>
    <row r="21" spans="1:20" s="157" customFormat="1" ht="15" customHeight="1" x14ac:dyDescent="0.25">
      <c r="A21" s="115" t="s">
        <v>19</v>
      </c>
      <c r="B21" s="191">
        <f t="shared" si="2"/>
        <v>1008</v>
      </c>
      <c r="C21" s="191">
        <f t="shared" si="0"/>
        <v>318</v>
      </c>
      <c r="D21" s="191">
        <f t="shared" si="1"/>
        <v>690</v>
      </c>
      <c r="E21" s="191"/>
      <c r="F21" s="191">
        <v>95</v>
      </c>
      <c r="G21" s="191">
        <v>29</v>
      </c>
      <c r="H21" s="191">
        <v>66</v>
      </c>
      <c r="I21" s="191"/>
      <c r="J21" s="191">
        <v>7</v>
      </c>
      <c r="K21" s="191">
        <v>2</v>
      </c>
      <c r="L21" s="191">
        <v>5</v>
      </c>
      <c r="M21" s="191"/>
      <c r="N21" s="191">
        <v>610</v>
      </c>
      <c r="O21" s="191">
        <v>213</v>
      </c>
      <c r="P21" s="191">
        <v>397</v>
      </c>
      <c r="Q21" s="191"/>
      <c r="R21" s="191">
        <v>296</v>
      </c>
      <c r="S21" s="191">
        <v>74</v>
      </c>
      <c r="T21" s="191">
        <v>222</v>
      </c>
    </row>
    <row r="22" spans="1:20" s="157" customFormat="1" ht="15" customHeight="1" x14ac:dyDescent="0.25">
      <c r="A22" s="154" t="s">
        <v>20</v>
      </c>
      <c r="B22" s="191">
        <f t="shared" si="2"/>
        <v>3830</v>
      </c>
      <c r="C22" s="191">
        <f t="shared" si="0"/>
        <v>797</v>
      </c>
      <c r="D22" s="191">
        <f t="shared" si="1"/>
        <v>3033</v>
      </c>
      <c r="E22" s="191"/>
      <c r="F22" s="191">
        <v>198</v>
      </c>
      <c r="G22" s="191">
        <v>38</v>
      </c>
      <c r="H22" s="191">
        <v>160</v>
      </c>
      <c r="I22" s="191"/>
      <c r="J22" s="191">
        <v>75</v>
      </c>
      <c r="K22" s="191">
        <v>7</v>
      </c>
      <c r="L22" s="191">
        <v>68</v>
      </c>
      <c r="M22" s="191"/>
      <c r="N22" s="191">
        <v>2619</v>
      </c>
      <c r="O22" s="191">
        <v>450</v>
      </c>
      <c r="P22" s="191">
        <v>2169</v>
      </c>
      <c r="Q22" s="191"/>
      <c r="R22" s="191">
        <v>938</v>
      </c>
      <c r="S22" s="191">
        <v>302</v>
      </c>
      <c r="T22" s="191">
        <v>636</v>
      </c>
    </row>
    <row r="23" spans="1:20" s="157" customFormat="1" ht="15" customHeight="1" x14ac:dyDescent="0.25">
      <c r="A23" s="115" t="s">
        <v>21</v>
      </c>
      <c r="B23" s="191">
        <f t="shared" si="2"/>
        <v>1579</v>
      </c>
      <c r="C23" s="191">
        <f t="shared" si="0"/>
        <v>588</v>
      </c>
      <c r="D23" s="191">
        <f t="shared" si="1"/>
        <v>991</v>
      </c>
      <c r="E23" s="191"/>
      <c r="F23" s="191">
        <v>98</v>
      </c>
      <c r="G23" s="191">
        <v>44</v>
      </c>
      <c r="H23" s="191">
        <v>54</v>
      </c>
      <c r="I23" s="191"/>
      <c r="J23" s="191">
        <v>24</v>
      </c>
      <c r="K23" s="191">
        <v>1</v>
      </c>
      <c r="L23" s="191">
        <v>23</v>
      </c>
      <c r="M23" s="191"/>
      <c r="N23" s="191">
        <v>1089</v>
      </c>
      <c r="O23" s="191">
        <v>427</v>
      </c>
      <c r="P23" s="191">
        <v>662</v>
      </c>
      <c r="Q23" s="191"/>
      <c r="R23" s="191">
        <v>368</v>
      </c>
      <c r="S23" s="191">
        <v>116</v>
      </c>
      <c r="T23" s="191">
        <v>252</v>
      </c>
    </row>
    <row r="24" spans="1:20" s="157" customFormat="1" ht="15" customHeight="1" x14ac:dyDescent="0.25">
      <c r="A24" s="115" t="s">
        <v>22</v>
      </c>
      <c r="B24" s="191">
        <f t="shared" si="2"/>
        <v>3966</v>
      </c>
      <c r="C24" s="191">
        <f t="shared" si="0"/>
        <v>726</v>
      </c>
      <c r="D24" s="191">
        <f t="shared" si="1"/>
        <v>3240</v>
      </c>
      <c r="E24" s="191"/>
      <c r="F24" s="191">
        <v>277</v>
      </c>
      <c r="G24" s="191">
        <v>58</v>
      </c>
      <c r="H24" s="191">
        <v>219</v>
      </c>
      <c r="I24" s="191"/>
      <c r="J24" s="191">
        <v>95</v>
      </c>
      <c r="K24" s="191">
        <v>15</v>
      </c>
      <c r="L24" s="191">
        <v>80</v>
      </c>
      <c r="M24" s="191"/>
      <c r="N24" s="191">
        <v>2660</v>
      </c>
      <c r="O24" s="191">
        <v>409</v>
      </c>
      <c r="P24" s="191">
        <v>2251</v>
      </c>
      <c r="Q24" s="191"/>
      <c r="R24" s="191">
        <v>934</v>
      </c>
      <c r="S24" s="191">
        <v>244</v>
      </c>
      <c r="T24" s="191">
        <v>690</v>
      </c>
    </row>
    <row r="25" spans="1:20" s="157" customFormat="1" ht="15" customHeight="1" x14ac:dyDescent="0.25">
      <c r="A25" s="115" t="s">
        <v>23</v>
      </c>
      <c r="B25" s="191">
        <f t="shared" si="2"/>
        <v>1007</v>
      </c>
      <c r="C25" s="191">
        <f t="shared" si="0"/>
        <v>313</v>
      </c>
      <c r="D25" s="191">
        <f t="shared" si="1"/>
        <v>694</v>
      </c>
      <c r="E25" s="191"/>
      <c r="F25" s="191">
        <v>75</v>
      </c>
      <c r="G25" s="191">
        <v>32</v>
      </c>
      <c r="H25" s="191">
        <v>43</v>
      </c>
      <c r="I25" s="191"/>
      <c r="J25" s="191">
        <v>11</v>
      </c>
      <c r="K25" s="191">
        <v>2</v>
      </c>
      <c r="L25" s="191">
        <v>9</v>
      </c>
      <c r="M25" s="191"/>
      <c r="N25" s="191">
        <v>614</v>
      </c>
      <c r="O25" s="191">
        <v>212</v>
      </c>
      <c r="P25" s="191">
        <v>402</v>
      </c>
      <c r="Q25" s="191"/>
      <c r="R25" s="191">
        <v>307</v>
      </c>
      <c r="S25" s="191">
        <v>67</v>
      </c>
      <c r="T25" s="191">
        <v>240</v>
      </c>
    </row>
    <row r="26" spans="1:20" s="157" customFormat="1" ht="15" customHeight="1" x14ac:dyDescent="0.25">
      <c r="A26" s="115" t="s">
        <v>24</v>
      </c>
      <c r="B26" s="191">
        <f t="shared" si="2"/>
        <v>1244</v>
      </c>
      <c r="C26" s="191">
        <f t="shared" si="0"/>
        <v>250</v>
      </c>
      <c r="D26" s="191">
        <f t="shared" si="1"/>
        <v>994</v>
      </c>
      <c r="E26" s="191"/>
      <c r="F26" s="191">
        <v>78</v>
      </c>
      <c r="G26" s="191">
        <v>21</v>
      </c>
      <c r="H26" s="191">
        <v>57</v>
      </c>
      <c r="I26" s="191"/>
      <c r="J26" s="191">
        <v>22</v>
      </c>
      <c r="K26" s="191">
        <v>2</v>
      </c>
      <c r="L26" s="191">
        <v>20</v>
      </c>
      <c r="M26" s="191"/>
      <c r="N26" s="191">
        <v>805</v>
      </c>
      <c r="O26" s="191">
        <v>150</v>
      </c>
      <c r="P26" s="191">
        <v>655</v>
      </c>
      <c r="Q26" s="191"/>
      <c r="R26" s="191">
        <v>339</v>
      </c>
      <c r="S26" s="191">
        <v>77</v>
      </c>
      <c r="T26" s="191">
        <v>262</v>
      </c>
    </row>
    <row r="27" spans="1:20" s="157" customFormat="1" ht="15" customHeight="1" x14ac:dyDescent="0.25">
      <c r="A27" s="115" t="s">
        <v>25</v>
      </c>
      <c r="B27" s="191">
        <f t="shared" si="2"/>
        <v>1189</v>
      </c>
      <c r="C27" s="191">
        <f t="shared" si="0"/>
        <v>338</v>
      </c>
      <c r="D27" s="191">
        <f t="shared" si="1"/>
        <v>851</v>
      </c>
      <c r="E27" s="191"/>
      <c r="F27" s="191">
        <v>67</v>
      </c>
      <c r="G27" s="191">
        <v>20</v>
      </c>
      <c r="H27" s="191">
        <v>47</v>
      </c>
      <c r="I27" s="191"/>
      <c r="J27" s="191">
        <v>11</v>
      </c>
      <c r="K27" s="191">
        <v>1</v>
      </c>
      <c r="L27" s="191">
        <v>10</v>
      </c>
      <c r="M27" s="191"/>
      <c r="N27" s="191">
        <v>815</v>
      </c>
      <c r="O27" s="191">
        <v>239</v>
      </c>
      <c r="P27" s="191">
        <v>576</v>
      </c>
      <c r="Q27" s="191"/>
      <c r="R27" s="191">
        <v>296</v>
      </c>
      <c r="S27" s="191">
        <v>78</v>
      </c>
      <c r="T27" s="191">
        <v>218</v>
      </c>
    </row>
    <row r="28" spans="1:20" s="157" customFormat="1" ht="15" customHeight="1" x14ac:dyDescent="0.25">
      <c r="A28" s="115" t="s">
        <v>26</v>
      </c>
      <c r="B28" s="191">
        <f t="shared" si="2"/>
        <v>1377</v>
      </c>
      <c r="C28" s="191">
        <f t="shared" si="0"/>
        <v>350</v>
      </c>
      <c r="D28" s="191">
        <f t="shared" si="1"/>
        <v>1027</v>
      </c>
      <c r="E28" s="191"/>
      <c r="F28" s="191">
        <v>103</v>
      </c>
      <c r="G28" s="191">
        <v>18</v>
      </c>
      <c r="H28" s="191">
        <v>85</v>
      </c>
      <c r="I28" s="191"/>
      <c r="J28" s="191">
        <v>21</v>
      </c>
      <c r="K28" s="191">
        <v>1</v>
      </c>
      <c r="L28" s="191">
        <v>20</v>
      </c>
      <c r="M28" s="191"/>
      <c r="N28" s="191">
        <v>940</v>
      </c>
      <c r="O28" s="191">
        <v>259</v>
      </c>
      <c r="P28" s="191">
        <v>681</v>
      </c>
      <c r="Q28" s="191"/>
      <c r="R28" s="191">
        <v>313</v>
      </c>
      <c r="S28" s="191">
        <v>72</v>
      </c>
      <c r="T28" s="191">
        <v>241</v>
      </c>
    </row>
    <row r="29" spans="1:20" s="157" customFormat="1" ht="15" customHeight="1" x14ac:dyDescent="0.25">
      <c r="A29" s="115" t="s">
        <v>27</v>
      </c>
      <c r="B29" s="191">
        <f t="shared" si="2"/>
        <v>894</v>
      </c>
      <c r="C29" s="191">
        <f t="shared" si="0"/>
        <v>196</v>
      </c>
      <c r="D29" s="191">
        <f t="shared" si="1"/>
        <v>698</v>
      </c>
      <c r="E29" s="191"/>
      <c r="F29" s="191">
        <v>52</v>
      </c>
      <c r="G29" s="191">
        <v>12</v>
      </c>
      <c r="H29" s="191">
        <v>40</v>
      </c>
      <c r="I29" s="191"/>
      <c r="J29" s="191">
        <v>12</v>
      </c>
      <c r="K29" s="191">
        <v>0</v>
      </c>
      <c r="L29" s="191">
        <v>12</v>
      </c>
      <c r="M29" s="191"/>
      <c r="N29" s="191">
        <v>612</v>
      </c>
      <c r="O29" s="191">
        <v>134</v>
      </c>
      <c r="P29" s="191">
        <v>478</v>
      </c>
      <c r="Q29" s="191"/>
      <c r="R29" s="191">
        <v>218</v>
      </c>
      <c r="S29" s="191">
        <v>50</v>
      </c>
      <c r="T29" s="191">
        <v>168</v>
      </c>
    </row>
    <row r="30" spans="1:20" s="157" customFormat="1" ht="15" customHeight="1" x14ac:dyDescent="0.25">
      <c r="A30" s="115" t="s">
        <v>28</v>
      </c>
      <c r="B30" s="191">
        <f t="shared" si="2"/>
        <v>1806</v>
      </c>
      <c r="C30" s="191">
        <f t="shared" si="0"/>
        <v>403</v>
      </c>
      <c r="D30" s="191">
        <f t="shared" si="1"/>
        <v>1403</v>
      </c>
      <c r="E30" s="191"/>
      <c r="F30" s="191">
        <v>98</v>
      </c>
      <c r="G30" s="191">
        <v>18</v>
      </c>
      <c r="H30" s="191">
        <v>80</v>
      </c>
      <c r="I30" s="191"/>
      <c r="J30" s="191">
        <v>32</v>
      </c>
      <c r="K30" s="191">
        <v>2</v>
      </c>
      <c r="L30" s="191">
        <v>30</v>
      </c>
      <c r="M30" s="191"/>
      <c r="N30" s="191">
        <v>1179</v>
      </c>
      <c r="O30" s="191">
        <v>255</v>
      </c>
      <c r="P30" s="191">
        <v>924</v>
      </c>
      <c r="Q30" s="191"/>
      <c r="R30" s="191">
        <v>497</v>
      </c>
      <c r="S30" s="191">
        <v>128</v>
      </c>
      <c r="T30" s="191">
        <v>369</v>
      </c>
    </row>
    <row r="31" spans="1:20" s="157" customFormat="1" ht="15" customHeight="1" x14ac:dyDescent="0.25">
      <c r="A31" s="115" t="s">
        <v>29</v>
      </c>
      <c r="B31" s="191">
        <f t="shared" si="2"/>
        <v>2099</v>
      </c>
      <c r="C31" s="191">
        <f t="shared" si="0"/>
        <v>696</v>
      </c>
      <c r="D31" s="191">
        <f t="shared" si="1"/>
        <v>1403</v>
      </c>
      <c r="E31" s="191"/>
      <c r="F31" s="191">
        <v>156</v>
      </c>
      <c r="G31" s="191">
        <v>59</v>
      </c>
      <c r="H31" s="191">
        <v>97</v>
      </c>
      <c r="I31" s="191"/>
      <c r="J31" s="191">
        <v>17</v>
      </c>
      <c r="K31" s="191">
        <v>4</v>
      </c>
      <c r="L31" s="191">
        <v>13</v>
      </c>
      <c r="M31" s="191"/>
      <c r="N31" s="191">
        <v>1371</v>
      </c>
      <c r="O31" s="191">
        <v>489</v>
      </c>
      <c r="P31" s="191">
        <v>882</v>
      </c>
      <c r="Q31" s="191"/>
      <c r="R31" s="191">
        <v>555</v>
      </c>
      <c r="S31" s="191">
        <v>144</v>
      </c>
      <c r="T31" s="191">
        <v>411</v>
      </c>
    </row>
    <row r="32" spans="1:20" s="157" customFormat="1" ht="15" customHeight="1" x14ac:dyDescent="0.25">
      <c r="A32" s="115" t="s">
        <v>30</v>
      </c>
      <c r="B32" s="191">
        <f t="shared" si="2"/>
        <v>825</v>
      </c>
      <c r="C32" s="191">
        <f t="shared" si="0"/>
        <v>226</v>
      </c>
      <c r="D32" s="191">
        <f t="shared" si="1"/>
        <v>599</v>
      </c>
      <c r="E32" s="191"/>
      <c r="F32" s="191">
        <v>70</v>
      </c>
      <c r="G32" s="191">
        <v>26</v>
      </c>
      <c r="H32" s="191">
        <v>44</v>
      </c>
      <c r="I32" s="191"/>
      <c r="J32" s="191">
        <v>16</v>
      </c>
      <c r="K32" s="191">
        <v>1</v>
      </c>
      <c r="L32" s="191">
        <v>15</v>
      </c>
      <c r="M32" s="191"/>
      <c r="N32" s="191">
        <v>489</v>
      </c>
      <c r="O32" s="191">
        <v>132</v>
      </c>
      <c r="P32" s="191">
        <v>357</v>
      </c>
      <c r="Q32" s="191"/>
      <c r="R32" s="191">
        <v>250</v>
      </c>
      <c r="S32" s="191">
        <v>67</v>
      </c>
      <c r="T32" s="191">
        <v>183</v>
      </c>
    </row>
    <row r="33" spans="1:20" s="157" customFormat="1" ht="15" customHeight="1" x14ac:dyDescent="0.25">
      <c r="A33" s="115" t="s">
        <v>208</v>
      </c>
      <c r="B33" s="191">
        <f t="shared" si="2"/>
        <v>1563</v>
      </c>
      <c r="C33" s="191">
        <f t="shared" si="0"/>
        <v>580</v>
      </c>
      <c r="D33" s="191">
        <f t="shared" si="1"/>
        <v>983</v>
      </c>
      <c r="E33" s="191"/>
      <c r="F33" s="191">
        <v>92</v>
      </c>
      <c r="G33" s="191">
        <v>43</v>
      </c>
      <c r="H33" s="191">
        <v>49</v>
      </c>
      <c r="I33" s="191"/>
      <c r="J33" s="191">
        <v>19</v>
      </c>
      <c r="K33" s="191">
        <v>1</v>
      </c>
      <c r="L33" s="191">
        <v>18</v>
      </c>
      <c r="M33" s="191"/>
      <c r="N33" s="191">
        <v>1019</v>
      </c>
      <c r="O33" s="191">
        <v>443</v>
      </c>
      <c r="P33" s="191">
        <v>576</v>
      </c>
      <c r="Q33" s="191"/>
      <c r="R33" s="191">
        <v>433</v>
      </c>
      <c r="S33" s="191">
        <v>93</v>
      </c>
      <c r="T33" s="191">
        <v>340</v>
      </c>
    </row>
    <row r="34" spans="1:20" s="157" customFormat="1" ht="15" customHeight="1" x14ac:dyDescent="0.25">
      <c r="A34" s="115" t="s">
        <v>32</v>
      </c>
      <c r="B34" s="191">
        <f t="shared" si="2"/>
        <v>438</v>
      </c>
      <c r="C34" s="191">
        <f t="shared" si="0"/>
        <v>146</v>
      </c>
      <c r="D34" s="191">
        <f t="shared" si="1"/>
        <v>292</v>
      </c>
      <c r="E34" s="191"/>
      <c r="F34" s="191">
        <v>32</v>
      </c>
      <c r="G34" s="191">
        <v>6</v>
      </c>
      <c r="H34" s="191">
        <v>26</v>
      </c>
      <c r="I34" s="191"/>
      <c r="J34" s="191">
        <v>3</v>
      </c>
      <c r="K34" s="191">
        <v>0</v>
      </c>
      <c r="L34" s="191">
        <v>3</v>
      </c>
      <c r="M34" s="191"/>
      <c r="N34" s="191">
        <v>273</v>
      </c>
      <c r="O34" s="191">
        <v>101</v>
      </c>
      <c r="P34" s="191">
        <v>172</v>
      </c>
      <c r="Q34" s="191"/>
      <c r="R34" s="191">
        <v>130</v>
      </c>
      <c r="S34" s="191">
        <v>39</v>
      </c>
      <c r="T34" s="191">
        <v>91</v>
      </c>
    </row>
    <row r="35" spans="1:20" s="157" customFormat="1" ht="15" customHeight="1" x14ac:dyDescent="0.25">
      <c r="A35" s="115" t="s">
        <v>33</v>
      </c>
      <c r="B35" s="191">
        <f t="shared" si="2"/>
        <v>2778</v>
      </c>
      <c r="C35" s="191">
        <f t="shared" si="0"/>
        <v>665</v>
      </c>
      <c r="D35" s="191">
        <f t="shared" si="1"/>
        <v>2113</v>
      </c>
      <c r="E35" s="191"/>
      <c r="F35" s="191">
        <v>179</v>
      </c>
      <c r="G35" s="191">
        <v>41</v>
      </c>
      <c r="H35" s="191">
        <v>138</v>
      </c>
      <c r="I35" s="191"/>
      <c r="J35" s="191">
        <v>42</v>
      </c>
      <c r="K35" s="191">
        <v>5</v>
      </c>
      <c r="L35" s="191">
        <v>37</v>
      </c>
      <c r="M35" s="191"/>
      <c r="N35" s="191">
        <v>1794</v>
      </c>
      <c r="O35" s="191">
        <v>406</v>
      </c>
      <c r="P35" s="191">
        <v>1388</v>
      </c>
      <c r="Q35" s="191"/>
      <c r="R35" s="191">
        <v>763</v>
      </c>
      <c r="S35" s="191">
        <v>213</v>
      </c>
      <c r="T35" s="191">
        <v>550</v>
      </c>
    </row>
    <row r="36" spans="1:20" s="157" customFormat="1" ht="15" customHeight="1" x14ac:dyDescent="0.25">
      <c r="A36" s="115" t="s">
        <v>34</v>
      </c>
      <c r="B36" s="159">
        <f t="shared" si="2"/>
        <v>2559</v>
      </c>
      <c r="C36" s="159">
        <f t="shared" si="0"/>
        <v>665</v>
      </c>
      <c r="D36" s="159">
        <f t="shared" si="1"/>
        <v>1894</v>
      </c>
      <c r="E36" s="159"/>
      <c r="F36" s="159">
        <v>168</v>
      </c>
      <c r="G36" s="159">
        <v>59</v>
      </c>
      <c r="H36" s="159">
        <v>109</v>
      </c>
      <c r="I36" s="159"/>
      <c r="J36" s="159">
        <v>35</v>
      </c>
      <c r="K36" s="159">
        <v>5</v>
      </c>
      <c r="L36" s="159">
        <v>30</v>
      </c>
      <c r="M36" s="159"/>
      <c r="N36" s="159">
        <v>1627</v>
      </c>
      <c r="O36" s="159">
        <v>404</v>
      </c>
      <c r="P36" s="159">
        <v>1223</v>
      </c>
      <c r="Q36" s="159"/>
      <c r="R36" s="159">
        <v>729</v>
      </c>
      <c r="S36" s="159">
        <v>197</v>
      </c>
      <c r="T36" s="159">
        <v>532</v>
      </c>
    </row>
    <row r="37" spans="1:20" s="157" customFormat="1" ht="15" customHeight="1" thickBot="1" x14ac:dyDescent="0.3">
      <c r="A37" s="135" t="s">
        <v>35</v>
      </c>
      <c r="B37" s="200">
        <f t="shared" si="2"/>
        <v>531</v>
      </c>
      <c r="C37" s="200">
        <f t="shared" si="0"/>
        <v>276</v>
      </c>
      <c r="D37" s="200">
        <f t="shared" si="1"/>
        <v>255</v>
      </c>
      <c r="E37" s="200"/>
      <c r="F37" s="200">
        <v>33</v>
      </c>
      <c r="G37" s="200">
        <v>20</v>
      </c>
      <c r="H37" s="200">
        <v>13</v>
      </c>
      <c r="I37" s="200"/>
      <c r="J37" s="200">
        <v>2</v>
      </c>
      <c r="K37" s="200">
        <v>0</v>
      </c>
      <c r="L37" s="200">
        <v>2</v>
      </c>
      <c r="M37" s="200"/>
      <c r="N37" s="200">
        <v>409</v>
      </c>
      <c r="O37" s="200">
        <v>239</v>
      </c>
      <c r="P37" s="200">
        <v>170</v>
      </c>
      <c r="Q37" s="200"/>
      <c r="R37" s="200">
        <v>87</v>
      </c>
      <c r="S37" s="200">
        <v>17</v>
      </c>
      <c r="T37" s="200">
        <v>70</v>
      </c>
    </row>
    <row r="38" spans="1:20" s="157" customFormat="1" ht="39.75" customHeight="1" x14ac:dyDescent="0.25">
      <c r="A38" s="420" t="s">
        <v>402</v>
      </c>
      <c r="B38" s="420"/>
      <c r="C38" s="420"/>
      <c r="D38" s="420"/>
      <c r="E38" s="420"/>
      <c r="F38" s="420"/>
      <c r="G38" s="420"/>
      <c r="H38" s="420"/>
      <c r="I38" s="420"/>
      <c r="J38" s="420"/>
      <c r="K38" s="420"/>
      <c r="L38" s="420"/>
      <c r="M38" s="420"/>
      <c r="N38" s="420"/>
      <c r="O38" s="420"/>
      <c r="P38" s="420"/>
      <c r="Q38" s="420"/>
      <c r="R38" s="420"/>
      <c r="S38" s="420"/>
      <c r="T38" s="420"/>
    </row>
    <row r="39" spans="1:20" s="265" customFormat="1" ht="12" x14ac:dyDescent="0.25">
      <c r="A39" s="405" t="s">
        <v>378</v>
      </c>
      <c r="B39" s="405"/>
      <c r="C39" s="405"/>
      <c r="D39" s="405"/>
      <c r="E39" s="405"/>
      <c r="F39" s="405"/>
      <c r="G39" s="405"/>
      <c r="H39" s="405"/>
      <c r="I39" s="405"/>
      <c r="J39" s="405"/>
      <c r="K39" s="405"/>
      <c r="L39" s="405"/>
      <c r="M39" s="405"/>
      <c r="N39" s="405"/>
      <c r="O39" s="405"/>
      <c r="P39" s="405"/>
      <c r="Q39" s="405"/>
      <c r="R39" s="405"/>
      <c r="S39" s="405"/>
      <c r="T39" s="405"/>
    </row>
    <row r="40" spans="1:20" s="269" customFormat="1" ht="15" customHeight="1" x14ac:dyDescent="0.25">
      <c r="A40" s="402" t="s">
        <v>366</v>
      </c>
      <c r="B40" s="402"/>
      <c r="C40" s="402"/>
      <c r="D40" s="402"/>
      <c r="E40" s="402"/>
      <c r="F40" s="402"/>
      <c r="G40" s="402"/>
      <c r="H40" s="402"/>
      <c r="I40" s="402"/>
      <c r="J40" s="402"/>
      <c r="K40" s="402"/>
      <c r="L40" s="402"/>
      <c r="M40" s="402"/>
      <c r="N40" s="402"/>
      <c r="O40" s="402"/>
      <c r="P40" s="402"/>
      <c r="Q40" s="402"/>
      <c r="R40" s="402"/>
      <c r="S40" s="402"/>
      <c r="T40" s="402"/>
    </row>
  </sheetData>
  <sortState ref="A38:T39">
    <sortCondition ref="A38"/>
  </sortState>
  <mergeCells count="16">
    <mergeCell ref="W1:W2"/>
    <mergeCell ref="A6:T6"/>
    <mergeCell ref="A38:T38"/>
    <mergeCell ref="A40:T40"/>
    <mergeCell ref="B8:D8"/>
    <mergeCell ref="F8:H8"/>
    <mergeCell ref="J8:L8"/>
    <mergeCell ref="N8:P8"/>
    <mergeCell ref="A8:A9"/>
    <mergeCell ref="R8:T8"/>
    <mergeCell ref="A1:T1"/>
    <mergeCell ref="A2:T2"/>
    <mergeCell ref="A3:T3"/>
    <mergeCell ref="A4:T4"/>
    <mergeCell ref="A5:T5"/>
    <mergeCell ref="A39:T39"/>
  </mergeCells>
  <hyperlinks>
    <hyperlink ref="W1" location="INDICE!A1" display="INDICE"/>
  </hyperlinks>
  <printOptions horizontalCentered="1"/>
  <pageMargins left="0.70866141732283472" right="0.70866141732283472" top="0.74803149606299213" bottom="0.74803149606299213" header="0.31496062992125984" footer="0.31496062992125984"/>
  <pageSetup scale="8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
  <sheetViews>
    <sheetView showGridLines="0" zoomScaleNormal="100" workbookViewId="0">
      <selection activeCell="K46" sqref="K46"/>
    </sheetView>
  </sheetViews>
  <sheetFormatPr baseColWidth="10" defaultRowHeight="12.75" x14ac:dyDescent="0.25"/>
  <cols>
    <col min="1" max="1" width="44.5703125" style="86" bestFit="1" customWidth="1"/>
    <col min="2" max="2" width="8.140625" style="176" bestFit="1" customWidth="1"/>
    <col min="3" max="3" width="9.28515625" style="176" bestFit="1" customWidth="1"/>
    <col min="4" max="4" width="8.7109375" style="176" bestFit="1" customWidth="1"/>
    <col min="5" max="5" width="2.7109375" style="79" customWidth="1"/>
    <col min="6" max="6" width="8.7109375" style="79" bestFit="1" customWidth="1"/>
    <col min="7" max="7" width="9.140625" style="79" bestFit="1" customWidth="1"/>
    <col min="8" max="8" width="8.7109375" style="79" bestFit="1" customWidth="1"/>
    <col min="9" max="112" width="11.42578125" style="79"/>
    <col min="113" max="113" width="48.42578125" style="79" customWidth="1"/>
    <col min="114" max="116" width="5.85546875" style="79" customWidth="1"/>
    <col min="117" max="117" width="1.5703125" style="79" customWidth="1"/>
    <col min="118" max="120" width="6.7109375" style="79" customWidth="1"/>
    <col min="121" max="368" width="11.42578125" style="79"/>
    <col min="369" max="369" width="48.42578125" style="79" customWidth="1"/>
    <col min="370" max="372" width="5.85546875" style="79" customWidth="1"/>
    <col min="373" max="373" width="1.5703125" style="79" customWidth="1"/>
    <col min="374" max="376" width="6.7109375" style="79" customWidth="1"/>
    <col min="377" max="624" width="11.42578125" style="79"/>
    <col min="625" max="625" width="48.42578125" style="79" customWidth="1"/>
    <col min="626" max="628" width="5.85546875" style="79" customWidth="1"/>
    <col min="629" max="629" width="1.5703125" style="79" customWidth="1"/>
    <col min="630" max="632" width="6.7109375" style="79" customWidth="1"/>
    <col min="633" max="880" width="11.42578125" style="79"/>
    <col min="881" max="881" width="48.42578125" style="79" customWidth="1"/>
    <col min="882" max="884" width="5.85546875" style="79" customWidth="1"/>
    <col min="885" max="885" width="1.5703125" style="79" customWidth="1"/>
    <col min="886" max="888" width="6.7109375" style="79" customWidth="1"/>
    <col min="889" max="1136" width="11.42578125" style="79"/>
    <col min="1137" max="1137" width="48.42578125" style="79" customWidth="1"/>
    <col min="1138" max="1140" width="5.85546875" style="79" customWidth="1"/>
    <col min="1141" max="1141" width="1.5703125" style="79" customWidth="1"/>
    <col min="1142" max="1144" width="6.7109375" style="79" customWidth="1"/>
    <col min="1145" max="1392" width="11.42578125" style="79"/>
    <col min="1393" max="1393" width="48.42578125" style="79" customWidth="1"/>
    <col min="1394" max="1396" width="5.85546875" style="79" customWidth="1"/>
    <col min="1397" max="1397" width="1.5703125" style="79" customWidth="1"/>
    <col min="1398" max="1400" width="6.7109375" style="79" customWidth="1"/>
    <col min="1401" max="1648" width="11.42578125" style="79"/>
    <col min="1649" max="1649" width="48.42578125" style="79" customWidth="1"/>
    <col min="1650" max="1652" width="5.85546875" style="79" customWidth="1"/>
    <col min="1653" max="1653" width="1.5703125" style="79" customWidth="1"/>
    <col min="1654" max="1656" width="6.7109375" style="79" customWidth="1"/>
    <col min="1657" max="1904" width="11.42578125" style="79"/>
    <col min="1905" max="1905" width="48.42578125" style="79" customWidth="1"/>
    <col min="1906" max="1908" width="5.85546875" style="79" customWidth="1"/>
    <col min="1909" max="1909" width="1.5703125" style="79" customWidth="1"/>
    <col min="1910" max="1912" width="6.7109375" style="79" customWidth="1"/>
    <col min="1913" max="2160" width="11.42578125" style="79"/>
    <col min="2161" max="2161" width="48.42578125" style="79" customWidth="1"/>
    <col min="2162" max="2164" width="5.85546875" style="79" customWidth="1"/>
    <col min="2165" max="2165" width="1.5703125" style="79" customWidth="1"/>
    <col min="2166" max="2168" width="6.7109375" style="79" customWidth="1"/>
    <col min="2169" max="2416" width="11.42578125" style="79"/>
    <col min="2417" max="2417" width="48.42578125" style="79" customWidth="1"/>
    <col min="2418" max="2420" width="5.85546875" style="79" customWidth="1"/>
    <col min="2421" max="2421" width="1.5703125" style="79" customWidth="1"/>
    <col min="2422" max="2424" width="6.7109375" style="79" customWidth="1"/>
    <col min="2425" max="2672" width="11.42578125" style="79"/>
    <col min="2673" max="2673" width="48.42578125" style="79" customWidth="1"/>
    <col min="2674" max="2676" width="5.85546875" style="79" customWidth="1"/>
    <col min="2677" max="2677" width="1.5703125" style="79" customWidth="1"/>
    <col min="2678" max="2680" width="6.7109375" style="79" customWidth="1"/>
    <col min="2681" max="2928" width="11.42578125" style="79"/>
    <col min="2929" max="2929" width="48.42578125" style="79" customWidth="1"/>
    <col min="2930" max="2932" width="5.85546875" style="79" customWidth="1"/>
    <col min="2933" max="2933" width="1.5703125" style="79" customWidth="1"/>
    <col min="2934" max="2936" width="6.7109375" style="79" customWidth="1"/>
    <col min="2937" max="3184" width="11.42578125" style="79"/>
    <col min="3185" max="3185" width="48.42578125" style="79" customWidth="1"/>
    <col min="3186" max="3188" width="5.85546875" style="79" customWidth="1"/>
    <col min="3189" max="3189" width="1.5703125" style="79" customWidth="1"/>
    <col min="3190" max="3192" width="6.7109375" style="79" customWidth="1"/>
    <col min="3193" max="3440" width="11.42578125" style="79"/>
    <col min="3441" max="3441" width="48.42578125" style="79" customWidth="1"/>
    <col min="3442" max="3444" width="5.85546875" style="79" customWidth="1"/>
    <col min="3445" max="3445" width="1.5703125" style="79" customWidth="1"/>
    <col min="3446" max="3448" width="6.7109375" style="79" customWidth="1"/>
    <col min="3449" max="3696" width="11.42578125" style="79"/>
    <col min="3697" max="3697" width="48.42578125" style="79" customWidth="1"/>
    <col min="3698" max="3700" width="5.85546875" style="79" customWidth="1"/>
    <col min="3701" max="3701" width="1.5703125" style="79" customWidth="1"/>
    <col min="3702" max="3704" width="6.7109375" style="79" customWidth="1"/>
    <col min="3705" max="3952" width="11.42578125" style="79"/>
    <col min="3953" max="3953" width="48.42578125" style="79" customWidth="1"/>
    <col min="3954" max="3956" width="5.85546875" style="79" customWidth="1"/>
    <col min="3957" max="3957" width="1.5703125" style="79" customWidth="1"/>
    <col min="3958" max="3960" width="6.7109375" style="79" customWidth="1"/>
    <col min="3961" max="4208" width="11.42578125" style="79"/>
    <col min="4209" max="4209" width="48.42578125" style="79" customWidth="1"/>
    <col min="4210" max="4212" width="5.85546875" style="79" customWidth="1"/>
    <col min="4213" max="4213" width="1.5703125" style="79" customWidth="1"/>
    <col min="4214" max="4216" width="6.7109375" style="79" customWidth="1"/>
    <col min="4217" max="4464" width="11.42578125" style="79"/>
    <col min="4465" max="4465" width="48.42578125" style="79" customWidth="1"/>
    <col min="4466" max="4468" width="5.85546875" style="79" customWidth="1"/>
    <col min="4469" max="4469" width="1.5703125" style="79" customWidth="1"/>
    <col min="4470" max="4472" width="6.7109375" style="79" customWidth="1"/>
    <col min="4473" max="4720" width="11.42578125" style="79"/>
    <col min="4721" max="4721" width="48.42578125" style="79" customWidth="1"/>
    <col min="4722" max="4724" width="5.85546875" style="79" customWidth="1"/>
    <col min="4725" max="4725" width="1.5703125" style="79" customWidth="1"/>
    <col min="4726" max="4728" width="6.7109375" style="79" customWidth="1"/>
    <col min="4729" max="4976" width="11.42578125" style="79"/>
    <col min="4977" max="4977" width="48.42578125" style="79" customWidth="1"/>
    <col min="4978" max="4980" width="5.85546875" style="79" customWidth="1"/>
    <col min="4981" max="4981" width="1.5703125" style="79" customWidth="1"/>
    <col min="4982" max="4984" width="6.7109375" style="79" customWidth="1"/>
    <col min="4985" max="5232" width="11.42578125" style="79"/>
    <col min="5233" max="5233" width="48.42578125" style="79" customWidth="1"/>
    <col min="5234" max="5236" width="5.85546875" style="79" customWidth="1"/>
    <col min="5237" max="5237" width="1.5703125" style="79" customWidth="1"/>
    <col min="5238" max="5240" width="6.7109375" style="79" customWidth="1"/>
    <col min="5241" max="5488" width="11.42578125" style="79"/>
    <col min="5489" max="5489" width="48.42578125" style="79" customWidth="1"/>
    <col min="5490" max="5492" width="5.85546875" style="79" customWidth="1"/>
    <col min="5493" max="5493" width="1.5703125" style="79" customWidth="1"/>
    <col min="5494" max="5496" width="6.7109375" style="79" customWidth="1"/>
    <col min="5497" max="5744" width="11.42578125" style="79"/>
    <col min="5745" max="5745" width="48.42578125" style="79" customWidth="1"/>
    <col min="5746" max="5748" width="5.85546875" style="79" customWidth="1"/>
    <col min="5749" max="5749" width="1.5703125" style="79" customWidth="1"/>
    <col min="5750" max="5752" width="6.7109375" style="79" customWidth="1"/>
    <col min="5753" max="6000" width="11.42578125" style="79"/>
    <col min="6001" max="6001" width="48.42578125" style="79" customWidth="1"/>
    <col min="6002" max="6004" width="5.85546875" style="79" customWidth="1"/>
    <col min="6005" max="6005" width="1.5703125" style="79" customWidth="1"/>
    <col min="6006" max="6008" width="6.7109375" style="79" customWidth="1"/>
    <col min="6009" max="6256" width="11.42578125" style="79"/>
    <col min="6257" max="6257" width="48.42578125" style="79" customWidth="1"/>
    <col min="6258" max="6260" width="5.85546875" style="79" customWidth="1"/>
    <col min="6261" max="6261" width="1.5703125" style="79" customWidth="1"/>
    <col min="6262" max="6264" width="6.7109375" style="79" customWidth="1"/>
    <col min="6265" max="6512" width="11.42578125" style="79"/>
    <col min="6513" max="6513" width="48.42578125" style="79" customWidth="1"/>
    <col min="6514" max="6516" width="5.85546875" style="79" customWidth="1"/>
    <col min="6517" max="6517" width="1.5703125" style="79" customWidth="1"/>
    <col min="6518" max="6520" width="6.7109375" style="79" customWidth="1"/>
    <col min="6521" max="6768" width="11.42578125" style="79"/>
    <col min="6769" max="6769" width="48.42578125" style="79" customWidth="1"/>
    <col min="6770" max="6772" width="5.85546875" style="79" customWidth="1"/>
    <col min="6773" max="6773" width="1.5703125" style="79" customWidth="1"/>
    <col min="6774" max="6776" width="6.7109375" style="79" customWidth="1"/>
    <col min="6777" max="7024" width="11.42578125" style="79"/>
    <col min="7025" max="7025" width="48.42578125" style="79" customWidth="1"/>
    <col min="7026" max="7028" width="5.85546875" style="79" customWidth="1"/>
    <col min="7029" max="7029" width="1.5703125" style="79" customWidth="1"/>
    <col min="7030" max="7032" width="6.7109375" style="79" customWidth="1"/>
    <col min="7033" max="7280" width="11.42578125" style="79"/>
    <col min="7281" max="7281" width="48.42578125" style="79" customWidth="1"/>
    <col min="7282" max="7284" width="5.85546875" style="79" customWidth="1"/>
    <col min="7285" max="7285" width="1.5703125" style="79" customWidth="1"/>
    <col min="7286" max="7288" width="6.7109375" style="79" customWidth="1"/>
    <col min="7289" max="7536" width="11.42578125" style="79"/>
    <col min="7537" max="7537" width="48.42578125" style="79" customWidth="1"/>
    <col min="7538" max="7540" width="5.85546875" style="79" customWidth="1"/>
    <col min="7541" max="7541" width="1.5703125" style="79" customWidth="1"/>
    <col min="7542" max="7544" width="6.7109375" style="79" customWidth="1"/>
    <col min="7545" max="7792" width="11.42578125" style="79"/>
    <col min="7793" max="7793" width="48.42578125" style="79" customWidth="1"/>
    <col min="7794" max="7796" width="5.85546875" style="79" customWidth="1"/>
    <col min="7797" max="7797" width="1.5703125" style="79" customWidth="1"/>
    <col min="7798" max="7800" width="6.7109375" style="79" customWidth="1"/>
    <col min="7801" max="8048" width="11.42578125" style="79"/>
    <col min="8049" max="8049" width="48.42578125" style="79" customWidth="1"/>
    <col min="8050" max="8052" width="5.85546875" style="79" customWidth="1"/>
    <col min="8053" max="8053" width="1.5703125" style="79" customWidth="1"/>
    <col min="8054" max="8056" width="6.7109375" style="79" customWidth="1"/>
    <col min="8057" max="8304" width="11.42578125" style="79"/>
    <col min="8305" max="8305" width="48.42578125" style="79" customWidth="1"/>
    <col min="8306" max="8308" width="5.85546875" style="79" customWidth="1"/>
    <col min="8309" max="8309" width="1.5703125" style="79" customWidth="1"/>
    <col min="8310" max="8312" width="6.7109375" style="79" customWidth="1"/>
    <col min="8313" max="8560" width="11.42578125" style="79"/>
    <col min="8561" max="8561" width="48.42578125" style="79" customWidth="1"/>
    <col min="8562" max="8564" width="5.85546875" style="79" customWidth="1"/>
    <col min="8565" max="8565" width="1.5703125" style="79" customWidth="1"/>
    <col min="8566" max="8568" width="6.7109375" style="79" customWidth="1"/>
    <col min="8569" max="8816" width="11.42578125" style="79"/>
    <col min="8817" max="8817" width="48.42578125" style="79" customWidth="1"/>
    <col min="8818" max="8820" width="5.85546875" style="79" customWidth="1"/>
    <col min="8821" max="8821" width="1.5703125" style="79" customWidth="1"/>
    <col min="8822" max="8824" width="6.7109375" style="79" customWidth="1"/>
    <col min="8825" max="9072" width="11.42578125" style="79"/>
    <col min="9073" max="9073" width="48.42578125" style="79" customWidth="1"/>
    <col min="9074" max="9076" width="5.85546875" style="79" customWidth="1"/>
    <col min="9077" max="9077" width="1.5703125" style="79" customWidth="1"/>
    <col min="9078" max="9080" width="6.7109375" style="79" customWidth="1"/>
    <col min="9081" max="9328" width="11.42578125" style="79"/>
    <col min="9329" max="9329" width="48.42578125" style="79" customWidth="1"/>
    <col min="9330" max="9332" width="5.85546875" style="79" customWidth="1"/>
    <col min="9333" max="9333" width="1.5703125" style="79" customWidth="1"/>
    <col min="9334" max="9336" width="6.7109375" style="79" customWidth="1"/>
    <col min="9337" max="9584" width="11.42578125" style="79"/>
    <col min="9585" max="9585" width="48.42578125" style="79" customWidth="1"/>
    <col min="9586" max="9588" width="5.85546875" style="79" customWidth="1"/>
    <col min="9589" max="9589" width="1.5703125" style="79" customWidth="1"/>
    <col min="9590" max="9592" width="6.7109375" style="79" customWidth="1"/>
    <col min="9593" max="9840" width="11.42578125" style="79"/>
    <col min="9841" max="9841" width="48.42578125" style="79" customWidth="1"/>
    <col min="9842" max="9844" width="5.85546875" style="79" customWidth="1"/>
    <col min="9845" max="9845" width="1.5703125" style="79" customWidth="1"/>
    <col min="9846" max="9848" width="6.7109375" style="79" customWidth="1"/>
    <col min="9849" max="10096" width="11.42578125" style="79"/>
    <col min="10097" max="10097" width="48.42578125" style="79" customWidth="1"/>
    <col min="10098" max="10100" width="5.85546875" style="79" customWidth="1"/>
    <col min="10101" max="10101" width="1.5703125" style="79" customWidth="1"/>
    <col min="10102" max="10104" width="6.7109375" style="79" customWidth="1"/>
    <col min="10105" max="10352" width="11.42578125" style="79"/>
    <col min="10353" max="10353" width="48.42578125" style="79" customWidth="1"/>
    <col min="10354" max="10356" width="5.85546875" style="79" customWidth="1"/>
    <col min="10357" max="10357" width="1.5703125" style="79" customWidth="1"/>
    <col min="10358" max="10360" width="6.7109375" style="79" customWidth="1"/>
    <col min="10361" max="10608" width="11.42578125" style="79"/>
    <col min="10609" max="10609" width="48.42578125" style="79" customWidth="1"/>
    <col min="10610" max="10612" width="5.85546875" style="79" customWidth="1"/>
    <col min="10613" max="10613" width="1.5703125" style="79" customWidth="1"/>
    <col min="10614" max="10616" width="6.7109375" style="79" customWidth="1"/>
    <col min="10617" max="10864" width="11.42578125" style="79"/>
    <col min="10865" max="10865" width="48.42578125" style="79" customWidth="1"/>
    <col min="10866" max="10868" width="5.85546875" style="79" customWidth="1"/>
    <col min="10869" max="10869" width="1.5703125" style="79" customWidth="1"/>
    <col min="10870" max="10872" width="6.7109375" style="79" customWidth="1"/>
    <col min="10873" max="11120" width="11.42578125" style="79"/>
    <col min="11121" max="11121" width="48.42578125" style="79" customWidth="1"/>
    <col min="11122" max="11124" width="5.85546875" style="79" customWidth="1"/>
    <col min="11125" max="11125" width="1.5703125" style="79" customWidth="1"/>
    <col min="11126" max="11128" width="6.7109375" style="79" customWidth="1"/>
    <col min="11129" max="11376" width="11.42578125" style="79"/>
    <col min="11377" max="11377" width="48.42578125" style="79" customWidth="1"/>
    <col min="11378" max="11380" width="5.85546875" style="79" customWidth="1"/>
    <col min="11381" max="11381" width="1.5703125" style="79" customWidth="1"/>
    <col min="11382" max="11384" width="6.7109375" style="79" customWidth="1"/>
    <col min="11385" max="11632" width="11.42578125" style="79"/>
    <col min="11633" max="11633" width="48.42578125" style="79" customWidth="1"/>
    <col min="11634" max="11636" width="5.85546875" style="79" customWidth="1"/>
    <col min="11637" max="11637" width="1.5703125" style="79" customWidth="1"/>
    <col min="11638" max="11640" width="6.7109375" style="79" customWidth="1"/>
    <col min="11641" max="11888" width="11.42578125" style="79"/>
    <col min="11889" max="11889" width="48.42578125" style="79" customWidth="1"/>
    <col min="11890" max="11892" width="5.85546875" style="79" customWidth="1"/>
    <col min="11893" max="11893" width="1.5703125" style="79" customWidth="1"/>
    <col min="11894" max="11896" width="6.7109375" style="79" customWidth="1"/>
    <col min="11897" max="12144" width="11.42578125" style="79"/>
    <col min="12145" max="12145" width="48.42578125" style="79" customWidth="1"/>
    <col min="12146" max="12148" width="5.85546875" style="79" customWidth="1"/>
    <col min="12149" max="12149" width="1.5703125" style="79" customWidth="1"/>
    <col min="12150" max="12152" width="6.7109375" style="79" customWidth="1"/>
    <col min="12153" max="12400" width="11.42578125" style="79"/>
    <col min="12401" max="12401" width="48.42578125" style="79" customWidth="1"/>
    <col min="12402" max="12404" width="5.85546875" style="79" customWidth="1"/>
    <col min="12405" max="12405" width="1.5703125" style="79" customWidth="1"/>
    <col min="12406" max="12408" width="6.7109375" style="79" customWidth="1"/>
    <col min="12409" max="12656" width="11.42578125" style="79"/>
    <col min="12657" max="12657" width="48.42578125" style="79" customWidth="1"/>
    <col min="12658" max="12660" width="5.85546875" style="79" customWidth="1"/>
    <col min="12661" max="12661" width="1.5703125" style="79" customWidth="1"/>
    <col min="12662" max="12664" width="6.7109375" style="79" customWidth="1"/>
    <col min="12665" max="12912" width="11.42578125" style="79"/>
    <col min="12913" max="12913" width="48.42578125" style="79" customWidth="1"/>
    <col min="12914" max="12916" width="5.85546875" style="79" customWidth="1"/>
    <col min="12917" max="12917" width="1.5703125" style="79" customWidth="1"/>
    <col min="12918" max="12920" width="6.7109375" style="79" customWidth="1"/>
    <col min="12921" max="13168" width="11.42578125" style="79"/>
    <col min="13169" max="13169" width="48.42578125" style="79" customWidth="1"/>
    <col min="13170" max="13172" width="5.85546875" style="79" customWidth="1"/>
    <col min="13173" max="13173" width="1.5703125" style="79" customWidth="1"/>
    <col min="13174" max="13176" width="6.7109375" style="79" customWidth="1"/>
    <col min="13177" max="13424" width="11.42578125" style="79"/>
    <col min="13425" max="13425" width="48.42578125" style="79" customWidth="1"/>
    <col min="13426" max="13428" width="5.85546875" style="79" customWidth="1"/>
    <col min="13429" max="13429" width="1.5703125" style="79" customWidth="1"/>
    <col min="13430" max="13432" width="6.7109375" style="79" customWidth="1"/>
    <col min="13433" max="13680" width="11.42578125" style="79"/>
    <col min="13681" max="13681" width="48.42578125" style="79" customWidth="1"/>
    <col min="13682" max="13684" width="5.85546875" style="79" customWidth="1"/>
    <col min="13685" max="13685" width="1.5703125" style="79" customWidth="1"/>
    <col min="13686" max="13688" width="6.7109375" style="79" customWidth="1"/>
    <col min="13689" max="13936" width="11.42578125" style="79"/>
    <col min="13937" max="13937" width="48.42578125" style="79" customWidth="1"/>
    <col min="13938" max="13940" width="5.85546875" style="79" customWidth="1"/>
    <col min="13941" max="13941" width="1.5703125" style="79" customWidth="1"/>
    <col min="13942" max="13944" width="6.7109375" style="79" customWidth="1"/>
    <col min="13945" max="14192" width="11.42578125" style="79"/>
    <col min="14193" max="14193" width="48.42578125" style="79" customWidth="1"/>
    <col min="14194" max="14196" width="5.85546875" style="79" customWidth="1"/>
    <col min="14197" max="14197" width="1.5703125" style="79" customWidth="1"/>
    <col min="14198" max="14200" width="6.7109375" style="79" customWidth="1"/>
    <col min="14201" max="14448" width="11.42578125" style="79"/>
    <col min="14449" max="14449" width="48.42578125" style="79" customWidth="1"/>
    <col min="14450" max="14452" width="5.85546875" style="79" customWidth="1"/>
    <col min="14453" max="14453" width="1.5703125" style="79" customWidth="1"/>
    <col min="14454" max="14456" width="6.7109375" style="79" customWidth="1"/>
    <col min="14457" max="14704" width="11.42578125" style="79"/>
    <col min="14705" max="14705" width="48.42578125" style="79" customWidth="1"/>
    <col min="14706" max="14708" width="5.85546875" style="79" customWidth="1"/>
    <col min="14709" max="14709" width="1.5703125" style="79" customWidth="1"/>
    <col min="14710" max="14712" width="6.7109375" style="79" customWidth="1"/>
    <col min="14713" max="14960" width="11.42578125" style="79"/>
    <col min="14961" max="14961" width="48.42578125" style="79" customWidth="1"/>
    <col min="14962" max="14964" width="5.85546875" style="79" customWidth="1"/>
    <col min="14965" max="14965" width="1.5703125" style="79" customWidth="1"/>
    <col min="14966" max="14968" width="6.7109375" style="79" customWidth="1"/>
    <col min="14969" max="15216" width="11.42578125" style="79"/>
    <col min="15217" max="15217" width="48.42578125" style="79" customWidth="1"/>
    <col min="15218" max="15220" width="5.85546875" style="79" customWidth="1"/>
    <col min="15221" max="15221" width="1.5703125" style="79" customWidth="1"/>
    <col min="15222" max="15224" width="6.7109375" style="79" customWidth="1"/>
    <col min="15225" max="15472" width="11.42578125" style="79"/>
    <col min="15473" max="15473" width="48.42578125" style="79" customWidth="1"/>
    <col min="15474" max="15476" width="5.85546875" style="79" customWidth="1"/>
    <col min="15477" max="15477" width="1.5703125" style="79" customWidth="1"/>
    <col min="15478" max="15480" width="6.7109375" style="79" customWidth="1"/>
    <col min="15481" max="15728" width="11.42578125" style="79"/>
    <col min="15729" max="15729" width="48.42578125" style="79" customWidth="1"/>
    <col min="15730" max="15732" width="5.85546875" style="79" customWidth="1"/>
    <col min="15733" max="15733" width="1.5703125" style="79" customWidth="1"/>
    <col min="15734" max="15736" width="6.7109375" style="79" customWidth="1"/>
    <col min="15737" max="15984" width="11.42578125" style="79"/>
    <col min="15985" max="15985" width="48.42578125" style="79" customWidth="1"/>
    <col min="15986" max="15988" width="5.85546875" style="79" customWidth="1"/>
    <col min="15989" max="15989" width="1.5703125" style="79" customWidth="1"/>
    <col min="15990" max="15992" width="6.7109375" style="79" customWidth="1"/>
    <col min="15993" max="16384" width="11.42578125" style="79"/>
  </cols>
  <sheetData>
    <row r="1" spans="1:12" ht="12.75" customHeight="1" x14ac:dyDescent="0.25">
      <c r="A1" s="432" t="s">
        <v>212</v>
      </c>
      <c r="B1" s="432"/>
      <c r="C1" s="432"/>
      <c r="D1" s="432"/>
      <c r="E1" s="432"/>
      <c r="F1" s="432"/>
      <c r="G1" s="432"/>
      <c r="H1" s="432"/>
      <c r="J1" s="69"/>
      <c r="K1" s="434" t="s">
        <v>178</v>
      </c>
      <c r="L1" s="69"/>
    </row>
    <row r="2" spans="1:12" ht="12.75" customHeight="1" x14ac:dyDescent="0.25">
      <c r="A2" s="441" t="s">
        <v>43</v>
      </c>
      <c r="B2" s="441"/>
      <c r="C2" s="441"/>
      <c r="D2" s="441"/>
      <c r="E2" s="441"/>
      <c r="F2" s="441"/>
      <c r="G2" s="441"/>
      <c r="H2" s="441"/>
      <c r="J2" s="69"/>
      <c r="K2" s="434"/>
      <c r="L2" s="69"/>
    </row>
    <row r="3" spans="1:12" x14ac:dyDescent="0.25">
      <c r="A3" s="441" t="s">
        <v>328</v>
      </c>
      <c r="B3" s="441"/>
      <c r="C3" s="441"/>
      <c r="D3" s="441"/>
      <c r="E3" s="441"/>
      <c r="F3" s="441"/>
      <c r="G3" s="441"/>
      <c r="H3" s="441"/>
    </row>
    <row r="4" spans="1:12" x14ac:dyDescent="0.25">
      <c r="A4" s="441" t="s">
        <v>36</v>
      </c>
      <c r="B4" s="441"/>
      <c r="C4" s="441"/>
      <c r="D4" s="441"/>
      <c r="E4" s="441"/>
      <c r="F4" s="441"/>
      <c r="G4" s="441"/>
      <c r="H4" s="441"/>
    </row>
    <row r="5" spans="1:12" x14ac:dyDescent="0.25">
      <c r="A5" s="441" t="s">
        <v>374</v>
      </c>
      <c r="B5" s="441"/>
      <c r="C5" s="441"/>
      <c r="D5" s="441"/>
      <c r="E5" s="441"/>
      <c r="F5" s="441"/>
      <c r="G5" s="441"/>
      <c r="H5" s="441"/>
    </row>
    <row r="6" spans="1:12" x14ac:dyDescent="0.25">
      <c r="A6" s="178"/>
      <c r="B6" s="178"/>
      <c r="C6" s="178"/>
      <c r="D6" s="178"/>
      <c r="E6" s="205"/>
      <c r="F6" s="205"/>
      <c r="G6" s="205"/>
      <c r="H6" s="205"/>
    </row>
    <row r="7" spans="1:12" x14ac:dyDescent="0.25">
      <c r="A7" s="426" t="s">
        <v>39</v>
      </c>
      <c r="B7" s="431" t="s">
        <v>37</v>
      </c>
      <c r="C7" s="431"/>
      <c r="D7" s="431"/>
      <c r="E7" s="152"/>
      <c r="F7" s="431" t="s">
        <v>38</v>
      </c>
      <c r="G7" s="431"/>
      <c r="H7" s="431"/>
    </row>
    <row r="8" spans="1:12" ht="12.75" customHeight="1" x14ac:dyDescent="0.25">
      <c r="A8" s="426"/>
      <c r="B8" s="150" t="s">
        <v>0</v>
      </c>
      <c r="C8" s="150" t="s">
        <v>40</v>
      </c>
      <c r="D8" s="150" t="s">
        <v>41</v>
      </c>
      <c r="E8" s="150"/>
      <c r="F8" s="150" t="s">
        <v>0</v>
      </c>
      <c r="G8" s="150" t="s">
        <v>40</v>
      </c>
      <c r="H8" s="150" t="s">
        <v>41</v>
      </c>
    </row>
    <row r="9" spans="1:12" ht="15" customHeight="1" x14ac:dyDescent="0.25">
      <c r="A9" s="171" t="s">
        <v>0</v>
      </c>
      <c r="B9" s="203">
        <f>+B11+B17+B23+B41</f>
        <v>53940</v>
      </c>
      <c r="C9" s="203">
        <f>+C11+C17+C23+C41</f>
        <v>13284</v>
      </c>
      <c r="D9" s="203">
        <f>+D11+D17+D23+D41</f>
        <v>40656</v>
      </c>
      <c r="E9" s="62"/>
      <c r="F9" s="168">
        <f>+G9+H9</f>
        <v>100</v>
      </c>
      <c r="G9" s="168">
        <f>+C9/B9*100</f>
        <v>24.627363737486096</v>
      </c>
      <c r="H9" s="168">
        <f>+D9/B9*100</f>
        <v>75.372636262513907</v>
      </c>
      <c r="I9" s="204"/>
      <c r="J9" s="169"/>
      <c r="K9" s="169"/>
    </row>
    <row r="10" spans="1:12" ht="8.1" customHeight="1" x14ac:dyDescent="0.25">
      <c r="A10" s="166"/>
      <c r="B10" s="191"/>
      <c r="C10" s="191"/>
      <c r="D10" s="191"/>
      <c r="E10" s="170"/>
      <c r="F10" s="92"/>
      <c r="G10" s="92"/>
      <c r="H10" s="92"/>
    </row>
    <row r="11" spans="1:12" s="93" customFormat="1" ht="15" customHeight="1" x14ac:dyDescent="0.25">
      <c r="A11" s="171" t="s">
        <v>79</v>
      </c>
      <c r="B11" s="202">
        <f>SUM(B12:B15)</f>
        <v>3391</v>
      </c>
      <c r="C11" s="202">
        <f t="shared" ref="C11:D11" si="0">SUM(C12:C15)</f>
        <v>935</v>
      </c>
      <c r="D11" s="202">
        <f t="shared" si="0"/>
        <v>2456</v>
      </c>
      <c r="E11" s="62"/>
      <c r="F11" s="168">
        <f t="shared" ref="F11:F54" si="1">+G11+H11</f>
        <v>100</v>
      </c>
      <c r="G11" s="168">
        <f t="shared" ref="G11:G54" si="2">+C11/B11*100</f>
        <v>27.572987319374814</v>
      </c>
      <c r="H11" s="168">
        <f t="shared" ref="H11:H54" si="3">+D11/B11*100</f>
        <v>72.427012680625182</v>
      </c>
    </row>
    <row r="12" spans="1:12" ht="15" customHeight="1" x14ac:dyDescent="0.25">
      <c r="A12" s="172" t="s">
        <v>46</v>
      </c>
      <c r="B12" s="191">
        <v>2616</v>
      </c>
      <c r="C12" s="191">
        <v>839</v>
      </c>
      <c r="D12" s="191">
        <v>1777</v>
      </c>
      <c r="E12" s="170"/>
      <c r="F12" s="92">
        <f t="shared" si="1"/>
        <v>100</v>
      </c>
      <c r="G12" s="92">
        <f t="shared" si="2"/>
        <v>32.071865443425075</v>
      </c>
      <c r="H12" s="92">
        <f t="shared" si="3"/>
        <v>67.928134556574932</v>
      </c>
      <c r="I12" s="169"/>
    </row>
    <row r="13" spans="1:12" ht="15" customHeight="1" x14ac:dyDescent="0.25">
      <c r="A13" s="172" t="s">
        <v>47</v>
      </c>
      <c r="B13" s="191">
        <v>469</v>
      </c>
      <c r="C13" s="191">
        <v>61</v>
      </c>
      <c r="D13" s="191">
        <v>408</v>
      </c>
      <c r="E13" s="170"/>
      <c r="F13" s="168">
        <f t="shared" si="1"/>
        <v>100</v>
      </c>
      <c r="G13" s="168">
        <f t="shared" si="2"/>
        <v>13.00639658848614</v>
      </c>
      <c r="H13" s="168">
        <f t="shared" si="3"/>
        <v>86.99360341151386</v>
      </c>
      <c r="I13" s="169"/>
    </row>
    <row r="14" spans="1:12" ht="15" customHeight="1" x14ac:dyDescent="0.25">
      <c r="A14" s="172" t="s">
        <v>81</v>
      </c>
      <c r="B14" s="191">
        <v>147</v>
      </c>
      <c r="C14" s="191">
        <v>26</v>
      </c>
      <c r="D14" s="191">
        <v>121</v>
      </c>
      <c r="E14" s="170"/>
      <c r="F14" s="92">
        <f t="shared" si="1"/>
        <v>100</v>
      </c>
      <c r="G14" s="92">
        <f t="shared" si="2"/>
        <v>17.687074829931973</v>
      </c>
      <c r="H14" s="92">
        <f t="shared" si="3"/>
        <v>82.312925170068027</v>
      </c>
      <c r="I14" s="169"/>
    </row>
    <row r="15" spans="1:12" ht="15" customHeight="1" x14ac:dyDescent="0.25">
      <c r="A15" s="172" t="s">
        <v>82</v>
      </c>
      <c r="B15" s="191">
        <v>159</v>
      </c>
      <c r="C15" s="191">
        <v>9</v>
      </c>
      <c r="D15" s="191">
        <v>150</v>
      </c>
      <c r="E15" s="170"/>
      <c r="F15" s="92">
        <f t="shared" si="1"/>
        <v>100</v>
      </c>
      <c r="G15" s="92">
        <f t="shared" si="2"/>
        <v>5.6603773584905666</v>
      </c>
      <c r="H15" s="92">
        <f t="shared" si="3"/>
        <v>94.339622641509436</v>
      </c>
      <c r="I15" s="169"/>
    </row>
    <row r="16" spans="1:12" ht="8.1" customHeight="1" x14ac:dyDescent="0.25">
      <c r="A16" s="172"/>
      <c r="B16" s="191"/>
      <c r="C16" s="191"/>
      <c r="D16" s="191"/>
      <c r="E16" s="170"/>
      <c r="F16" s="92"/>
      <c r="G16" s="92"/>
      <c r="H16" s="92"/>
      <c r="I16" s="169"/>
    </row>
    <row r="17" spans="1:13" s="93" customFormat="1" ht="15" customHeight="1" x14ac:dyDescent="0.25">
      <c r="A17" s="171" t="s">
        <v>83</v>
      </c>
      <c r="B17" s="202">
        <f>SUM(B18:B21)</f>
        <v>965</v>
      </c>
      <c r="C17" s="202">
        <f t="shared" ref="C17:D17" si="4">SUM(C18:C21)</f>
        <v>115</v>
      </c>
      <c r="D17" s="202">
        <f t="shared" si="4"/>
        <v>850</v>
      </c>
      <c r="E17" s="62"/>
      <c r="F17" s="168">
        <f t="shared" si="1"/>
        <v>100</v>
      </c>
      <c r="G17" s="168">
        <f t="shared" si="2"/>
        <v>11.917098445595855</v>
      </c>
      <c r="H17" s="168">
        <f t="shared" si="3"/>
        <v>88.082901554404145</v>
      </c>
      <c r="I17" s="169"/>
    </row>
    <row r="18" spans="1:13" ht="15" customHeight="1" x14ac:dyDescent="0.25">
      <c r="A18" s="172" t="s">
        <v>48</v>
      </c>
      <c r="B18" s="191">
        <v>493</v>
      </c>
      <c r="C18" s="191">
        <v>63</v>
      </c>
      <c r="D18" s="191">
        <v>430</v>
      </c>
      <c r="E18" s="170"/>
      <c r="F18" s="92">
        <f t="shared" si="1"/>
        <v>100</v>
      </c>
      <c r="G18" s="92">
        <f t="shared" si="2"/>
        <v>12.778904665314403</v>
      </c>
      <c r="H18" s="92">
        <f t="shared" si="3"/>
        <v>87.2210953346856</v>
      </c>
      <c r="I18" s="169"/>
    </row>
    <row r="19" spans="1:13" ht="15" customHeight="1" x14ac:dyDescent="0.25">
      <c r="A19" s="172" t="s">
        <v>49</v>
      </c>
      <c r="B19" s="191">
        <v>12</v>
      </c>
      <c r="C19" s="191">
        <v>2</v>
      </c>
      <c r="D19" s="191">
        <v>10</v>
      </c>
      <c r="E19" s="170"/>
      <c r="F19" s="92">
        <f t="shared" si="1"/>
        <v>100</v>
      </c>
      <c r="G19" s="92">
        <f t="shared" si="2"/>
        <v>16.666666666666664</v>
      </c>
      <c r="H19" s="92">
        <f t="shared" si="3"/>
        <v>83.333333333333343</v>
      </c>
      <c r="I19" s="169"/>
    </row>
    <row r="20" spans="1:13" ht="15" customHeight="1" x14ac:dyDescent="0.25">
      <c r="A20" s="172" t="s">
        <v>84</v>
      </c>
      <c r="B20" s="191">
        <v>441</v>
      </c>
      <c r="C20" s="191">
        <v>47</v>
      </c>
      <c r="D20" s="191">
        <v>394</v>
      </c>
      <c r="E20" s="170"/>
      <c r="F20" s="92">
        <f t="shared" si="1"/>
        <v>100</v>
      </c>
      <c r="G20" s="92">
        <f t="shared" si="2"/>
        <v>10.657596371882086</v>
      </c>
      <c r="H20" s="92">
        <f t="shared" si="3"/>
        <v>89.342403628117921</v>
      </c>
      <c r="I20" s="169"/>
    </row>
    <row r="21" spans="1:13" ht="15" customHeight="1" x14ac:dyDescent="0.25">
      <c r="A21" s="172" t="s">
        <v>85</v>
      </c>
      <c r="B21" s="191">
        <v>19</v>
      </c>
      <c r="C21" s="191">
        <v>3</v>
      </c>
      <c r="D21" s="191">
        <v>16</v>
      </c>
      <c r="E21" s="170"/>
      <c r="F21" s="92">
        <f t="shared" si="1"/>
        <v>99.999999999999986</v>
      </c>
      <c r="G21" s="92">
        <f t="shared" si="2"/>
        <v>15.789473684210526</v>
      </c>
      <c r="H21" s="92">
        <f t="shared" si="3"/>
        <v>84.210526315789465</v>
      </c>
      <c r="I21" s="169"/>
    </row>
    <row r="22" spans="1:13" ht="8.1" customHeight="1" x14ac:dyDescent="0.25">
      <c r="A22" s="172"/>
      <c r="B22" s="191"/>
      <c r="C22" s="191"/>
      <c r="D22" s="191"/>
      <c r="E22" s="170"/>
      <c r="F22" s="92"/>
      <c r="G22" s="92"/>
      <c r="H22" s="92"/>
      <c r="I22" s="169"/>
    </row>
    <row r="23" spans="1:13" s="93" customFormat="1" ht="15" customHeight="1" x14ac:dyDescent="0.25">
      <c r="A23" s="173" t="s">
        <v>42</v>
      </c>
      <c r="B23" s="202">
        <f>SUM(B24:B39)</f>
        <v>35557</v>
      </c>
      <c r="C23" s="202">
        <f t="shared" ref="C23:D23" si="5">SUM(C24:C39)</f>
        <v>8498</v>
      </c>
      <c r="D23" s="202">
        <f t="shared" si="5"/>
        <v>27059</v>
      </c>
      <c r="E23" s="62"/>
      <c r="F23" s="168">
        <f t="shared" si="1"/>
        <v>100</v>
      </c>
      <c r="G23" s="168">
        <f t="shared" si="2"/>
        <v>23.899654076553141</v>
      </c>
      <c r="H23" s="168">
        <f t="shared" si="3"/>
        <v>76.100345923446852</v>
      </c>
      <c r="I23" s="169"/>
      <c r="J23" s="79"/>
      <c r="K23" s="79"/>
      <c r="L23" s="79"/>
      <c r="M23" s="79"/>
    </row>
    <row r="24" spans="1:13" ht="15" customHeight="1" x14ac:dyDescent="0.25">
      <c r="A24" s="172" t="s">
        <v>105</v>
      </c>
      <c r="B24" s="191">
        <v>17786</v>
      </c>
      <c r="C24" s="191">
        <v>1860</v>
      </c>
      <c r="D24" s="191">
        <v>15926</v>
      </c>
      <c r="E24" s="170"/>
      <c r="F24" s="92">
        <f t="shared" si="1"/>
        <v>100</v>
      </c>
      <c r="G24" s="92">
        <f t="shared" si="2"/>
        <v>10.457663330709547</v>
      </c>
      <c r="H24" s="92">
        <f t="shared" si="3"/>
        <v>89.542336669290449</v>
      </c>
      <c r="I24" s="169"/>
      <c r="J24" s="93"/>
      <c r="K24" s="93"/>
      <c r="L24" s="93"/>
      <c r="M24" s="93"/>
    </row>
    <row r="25" spans="1:13" ht="15" customHeight="1" x14ac:dyDescent="0.25">
      <c r="A25" s="172" t="s">
        <v>106</v>
      </c>
      <c r="B25" s="191">
        <v>1332</v>
      </c>
      <c r="C25" s="191">
        <v>504</v>
      </c>
      <c r="D25" s="191">
        <v>828</v>
      </c>
      <c r="E25" s="170"/>
      <c r="F25" s="92">
        <f t="shared" si="1"/>
        <v>100</v>
      </c>
      <c r="G25" s="92">
        <f t="shared" si="2"/>
        <v>37.837837837837839</v>
      </c>
      <c r="H25" s="92">
        <f t="shared" si="3"/>
        <v>62.162162162162161</v>
      </c>
      <c r="I25" s="169"/>
    </row>
    <row r="26" spans="1:13" ht="15" customHeight="1" x14ac:dyDescent="0.25">
      <c r="A26" s="172" t="s">
        <v>58</v>
      </c>
      <c r="B26" s="191">
        <v>4397</v>
      </c>
      <c r="C26" s="191">
        <v>902</v>
      </c>
      <c r="D26" s="191">
        <v>3495</v>
      </c>
      <c r="E26" s="170"/>
      <c r="F26" s="92">
        <f t="shared" si="1"/>
        <v>100</v>
      </c>
      <c r="G26" s="92">
        <f t="shared" si="2"/>
        <v>20.513986809188083</v>
      </c>
      <c r="H26" s="92">
        <f t="shared" si="3"/>
        <v>79.486013190811917</v>
      </c>
      <c r="I26" s="169"/>
    </row>
    <row r="27" spans="1:13" ht="15" customHeight="1" x14ac:dyDescent="0.25">
      <c r="A27" s="172" t="s">
        <v>57</v>
      </c>
      <c r="B27" s="191">
        <v>119</v>
      </c>
      <c r="C27" s="191">
        <v>18</v>
      </c>
      <c r="D27" s="191">
        <v>101</v>
      </c>
      <c r="E27" s="170"/>
      <c r="F27" s="92">
        <f t="shared" si="1"/>
        <v>100</v>
      </c>
      <c r="G27" s="92">
        <f t="shared" si="2"/>
        <v>15.126050420168067</v>
      </c>
      <c r="H27" s="92">
        <f t="shared" si="3"/>
        <v>84.87394957983193</v>
      </c>
      <c r="I27" s="169"/>
    </row>
    <row r="28" spans="1:13" ht="15" customHeight="1" x14ac:dyDescent="0.25">
      <c r="A28" s="172" t="s">
        <v>86</v>
      </c>
      <c r="B28" s="191">
        <v>16</v>
      </c>
      <c r="C28" s="191">
        <v>2</v>
      </c>
      <c r="D28" s="191">
        <v>14</v>
      </c>
      <c r="E28" s="170"/>
      <c r="F28" s="92">
        <f t="shared" si="1"/>
        <v>100</v>
      </c>
      <c r="G28" s="92">
        <f t="shared" si="2"/>
        <v>12.5</v>
      </c>
      <c r="H28" s="92">
        <f t="shared" si="3"/>
        <v>87.5</v>
      </c>
      <c r="I28" s="169"/>
    </row>
    <row r="29" spans="1:13" ht="15" customHeight="1" x14ac:dyDescent="0.25">
      <c r="A29" s="172" t="s">
        <v>72</v>
      </c>
      <c r="B29" s="191">
        <v>929</v>
      </c>
      <c r="C29" s="191">
        <v>193</v>
      </c>
      <c r="D29" s="191">
        <v>736</v>
      </c>
      <c r="E29" s="170"/>
      <c r="F29" s="92">
        <f t="shared" si="1"/>
        <v>100</v>
      </c>
      <c r="G29" s="92">
        <f t="shared" si="2"/>
        <v>20.775026910656617</v>
      </c>
      <c r="H29" s="92">
        <f t="shared" si="3"/>
        <v>79.224973089343379</v>
      </c>
      <c r="I29" s="169"/>
    </row>
    <row r="30" spans="1:13" ht="15" customHeight="1" x14ac:dyDescent="0.25">
      <c r="A30" s="172" t="s">
        <v>63</v>
      </c>
      <c r="B30" s="191">
        <v>315</v>
      </c>
      <c r="C30" s="191">
        <v>172</v>
      </c>
      <c r="D30" s="191">
        <v>143</v>
      </c>
      <c r="E30" s="170"/>
      <c r="F30" s="92">
        <f t="shared" si="1"/>
        <v>100</v>
      </c>
      <c r="G30" s="92">
        <f t="shared" si="2"/>
        <v>54.603174603174601</v>
      </c>
      <c r="H30" s="92">
        <f t="shared" si="3"/>
        <v>45.396825396825399</v>
      </c>
      <c r="I30" s="169"/>
    </row>
    <row r="31" spans="1:13" ht="15" customHeight="1" x14ac:dyDescent="0.25">
      <c r="A31" s="172" t="s">
        <v>62</v>
      </c>
      <c r="B31" s="191">
        <v>530</v>
      </c>
      <c r="C31" s="191">
        <v>8</v>
      </c>
      <c r="D31" s="191">
        <v>522</v>
      </c>
      <c r="E31" s="115"/>
      <c r="F31" s="92">
        <f t="shared" si="1"/>
        <v>100</v>
      </c>
      <c r="G31" s="92">
        <f t="shared" si="2"/>
        <v>1.5094339622641511</v>
      </c>
      <c r="H31" s="92">
        <f t="shared" si="3"/>
        <v>98.490566037735846</v>
      </c>
      <c r="I31" s="169"/>
    </row>
    <row r="32" spans="1:13" ht="15" customHeight="1" x14ac:dyDescent="0.25">
      <c r="A32" s="172" t="s">
        <v>61</v>
      </c>
      <c r="B32" s="191">
        <v>1824</v>
      </c>
      <c r="C32" s="191">
        <v>1329</v>
      </c>
      <c r="D32" s="191">
        <v>495</v>
      </c>
      <c r="E32" s="115"/>
      <c r="F32" s="92">
        <f t="shared" si="1"/>
        <v>100</v>
      </c>
      <c r="G32" s="92">
        <f t="shared" si="2"/>
        <v>72.86184210526315</v>
      </c>
      <c r="H32" s="92">
        <f t="shared" si="3"/>
        <v>27.138157894736842</v>
      </c>
      <c r="I32" s="169"/>
    </row>
    <row r="33" spans="1:9" ht="15" customHeight="1" x14ac:dyDescent="0.25">
      <c r="A33" s="172" t="s">
        <v>59</v>
      </c>
      <c r="B33" s="191">
        <v>1821</v>
      </c>
      <c r="C33" s="191">
        <v>458</v>
      </c>
      <c r="D33" s="191">
        <v>1363</v>
      </c>
      <c r="E33" s="115"/>
      <c r="F33" s="92">
        <f t="shared" si="1"/>
        <v>100</v>
      </c>
      <c r="G33" s="92">
        <f t="shared" si="2"/>
        <v>25.151015925315761</v>
      </c>
      <c r="H33" s="92">
        <f t="shared" si="3"/>
        <v>74.848984074684239</v>
      </c>
      <c r="I33" s="169"/>
    </row>
    <row r="34" spans="1:9" ht="15" customHeight="1" x14ac:dyDescent="0.25">
      <c r="A34" s="115" t="s">
        <v>60</v>
      </c>
      <c r="B34" s="127">
        <v>2523</v>
      </c>
      <c r="C34" s="127">
        <v>1824</v>
      </c>
      <c r="D34" s="127">
        <v>699</v>
      </c>
      <c r="E34" s="115"/>
      <c r="F34" s="92">
        <f t="shared" si="1"/>
        <v>100</v>
      </c>
      <c r="G34" s="92">
        <f t="shared" si="2"/>
        <v>72.294887039239001</v>
      </c>
      <c r="H34" s="92">
        <f t="shared" si="3"/>
        <v>27.705112960760996</v>
      </c>
      <c r="I34" s="169"/>
    </row>
    <row r="35" spans="1:9" ht="15" customHeight="1" x14ac:dyDescent="0.25">
      <c r="A35" s="201" t="s">
        <v>353</v>
      </c>
      <c r="B35" s="191">
        <v>318</v>
      </c>
      <c r="C35" s="191">
        <v>201</v>
      </c>
      <c r="D35" s="191">
        <v>117</v>
      </c>
      <c r="E35" s="115"/>
      <c r="F35" s="92">
        <f t="shared" si="1"/>
        <v>100</v>
      </c>
      <c r="G35" s="92">
        <f t="shared" si="2"/>
        <v>63.20754716981132</v>
      </c>
      <c r="H35" s="92">
        <f t="shared" si="3"/>
        <v>36.79245283018868</v>
      </c>
      <c r="I35" s="169"/>
    </row>
    <row r="36" spans="1:9" ht="15" customHeight="1" x14ac:dyDescent="0.25">
      <c r="A36" s="172" t="s">
        <v>360</v>
      </c>
      <c r="B36" s="191">
        <v>317</v>
      </c>
      <c r="C36" s="191">
        <v>223</v>
      </c>
      <c r="D36" s="191">
        <v>94</v>
      </c>
      <c r="E36" s="115"/>
      <c r="F36" s="92">
        <f t="shared" ref="F36" si="6">+G36+H36</f>
        <v>100</v>
      </c>
      <c r="G36" s="92">
        <f t="shared" ref="G36" si="7">+C36/B36*100</f>
        <v>70.347003154574125</v>
      </c>
      <c r="H36" s="92">
        <f t="shared" ref="H36" si="8">+D36/B36*100</f>
        <v>29.652996845425868</v>
      </c>
      <c r="I36" s="169"/>
    </row>
    <row r="37" spans="1:9" ht="15" customHeight="1" x14ac:dyDescent="0.25">
      <c r="A37" s="172" t="s">
        <v>87</v>
      </c>
      <c r="B37" s="191">
        <v>1992</v>
      </c>
      <c r="C37" s="191">
        <v>664</v>
      </c>
      <c r="D37" s="191">
        <v>1328</v>
      </c>
      <c r="E37" s="115"/>
      <c r="F37" s="92">
        <f t="shared" ref="F37" si="9">+G37+H37</f>
        <v>99.999999999999986</v>
      </c>
      <c r="G37" s="92">
        <f t="shared" ref="G37" si="10">+C37/B37*100</f>
        <v>33.333333333333329</v>
      </c>
      <c r="H37" s="92">
        <f t="shared" ref="H37" si="11">+D37/B37*100</f>
        <v>66.666666666666657</v>
      </c>
      <c r="I37" s="169"/>
    </row>
    <row r="38" spans="1:9" ht="15" customHeight="1" x14ac:dyDescent="0.25">
      <c r="A38" s="172" t="s">
        <v>88</v>
      </c>
      <c r="B38" s="191">
        <v>941</v>
      </c>
      <c r="C38" s="191">
        <v>88</v>
      </c>
      <c r="D38" s="191">
        <v>853</v>
      </c>
      <c r="E38" s="115"/>
      <c r="F38" s="92">
        <f t="shared" si="1"/>
        <v>100</v>
      </c>
      <c r="G38" s="92">
        <f t="shared" si="2"/>
        <v>9.3517534537725826</v>
      </c>
      <c r="H38" s="92">
        <f t="shared" si="3"/>
        <v>90.648246546227412</v>
      </c>
      <c r="I38" s="169"/>
    </row>
    <row r="39" spans="1:9" ht="15" customHeight="1" x14ac:dyDescent="0.25">
      <c r="A39" s="172" t="s">
        <v>89</v>
      </c>
      <c r="B39" s="191">
        <v>397</v>
      </c>
      <c r="C39" s="191">
        <v>52</v>
      </c>
      <c r="D39" s="191">
        <v>345</v>
      </c>
      <c r="E39" s="115"/>
      <c r="F39" s="92">
        <f t="shared" si="1"/>
        <v>100</v>
      </c>
      <c r="G39" s="92">
        <f t="shared" si="2"/>
        <v>13.09823677581864</v>
      </c>
      <c r="H39" s="92">
        <f t="shared" si="3"/>
        <v>86.901763224181366</v>
      </c>
      <c r="I39" s="169"/>
    </row>
    <row r="40" spans="1:9" ht="8.1" customHeight="1" x14ac:dyDescent="0.25">
      <c r="A40" s="172"/>
      <c r="B40" s="191"/>
      <c r="C40" s="191"/>
      <c r="D40" s="191"/>
      <c r="E40" s="170"/>
      <c r="F40" s="92"/>
      <c r="G40" s="92"/>
      <c r="H40" s="92"/>
      <c r="I40" s="169"/>
    </row>
    <row r="41" spans="1:9" ht="15" customHeight="1" x14ac:dyDescent="0.25">
      <c r="A41" s="171" t="s">
        <v>97</v>
      </c>
      <c r="B41" s="202">
        <f>SUM(B42:B54)</f>
        <v>14027</v>
      </c>
      <c r="C41" s="202">
        <f t="shared" ref="C41:D41" si="12">SUM(C42:C54)</f>
        <v>3736</v>
      </c>
      <c r="D41" s="202">
        <f t="shared" si="12"/>
        <v>10291</v>
      </c>
      <c r="E41" s="115"/>
      <c r="F41" s="168">
        <f t="shared" si="1"/>
        <v>100.00000000000001</v>
      </c>
      <c r="G41" s="168">
        <f t="shared" si="2"/>
        <v>26.634348043059813</v>
      </c>
      <c r="H41" s="168">
        <f t="shared" si="3"/>
        <v>73.365651956940198</v>
      </c>
      <c r="I41" s="169"/>
    </row>
    <row r="42" spans="1:9" ht="15" customHeight="1" x14ac:dyDescent="0.25">
      <c r="A42" s="172" t="s">
        <v>64</v>
      </c>
      <c r="B42" s="191">
        <v>1038</v>
      </c>
      <c r="C42" s="191">
        <v>146</v>
      </c>
      <c r="D42" s="191">
        <v>892</v>
      </c>
      <c r="E42" s="115"/>
      <c r="F42" s="92">
        <f t="shared" si="1"/>
        <v>100</v>
      </c>
      <c r="G42" s="92">
        <f t="shared" si="2"/>
        <v>14.065510597302506</v>
      </c>
      <c r="H42" s="92">
        <f t="shared" si="3"/>
        <v>85.934489402697494</v>
      </c>
      <c r="I42" s="169"/>
    </row>
    <row r="43" spans="1:9" ht="15" customHeight="1" x14ac:dyDescent="0.25">
      <c r="A43" s="172" t="s">
        <v>98</v>
      </c>
      <c r="B43" s="191">
        <v>296</v>
      </c>
      <c r="C43" s="191">
        <v>35</v>
      </c>
      <c r="D43" s="191">
        <v>261</v>
      </c>
      <c r="E43" s="115"/>
      <c r="F43" s="92">
        <f t="shared" si="1"/>
        <v>100</v>
      </c>
      <c r="G43" s="92">
        <f t="shared" si="2"/>
        <v>11.824324324324325</v>
      </c>
      <c r="H43" s="92">
        <f t="shared" si="3"/>
        <v>88.175675675675677</v>
      </c>
      <c r="I43" s="169"/>
    </row>
    <row r="44" spans="1:9" ht="15" customHeight="1" x14ac:dyDescent="0.25">
      <c r="A44" s="172" t="s">
        <v>99</v>
      </c>
      <c r="B44" s="191">
        <v>34</v>
      </c>
      <c r="C44" s="191">
        <v>5</v>
      </c>
      <c r="D44" s="191">
        <v>29</v>
      </c>
      <c r="E44" s="115"/>
      <c r="F44" s="92">
        <f t="shared" si="1"/>
        <v>100</v>
      </c>
      <c r="G44" s="92">
        <f t="shared" si="2"/>
        <v>14.705882352941178</v>
      </c>
      <c r="H44" s="92">
        <f t="shared" si="3"/>
        <v>85.294117647058826</v>
      </c>
      <c r="I44" s="169"/>
    </row>
    <row r="45" spans="1:9" ht="15" customHeight="1" x14ac:dyDescent="0.25">
      <c r="A45" s="172" t="s">
        <v>70</v>
      </c>
      <c r="B45" s="191">
        <v>129</v>
      </c>
      <c r="C45" s="191">
        <v>13</v>
      </c>
      <c r="D45" s="191">
        <v>116</v>
      </c>
      <c r="E45" s="115"/>
      <c r="F45" s="92">
        <f t="shared" si="1"/>
        <v>100</v>
      </c>
      <c r="G45" s="92">
        <f t="shared" si="2"/>
        <v>10.077519379844961</v>
      </c>
      <c r="H45" s="92">
        <f t="shared" si="3"/>
        <v>89.922480620155042</v>
      </c>
      <c r="I45" s="169"/>
    </row>
    <row r="46" spans="1:9" ht="15" customHeight="1" x14ac:dyDescent="0.25">
      <c r="A46" s="172" t="s">
        <v>100</v>
      </c>
      <c r="B46" s="191">
        <v>57</v>
      </c>
      <c r="C46" s="191">
        <v>20</v>
      </c>
      <c r="D46" s="191">
        <v>37</v>
      </c>
      <c r="E46" s="115"/>
      <c r="F46" s="92">
        <f t="shared" si="1"/>
        <v>100</v>
      </c>
      <c r="G46" s="92">
        <f t="shared" si="2"/>
        <v>35.087719298245609</v>
      </c>
      <c r="H46" s="92">
        <f t="shared" si="3"/>
        <v>64.912280701754383</v>
      </c>
      <c r="I46" s="169"/>
    </row>
    <row r="47" spans="1:9" ht="15" customHeight="1" x14ac:dyDescent="0.25">
      <c r="A47" s="174" t="s">
        <v>71</v>
      </c>
      <c r="B47" s="191">
        <v>8</v>
      </c>
      <c r="C47" s="191">
        <v>3</v>
      </c>
      <c r="D47" s="191">
        <v>5</v>
      </c>
      <c r="E47" s="115"/>
      <c r="F47" s="92">
        <f t="shared" si="1"/>
        <v>100</v>
      </c>
      <c r="G47" s="92">
        <f t="shared" si="2"/>
        <v>37.5</v>
      </c>
      <c r="H47" s="92">
        <f t="shared" si="3"/>
        <v>62.5</v>
      </c>
      <c r="I47" s="169"/>
    </row>
    <row r="48" spans="1:9" ht="15" customHeight="1" x14ac:dyDescent="0.25">
      <c r="A48" s="172" t="s">
        <v>101</v>
      </c>
      <c r="B48" s="191">
        <v>64</v>
      </c>
      <c r="C48" s="191">
        <v>52</v>
      </c>
      <c r="D48" s="191">
        <v>12</v>
      </c>
      <c r="E48" s="115"/>
      <c r="F48" s="92">
        <f t="shared" si="1"/>
        <v>100</v>
      </c>
      <c r="G48" s="92">
        <f t="shared" si="2"/>
        <v>81.25</v>
      </c>
      <c r="H48" s="92">
        <f t="shared" si="3"/>
        <v>18.75</v>
      </c>
      <c r="I48" s="169"/>
    </row>
    <row r="49" spans="1:20" ht="15" customHeight="1" x14ac:dyDescent="0.25">
      <c r="A49" s="172" t="s">
        <v>102</v>
      </c>
      <c r="B49" s="191">
        <v>1387</v>
      </c>
      <c r="C49" s="191">
        <v>1234</v>
      </c>
      <c r="D49" s="191">
        <v>153</v>
      </c>
      <c r="E49" s="115"/>
      <c r="F49" s="92">
        <f t="shared" si="1"/>
        <v>100</v>
      </c>
      <c r="G49" s="92">
        <f t="shared" si="2"/>
        <v>88.968997837058396</v>
      </c>
      <c r="H49" s="92">
        <f t="shared" si="3"/>
        <v>11.031002162941601</v>
      </c>
      <c r="I49" s="169"/>
    </row>
    <row r="50" spans="1:20" ht="15" customHeight="1" x14ac:dyDescent="0.25">
      <c r="A50" s="172" t="s">
        <v>103</v>
      </c>
      <c r="B50" s="191">
        <v>1494</v>
      </c>
      <c r="C50" s="191">
        <v>1099</v>
      </c>
      <c r="D50" s="191">
        <v>395</v>
      </c>
      <c r="E50" s="115"/>
      <c r="F50" s="92">
        <f t="shared" si="1"/>
        <v>100.00000000000001</v>
      </c>
      <c r="G50" s="92">
        <f t="shared" si="2"/>
        <v>73.560910307898268</v>
      </c>
      <c r="H50" s="92">
        <f t="shared" si="3"/>
        <v>26.439089692101742</v>
      </c>
      <c r="I50" s="169"/>
    </row>
    <row r="51" spans="1:20" ht="15" customHeight="1" x14ac:dyDescent="0.25">
      <c r="A51" s="172" t="s">
        <v>104</v>
      </c>
      <c r="B51" s="191">
        <v>4235</v>
      </c>
      <c r="C51" s="191">
        <v>761</v>
      </c>
      <c r="D51" s="191">
        <v>3474</v>
      </c>
      <c r="E51" s="115"/>
      <c r="F51" s="92">
        <f t="shared" si="1"/>
        <v>100</v>
      </c>
      <c r="G51" s="92">
        <f t="shared" si="2"/>
        <v>17.969303423848878</v>
      </c>
      <c r="H51" s="92">
        <f t="shared" si="3"/>
        <v>82.030696576151115</v>
      </c>
      <c r="I51" s="169"/>
    </row>
    <row r="52" spans="1:20" ht="15" customHeight="1" x14ac:dyDescent="0.25">
      <c r="A52" s="172" t="s">
        <v>65</v>
      </c>
      <c r="B52" s="191">
        <v>4003</v>
      </c>
      <c r="C52" s="191">
        <v>183</v>
      </c>
      <c r="D52" s="191">
        <v>3820</v>
      </c>
      <c r="E52" s="115"/>
      <c r="F52" s="92">
        <f t="shared" si="1"/>
        <v>100</v>
      </c>
      <c r="G52" s="92">
        <f t="shared" si="2"/>
        <v>4.571571321508868</v>
      </c>
      <c r="H52" s="92">
        <f t="shared" si="3"/>
        <v>95.42842867849113</v>
      </c>
      <c r="I52" s="169"/>
    </row>
    <row r="53" spans="1:20" ht="25.5" x14ac:dyDescent="0.25">
      <c r="A53" s="174" t="s">
        <v>379</v>
      </c>
      <c r="B53" s="191">
        <v>927</v>
      </c>
      <c r="C53" s="191">
        <v>58</v>
      </c>
      <c r="D53" s="191">
        <v>869</v>
      </c>
      <c r="E53" s="115"/>
      <c r="F53" s="92">
        <f t="shared" si="1"/>
        <v>100</v>
      </c>
      <c r="G53" s="92">
        <f t="shared" si="2"/>
        <v>6.2567421790722761</v>
      </c>
      <c r="H53" s="92">
        <f t="shared" si="3"/>
        <v>93.743257820927724</v>
      </c>
      <c r="I53" s="169"/>
    </row>
    <row r="54" spans="1:20" ht="15" customHeight="1" thickBot="1" x14ac:dyDescent="0.3">
      <c r="A54" s="175" t="s">
        <v>50</v>
      </c>
      <c r="B54" s="200">
        <v>355</v>
      </c>
      <c r="C54" s="200">
        <v>127</v>
      </c>
      <c r="D54" s="200">
        <v>228</v>
      </c>
      <c r="E54" s="135"/>
      <c r="F54" s="102">
        <f t="shared" si="1"/>
        <v>100</v>
      </c>
      <c r="G54" s="102">
        <f t="shared" si="2"/>
        <v>35.774647887323944</v>
      </c>
      <c r="H54" s="102">
        <f t="shared" si="3"/>
        <v>64.225352112676063</v>
      </c>
      <c r="I54" s="169"/>
    </row>
    <row r="55" spans="1:20" ht="42.75" customHeight="1" x14ac:dyDescent="0.25">
      <c r="A55" s="404" t="s">
        <v>402</v>
      </c>
      <c r="B55" s="404"/>
      <c r="C55" s="404"/>
      <c r="D55" s="404"/>
      <c r="E55" s="404"/>
      <c r="F55" s="404"/>
      <c r="G55" s="404"/>
      <c r="H55" s="404"/>
      <c r="I55" s="305"/>
      <c r="J55" s="305"/>
      <c r="K55" s="305"/>
      <c r="L55" s="305"/>
      <c r="M55" s="305"/>
      <c r="N55" s="305"/>
      <c r="O55" s="305"/>
      <c r="P55" s="305"/>
      <c r="Q55" s="305"/>
      <c r="R55" s="305"/>
      <c r="S55" s="305"/>
      <c r="T55" s="305"/>
    </row>
    <row r="56" spans="1:20" x14ac:dyDescent="0.25">
      <c r="A56" s="435" t="s">
        <v>366</v>
      </c>
      <c r="B56" s="435"/>
      <c r="C56" s="435"/>
      <c r="D56" s="435"/>
      <c r="E56" s="435"/>
      <c r="F56" s="435"/>
      <c r="G56" s="435"/>
      <c r="H56" s="435"/>
      <c r="I56" s="307"/>
      <c r="J56" s="307"/>
      <c r="K56" s="307"/>
      <c r="L56" s="307"/>
      <c r="M56" s="307"/>
      <c r="N56" s="307"/>
      <c r="O56" s="307"/>
      <c r="P56" s="307"/>
      <c r="Q56" s="307"/>
      <c r="R56" s="307"/>
      <c r="S56" s="307"/>
      <c r="T56" s="307"/>
    </row>
  </sheetData>
  <mergeCells count="11">
    <mergeCell ref="A55:H55"/>
    <mergeCell ref="A56:H56"/>
    <mergeCell ref="K1:K2"/>
    <mergeCell ref="A1:H1"/>
    <mergeCell ref="B7:D7"/>
    <mergeCell ref="F7:H7"/>
    <mergeCell ref="A7:A8"/>
    <mergeCell ref="A2:H2"/>
    <mergeCell ref="A3:H3"/>
    <mergeCell ref="A4:H4"/>
    <mergeCell ref="A5:H5"/>
  </mergeCells>
  <hyperlinks>
    <hyperlink ref="K1" location="INDICE!A1" display="INDICE"/>
  </hyperlinks>
  <printOptions horizontalCentered="1"/>
  <pageMargins left="0.70866141732283472" right="0.70866141732283472" top="0.74803149606299213" bottom="0.74803149606299213" header="0.31496062992125984" footer="0.31496062992125984"/>
  <pageSetup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C37"/>
  <sheetViews>
    <sheetView showGridLines="0" zoomScaleNormal="100" workbookViewId="0">
      <selection activeCell="G38" sqref="G38"/>
    </sheetView>
  </sheetViews>
  <sheetFormatPr baseColWidth="10" defaultRowHeight="12.75" x14ac:dyDescent="0.2"/>
  <cols>
    <col min="1" max="1" width="18.140625" style="190" customWidth="1"/>
    <col min="2" max="2" width="8.140625" style="176" bestFit="1" customWidth="1"/>
    <col min="3" max="3" width="10.85546875" style="176" customWidth="1"/>
    <col min="4" max="4" width="10.28515625" style="176" customWidth="1"/>
    <col min="5" max="5" width="6.5703125" style="176" bestFit="1" customWidth="1"/>
    <col min="6" max="6" width="6.85546875" style="176" bestFit="1" customWidth="1"/>
    <col min="7" max="7" width="6.7109375" style="176" bestFit="1" customWidth="1"/>
    <col min="8" max="8" width="9.5703125" style="176" bestFit="1" customWidth="1"/>
    <col min="9" max="9" width="9.7109375" style="176" bestFit="1" customWidth="1"/>
    <col min="10" max="10" width="11.28515625" style="176" customWidth="1"/>
    <col min="11" max="11" width="9.85546875" style="79" bestFit="1" customWidth="1"/>
    <col min="12" max="12" width="8.5703125" style="79" customWidth="1"/>
    <col min="13" max="13" width="8.28515625" style="79" customWidth="1"/>
    <col min="14" max="15" width="8.140625" style="79" bestFit="1" customWidth="1"/>
    <col min="16" max="16" width="9.85546875" style="79" customWidth="1"/>
    <col min="17" max="17" width="9.5703125" style="79" customWidth="1"/>
    <col min="18" max="18" width="8.140625" style="79" bestFit="1" customWidth="1"/>
    <col min="19" max="20" width="11.42578125" style="79"/>
    <col min="21" max="240" width="11.42578125" style="4"/>
    <col min="241" max="241" width="18.140625" style="4" customWidth="1"/>
    <col min="242" max="242" width="6.5703125" style="4" customWidth="1"/>
    <col min="243" max="243" width="9.28515625" style="4" bestFit="1" customWidth="1"/>
    <col min="244" max="244" width="9.42578125" style="4" bestFit="1" customWidth="1"/>
    <col min="245" max="245" width="10.5703125" style="4" bestFit="1" customWidth="1"/>
    <col min="246" max="246" width="6.42578125" style="4" bestFit="1" customWidth="1"/>
    <col min="247" max="247" width="7.5703125" style="4" bestFit="1" customWidth="1"/>
    <col min="248" max="248" width="7.85546875" style="4" bestFit="1" customWidth="1"/>
    <col min="249" max="250" width="9.7109375" style="4" bestFit="1" customWidth="1"/>
    <col min="251" max="251" width="8.85546875" style="4" customWidth="1"/>
    <col min="252" max="496" width="11.42578125" style="4"/>
    <col min="497" max="497" width="18.140625" style="4" customWidth="1"/>
    <col min="498" max="498" width="6.5703125" style="4" customWidth="1"/>
    <col min="499" max="499" width="9.28515625" style="4" bestFit="1" customWidth="1"/>
    <col min="500" max="500" width="9.42578125" style="4" bestFit="1" customWidth="1"/>
    <col min="501" max="501" width="10.5703125" style="4" bestFit="1" customWidth="1"/>
    <col min="502" max="502" width="6.42578125" style="4" bestFit="1" customWidth="1"/>
    <col min="503" max="503" width="7.5703125" style="4" bestFit="1" customWidth="1"/>
    <col min="504" max="504" width="7.85546875" style="4" bestFit="1" customWidth="1"/>
    <col min="505" max="506" width="9.7109375" style="4" bestFit="1" customWidth="1"/>
    <col min="507" max="507" width="8.85546875" style="4" customWidth="1"/>
    <col min="508" max="752" width="11.42578125" style="4"/>
    <col min="753" max="753" width="18.140625" style="4" customWidth="1"/>
    <col min="754" max="754" width="6.5703125" style="4" customWidth="1"/>
    <col min="755" max="755" width="9.28515625" style="4" bestFit="1" customWidth="1"/>
    <col min="756" max="756" width="9.42578125" style="4" bestFit="1" customWidth="1"/>
    <col min="757" max="757" width="10.5703125" style="4" bestFit="1" customWidth="1"/>
    <col min="758" max="758" width="6.42578125" style="4" bestFit="1" customWidth="1"/>
    <col min="759" max="759" width="7.5703125" style="4" bestFit="1" customWidth="1"/>
    <col min="760" max="760" width="7.85546875" style="4" bestFit="1" customWidth="1"/>
    <col min="761" max="762" width="9.7109375" style="4" bestFit="1" customWidth="1"/>
    <col min="763" max="763" width="8.85546875" style="4" customWidth="1"/>
    <col min="764" max="1008" width="11.42578125" style="4"/>
    <col min="1009" max="1009" width="18.140625" style="4" customWidth="1"/>
    <col min="1010" max="1010" width="6.5703125" style="4" customWidth="1"/>
    <col min="1011" max="1011" width="9.28515625" style="4" bestFit="1" customWidth="1"/>
    <col min="1012" max="1012" width="9.42578125" style="4" bestFit="1" customWidth="1"/>
    <col min="1013" max="1013" width="10.5703125" style="4" bestFit="1" customWidth="1"/>
    <col min="1014" max="1014" width="6.42578125" style="4" bestFit="1" customWidth="1"/>
    <col min="1015" max="1015" width="7.5703125" style="4" bestFit="1" customWidth="1"/>
    <col min="1016" max="1016" width="7.85546875" style="4" bestFit="1" customWidth="1"/>
    <col min="1017" max="1018" width="9.7109375" style="4" bestFit="1" customWidth="1"/>
    <col min="1019" max="1019" width="8.85546875" style="4" customWidth="1"/>
    <col min="1020" max="1264" width="11.42578125" style="4"/>
    <col min="1265" max="1265" width="18.140625" style="4" customWidth="1"/>
    <col min="1266" max="1266" width="6.5703125" style="4" customWidth="1"/>
    <col min="1267" max="1267" width="9.28515625" style="4" bestFit="1" customWidth="1"/>
    <col min="1268" max="1268" width="9.42578125" style="4" bestFit="1" customWidth="1"/>
    <col min="1269" max="1269" width="10.5703125" style="4" bestFit="1" customWidth="1"/>
    <col min="1270" max="1270" width="6.42578125" style="4" bestFit="1" customWidth="1"/>
    <col min="1271" max="1271" width="7.5703125" style="4" bestFit="1" customWidth="1"/>
    <col min="1272" max="1272" width="7.85546875" style="4" bestFit="1" customWidth="1"/>
    <col min="1273" max="1274" width="9.7109375" style="4" bestFit="1" customWidth="1"/>
    <col min="1275" max="1275" width="8.85546875" style="4" customWidth="1"/>
    <col min="1276" max="1520" width="11.42578125" style="4"/>
    <col min="1521" max="1521" width="18.140625" style="4" customWidth="1"/>
    <col min="1522" max="1522" width="6.5703125" style="4" customWidth="1"/>
    <col min="1523" max="1523" width="9.28515625" style="4" bestFit="1" customWidth="1"/>
    <col min="1524" max="1524" width="9.42578125" style="4" bestFit="1" customWidth="1"/>
    <col min="1525" max="1525" width="10.5703125" style="4" bestFit="1" customWidth="1"/>
    <col min="1526" max="1526" width="6.42578125" style="4" bestFit="1" customWidth="1"/>
    <col min="1527" max="1527" width="7.5703125" style="4" bestFit="1" customWidth="1"/>
    <col min="1528" max="1528" width="7.85546875" style="4" bestFit="1" customWidth="1"/>
    <col min="1529" max="1530" width="9.7109375" style="4" bestFit="1" customWidth="1"/>
    <col min="1531" max="1531" width="8.85546875" style="4" customWidth="1"/>
    <col min="1532" max="1776" width="11.42578125" style="4"/>
    <col min="1777" max="1777" width="18.140625" style="4" customWidth="1"/>
    <col min="1778" max="1778" width="6.5703125" style="4" customWidth="1"/>
    <col min="1779" max="1779" width="9.28515625" style="4" bestFit="1" customWidth="1"/>
    <col min="1780" max="1780" width="9.42578125" style="4" bestFit="1" customWidth="1"/>
    <col min="1781" max="1781" width="10.5703125" style="4" bestFit="1" customWidth="1"/>
    <col min="1782" max="1782" width="6.42578125" style="4" bestFit="1" customWidth="1"/>
    <col min="1783" max="1783" width="7.5703125" style="4" bestFit="1" customWidth="1"/>
    <col min="1784" max="1784" width="7.85546875" style="4" bestFit="1" customWidth="1"/>
    <col min="1785" max="1786" width="9.7109375" style="4" bestFit="1" customWidth="1"/>
    <col min="1787" max="1787" width="8.85546875" style="4" customWidth="1"/>
    <col min="1788" max="2032" width="11.42578125" style="4"/>
    <col min="2033" max="2033" width="18.140625" style="4" customWidth="1"/>
    <col min="2034" max="2034" width="6.5703125" style="4" customWidth="1"/>
    <col min="2035" max="2035" width="9.28515625" style="4" bestFit="1" customWidth="1"/>
    <col min="2036" max="2036" width="9.42578125" style="4" bestFit="1" customWidth="1"/>
    <col min="2037" max="2037" width="10.5703125" style="4" bestFit="1" customWidth="1"/>
    <col min="2038" max="2038" width="6.42578125" style="4" bestFit="1" customWidth="1"/>
    <col min="2039" max="2039" width="7.5703125" style="4" bestFit="1" customWidth="1"/>
    <col min="2040" max="2040" width="7.85546875" style="4" bestFit="1" customWidth="1"/>
    <col min="2041" max="2042" width="9.7109375" style="4" bestFit="1" customWidth="1"/>
    <col min="2043" max="2043" width="8.85546875" style="4" customWidth="1"/>
    <col min="2044" max="2288" width="11.42578125" style="4"/>
    <col min="2289" max="2289" width="18.140625" style="4" customWidth="1"/>
    <col min="2290" max="2290" width="6.5703125" style="4" customWidth="1"/>
    <col min="2291" max="2291" width="9.28515625" style="4" bestFit="1" customWidth="1"/>
    <col min="2292" max="2292" width="9.42578125" style="4" bestFit="1" customWidth="1"/>
    <col min="2293" max="2293" width="10.5703125" style="4" bestFit="1" customWidth="1"/>
    <col min="2294" max="2294" width="6.42578125" style="4" bestFit="1" customWidth="1"/>
    <col min="2295" max="2295" width="7.5703125" style="4" bestFit="1" customWidth="1"/>
    <col min="2296" max="2296" width="7.85546875" style="4" bestFit="1" customWidth="1"/>
    <col min="2297" max="2298" width="9.7109375" style="4" bestFit="1" customWidth="1"/>
    <col min="2299" max="2299" width="8.85546875" style="4" customWidth="1"/>
    <col min="2300" max="2544" width="11.42578125" style="4"/>
    <col min="2545" max="2545" width="18.140625" style="4" customWidth="1"/>
    <col min="2546" max="2546" width="6.5703125" style="4" customWidth="1"/>
    <col min="2547" max="2547" width="9.28515625" style="4" bestFit="1" customWidth="1"/>
    <col min="2548" max="2548" width="9.42578125" style="4" bestFit="1" customWidth="1"/>
    <col min="2549" max="2549" width="10.5703125" style="4" bestFit="1" customWidth="1"/>
    <col min="2550" max="2550" width="6.42578125" style="4" bestFit="1" customWidth="1"/>
    <col min="2551" max="2551" width="7.5703125" style="4" bestFit="1" customWidth="1"/>
    <col min="2552" max="2552" width="7.85546875" style="4" bestFit="1" customWidth="1"/>
    <col min="2553" max="2554" width="9.7109375" style="4" bestFit="1" customWidth="1"/>
    <col min="2555" max="2555" width="8.85546875" style="4" customWidth="1"/>
    <col min="2556" max="2800" width="11.42578125" style="4"/>
    <col min="2801" max="2801" width="18.140625" style="4" customWidth="1"/>
    <col min="2802" max="2802" width="6.5703125" style="4" customWidth="1"/>
    <col min="2803" max="2803" width="9.28515625" style="4" bestFit="1" customWidth="1"/>
    <col min="2804" max="2804" width="9.42578125" style="4" bestFit="1" customWidth="1"/>
    <col min="2805" max="2805" width="10.5703125" style="4" bestFit="1" customWidth="1"/>
    <col min="2806" max="2806" width="6.42578125" style="4" bestFit="1" customWidth="1"/>
    <col min="2807" max="2807" width="7.5703125" style="4" bestFit="1" customWidth="1"/>
    <col min="2808" max="2808" width="7.85546875" style="4" bestFit="1" customWidth="1"/>
    <col min="2809" max="2810" width="9.7109375" style="4" bestFit="1" customWidth="1"/>
    <col min="2811" max="2811" width="8.85546875" style="4" customWidth="1"/>
    <col min="2812" max="3056" width="11.42578125" style="4"/>
    <col min="3057" max="3057" width="18.140625" style="4" customWidth="1"/>
    <col min="3058" max="3058" width="6.5703125" style="4" customWidth="1"/>
    <col min="3059" max="3059" width="9.28515625" style="4" bestFit="1" customWidth="1"/>
    <col min="3060" max="3060" width="9.42578125" style="4" bestFit="1" customWidth="1"/>
    <col min="3061" max="3061" width="10.5703125" style="4" bestFit="1" customWidth="1"/>
    <col min="3062" max="3062" width="6.42578125" style="4" bestFit="1" customWidth="1"/>
    <col min="3063" max="3063" width="7.5703125" style="4" bestFit="1" customWidth="1"/>
    <col min="3064" max="3064" width="7.85546875" style="4" bestFit="1" customWidth="1"/>
    <col min="3065" max="3066" width="9.7109375" style="4" bestFit="1" customWidth="1"/>
    <col min="3067" max="3067" width="8.85546875" style="4" customWidth="1"/>
    <col min="3068" max="3312" width="11.42578125" style="4"/>
    <col min="3313" max="3313" width="18.140625" style="4" customWidth="1"/>
    <col min="3314" max="3314" width="6.5703125" style="4" customWidth="1"/>
    <col min="3315" max="3315" width="9.28515625" style="4" bestFit="1" customWidth="1"/>
    <col min="3316" max="3316" width="9.42578125" style="4" bestFit="1" customWidth="1"/>
    <col min="3317" max="3317" width="10.5703125" style="4" bestFit="1" customWidth="1"/>
    <col min="3318" max="3318" width="6.42578125" style="4" bestFit="1" customWidth="1"/>
    <col min="3319" max="3319" width="7.5703125" style="4" bestFit="1" customWidth="1"/>
    <col min="3320" max="3320" width="7.85546875" style="4" bestFit="1" customWidth="1"/>
    <col min="3321" max="3322" width="9.7109375" style="4" bestFit="1" customWidth="1"/>
    <col min="3323" max="3323" width="8.85546875" style="4" customWidth="1"/>
    <col min="3324" max="3568" width="11.42578125" style="4"/>
    <col min="3569" max="3569" width="18.140625" style="4" customWidth="1"/>
    <col min="3570" max="3570" width="6.5703125" style="4" customWidth="1"/>
    <col min="3571" max="3571" width="9.28515625" style="4" bestFit="1" customWidth="1"/>
    <col min="3572" max="3572" width="9.42578125" style="4" bestFit="1" customWidth="1"/>
    <col min="3573" max="3573" width="10.5703125" style="4" bestFit="1" customWidth="1"/>
    <col min="3574" max="3574" width="6.42578125" style="4" bestFit="1" customWidth="1"/>
    <col min="3575" max="3575" width="7.5703125" style="4" bestFit="1" customWidth="1"/>
    <col min="3576" max="3576" width="7.85546875" style="4" bestFit="1" customWidth="1"/>
    <col min="3577" max="3578" width="9.7109375" style="4" bestFit="1" customWidth="1"/>
    <col min="3579" max="3579" width="8.85546875" style="4" customWidth="1"/>
    <col min="3580" max="3824" width="11.42578125" style="4"/>
    <col min="3825" max="3825" width="18.140625" style="4" customWidth="1"/>
    <col min="3826" max="3826" width="6.5703125" style="4" customWidth="1"/>
    <col min="3827" max="3827" width="9.28515625" style="4" bestFit="1" customWidth="1"/>
    <col min="3828" max="3828" width="9.42578125" style="4" bestFit="1" customWidth="1"/>
    <col min="3829" max="3829" width="10.5703125" style="4" bestFit="1" customWidth="1"/>
    <col min="3830" max="3830" width="6.42578125" style="4" bestFit="1" customWidth="1"/>
    <col min="3831" max="3831" width="7.5703125" style="4" bestFit="1" customWidth="1"/>
    <col min="3832" max="3832" width="7.85546875" style="4" bestFit="1" customWidth="1"/>
    <col min="3833" max="3834" width="9.7109375" style="4" bestFit="1" customWidth="1"/>
    <col min="3835" max="3835" width="8.85546875" style="4" customWidth="1"/>
    <col min="3836" max="4080" width="11.42578125" style="4"/>
    <col min="4081" max="4081" width="18.140625" style="4" customWidth="1"/>
    <col min="4082" max="4082" width="6.5703125" style="4" customWidth="1"/>
    <col min="4083" max="4083" width="9.28515625" style="4" bestFit="1" customWidth="1"/>
    <col min="4084" max="4084" width="9.42578125" style="4" bestFit="1" customWidth="1"/>
    <col min="4085" max="4085" width="10.5703125" style="4" bestFit="1" customWidth="1"/>
    <col min="4086" max="4086" width="6.42578125" style="4" bestFit="1" customWidth="1"/>
    <col min="4087" max="4087" width="7.5703125" style="4" bestFit="1" customWidth="1"/>
    <col min="4088" max="4088" width="7.85546875" style="4" bestFit="1" customWidth="1"/>
    <col min="4089" max="4090" width="9.7109375" style="4" bestFit="1" customWidth="1"/>
    <col min="4091" max="4091" width="8.85546875" style="4" customWidth="1"/>
    <col min="4092" max="4336" width="11.42578125" style="4"/>
    <col min="4337" max="4337" width="18.140625" style="4" customWidth="1"/>
    <col min="4338" max="4338" width="6.5703125" style="4" customWidth="1"/>
    <col min="4339" max="4339" width="9.28515625" style="4" bestFit="1" customWidth="1"/>
    <col min="4340" max="4340" width="9.42578125" style="4" bestFit="1" customWidth="1"/>
    <col min="4341" max="4341" width="10.5703125" style="4" bestFit="1" customWidth="1"/>
    <col min="4342" max="4342" width="6.42578125" style="4" bestFit="1" customWidth="1"/>
    <col min="4343" max="4343" width="7.5703125" style="4" bestFit="1" customWidth="1"/>
    <col min="4344" max="4344" width="7.85546875" style="4" bestFit="1" customWidth="1"/>
    <col min="4345" max="4346" width="9.7109375" style="4" bestFit="1" customWidth="1"/>
    <col min="4347" max="4347" width="8.85546875" style="4" customWidth="1"/>
    <col min="4348" max="4592" width="11.42578125" style="4"/>
    <col min="4593" max="4593" width="18.140625" style="4" customWidth="1"/>
    <col min="4594" max="4594" width="6.5703125" style="4" customWidth="1"/>
    <col min="4595" max="4595" width="9.28515625" style="4" bestFit="1" customWidth="1"/>
    <col min="4596" max="4596" width="9.42578125" style="4" bestFit="1" customWidth="1"/>
    <col min="4597" max="4597" width="10.5703125" style="4" bestFit="1" customWidth="1"/>
    <col min="4598" max="4598" width="6.42578125" style="4" bestFit="1" customWidth="1"/>
    <col min="4599" max="4599" width="7.5703125" style="4" bestFit="1" customWidth="1"/>
    <col min="4600" max="4600" width="7.85546875" style="4" bestFit="1" customWidth="1"/>
    <col min="4601" max="4602" width="9.7109375" style="4" bestFit="1" customWidth="1"/>
    <col min="4603" max="4603" width="8.85546875" style="4" customWidth="1"/>
    <col min="4604" max="4848" width="11.42578125" style="4"/>
    <col min="4849" max="4849" width="18.140625" style="4" customWidth="1"/>
    <col min="4850" max="4850" width="6.5703125" style="4" customWidth="1"/>
    <col min="4851" max="4851" width="9.28515625" style="4" bestFit="1" customWidth="1"/>
    <col min="4852" max="4852" width="9.42578125" style="4" bestFit="1" customWidth="1"/>
    <col min="4853" max="4853" width="10.5703125" style="4" bestFit="1" customWidth="1"/>
    <col min="4854" max="4854" width="6.42578125" style="4" bestFit="1" customWidth="1"/>
    <col min="4855" max="4855" width="7.5703125" style="4" bestFit="1" customWidth="1"/>
    <col min="4856" max="4856" width="7.85546875" style="4" bestFit="1" customWidth="1"/>
    <col min="4857" max="4858" width="9.7109375" style="4" bestFit="1" customWidth="1"/>
    <col min="4859" max="4859" width="8.85546875" style="4" customWidth="1"/>
    <col min="4860" max="5104" width="11.42578125" style="4"/>
    <col min="5105" max="5105" width="18.140625" style="4" customWidth="1"/>
    <col min="5106" max="5106" width="6.5703125" style="4" customWidth="1"/>
    <col min="5107" max="5107" width="9.28515625" style="4" bestFit="1" customWidth="1"/>
    <col min="5108" max="5108" width="9.42578125" style="4" bestFit="1" customWidth="1"/>
    <col min="5109" max="5109" width="10.5703125" style="4" bestFit="1" customWidth="1"/>
    <col min="5110" max="5110" width="6.42578125" style="4" bestFit="1" customWidth="1"/>
    <col min="5111" max="5111" width="7.5703125" style="4" bestFit="1" customWidth="1"/>
    <col min="5112" max="5112" width="7.85546875" style="4" bestFit="1" customWidth="1"/>
    <col min="5113" max="5114" width="9.7109375" style="4" bestFit="1" customWidth="1"/>
    <col min="5115" max="5115" width="8.85546875" style="4" customWidth="1"/>
    <col min="5116" max="5360" width="11.42578125" style="4"/>
    <col min="5361" max="5361" width="18.140625" style="4" customWidth="1"/>
    <col min="5362" max="5362" width="6.5703125" style="4" customWidth="1"/>
    <col min="5363" max="5363" width="9.28515625" style="4" bestFit="1" customWidth="1"/>
    <col min="5364" max="5364" width="9.42578125" style="4" bestFit="1" customWidth="1"/>
    <col min="5365" max="5365" width="10.5703125" style="4" bestFit="1" customWidth="1"/>
    <col min="5366" max="5366" width="6.42578125" style="4" bestFit="1" customWidth="1"/>
    <col min="5367" max="5367" width="7.5703125" style="4" bestFit="1" customWidth="1"/>
    <col min="5368" max="5368" width="7.85546875" style="4" bestFit="1" customWidth="1"/>
    <col min="5369" max="5370" width="9.7109375" style="4" bestFit="1" customWidth="1"/>
    <col min="5371" max="5371" width="8.85546875" style="4" customWidth="1"/>
    <col min="5372" max="5616" width="11.42578125" style="4"/>
    <col min="5617" max="5617" width="18.140625" style="4" customWidth="1"/>
    <col min="5618" max="5618" width="6.5703125" style="4" customWidth="1"/>
    <col min="5619" max="5619" width="9.28515625" style="4" bestFit="1" customWidth="1"/>
    <col min="5620" max="5620" width="9.42578125" style="4" bestFit="1" customWidth="1"/>
    <col min="5621" max="5621" width="10.5703125" style="4" bestFit="1" customWidth="1"/>
    <col min="5622" max="5622" width="6.42578125" style="4" bestFit="1" customWidth="1"/>
    <col min="5623" max="5623" width="7.5703125" style="4" bestFit="1" customWidth="1"/>
    <col min="5624" max="5624" width="7.85546875" style="4" bestFit="1" customWidth="1"/>
    <col min="5625" max="5626" width="9.7109375" style="4" bestFit="1" customWidth="1"/>
    <col min="5627" max="5627" width="8.85546875" style="4" customWidth="1"/>
    <col min="5628" max="5872" width="11.42578125" style="4"/>
    <col min="5873" max="5873" width="18.140625" style="4" customWidth="1"/>
    <col min="5874" max="5874" width="6.5703125" style="4" customWidth="1"/>
    <col min="5875" max="5875" width="9.28515625" style="4" bestFit="1" customWidth="1"/>
    <col min="5876" max="5876" width="9.42578125" style="4" bestFit="1" customWidth="1"/>
    <col min="5877" max="5877" width="10.5703125" style="4" bestFit="1" customWidth="1"/>
    <col min="5878" max="5878" width="6.42578125" style="4" bestFit="1" customWidth="1"/>
    <col min="5879" max="5879" width="7.5703125" style="4" bestFit="1" customWidth="1"/>
    <col min="5880" max="5880" width="7.85546875" style="4" bestFit="1" customWidth="1"/>
    <col min="5881" max="5882" width="9.7109375" style="4" bestFit="1" customWidth="1"/>
    <col min="5883" max="5883" width="8.85546875" style="4" customWidth="1"/>
    <col min="5884" max="6128" width="11.42578125" style="4"/>
    <col min="6129" max="6129" width="18.140625" style="4" customWidth="1"/>
    <col min="6130" max="6130" width="6.5703125" style="4" customWidth="1"/>
    <col min="6131" max="6131" width="9.28515625" style="4" bestFit="1" customWidth="1"/>
    <col min="6132" max="6132" width="9.42578125" style="4" bestFit="1" customWidth="1"/>
    <col min="6133" max="6133" width="10.5703125" style="4" bestFit="1" customWidth="1"/>
    <col min="6134" max="6134" width="6.42578125" style="4" bestFit="1" customWidth="1"/>
    <col min="6135" max="6135" width="7.5703125" style="4" bestFit="1" customWidth="1"/>
    <col min="6136" max="6136" width="7.85546875" style="4" bestFit="1" customWidth="1"/>
    <col min="6137" max="6138" width="9.7109375" style="4" bestFit="1" customWidth="1"/>
    <col min="6139" max="6139" width="8.85546875" style="4" customWidth="1"/>
    <col min="6140" max="6384" width="11.42578125" style="4"/>
    <col min="6385" max="6385" width="18.140625" style="4" customWidth="1"/>
    <col min="6386" max="6386" width="6.5703125" style="4" customWidth="1"/>
    <col min="6387" max="6387" width="9.28515625" style="4" bestFit="1" customWidth="1"/>
    <col min="6388" max="6388" width="9.42578125" style="4" bestFit="1" customWidth="1"/>
    <col min="6389" max="6389" width="10.5703125" style="4" bestFit="1" customWidth="1"/>
    <col min="6390" max="6390" width="6.42578125" style="4" bestFit="1" customWidth="1"/>
    <col min="6391" max="6391" width="7.5703125" style="4" bestFit="1" customWidth="1"/>
    <col min="6392" max="6392" width="7.85546875" style="4" bestFit="1" customWidth="1"/>
    <col min="6393" max="6394" width="9.7109375" style="4" bestFit="1" customWidth="1"/>
    <col min="6395" max="6395" width="8.85546875" style="4" customWidth="1"/>
    <col min="6396" max="6640" width="11.42578125" style="4"/>
    <col min="6641" max="6641" width="18.140625" style="4" customWidth="1"/>
    <col min="6642" max="6642" width="6.5703125" style="4" customWidth="1"/>
    <col min="6643" max="6643" width="9.28515625" style="4" bestFit="1" customWidth="1"/>
    <col min="6644" max="6644" width="9.42578125" style="4" bestFit="1" customWidth="1"/>
    <col min="6645" max="6645" width="10.5703125" style="4" bestFit="1" customWidth="1"/>
    <col min="6646" max="6646" width="6.42578125" style="4" bestFit="1" customWidth="1"/>
    <col min="6647" max="6647" width="7.5703125" style="4" bestFit="1" customWidth="1"/>
    <col min="6648" max="6648" width="7.85546875" style="4" bestFit="1" customWidth="1"/>
    <col min="6649" max="6650" width="9.7109375" style="4" bestFit="1" customWidth="1"/>
    <col min="6651" max="6651" width="8.85546875" style="4" customWidth="1"/>
    <col min="6652" max="6896" width="11.42578125" style="4"/>
    <col min="6897" max="6897" width="18.140625" style="4" customWidth="1"/>
    <col min="6898" max="6898" width="6.5703125" style="4" customWidth="1"/>
    <col min="6899" max="6899" width="9.28515625" style="4" bestFit="1" customWidth="1"/>
    <col min="6900" max="6900" width="9.42578125" style="4" bestFit="1" customWidth="1"/>
    <col min="6901" max="6901" width="10.5703125" style="4" bestFit="1" customWidth="1"/>
    <col min="6902" max="6902" width="6.42578125" style="4" bestFit="1" customWidth="1"/>
    <col min="6903" max="6903" width="7.5703125" style="4" bestFit="1" customWidth="1"/>
    <col min="6904" max="6904" width="7.85546875" style="4" bestFit="1" customWidth="1"/>
    <col min="6905" max="6906" width="9.7109375" style="4" bestFit="1" customWidth="1"/>
    <col min="6907" max="6907" width="8.85546875" style="4" customWidth="1"/>
    <col min="6908" max="7152" width="11.42578125" style="4"/>
    <col min="7153" max="7153" width="18.140625" style="4" customWidth="1"/>
    <col min="7154" max="7154" width="6.5703125" style="4" customWidth="1"/>
    <col min="7155" max="7155" width="9.28515625" style="4" bestFit="1" customWidth="1"/>
    <col min="7156" max="7156" width="9.42578125" style="4" bestFit="1" customWidth="1"/>
    <col min="7157" max="7157" width="10.5703125" style="4" bestFit="1" customWidth="1"/>
    <col min="7158" max="7158" width="6.42578125" style="4" bestFit="1" customWidth="1"/>
    <col min="7159" max="7159" width="7.5703125" style="4" bestFit="1" customWidth="1"/>
    <col min="7160" max="7160" width="7.85546875" style="4" bestFit="1" customWidth="1"/>
    <col min="7161" max="7162" width="9.7109375" style="4" bestFit="1" customWidth="1"/>
    <col min="7163" max="7163" width="8.85546875" style="4" customWidth="1"/>
    <col min="7164" max="7408" width="11.42578125" style="4"/>
    <col min="7409" max="7409" width="18.140625" style="4" customWidth="1"/>
    <col min="7410" max="7410" width="6.5703125" style="4" customWidth="1"/>
    <col min="7411" max="7411" width="9.28515625" style="4" bestFit="1" customWidth="1"/>
    <col min="7412" max="7412" width="9.42578125" style="4" bestFit="1" customWidth="1"/>
    <col min="7413" max="7413" width="10.5703125" style="4" bestFit="1" customWidth="1"/>
    <col min="7414" max="7414" width="6.42578125" style="4" bestFit="1" customWidth="1"/>
    <col min="7415" max="7415" width="7.5703125" style="4" bestFit="1" customWidth="1"/>
    <col min="7416" max="7416" width="7.85546875" style="4" bestFit="1" customWidth="1"/>
    <col min="7417" max="7418" width="9.7109375" style="4" bestFit="1" customWidth="1"/>
    <col min="7419" max="7419" width="8.85546875" style="4" customWidth="1"/>
    <col min="7420" max="7664" width="11.42578125" style="4"/>
    <col min="7665" max="7665" width="18.140625" style="4" customWidth="1"/>
    <col min="7666" max="7666" width="6.5703125" style="4" customWidth="1"/>
    <col min="7667" max="7667" width="9.28515625" style="4" bestFit="1" customWidth="1"/>
    <col min="7668" max="7668" width="9.42578125" style="4" bestFit="1" customWidth="1"/>
    <col min="7669" max="7669" width="10.5703125" style="4" bestFit="1" customWidth="1"/>
    <col min="7670" max="7670" width="6.42578125" style="4" bestFit="1" customWidth="1"/>
    <col min="7671" max="7671" width="7.5703125" style="4" bestFit="1" customWidth="1"/>
    <col min="7672" max="7672" width="7.85546875" style="4" bestFit="1" customWidth="1"/>
    <col min="7673" max="7674" width="9.7109375" style="4" bestFit="1" customWidth="1"/>
    <col min="7675" max="7675" width="8.85546875" style="4" customWidth="1"/>
    <col min="7676" max="7920" width="11.42578125" style="4"/>
    <col min="7921" max="7921" width="18.140625" style="4" customWidth="1"/>
    <col min="7922" max="7922" width="6.5703125" style="4" customWidth="1"/>
    <col min="7923" max="7923" width="9.28515625" style="4" bestFit="1" customWidth="1"/>
    <col min="7924" max="7924" width="9.42578125" style="4" bestFit="1" customWidth="1"/>
    <col min="7925" max="7925" width="10.5703125" style="4" bestFit="1" customWidth="1"/>
    <col min="7926" max="7926" width="6.42578125" style="4" bestFit="1" customWidth="1"/>
    <col min="7927" max="7927" width="7.5703125" style="4" bestFit="1" customWidth="1"/>
    <col min="7928" max="7928" width="7.85546875" style="4" bestFit="1" customWidth="1"/>
    <col min="7929" max="7930" width="9.7109375" style="4" bestFit="1" customWidth="1"/>
    <col min="7931" max="7931" width="8.85546875" style="4" customWidth="1"/>
    <col min="7932" max="8176" width="11.42578125" style="4"/>
    <col min="8177" max="8177" width="18.140625" style="4" customWidth="1"/>
    <col min="8178" max="8178" width="6.5703125" style="4" customWidth="1"/>
    <col min="8179" max="8179" width="9.28515625" style="4" bestFit="1" customWidth="1"/>
    <col min="8180" max="8180" width="9.42578125" style="4" bestFit="1" customWidth="1"/>
    <col min="8181" max="8181" width="10.5703125" style="4" bestFit="1" customWidth="1"/>
    <col min="8182" max="8182" width="6.42578125" style="4" bestFit="1" customWidth="1"/>
    <col min="8183" max="8183" width="7.5703125" style="4" bestFit="1" customWidth="1"/>
    <col min="8184" max="8184" width="7.85546875" style="4" bestFit="1" customWidth="1"/>
    <col min="8185" max="8186" width="9.7109375" style="4" bestFit="1" customWidth="1"/>
    <col min="8187" max="8187" width="8.85546875" style="4" customWidth="1"/>
    <col min="8188" max="8432" width="11.42578125" style="4"/>
    <col min="8433" max="8433" width="18.140625" style="4" customWidth="1"/>
    <col min="8434" max="8434" width="6.5703125" style="4" customWidth="1"/>
    <col min="8435" max="8435" width="9.28515625" style="4" bestFit="1" customWidth="1"/>
    <col min="8436" max="8436" width="9.42578125" style="4" bestFit="1" customWidth="1"/>
    <col min="8437" max="8437" width="10.5703125" style="4" bestFit="1" customWidth="1"/>
    <col min="8438" max="8438" width="6.42578125" style="4" bestFit="1" customWidth="1"/>
    <col min="8439" max="8439" width="7.5703125" style="4" bestFit="1" customWidth="1"/>
    <col min="8440" max="8440" width="7.85546875" style="4" bestFit="1" customWidth="1"/>
    <col min="8441" max="8442" width="9.7109375" style="4" bestFit="1" customWidth="1"/>
    <col min="8443" max="8443" width="8.85546875" style="4" customWidth="1"/>
    <col min="8444" max="8688" width="11.42578125" style="4"/>
    <col min="8689" max="8689" width="18.140625" style="4" customWidth="1"/>
    <col min="8690" max="8690" width="6.5703125" style="4" customWidth="1"/>
    <col min="8691" max="8691" width="9.28515625" style="4" bestFit="1" customWidth="1"/>
    <col min="8692" max="8692" width="9.42578125" style="4" bestFit="1" customWidth="1"/>
    <col min="8693" max="8693" width="10.5703125" style="4" bestFit="1" customWidth="1"/>
    <col min="8694" max="8694" width="6.42578125" style="4" bestFit="1" customWidth="1"/>
    <col min="8695" max="8695" width="7.5703125" style="4" bestFit="1" customWidth="1"/>
    <col min="8696" max="8696" width="7.85546875" style="4" bestFit="1" customWidth="1"/>
    <col min="8697" max="8698" width="9.7109375" style="4" bestFit="1" customWidth="1"/>
    <col min="8699" max="8699" width="8.85546875" style="4" customWidth="1"/>
    <col min="8700" max="8944" width="11.42578125" style="4"/>
    <col min="8945" max="8945" width="18.140625" style="4" customWidth="1"/>
    <col min="8946" max="8946" width="6.5703125" style="4" customWidth="1"/>
    <col min="8947" max="8947" width="9.28515625" style="4" bestFit="1" customWidth="1"/>
    <col min="8948" max="8948" width="9.42578125" style="4" bestFit="1" customWidth="1"/>
    <col min="8949" max="8949" width="10.5703125" style="4" bestFit="1" customWidth="1"/>
    <col min="8950" max="8950" width="6.42578125" style="4" bestFit="1" customWidth="1"/>
    <col min="8951" max="8951" width="7.5703125" style="4" bestFit="1" customWidth="1"/>
    <col min="8952" max="8952" width="7.85546875" style="4" bestFit="1" customWidth="1"/>
    <col min="8953" max="8954" width="9.7109375" style="4" bestFit="1" customWidth="1"/>
    <col min="8955" max="8955" width="8.85546875" style="4" customWidth="1"/>
    <col min="8956" max="9200" width="11.42578125" style="4"/>
    <col min="9201" max="9201" width="18.140625" style="4" customWidth="1"/>
    <col min="9202" max="9202" width="6.5703125" style="4" customWidth="1"/>
    <col min="9203" max="9203" width="9.28515625" style="4" bestFit="1" customWidth="1"/>
    <col min="9204" max="9204" width="9.42578125" style="4" bestFit="1" customWidth="1"/>
    <col min="9205" max="9205" width="10.5703125" style="4" bestFit="1" customWidth="1"/>
    <col min="9206" max="9206" width="6.42578125" style="4" bestFit="1" customWidth="1"/>
    <col min="9207" max="9207" width="7.5703125" style="4" bestFit="1" customWidth="1"/>
    <col min="9208" max="9208" width="7.85546875" style="4" bestFit="1" customWidth="1"/>
    <col min="9209" max="9210" width="9.7109375" style="4" bestFit="1" customWidth="1"/>
    <col min="9211" max="9211" width="8.85546875" style="4" customWidth="1"/>
    <col min="9212" max="9456" width="11.42578125" style="4"/>
    <col min="9457" max="9457" width="18.140625" style="4" customWidth="1"/>
    <col min="9458" max="9458" width="6.5703125" style="4" customWidth="1"/>
    <col min="9459" max="9459" width="9.28515625" style="4" bestFit="1" customWidth="1"/>
    <col min="9460" max="9460" width="9.42578125" style="4" bestFit="1" customWidth="1"/>
    <col min="9461" max="9461" width="10.5703125" style="4" bestFit="1" customWidth="1"/>
    <col min="9462" max="9462" width="6.42578125" style="4" bestFit="1" customWidth="1"/>
    <col min="9463" max="9463" width="7.5703125" style="4" bestFit="1" customWidth="1"/>
    <col min="9464" max="9464" width="7.85546875" style="4" bestFit="1" customWidth="1"/>
    <col min="9465" max="9466" width="9.7109375" style="4" bestFit="1" customWidth="1"/>
    <col min="9467" max="9467" width="8.85546875" style="4" customWidth="1"/>
    <col min="9468" max="9712" width="11.42578125" style="4"/>
    <col min="9713" max="9713" width="18.140625" style="4" customWidth="1"/>
    <col min="9714" max="9714" width="6.5703125" style="4" customWidth="1"/>
    <col min="9715" max="9715" width="9.28515625" style="4" bestFit="1" customWidth="1"/>
    <col min="9716" max="9716" width="9.42578125" style="4" bestFit="1" customWidth="1"/>
    <col min="9717" max="9717" width="10.5703125" style="4" bestFit="1" customWidth="1"/>
    <col min="9718" max="9718" width="6.42578125" style="4" bestFit="1" customWidth="1"/>
    <col min="9719" max="9719" width="7.5703125" style="4" bestFit="1" customWidth="1"/>
    <col min="9720" max="9720" width="7.85546875" style="4" bestFit="1" customWidth="1"/>
    <col min="9721" max="9722" width="9.7109375" style="4" bestFit="1" customWidth="1"/>
    <col min="9723" max="9723" width="8.85546875" style="4" customWidth="1"/>
    <col min="9724" max="9968" width="11.42578125" style="4"/>
    <col min="9969" max="9969" width="18.140625" style="4" customWidth="1"/>
    <col min="9970" max="9970" width="6.5703125" style="4" customWidth="1"/>
    <col min="9971" max="9971" width="9.28515625" style="4" bestFit="1" customWidth="1"/>
    <col min="9972" max="9972" width="9.42578125" style="4" bestFit="1" customWidth="1"/>
    <col min="9973" max="9973" width="10.5703125" style="4" bestFit="1" customWidth="1"/>
    <col min="9974" max="9974" width="6.42578125" style="4" bestFit="1" customWidth="1"/>
    <col min="9975" max="9975" width="7.5703125" style="4" bestFit="1" customWidth="1"/>
    <col min="9976" max="9976" width="7.85546875" style="4" bestFit="1" customWidth="1"/>
    <col min="9977" max="9978" width="9.7109375" style="4" bestFit="1" customWidth="1"/>
    <col min="9979" max="9979" width="8.85546875" style="4" customWidth="1"/>
    <col min="9980" max="10224" width="11.42578125" style="4"/>
    <col min="10225" max="10225" width="18.140625" style="4" customWidth="1"/>
    <col min="10226" max="10226" width="6.5703125" style="4" customWidth="1"/>
    <col min="10227" max="10227" width="9.28515625" style="4" bestFit="1" customWidth="1"/>
    <col min="10228" max="10228" width="9.42578125" style="4" bestFit="1" customWidth="1"/>
    <col min="10229" max="10229" width="10.5703125" style="4" bestFit="1" customWidth="1"/>
    <col min="10230" max="10230" width="6.42578125" style="4" bestFit="1" customWidth="1"/>
    <col min="10231" max="10231" width="7.5703125" style="4" bestFit="1" customWidth="1"/>
    <col min="10232" max="10232" width="7.85546875" style="4" bestFit="1" customWidth="1"/>
    <col min="10233" max="10234" width="9.7109375" style="4" bestFit="1" customWidth="1"/>
    <col min="10235" max="10235" width="8.85546875" style="4" customWidth="1"/>
    <col min="10236" max="10480" width="11.42578125" style="4"/>
    <col min="10481" max="10481" width="18.140625" style="4" customWidth="1"/>
    <col min="10482" max="10482" width="6.5703125" style="4" customWidth="1"/>
    <col min="10483" max="10483" width="9.28515625" style="4" bestFit="1" customWidth="1"/>
    <col min="10484" max="10484" width="9.42578125" style="4" bestFit="1" customWidth="1"/>
    <col min="10485" max="10485" width="10.5703125" style="4" bestFit="1" customWidth="1"/>
    <col min="10486" max="10486" width="6.42578125" style="4" bestFit="1" customWidth="1"/>
    <col min="10487" max="10487" width="7.5703125" style="4" bestFit="1" customWidth="1"/>
    <col min="10488" max="10488" width="7.85546875" style="4" bestFit="1" customWidth="1"/>
    <col min="10489" max="10490" width="9.7109375" style="4" bestFit="1" customWidth="1"/>
    <col min="10491" max="10491" width="8.85546875" style="4" customWidth="1"/>
    <col min="10492" max="10736" width="11.42578125" style="4"/>
    <col min="10737" max="10737" width="18.140625" style="4" customWidth="1"/>
    <col min="10738" max="10738" width="6.5703125" style="4" customWidth="1"/>
    <col min="10739" max="10739" width="9.28515625" style="4" bestFit="1" customWidth="1"/>
    <col min="10740" max="10740" width="9.42578125" style="4" bestFit="1" customWidth="1"/>
    <col min="10741" max="10741" width="10.5703125" style="4" bestFit="1" customWidth="1"/>
    <col min="10742" max="10742" width="6.42578125" style="4" bestFit="1" customWidth="1"/>
    <col min="10743" max="10743" width="7.5703125" style="4" bestFit="1" customWidth="1"/>
    <col min="10744" max="10744" width="7.85546875" style="4" bestFit="1" customWidth="1"/>
    <col min="10745" max="10746" width="9.7109375" style="4" bestFit="1" customWidth="1"/>
    <col min="10747" max="10747" width="8.85546875" style="4" customWidth="1"/>
    <col min="10748" max="10992" width="11.42578125" style="4"/>
    <col min="10993" max="10993" width="18.140625" style="4" customWidth="1"/>
    <col min="10994" max="10994" width="6.5703125" style="4" customWidth="1"/>
    <col min="10995" max="10995" width="9.28515625" style="4" bestFit="1" customWidth="1"/>
    <col min="10996" max="10996" width="9.42578125" style="4" bestFit="1" customWidth="1"/>
    <col min="10997" max="10997" width="10.5703125" style="4" bestFit="1" customWidth="1"/>
    <col min="10998" max="10998" width="6.42578125" style="4" bestFit="1" customWidth="1"/>
    <col min="10999" max="10999" width="7.5703125" style="4" bestFit="1" customWidth="1"/>
    <col min="11000" max="11000" width="7.85546875" style="4" bestFit="1" customWidth="1"/>
    <col min="11001" max="11002" width="9.7109375" style="4" bestFit="1" customWidth="1"/>
    <col min="11003" max="11003" width="8.85546875" style="4" customWidth="1"/>
    <col min="11004" max="11248" width="11.42578125" style="4"/>
    <col min="11249" max="11249" width="18.140625" style="4" customWidth="1"/>
    <col min="11250" max="11250" width="6.5703125" style="4" customWidth="1"/>
    <col min="11251" max="11251" width="9.28515625" style="4" bestFit="1" customWidth="1"/>
    <col min="11252" max="11252" width="9.42578125" style="4" bestFit="1" customWidth="1"/>
    <col min="11253" max="11253" width="10.5703125" style="4" bestFit="1" customWidth="1"/>
    <col min="11254" max="11254" width="6.42578125" style="4" bestFit="1" customWidth="1"/>
    <col min="11255" max="11255" width="7.5703125" style="4" bestFit="1" customWidth="1"/>
    <col min="11256" max="11256" width="7.85546875" style="4" bestFit="1" customWidth="1"/>
    <col min="11257" max="11258" width="9.7109375" style="4" bestFit="1" customWidth="1"/>
    <col min="11259" max="11259" width="8.85546875" style="4" customWidth="1"/>
    <col min="11260" max="11504" width="11.42578125" style="4"/>
    <col min="11505" max="11505" width="18.140625" style="4" customWidth="1"/>
    <col min="11506" max="11506" width="6.5703125" style="4" customWidth="1"/>
    <col min="11507" max="11507" width="9.28515625" style="4" bestFit="1" customWidth="1"/>
    <col min="11508" max="11508" width="9.42578125" style="4" bestFit="1" customWidth="1"/>
    <col min="11509" max="11509" width="10.5703125" style="4" bestFit="1" customWidth="1"/>
    <col min="11510" max="11510" width="6.42578125" style="4" bestFit="1" customWidth="1"/>
    <col min="11511" max="11511" width="7.5703125" style="4" bestFit="1" customWidth="1"/>
    <col min="11512" max="11512" width="7.85546875" style="4" bestFit="1" customWidth="1"/>
    <col min="11513" max="11514" width="9.7109375" style="4" bestFit="1" customWidth="1"/>
    <col min="11515" max="11515" width="8.85546875" style="4" customWidth="1"/>
    <col min="11516" max="11760" width="11.42578125" style="4"/>
    <col min="11761" max="11761" width="18.140625" style="4" customWidth="1"/>
    <col min="11762" max="11762" width="6.5703125" style="4" customWidth="1"/>
    <col min="11763" max="11763" width="9.28515625" style="4" bestFit="1" customWidth="1"/>
    <col min="11764" max="11764" width="9.42578125" style="4" bestFit="1" customWidth="1"/>
    <col min="11765" max="11765" width="10.5703125" style="4" bestFit="1" customWidth="1"/>
    <col min="11766" max="11766" width="6.42578125" style="4" bestFit="1" customWidth="1"/>
    <col min="11767" max="11767" width="7.5703125" style="4" bestFit="1" customWidth="1"/>
    <col min="11768" max="11768" width="7.85546875" style="4" bestFit="1" customWidth="1"/>
    <col min="11769" max="11770" width="9.7109375" style="4" bestFit="1" customWidth="1"/>
    <col min="11771" max="11771" width="8.85546875" style="4" customWidth="1"/>
    <col min="11772" max="12016" width="11.42578125" style="4"/>
    <col min="12017" max="12017" width="18.140625" style="4" customWidth="1"/>
    <col min="12018" max="12018" width="6.5703125" style="4" customWidth="1"/>
    <col min="12019" max="12019" width="9.28515625" style="4" bestFit="1" customWidth="1"/>
    <col min="12020" max="12020" width="9.42578125" style="4" bestFit="1" customWidth="1"/>
    <col min="12021" max="12021" width="10.5703125" style="4" bestFit="1" customWidth="1"/>
    <col min="12022" max="12022" width="6.42578125" style="4" bestFit="1" customWidth="1"/>
    <col min="12023" max="12023" width="7.5703125" style="4" bestFit="1" customWidth="1"/>
    <col min="12024" max="12024" width="7.85546875" style="4" bestFit="1" customWidth="1"/>
    <col min="12025" max="12026" width="9.7109375" style="4" bestFit="1" customWidth="1"/>
    <col min="12027" max="12027" width="8.85546875" style="4" customWidth="1"/>
    <col min="12028" max="12272" width="11.42578125" style="4"/>
    <col min="12273" max="12273" width="18.140625" style="4" customWidth="1"/>
    <col min="12274" max="12274" width="6.5703125" style="4" customWidth="1"/>
    <col min="12275" max="12275" width="9.28515625" style="4" bestFit="1" customWidth="1"/>
    <col min="12276" max="12276" width="9.42578125" style="4" bestFit="1" customWidth="1"/>
    <col min="12277" max="12277" width="10.5703125" style="4" bestFit="1" customWidth="1"/>
    <col min="12278" max="12278" width="6.42578125" style="4" bestFit="1" customWidth="1"/>
    <col min="12279" max="12279" width="7.5703125" style="4" bestFit="1" customWidth="1"/>
    <col min="12280" max="12280" width="7.85546875" style="4" bestFit="1" customWidth="1"/>
    <col min="12281" max="12282" width="9.7109375" style="4" bestFit="1" customWidth="1"/>
    <col min="12283" max="12283" width="8.85546875" style="4" customWidth="1"/>
    <col min="12284" max="12528" width="11.42578125" style="4"/>
    <col min="12529" max="12529" width="18.140625" style="4" customWidth="1"/>
    <col min="12530" max="12530" width="6.5703125" style="4" customWidth="1"/>
    <col min="12531" max="12531" width="9.28515625" style="4" bestFit="1" customWidth="1"/>
    <col min="12532" max="12532" width="9.42578125" style="4" bestFit="1" customWidth="1"/>
    <col min="12533" max="12533" width="10.5703125" style="4" bestFit="1" customWidth="1"/>
    <col min="12534" max="12534" width="6.42578125" style="4" bestFit="1" customWidth="1"/>
    <col min="12535" max="12535" width="7.5703125" style="4" bestFit="1" customWidth="1"/>
    <col min="12536" max="12536" width="7.85546875" style="4" bestFit="1" customWidth="1"/>
    <col min="12537" max="12538" width="9.7109375" style="4" bestFit="1" customWidth="1"/>
    <col min="12539" max="12539" width="8.85546875" style="4" customWidth="1"/>
    <col min="12540" max="12784" width="11.42578125" style="4"/>
    <col min="12785" max="12785" width="18.140625" style="4" customWidth="1"/>
    <col min="12786" max="12786" width="6.5703125" style="4" customWidth="1"/>
    <col min="12787" max="12787" width="9.28515625" style="4" bestFit="1" customWidth="1"/>
    <col min="12788" max="12788" width="9.42578125" style="4" bestFit="1" customWidth="1"/>
    <col min="12789" max="12789" width="10.5703125" style="4" bestFit="1" customWidth="1"/>
    <col min="12790" max="12790" width="6.42578125" style="4" bestFit="1" customWidth="1"/>
    <col min="12791" max="12791" width="7.5703125" style="4" bestFit="1" customWidth="1"/>
    <col min="12792" max="12792" width="7.85546875" style="4" bestFit="1" customWidth="1"/>
    <col min="12793" max="12794" width="9.7109375" style="4" bestFit="1" customWidth="1"/>
    <col min="12795" max="12795" width="8.85546875" style="4" customWidth="1"/>
    <col min="12796" max="13040" width="11.42578125" style="4"/>
    <col min="13041" max="13041" width="18.140625" style="4" customWidth="1"/>
    <col min="13042" max="13042" width="6.5703125" style="4" customWidth="1"/>
    <col min="13043" max="13043" width="9.28515625" style="4" bestFit="1" customWidth="1"/>
    <col min="13044" max="13044" width="9.42578125" style="4" bestFit="1" customWidth="1"/>
    <col min="13045" max="13045" width="10.5703125" style="4" bestFit="1" customWidth="1"/>
    <col min="13046" max="13046" width="6.42578125" style="4" bestFit="1" customWidth="1"/>
    <col min="13047" max="13047" width="7.5703125" style="4" bestFit="1" customWidth="1"/>
    <col min="13048" max="13048" width="7.85546875" style="4" bestFit="1" customWidth="1"/>
    <col min="13049" max="13050" width="9.7109375" style="4" bestFit="1" customWidth="1"/>
    <col min="13051" max="13051" width="8.85546875" style="4" customWidth="1"/>
    <col min="13052" max="13296" width="11.42578125" style="4"/>
    <col min="13297" max="13297" width="18.140625" style="4" customWidth="1"/>
    <col min="13298" max="13298" width="6.5703125" style="4" customWidth="1"/>
    <col min="13299" max="13299" width="9.28515625" style="4" bestFit="1" customWidth="1"/>
    <col min="13300" max="13300" width="9.42578125" style="4" bestFit="1" customWidth="1"/>
    <col min="13301" max="13301" width="10.5703125" style="4" bestFit="1" customWidth="1"/>
    <col min="13302" max="13302" width="6.42578125" style="4" bestFit="1" customWidth="1"/>
    <col min="13303" max="13303" width="7.5703125" style="4" bestFit="1" customWidth="1"/>
    <col min="13304" max="13304" width="7.85546875" style="4" bestFit="1" customWidth="1"/>
    <col min="13305" max="13306" width="9.7109375" style="4" bestFit="1" customWidth="1"/>
    <col min="13307" max="13307" width="8.85546875" style="4" customWidth="1"/>
    <col min="13308" max="13552" width="11.42578125" style="4"/>
    <col min="13553" max="13553" width="18.140625" style="4" customWidth="1"/>
    <col min="13554" max="13554" width="6.5703125" style="4" customWidth="1"/>
    <col min="13555" max="13555" width="9.28515625" style="4" bestFit="1" customWidth="1"/>
    <col min="13556" max="13556" width="9.42578125" style="4" bestFit="1" customWidth="1"/>
    <col min="13557" max="13557" width="10.5703125" style="4" bestFit="1" customWidth="1"/>
    <col min="13558" max="13558" width="6.42578125" style="4" bestFit="1" customWidth="1"/>
    <col min="13559" max="13559" width="7.5703125" style="4" bestFit="1" customWidth="1"/>
    <col min="13560" max="13560" width="7.85546875" style="4" bestFit="1" customWidth="1"/>
    <col min="13561" max="13562" width="9.7109375" style="4" bestFit="1" customWidth="1"/>
    <col min="13563" max="13563" width="8.85546875" style="4" customWidth="1"/>
    <col min="13564" max="13808" width="11.42578125" style="4"/>
    <col min="13809" max="13809" width="18.140625" style="4" customWidth="1"/>
    <col min="13810" max="13810" width="6.5703125" style="4" customWidth="1"/>
    <col min="13811" max="13811" width="9.28515625" style="4" bestFit="1" customWidth="1"/>
    <col min="13812" max="13812" width="9.42578125" style="4" bestFit="1" customWidth="1"/>
    <col min="13813" max="13813" width="10.5703125" style="4" bestFit="1" customWidth="1"/>
    <col min="13814" max="13814" width="6.42578125" style="4" bestFit="1" customWidth="1"/>
    <col min="13815" max="13815" width="7.5703125" style="4" bestFit="1" customWidth="1"/>
    <col min="13816" max="13816" width="7.85546875" style="4" bestFit="1" customWidth="1"/>
    <col min="13817" max="13818" width="9.7109375" style="4" bestFit="1" customWidth="1"/>
    <col min="13819" max="13819" width="8.85546875" style="4" customWidth="1"/>
    <col min="13820" max="14064" width="11.42578125" style="4"/>
    <col min="14065" max="14065" width="18.140625" style="4" customWidth="1"/>
    <col min="14066" max="14066" width="6.5703125" style="4" customWidth="1"/>
    <col min="14067" max="14067" width="9.28515625" style="4" bestFit="1" customWidth="1"/>
    <col min="14068" max="14068" width="9.42578125" style="4" bestFit="1" customWidth="1"/>
    <col min="14069" max="14069" width="10.5703125" style="4" bestFit="1" customWidth="1"/>
    <col min="14070" max="14070" width="6.42578125" style="4" bestFit="1" customWidth="1"/>
    <col min="14071" max="14071" width="7.5703125" style="4" bestFit="1" customWidth="1"/>
    <col min="14072" max="14072" width="7.85546875" style="4" bestFit="1" customWidth="1"/>
    <col min="14073" max="14074" width="9.7109375" style="4" bestFit="1" customWidth="1"/>
    <col min="14075" max="14075" width="8.85546875" style="4" customWidth="1"/>
    <col min="14076" max="14320" width="11.42578125" style="4"/>
    <col min="14321" max="14321" width="18.140625" style="4" customWidth="1"/>
    <col min="14322" max="14322" width="6.5703125" style="4" customWidth="1"/>
    <col min="14323" max="14323" width="9.28515625" style="4" bestFit="1" customWidth="1"/>
    <col min="14324" max="14324" width="9.42578125" style="4" bestFit="1" customWidth="1"/>
    <col min="14325" max="14325" width="10.5703125" style="4" bestFit="1" customWidth="1"/>
    <col min="14326" max="14326" width="6.42578125" style="4" bestFit="1" customWidth="1"/>
    <col min="14327" max="14327" width="7.5703125" style="4" bestFit="1" customWidth="1"/>
    <col min="14328" max="14328" width="7.85546875" style="4" bestFit="1" customWidth="1"/>
    <col min="14329" max="14330" width="9.7109375" style="4" bestFit="1" customWidth="1"/>
    <col min="14331" max="14331" width="8.85546875" style="4" customWidth="1"/>
    <col min="14332" max="14576" width="11.42578125" style="4"/>
    <col min="14577" max="14577" width="18.140625" style="4" customWidth="1"/>
    <col min="14578" max="14578" width="6.5703125" style="4" customWidth="1"/>
    <col min="14579" max="14579" width="9.28515625" style="4" bestFit="1" customWidth="1"/>
    <col min="14580" max="14580" width="9.42578125" style="4" bestFit="1" customWidth="1"/>
    <col min="14581" max="14581" width="10.5703125" style="4" bestFit="1" customWidth="1"/>
    <col min="14582" max="14582" width="6.42578125" style="4" bestFit="1" customWidth="1"/>
    <col min="14583" max="14583" width="7.5703125" style="4" bestFit="1" customWidth="1"/>
    <col min="14584" max="14584" width="7.85546875" style="4" bestFit="1" customWidth="1"/>
    <col min="14585" max="14586" width="9.7109375" style="4" bestFit="1" customWidth="1"/>
    <col min="14587" max="14587" width="8.85546875" style="4" customWidth="1"/>
    <col min="14588" max="14832" width="11.42578125" style="4"/>
    <col min="14833" max="14833" width="18.140625" style="4" customWidth="1"/>
    <col min="14834" max="14834" width="6.5703125" style="4" customWidth="1"/>
    <col min="14835" max="14835" width="9.28515625" style="4" bestFit="1" customWidth="1"/>
    <col min="14836" max="14836" width="9.42578125" style="4" bestFit="1" customWidth="1"/>
    <col min="14837" max="14837" width="10.5703125" style="4" bestFit="1" customWidth="1"/>
    <col min="14838" max="14838" width="6.42578125" style="4" bestFit="1" customWidth="1"/>
    <col min="14839" max="14839" width="7.5703125" style="4" bestFit="1" customWidth="1"/>
    <col min="14840" max="14840" width="7.85546875" style="4" bestFit="1" customWidth="1"/>
    <col min="14841" max="14842" width="9.7109375" style="4" bestFit="1" customWidth="1"/>
    <col min="14843" max="14843" width="8.85546875" style="4" customWidth="1"/>
    <col min="14844" max="15088" width="11.42578125" style="4"/>
    <col min="15089" max="15089" width="18.140625" style="4" customWidth="1"/>
    <col min="15090" max="15090" width="6.5703125" style="4" customWidth="1"/>
    <col min="15091" max="15091" width="9.28515625" style="4" bestFit="1" customWidth="1"/>
    <col min="15092" max="15092" width="9.42578125" style="4" bestFit="1" customWidth="1"/>
    <col min="15093" max="15093" width="10.5703125" style="4" bestFit="1" customWidth="1"/>
    <col min="15094" max="15094" width="6.42578125" style="4" bestFit="1" customWidth="1"/>
    <col min="15095" max="15095" width="7.5703125" style="4" bestFit="1" customWidth="1"/>
    <col min="15096" max="15096" width="7.85546875" style="4" bestFit="1" customWidth="1"/>
    <col min="15097" max="15098" width="9.7109375" style="4" bestFit="1" customWidth="1"/>
    <col min="15099" max="15099" width="8.85546875" style="4" customWidth="1"/>
    <col min="15100" max="15344" width="11.42578125" style="4"/>
    <col min="15345" max="15345" width="18.140625" style="4" customWidth="1"/>
    <col min="15346" max="15346" width="6.5703125" style="4" customWidth="1"/>
    <col min="15347" max="15347" width="9.28515625" style="4" bestFit="1" customWidth="1"/>
    <col min="15348" max="15348" width="9.42578125" style="4" bestFit="1" customWidth="1"/>
    <col min="15349" max="15349" width="10.5703125" style="4" bestFit="1" customWidth="1"/>
    <col min="15350" max="15350" width="6.42578125" style="4" bestFit="1" customWidth="1"/>
    <col min="15351" max="15351" width="7.5703125" style="4" bestFit="1" customWidth="1"/>
    <col min="15352" max="15352" width="7.85546875" style="4" bestFit="1" customWidth="1"/>
    <col min="15353" max="15354" width="9.7109375" style="4" bestFit="1" customWidth="1"/>
    <col min="15355" max="15355" width="8.85546875" style="4" customWidth="1"/>
    <col min="15356" max="15600" width="11.42578125" style="4"/>
    <col min="15601" max="15601" width="18.140625" style="4" customWidth="1"/>
    <col min="15602" max="15602" width="6.5703125" style="4" customWidth="1"/>
    <col min="15603" max="15603" width="9.28515625" style="4" bestFit="1" customWidth="1"/>
    <col min="15604" max="15604" width="9.42578125" style="4" bestFit="1" customWidth="1"/>
    <col min="15605" max="15605" width="10.5703125" style="4" bestFit="1" customWidth="1"/>
    <col min="15606" max="15606" width="6.42578125" style="4" bestFit="1" customWidth="1"/>
    <col min="15607" max="15607" width="7.5703125" style="4" bestFit="1" customWidth="1"/>
    <col min="15608" max="15608" width="7.85546875" style="4" bestFit="1" customWidth="1"/>
    <col min="15609" max="15610" width="9.7109375" style="4" bestFit="1" customWidth="1"/>
    <col min="15611" max="15611" width="8.85546875" style="4" customWidth="1"/>
    <col min="15612" max="15856" width="11.42578125" style="4"/>
    <col min="15857" max="15857" width="18.140625" style="4" customWidth="1"/>
    <col min="15858" max="15858" width="6.5703125" style="4" customWidth="1"/>
    <col min="15859" max="15859" width="9.28515625" style="4" bestFit="1" customWidth="1"/>
    <col min="15860" max="15860" width="9.42578125" style="4" bestFit="1" customWidth="1"/>
    <col min="15861" max="15861" width="10.5703125" style="4" bestFit="1" customWidth="1"/>
    <col min="15862" max="15862" width="6.42578125" style="4" bestFit="1" customWidth="1"/>
    <col min="15863" max="15863" width="7.5703125" style="4" bestFit="1" customWidth="1"/>
    <col min="15864" max="15864" width="7.85546875" style="4" bestFit="1" customWidth="1"/>
    <col min="15865" max="15866" width="9.7109375" style="4" bestFit="1" customWidth="1"/>
    <col min="15867" max="15867" width="8.85546875" style="4" customWidth="1"/>
    <col min="15868" max="16112" width="11.42578125" style="4"/>
    <col min="16113" max="16113" width="18.140625" style="4" customWidth="1"/>
    <col min="16114" max="16114" width="6.5703125" style="4" customWidth="1"/>
    <col min="16115" max="16115" width="9.28515625" style="4" bestFit="1" customWidth="1"/>
    <col min="16116" max="16116" width="9.42578125" style="4" bestFit="1" customWidth="1"/>
    <col min="16117" max="16117" width="10.5703125" style="4" bestFit="1" customWidth="1"/>
    <col min="16118" max="16118" width="6.42578125" style="4" bestFit="1" customWidth="1"/>
    <col min="16119" max="16119" width="7.5703125" style="4" bestFit="1" customWidth="1"/>
    <col min="16120" max="16120" width="7.85546875" style="4" bestFit="1" customWidth="1"/>
    <col min="16121" max="16122" width="9.7109375" style="4" bestFit="1" customWidth="1"/>
    <col min="16123" max="16123" width="8.85546875" style="4" customWidth="1"/>
    <col min="16124" max="16384" width="11.42578125" style="79"/>
  </cols>
  <sheetData>
    <row r="1" spans="1:20" s="79" customFormat="1" ht="12.75" customHeight="1" x14ac:dyDescent="0.25">
      <c r="A1" s="440" t="s">
        <v>216</v>
      </c>
      <c r="B1" s="440"/>
      <c r="C1" s="440"/>
      <c r="D1" s="440"/>
      <c r="E1" s="440"/>
      <c r="F1" s="440"/>
      <c r="G1" s="440"/>
      <c r="H1" s="440"/>
      <c r="I1" s="440"/>
      <c r="J1" s="440"/>
      <c r="K1" s="440"/>
      <c r="L1" s="440"/>
      <c r="M1" s="440"/>
      <c r="N1" s="440"/>
      <c r="O1" s="440"/>
      <c r="P1" s="440"/>
      <c r="Q1" s="440"/>
      <c r="R1" s="440"/>
      <c r="T1" s="434" t="s">
        <v>178</v>
      </c>
    </row>
    <row r="2" spans="1:20" s="79" customFormat="1" ht="12.75" customHeight="1" x14ac:dyDescent="0.25">
      <c r="A2" s="440" t="s">
        <v>137</v>
      </c>
      <c r="B2" s="440"/>
      <c r="C2" s="440"/>
      <c r="D2" s="440"/>
      <c r="E2" s="440"/>
      <c r="F2" s="440"/>
      <c r="G2" s="440"/>
      <c r="H2" s="440"/>
      <c r="I2" s="440"/>
      <c r="J2" s="440"/>
      <c r="K2" s="440"/>
      <c r="L2" s="440"/>
      <c r="M2" s="440"/>
      <c r="N2" s="440"/>
      <c r="O2" s="440"/>
      <c r="P2" s="440"/>
      <c r="Q2" s="440"/>
      <c r="R2" s="440"/>
      <c r="T2" s="434"/>
    </row>
    <row r="3" spans="1:20" s="79" customFormat="1" x14ac:dyDescent="0.25">
      <c r="A3" s="440" t="s">
        <v>328</v>
      </c>
      <c r="B3" s="440"/>
      <c r="C3" s="440"/>
      <c r="D3" s="440"/>
      <c r="E3" s="440"/>
      <c r="F3" s="440"/>
      <c r="G3" s="440"/>
      <c r="H3" s="440"/>
      <c r="I3" s="440"/>
      <c r="J3" s="440"/>
      <c r="K3" s="440"/>
      <c r="L3" s="440"/>
      <c r="M3" s="440"/>
      <c r="N3" s="440"/>
      <c r="O3" s="440"/>
      <c r="P3" s="440"/>
      <c r="Q3" s="440"/>
      <c r="R3" s="440"/>
    </row>
    <row r="4" spans="1:20" s="79" customFormat="1" x14ac:dyDescent="0.25">
      <c r="A4" s="440" t="s">
        <v>136</v>
      </c>
      <c r="B4" s="440"/>
      <c r="C4" s="440"/>
      <c r="D4" s="440"/>
      <c r="E4" s="440"/>
      <c r="F4" s="440"/>
      <c r="G4" s="440"/>
      <c r="H4" s="440"/>
      <c r="I4" s="440"/>
      <c r="J4" s="440"/>
      <c r="K4" s="440"/>
      <c r="L4" s="440"/>
      <c r="M4" s="440"/>
      <c r="N4" s="440"/>
      <c r="O4" s="440"/>
      <c r="P4" s="440"/>
      <c r="Q4" s="440"/>
      <c r="R4" s="440"/>
    </row>
    <row r="5" spans="1:20" s="79" customFormat="1" x14ac:dyDescent="0.25">
      <c r="A5" s="440" t="s">
        <v>374</v>
      </c>
      <c r="B5" s="440"/>
      <c r="C5" s="440"/>
      <c r="D5" s="440"/>
      <c r="E5" s="440"/>
      <c r="F5" s="440"/>
      <c r="G5" s="440"/>
      <c r="H5" s="440"/>
      <c r="I5" s="440"/>
      <c r="J5" s="440"/>
      <c r="K5" s="440"/>
      <c r="L5" s="440"/>
      <c r="M5" s="440"/>
      <c r="N5" s="440"/>
      <c r="O5" s="440"/>
      <c r="P5" s="440"/>
      <c r="Q5" s="440"/>
      <c r="R5" s="440"/>
    </row>
    <row r="6" spans="1:20" s="79" customFormat="1" x14ac:dyDescent="0.25">
      <c r="A6" s="178"/>
      <c r="B6" s="178"/>
      <c r="C6" s="178"/>
      <c r="D6" s="178"/>
      <c r="E6" s="178"/>
      <c r="F6" s="178"/>
      <c r="G6" s="178"/>
      <c r="H6" s="178"/>
      <c r="I6" s="178"/>
      <c r="J6" s="178"/>
      <c r="K6" s="98"/>
      <c r="L6" s="98"/>
      <c r="M6" s="98"/>
      <c r="N6" s="98"/>
      <c r="O6" s="98"/>
      <c r="P6" s="98"/>
      <c r="Q6" s="98"/>
      <c r="R6" s="98"/>
    </row>
    <row r="7" spans="1:20" s="93" customFormat="1" ht="37.5" customHeight="1" x14ac:dyDescent="0.25">
      <c r="A7" s="208" t="s">
        <v>77</v>
      </c>
      <c r="B7" s="177" t="s">
        <v>0</v>
      </c>
      <c r="C7" s="152" t="s">
        <v>105</v>
      </c>
      <c r="D7" s="152" t="s">
        <v>106</v>
      </c>
      <c r="E7" s="152" t="s">
        <v>58</v>
      </c>
      <c r="F7" s="152" t="s">
        <v>57</v>
      </c>
      <c r="G7" s="152" t="s">
        <v>86</v>
      </c>
      <c r="H7" s="152" t="s">
        <v>72</v>
      </c>
      <c r="I7" s="152" t="s">
        <v>63</v>
      </c>
      <c r="J7" s="152" t="s">
        <v>62</v>
      </c>
      <c r="K7" s="152" t="s">
        <v>61</v>
      </c>
      <c r="L7" s="152" t="s">
        <v>59</v>
      </c>
      <c r="M7" s="152" t="s">
        <v>60</v>
      </c>
      <c r="N7" s="152" t="s">
        <v>353</v>
      </c>
      <c r="O7" s="152" t="s">
        <v>360</v>
      </c>
      <c r="P7" s="152" t="s">
        <v>87</v>
      </c>
      <c r="Q7" s="152" t="s">
        <v>88</v>
      </c>
      <c r="R7" s="152" t="s">
        <v>89</v>
      </c>
    </row>
    <row r="8" spans="1:20" s="79" customFormat="1" ht="15" customHeight="1" x14ac:dyDescent="0.25">
      <c r="A8" s="110" t="s">
        <v>0</v>
      </c>
      <c r="B8" s="114">
        <f>SUM(B9:B35)</f>
        <v>35557</v>
      </c>
      <c r="C8" s="114">
        <f t="shared" ref="C8:R8" si="0">SUM(C9:C35)</f>
        <v>17786</v>
      </c>
      <c r="D8" s="114">
        <f t="shared" si="0"/>
        <v>1332</v>
      </c>
      <c r="E8" s="114">
        <f t="shared" si="0"/>
        <v>4397</v>
      </c>
      <c r="F8" s="114">
        <f t="shared" si="0"/>
        <v>119</v>
      </c>
      <c r="G8" s="114">
        <f t="shared" si="0"/>
        <v>16</v>
      </c>
      <c r="H8" s="114">
        <f t="shared" si="0"/>
        <v>929</v>
      </c>
      <c r="I8" s="114">
        <f t="shared" si="0"/>
        <v>315</v>
      </c>
      <c r="J8" s="114">
        <f t="shared" si="0"/>
        <v>530</v>
      </c>
      <c r="K8" s="114">
        <f t="shared" si="0"/>
        <v>1824</v>
      </c>
      <c r="L8" s="114">
        <f t="shared" si="0"/>
        <v>1821</v>
      </c>
      <c r="M8" s="114">
        <f t="shared" si="0"/>
        <v>2523</v>
      </c>
      <c r="N8" s="114">
        <f t="shared" si="0"/>
        <v>318</v>
      </c>
      <c r="O8" s="114">
        <f t="shared" si="0"/>
        <v>317</v>
      </c>
      <c r="P8" s="114">
        <f t="shared" si="0"/>
        <v>1992</v>
      </c>
      <c r="Q8" s="114">
        <f t="shared" si="0"/>
        <v>941</v>
      </c>
      <c r="R8" s="114">
        <f t="shared" si="0"/>
        <v>397</v>
      </c>
    </row>
    <row r="9" spans="1:20" s="79" customFormat="1" ht="15" customHeight="1" x14ac:dyDescent="0.25">
      <c r="A9" s="98" t="s">
        <v>9</v>
      </c>
      <c r="B9" s="112">
        <f>SUM(C9:R9)</f>
        <v>1831</v>
      </c>
      <c r="C9" s="191">
        <v>1113</v>
      </c>
      <c r="D9" s="191">
        <v>1</v>
      </c>
      <c r="E9" s="191">
        <v>179</v>
      </c>
      <c r="F9" s="191">
        <v>19</v>
      </c>
      <c r="G9" s="191">
        <v>0</v>
      </c>
      <c r="H9" s="191">
        <v>55</v>
      </c>
      <c r="I9" s="191">
        <v>17</v>
      </c>
      <c r="J9" s="191">
        <v>24</v>
      </c>
      <c r="K9" s="191">
        <v>73</v>
      </c>
      <c r="L9" s="191">
        <v>93</v>
      </c>
      <c r="M9" s="191">
        <v>88</v>
      </c>
      <c r="N9" s="191">
        <v>0</v>
      </c>
      <c r="O9" s="191">
        <v>0</v>
      </c>
      <c r="P9" s="191">
        <v>89</v>
      </c>
      <c r="Q9" s="191">
        <v>45</v>
      </c>
      <c r="R9" s="191">
        <v>35</v>
      </c>
    </row>
    <row r="10" spans="1:20" s="79" customFormat="1" ht="15" customHeight="1" x14ac:dyDescent="0.25">
      <c r="A10" s="98" t="s">
        <v>10</v>
      </c>
      <c r="B10" s="112">
        <f t="shared" ref="B10:B35" si="1">SUM(C10:R10)</f>
        <v>2007</v>
      </c>
      <c r="C10" s="191">
        <v>1125</v>
      </c>
      <c r="D10" s="191">
        <v>1</v>
      </c>
      <c r="E10" s="191">
        <v>283</v>
      </c>
      <c r="F10" s="191">
        <v>27</v>
      </c>
      <c r="G10" s="191">
        <v>0</v>
      </c>
      <c r="H10" s="191">
        <v>63</v>
      </c>
      <c r="I10" s="191">
        <v>19</v>
      </c>
      <c r="J10" s="191">
        <v>27</v>
      </c>
      <c r="K10" s="191">
        <v>88</v>
      </c>
      <c r="L10" s="191">
        <v>74</v>
      </c>
      <c r="M10" s="191">
        <v>93</v>
      </c>
      <c r="N10" s="191">
        <v>1</v>
      </c>
      <c r="O10" s="191">
        <v>0</v>
      </c>
      <c r="P10" s="191">
        <v>98</v>
      </c>
      <c r="Q10" s="191">
        <v>73</v>
      </c>
      <c r="R10" s="191">
        <v>35</v>
      </c>
    </row>
    <row r="11" spans="1:20" s="79" customFormat="1" ht="15" customHeight="1" x14ac:dyDescent="0.25">
      <c r="A11" s="98" t="s">
        <v>11</v>
      </c>
      <c r="B11" s="112">
        <f t="shared" si="1"/>
        <v>1778</v>
      </c>
      <c r="C11" s="191">
        <v>1037</v>
      </c>
      <c r="D11" s="191">
        <v>9</v>
      </c>
      <c r="E11" s="191">
        <v>217</v>
      </c>
      <c r="F11" s="191">
        <v>9</v>
      </c>
      <c r="G11" s="191">
        <v>0</v>
      </c>
      <c r="H11" s="191">
        <v>48</v>
      </c>
      <c r="I11" s="191">
        <v>10</v>
      </c>
      <c r="J11" s="191">
        <v>22</v>
      </c>
      <c r="K11" s="191">
        <v>70</v>
      </c>
      <c r="L11" s="191">
        <v>69</v>
      </c>
      <c r="M11" s="191">
        <v>86</v>
      </c>
      <c r="N11" s="191">
        <v>0</v>
      </c>
      <c r="O11" s="191">
        <v>0</v>
      </c>
      <c r="P11" s="191">
        <v>82</v>
      </c>
      <c r="Q11" s="191">
        <v>51</v>
      </c>
      <c r="R11" s="191">
        <v>68</v>
      </c>
    </row>
    <row r="12" spans="1:20" s="79" customFormat="1" ht="15" customHeight="1" x14ac:dyDescent="0.25">
      <c r="A12" s="98" t="s">
        <v>12</v>
      </c>
      <c r="B12" s="112">
        <f t="shared" si="1"/>
        <v>1742</v>
      </c>
      <c r="C12" s="191">
        <v>1020</v>
      </c>
      <c r="D12" s="191">
        <v>37</v>
      </c>
      <c r="E12" s="191">
        <v>176</v>
      </c>
      <c r="F12" s="191">
        <v>6</v>
      </c>
      <c r="G12" s="191">
        <v>0</v>
      </c>
      <c r="H12" s="191">
        <v>24</v>
      </c>
      <c r="I12" s="191">
        <v>11</v>
      </c>
      <c r="J12" s="191">
        <v>13</v>
      </c>
      <c r="K12" s="191">
        <v>93</v>
      </c>
      <c r="L12" s="191">
        <v>97</v>
      </c>
      <c r="M12" s="191">
        <v>91</v>
      </c>
      <c r="N12" s="191">
        <v>0</v>
      </c>
      <c r="O12" s="191">
        <v>0</v>
      </c>
      <c r="P12" s="191">
        <v>112</v>
      </c>
      <c r="Q12" s="191">
        <v>39</v>
      </c>
      <c r="R12" s="191">
        <v>23</v>
      </c>
    </row>
    <row r="13" spans="1:20" s="79" customFormat="1" ht="15" customHeight="1" x14ac:dyDescent="0.25">
      <c r="A13" s="98" t="s">
        <v>13</v>
      </c>
      <c r="B13" s="112">
        <f t="shared" si="1"/>
        <v>693</v>
      </c>
      <c r="C13" s="191">
        <v>267</v>
      </c>
      <c r="D13" s="191">
        <v>58</v>
      </c>
      <c r="E13" s="191">
        <v>87</v>
      </c>
      <c r="F13" s="191">
        <v>0</v>
      </c>
      <c r="G13" s="191">
        <v>0</v>
      </c>
      <c r="H13" s="191">
        <v>17</v>
      </c>
      <c r="I13" s="191">
        <v>9</v>
      </c>
      <c r="J13" s="191">
        <v>18</v>
      </c>
      <c r="K13" s="191">
        <v>45</v>
      </c>
      <c r="L13" s="191">
        <v>63</v>
      </c>
      <c r="M13" s="191">
        <v>61</v>
      </c>
      <c r="N13" s="191">
        <v>0</v>
      </c>
      <c r="O13" s="191">
        <v>4</v>
      </c>
      <c r="P13" s="191">
        <v>32</v>
      </c>
      <c r="Q13" s="191">
        <v>29</v>
      </c>
      <c r="R13" s="191">
        <v>3</v>
      </c>
    </row>
    <row r="14" spans="1:20" s="79" customFormat="1" ht="15" customHeight="1" x14ac:dyDescent="0.25">
      <c r="A14" s="98" t="s">
        <v>14</v>
      </c>
      <c r="B14" s="112">
        <f t="shared" si="1"/>
        <v>1533</v>
      </c>
      <c r="C14" s="191">
        <v>580</v>
      </c>
      <c r="D14" s="191">
        <v>93</v>
      </c>
      <c r="E14" s="191">
        <v>218</v>
      </c>
      <c r="F14" s="191">
        <v>0</v>
      </c>
      <c r="G14" s="191">
        <v>0</v>
      </c>
      <c r="H14" s="191">
        <v>55</v>
      </c>
      <c r="I14" s="191">
        <v>17</v>
      </c>
      <c r="J14" s="191">
        <v>29</v>
      </c>
      <c r="K14" s="191">
        <v>116</v>
      </c>
      <c r="L14" s="191">
        <v>83</v>
      </c>
      <c r="M14" s="191">
        <v>171</v>
      </c>
      <c r="N14" s="191">
        <v>1</v>
      </c>
      <c r="O14" s="191">
        <v>1</v>
      </c>
      <c r="P14" s="191">
        <v>107</v>
      </c>
      <c r="Q14" s="191">
        <v>47</v>
      </c>
      <c r="R14" s="191">
        <v>15</v>
      </c>
    </row>
    <row r="15" spans="1:20" s="79" customFormat="1" ht="15" customHeight="1" x14ac:dyDescent="0.25">
      <c r="A15" s="98" t="s">
        <v>15</v>
      </c>
      <c r="B15" s="112">
        <f t="shared" si="1"/>
        <v>402</v>
      </c>
      <c r="C15" s="191">
        <v>159</v>
      </c>
      <c r="D15" s="191">
        <v>32</v>
      </c>
      <c r="E15" s="191">
        <v>61</v>
      </c>
      <c r="F15" s="191">
        <v>0</v>
      </c>
      <c r="G15" s="191">
        <v>0</v>
      </c>
      <c r="H15" s="191">
        <v>16</v>
      </c>
      <c r="I15" s="191">
        <v>12</v>
      </c>
      <c r="J15" s="191">
        <v>17</v>
      </c>
      <c r="K15" s="191">
        <v>32</v>
      </c>
      <c r="L15" s="191">
        <v>24</v>
      </c>
      <c r="M15" s="191">
        <v>23</v>
      </c>
      <c r="N15" s="191">
        <v>3</v>
      </c>
      <c r="O15" s="191">
        <v>2</v>
      </c>
      <c r="P15" s="191">
        <v>18</v>
      </c>
      <c r="Q15" s="191">
        <v>3</v>
      </c>
      <c r="R15" s="191">
        <v>0</v>
      </c>
    </row>
    <row r="16" spans="1:20" s="79" customFormat="1" ht="15" customHeight="1" x14ac:dyDescent="0.25">
      <c r="A16" s="98" t="s">
        <v>16</v>
      </c>
      <c r="B16" s="112">
        <f t="shared" si="1"/>
        <v>2914</v>
      </c>
      <c r="C16" s="191">
        <v>1577</v>
      </c>
      <c r="D16" s="191">
        <v>14</v>
      </c>
      <c r="E16" s="191">
        <v>351</v>
      </c>
      <c r="F16" s="191">
        <v>5</v>
      </c>
      <c r="G16" s="191">
        <v>0</v>
      </c>
      <c r="H16" s="191">
        <v>63</v>
      </c>
      <c r="I16" s="191">
        <v>28</v>
      </c>
      <c r="J16" s="191">
        <v>45</v>
      </c>
      <c r="K16" s="191">
        <v>134</v>
      </c>
      <c r="L16" s="191">
        <v>153</v>
      </c>
      <c r="M16" s="191">
        <v>186</v>
      </c>
      <c r="N16" s="191">
        <v>0</v>
      </c>
      <c r="O16" s="191">
        <v>0</v>
      </c>
      <c r="P16" s="191">
        <v>177</v>
      </c>
      <c r="Q16" s="191">
        <v>154</v>
      </c>
      <c r="R16" s="191">
        <v>27</v>
      </c>
    </row>
    <row r="17" spans="1:18" s="79" customFormat="1" ht="15" customHeight="1" x14ac:dyDescent="0.25">
      <c r="A17" s="98" t="s">
        <v>17</v>
      </c>
      <c r="B17" s="112">
        <f t="shared" si="1"/>
        <v>1621</v>
      </c>
      <c r="C17" s="191">
        <v>753</v>
      </c>
      <c r="D17" s="191">
        <v>28</v>
      </c>
      <c r="E17" s="191">
        <v>207</v>
      </c>
      <c r="F17" s="191">
        <v>1</v>
      </c>
      <c r="G17" s="191">
        <v>0</v>
      </c>
      <c r="H17" s="191">
        <v>44</v>
      </c>
      <c r="I17" s="191">
        <v>12</v>
      </c>
      <c r="J17" s="191">
        <v>25</v>
      </c>
      <c r="K17" s="191">
        <v>70</v>
      </c>
      <c r="L17" s="191">
        <v>118</v>
      </c>
      <c r="M17" s="191">
        <v>115</v>
      </c>
      <c r="N17" s="191">
        <v>0</v>
      </c>
      <c r="O17" s="191">
        <v>0</v>
      </c>
      <c r="P17" s="191">
        <v>132</v>
      </c>
      <c r="Q17" s="191">
        <v>109</v>
      </c>
      <c r="R17" s="191">
        <v>7</v>
      </c>
    </row>
    <row r="18" spans="1:18" s="79" customFormat="1" ht="15" customHeight="1" x14ac:dyDescent="0.25">
      <c r="A18" s="98" t="s">
        <v>18</v>
      </c>
      <c r="B18" s="112">
        <f t="shared" si="1"/>
        <v>1839</v>
      </c>
      <c r="C18" s="191">
        <v>988</v>
      </c>
      <c r="D18" s="191">
        <v>96</v>
      </c>
      <c r="E18" s="191">
        <v>247</v>
      </c>
      <c r="F18" s="191">
        <v>0</v>
      </c>
      <c r="G18" s="191">
        <v>0</v>
      </c>
      <c r="H18" s="191">
        <v>31</v>
      </c>
      <c r="I18" s="191">
        <v>16</v>
      </c>
      <c r="J18" s="191">
        <v>16</v>
      </c>
      <c r="K18" s="191">
        <v>73</v>
      </c>
      <c r="L18" s="191">
        <v>84</v>
      </c>
      <c r="M18" s="191">
        <v>155</v>
      </c>
      <c r="N18" s="191">
        <v>0</v>
      </c>
      <c r="O18" s="191">
        <v>0</v>
      </c>
      <c r="P18" s="191">
        <v>95</v>
      </c>
      <c r="Q18" s="191">
        <v>30</v>
      </c>
      <c r="R18" s="191">
        <v>8</v>
      </c>
    </row>
    <row r="19" spans="1:18" s="79" customFormat="1" ht="15" customHeight="1" x14ac:dyDescent="0.25">
      <c r="A19" s="98" t="s">
        <v>19</v>
      </c>
      <c r="B19" s="112">
        <f t="shared" si="1"/>
        <v>639</v>
      </c>
      <c r="C19" s="191">
        <v>323</v>
      </c>
      <c r="D19" s="191">
        <v>65</v>
      </c>
      <c r="E19" s="191">
        <v>75</v>
      </c>
      <c r="F19" s="191">
        <v>0</v>
      </c>
      <c r="G19" s="191">
        <v>0</v>
      </c>
      <c r="H19" s="191">
        <v>10</v>
      </c>
      <c r="I19" s="191">
        <v>0</v>
      </c>
      <c r="J19" s="191">
        <v>0</v>
      </c>
      <c r="K19" s="191">
        <v>44</v>
      </c>
      <c r="L19" s="191">
        <v>45</v>
      </c>
      <c r="M19" s="191">
        <v>22</v>
      </c>
      <c r="N19" s="191">
        <v>4</v>
      </c>
      <c r="O19" s="191">
        <v>4</v>
      </c>
      <c r="P19" s="191">
        <v>32</v>
      </c>
      <c r="Q19" s="191">
        <v>3</v>
      </c>
      <c r="R19" s="191">
        <v>12</v>
      </c>
    </row>
    <row r="20" spans="1:18" s="79" customFormat="1" ht="15" customHeight="1" x14ac:dyDescent="0.25">
      <c r="A20" s="193" t="s">
        <v>20</v>
      </c>
      <c r="B20" s="112">
        <f t="shared" si="1"/>
        <v>2619</v>
      </c>
      <c r="C20" s="191">
        <v>1529</v>
      </c>
      <c r="D20" s="191">
        <v>17</v>
      </c>
      <c r="E20" s="191">
        <v>296</v>
      </c>
      <c r="F20" s="191">
        <v>26</v>
      </c>
      <c r="G20" s="191">
        <v>1</v>
      </c>
      <c r="H20" s="191">
        <v>62</v>
      </c>
      <c r="I20" s="191">
        <v>23</v>
      </c>
      <c r="J20" s="191">
        <v>36</v>
      </c>
      <c r="K20" s="191">
        <v>140</v>
      </c>
      <c r="L20" s="191">
        <v>139</v>
      </c>
      <c r="M20" s="191">
        <v>125</v>
      </c>
      <c r="N20" s="191">
        <v>0</v>
      </c>
      <c r="O20" s="191">
        <v>0</v>
      </c>
      <c r="P20" s="191">
        <v>165</v>
      </c>
      <c r="Q20" s="191">
        <v>49</v>
      </c>
      <c r="R20" s="191">
        <v>11</v>
      </c>
    </row>
    <row r="21" spans="1:18" s="79" customFormat="1" ht="15" customHeight="1" x14ac:dyDescent="0.25">
      <c r="A21" s="98" t="s">
        <v>21</v>
      </c>
      <c r="B21" s="112">
        <f t="shared" si="1"/>
        <v>1115</v>
      </c>
      <c r="C21" s="191">
        <v>353</v>
      </c>
      <c r="D21" s="191">
        <v>83</v>
      </c>
      <c r="E21" s="191">
        <v>97</v>
      </c>
      <c r="F21" s="191">
        <v>0</v>
      </c>
      <c r="G21" s="191">
        <v>0</v>
      </c>
      <c r="H21" s="191">
        <v>61</v>
      </c>
      <c r="I21" s="191">
        <v>29</v>
      </c>
      <c r="J21" s="191">
        <v>36</v>
      </c>
      <c r="K21" s="191">
        <v>69</v>
      </c>
      <c r="L21" s="191">
        <v>54</v>
      </c>
      <c r="M21" s="191">
        <v>92</v>
      </c>
      <c r="N21" s="191">
        <v>83</v>
      </c>
      <c r="O21" s="191">
        <v>77</v>
      </c>
      <c r="P21" s="191">
        <v>52</v>
      </c>
      <c r="Q21" s="191">
        <v>14</v>
      </c>
      <c r="R21" s="191">
        <v>15</v>
      </c>
    </row>
    <row r="22" spans="1:18" s="79" customFormat="1" ht="15" customHeight="1" x14ac:dyDescent="0.25">
      <c r="A22" s="98" t="s">
        <v>22</v>
      </c>
      <c r="B22" s="112">
        <f t="shared" si="1"/>
        <v>2660</v>
      </c>
      <c r="C22" s="191">
        <v>1500</v>
      </c>
      <c r="D22" s="191">
        <v>4</v>
      </c>
      <c r="E22" s="191">
        <v>335</v>
      </c>
      <c r="F22" s="191">
        <v>13</v>
      </c>
      <c r="G22" s="191">
        <v>1</v>
      </c>
      <c r="H22" s="191">
        <v>86</v>
      </c>
      <c r="I22" s="191">
        <v>32</v>
      </c>
      <c r="J22" s="191">
        <v>64</v>
      </c>
      <c r="K22" s="191">
        <v>137</v>
      </c>
      <c r="L22" s="191">
        <v>95</v>
      </c>
      <c r="M22" s="191">
        <v>157</v>
      </c>
      <c r="N22" s="191">
        <v>0</v>
      </c>
      <c r="O22" s="191">
        <v>0</v>
      </c>
      <c r="P22" s="191">
        <v>136</v>
      </c>
      <c r="Q22" s="191">
        <v>80</v>
      </c>
      <c r="R22" s="191">
        <v>20</v>
      </c>
    </row>
    <row r="23" spans="1:18" s="79" customFormat="1" ht="15" customHeight="1" x14ac:dyDescent="0.25">
      <c r="A23" s="98" t="s">
        <v>23</v>
      </c>
      <c r="B23" s="112">
        <f t="shared" si="1"/>
        <v>614</v>
      </c>
      <c r="C23" s="191">
        <v>274</v>
      </c>
      <c r="D23" s="191">
        <v>41</v>
      </c>
      <c r="E23" s="191">
        <v>95</v>
      </c>
      <c r="F23" s="191">
        <v>1</v>
      </c>
      <c r="G23" s="191">
        <v>0</v>
      </c>
      <c r="H23" s="191">
        <v>24</v>
      </c>
      <c r="I23" s="191">
        <v>3</v>
      </c>
      <c r="J23" s="191">
        <v>2</v>
      </c>
      <c r="K23" s="191">
        <v>39</v>
      </c>
      <c r="L23" s="191">
        <v>20</v>
      </c>
      <c r="M23" s="191">
        <v>60</v>
      </c>
      <c r="N23" s="191">
        <v>0</v>
      </c>
      <c r="O23" s="191">
        <v>0</v>
      </c>
      <c r="P23" s="191">
        <v>36</v>
      </c>
      <c r="Q23" s="191">
        <v>8</v>
      </c>
      <c r="R23" s="191">
        <v>11</v>
      </c>
    </row>
    <row r="24" spans="1:18" s="79" customFormat="1" ht="15" customHeight="1" x14ac:dyDescent="0.25">
      <c r="A24" s="98" t="s">
        <v>24</v>
      </c>
      <c r="B24" s="112">
        <f t="shared" si="1"/>
        <v>805</v>
      </c>
      <c r="C24" s="191">
        <v>453</v>
      </c>
      <c r="D24" s="191">
        <v>35</v>
      </c>
      <c r="E24" s="191">
        <v>113</v>
      </c>
      <c r="F24" s="191">
        <v>0</v>
      </c>
      <c r="G24" s="191">
        <v>0</v>
      </c>
      <c r="H24" s="191">
        <v>14</v>
      </c>
      <c r="I24" s="191">
        <v>2</v>
      </c>
      <c r="J24" s="191">
        <v>6</v>
      </c>
      <c r="K24" s="191">
        <v>40</v>
      </c>
      <c r="L24" s="191">
        <v>39</v>
      </c>
      <c r="M24" s="191">
        <v>37</v>
      </c>
      <c r="N24" s="191">
        <v>0</v>
      </c>
      <c r="O24" s="191">
        <v>0</v>
      </c>
      <c r="P24" s="191">
        <v>40</v>
      </c>
      <c r="Q24" s="191">
        <v>24</v>
      </c>
      <c r="R24" s="191">
        <v>2</v>
      </c>
    </row>
    <row r="25" spans="1:18" s="79" customFormat="1" ht="15" customHeight="1" x14ac:dyDescent="0.25">
      <c r="A25" s="98" t="s">
        <v>25</v>
      </c>
      <c r="B25" s="112">
        <f t="shared" si="1"/>
        <v>815</v>
      </c>
      <c r="C25" s="191">
        <v>256</v>
      </c>
      <c r="D25" s="191">
        <v>102</v>
      </c>
      <c r="E25" s="191">
        <v>135</v>
      </c>
      <c r="F25" s="191">
        <v>2</v>
      </c>
      <c r="G25" s="191">
        <v>0</v>
      </c>
      <c r="H25" s="191">
        <v>18</v>
      </c>
      <c r="I25" s="191">
        <v>0</v>
      </c>
      <c r="J25" s="191">
        <v>6</v>
      </c>
      <c r="K25" s="191">
        <v>44</v>
      </c>
      <c r="L25" s="191">
        <v>91</v>
      </c>
      <c r="M25" s="191">
        <v>68</v>
      </c>
      <c r="N25" s="191">
        <v>0</v>
      </c>
      <c r="O25" s="191">
        <v>1</v>
      </c>
      <c r="P25" s="191">
        <v>52</v>
      </c>
      <c r="Q25" s="191">
        <v>26</v>
      </c>
      <c r="R25" s="191">
        <v>14</v>
      </c>
    </row>
    <row r="26" spans="1:18" s="79" customFormat="1" ht="15" customHeight="1" x14ac:dyDescent="0.25">
      <c r="A26" s="98" t="s">
        <v>26</v>
      </c>
      <c r="B26" s="112">
        <f t="shared" si="1"/>
        <v>944</v>
      </c>
      <c r="C26" s="191">
        <v>408</v>
      </c>
      <c r="D26" s="191">
        <v>30</v>
      </c>
      <c r="E26" s="191">
        <v>124</v>
      </c>
      <c r="F26" s="191">
        <v>1</v>
      </c>
      <c r="G26" s="191">
        <v>0</v>
      </c>
      <c r="H26" s="191">
        <v>40</v>
      </c>
      <c r="I26" s="191">
        <v>4</v>
      </c>
      <c r="J26" s="191">
        <v>22</v>
      </c>
      <c r="K26" s="191">
        <v>45</v>
      </c>
      <c r="L26" s="191">
        <v>61</v>
      </c>
      <c r="M26" s="191">
        <v>86</v>
      </c>
      <c r="N26" s="191">
        <v>0</v>
      </c>
      <c r="O26" s="191">
        <v>0</v>
      </c>
      <c r="P26" s="191">
        <v>74</v>
      </c>
      <c r="Q26" s="191">
        <v>41</v>
      </c>
      <c r="R26" s="191">
        <v>8</v>
      </c>
    </row>
    <row r="27" spans="1:18" s="79" customFormat="1" ht="15" customHeight="1" x14ac:dyDescent="0.25">
      <c r="A27" s="98" t="s">
        <v>27</v>
      </c>
      <c r="B27" s="112">
        <f t="shared" si="1"/>
        <v>613</v>
      </c>
      <c r="C27" s="191">
        <v>269</v>
      </c>
      <c r="D27" s="191">
        <v>51</v>
      </c>
      <c r="E27" s="191">
        <v>80</v>
      </c>
      <c r="F27" s="191">
        <v>3</v>
      </c>
      <c r="G27" s="191">
        <v>0</v>
      </c>
      <c r="H27" s="191">
        <v>17</v>
      </c>
      <c r="I27" s="191">
        <v>3</v>
      </c>
      <c r="J27" s="191">
        <v>9</v>
      </c>
      <c r="K27" s="191">
        <v>31</v>
      </c>
      <c r="L27" s="191">
        <v>56</v>
      </c>
      <c r="M27" s="191">
        <v>50</v>
      </c>
      <c r="N27" s="191">
        <v>0</v>
      </c>
      <c r="O27" s="191">
        <v>0</v>
      </c>
      <c r="P27" s="191">
        <v>23</v>
      </c>
      <c r="Q27" s="191">
        <v>16</v>
      </c>
      <c r="R27" s="191">
        <v>5</v>
      </c>
    </row>
    <row r="28" spans="1:18" s="79" customFormat="1" ht="15" customHeight="1" x14ac:dyDescent="0.25">
      <c r="A28" s="98" t="s">
        <v>28</v>
      </c>
      <c r="B28" s="112">
        <f t="shared" si="1"/>
        <v>1215</v>
      </c>
      <c r="C28" s="191">
        <v>645</v>
      </c>
      <c r="D28" s="191">
        <v>49</v>
      </c>
      <c r="E28" s="191">
        <v>150</v>
      </c>
      <c r="F28" s="191">
        <v>0</v>
      </c>
      <c r="G28" s="191">
        <v>0</v>
      </c>
      <c r="H28" s="191">
        <v>23</v>
      </c>
      <c r="I28" s="191">
        <v>10</v>
      </c>
      <c r="J28" s="191">
        <v>25</v>
      </c>
      <c r="K28" s="191">
        <v>72</v>
      </c>
      <c r="L28" s="191">
        <v>52</v>
      </c>
      <c r="M28" s="191">
        <v>78</v>
      </c>
      <c r="N28" s="191">
        <v>0</v>
      </c>
      <c r="O28" s="191">
        <v>0</v>
      </c>
      <c r="P28" s="191">
        <v>76</v>
      </c>
      <c r="Q28" s="191">
        <v>29</v>
      </c>
      <c r="R28" s="191">
        <v>6</v>
      </c>
    </row>
    <row r="29" spans="1:18" s="79" customFormat="1" ht="15" customHeight="1" x14ac:dyDescent="0.25">
      <c r="A29" s="98" t="s">
        <v>29</v>
      </c>
      <c r="B29" s="112">
        <f t="shared" si="1"/>
        <v>1455</v>
      </c>
      <c r="C29" s="191">
        <v>546</v>
      </c>
      <c r="D29" s="191">
        <v>131</v>
      </c>
      <c r="E29" s="191">
        <v>187</v>
      </c>
      <c r="F29" s="191">
        <v>0</v>
      </c>
      <c r="G29" s="191">
        <v>14</v>
      </c>
      <c r="H29" s="191">
        <v>34</v>
      </c>
      <c r="I29" s="191">
        <v>4</v>
      </c>
      <c r="J29" s="191">
        <v>14</v>
      </c>
      <c r="K29" s="191">
        <v>90</v>
      </c>
      <c r="L29" s="191">
        <v>66</v>
      </c>
      <c r="M29" s="191">
        <v>166</v>
      </c>
      <c r="N29" s="191">
        <v>59</v>
      </c>
      <c r="O29" s="191">
        <v>59</v>
      </c>
      <c r="P29" s="191">
        <v>69</v>
      </c>
      <c r="Q29" s="191">
        <v>12</v>
      </c>
      <c r="R29" s="191">
        <v>4</v>
      </c>
    </row>
    <row r="30" spans="1:18" s="79" customFormat="1" ht="15" customHeight="1" x14ac:dyDescent="0.25">
      <c r="A30" s="98" t="s">
        <v>30</v>
      </c>
      <c r="B30" s="112">
        <f t="shared" si="1"/>
        <v>522</v>
      </c>
      <c r="C30" s="191">
        <v>253</v>
      </c>
      <c r="D30" s="191">
        <v>39</v>
      </c>
      <c r="E30" s="191">
        <v>79</v>
      </c>
      <c r="F30" s="191">
        <v>1</v>
      </c>
      <c r="G30" s="191">
        <v>0</v>
      </c>
      <c r="H30" s="191">
        <v>8</v>
      </c>
      <c r="I30" s="191">
        <v>0</v>
      </c>
      <c r="J30" s="191">
        <v>4</v>
      </c>
      <c r="K30" s="191">
        <v>20</v>
      </c>
      <c r="L30" s="191">
        <v>27</v>
      </c>
      <c r="M30" s="191">
        <v>45</v>
      </c>
      <c r="N30" s="191">
        <v>1</v>
      </c>
      <c r="O30" s="191">
        <v>0</v>
      </c>
      <c r="P30" s="191">
        <v>32</v>
      </c>
      <c r="Q30" s="191">
        <v>3</v>
      </c>
      <c r="R30" s="191">
        <v>10</v>
      </c>
    </row>
    <row r="31" spans="1:18" s="79" customFormat="1" ht="15" customHeight="1" x14ac:dyDescent="0.25">
      <c r="A31" s="98" t="s">
        <v>31</v>
      </c>
      <c r="B31" s="112">
        <f t="shared" si="1"/>
        <v>1021</v>
      </c>
      <c r="C31" s="191">
        <v>335</v>
      </c>
      <c r="D31" s="191">
        <v>141</v>
      </c>
      <c r="E31" s="191">
        <v>99</v>
      </c>
      <c r="F31" s="191">
        <v>1</v>
      </c>
      <c r="G31" s="191">
        <v>0</v>
      </c>
      <c r="H31" s="191">
        <v>10</v>
      </c>
      <c r="I31" s="191">
        <v>3</v>
      </c>
      <c r="J31" s="191">
        <v>9</v>
      </c>
      <c r="K31" s="191">
        <v>52</v>
      </c>
      <c r="L31" s="191">
        <v>38</v>
      </c>
      <c r="M31" s="191">
        <v>95</v>
      </c>
      <c r="N31" s="191">
        <v>79</v>
      </c>
      <c r="O31" s="191">
        <v>80</v>
      </c>
      <c r="P31" s="191">
        <v>49</v>
      </c>
      <c r="Q31" s="191">
        <v>13</v>
      </c>
      <c r="R31" s="191">
        <v>17</v>
      </c>
    </row>
    <row r="32" spans="1:18" s="79" customFormat="1" ht="15" customHeight="1" x14ac:dyDescent="0.25">
      <c r="A32" s="98" t="s">
        <v>32</v>
      </c>
      <c r="B32" s="112">
        <f t="shared" si="1"/>
        <v>273</v>
      </c>
      <c r="C32" s="191">
        <v>105</v>
      </c>
      <c r="D32" s="191">
        <v>34</v>
      </c>
      <c r="E32" s="191">
        <v>43</v>
      </c>
      <c r="F32" s="191">
        <v>0</v>
      </c>
      <c r="G32" s="191">
        <v>0</v>
      </c>
      <c r="H32" s="191">
        <v>3</v>
      </c>
      <c r="I32" s="191">
        <v>2</v>
      </c>
      <c r="J32" s="191">
        <v>0</v>
      </c>
      <c r="K32" s="191">
        <v>25</v>
      </c>
      <c r="L32" s="191">
        <v>6</v>
      </c>
      <c r="M32" s="191">
        <v>29</v>
      </c>
      <c r="N32" s="191">
        <v>0</v>
      </c>
      <c r="O32" s="191">
        <v>0</v>
      </c>
      <c r="P32" s="191">
        <v>12</v>
      </c>
      <c r="Q32" s="191">
        <v>4</v>
      </c>
      <c r="R32" s="191">
        <v>10</v>
      </c>
    </row>
    <row r="33" spans="1:16123" ht="15" customHeight="1" x14ac:dyDescent="0.25">
      <c r="A33" s="98" t="s">
        <v>33</v>
      </c>
      <c r="B33" s="112">
        <f t="shared" si="1"/>
        <v>1850</v>
      </c>
      <c r="C33" s="191">
        <v>1001</v>
      </c>
      <c r="D33" s="191">
        <v>61</v>
      </c>
      <c r="E33" s="191">
        <v>235</v>
      </c>
      <c r="F33" s="191">
        <v>4</v>
      </c>
      <c r="G33" s="191">
        <v>0</v>
      </c>
      <c r="H33" s="191">
        <v>47</v>
      </c>
      <c r="I33" s="191">
        <v>18</v>
      </c>
      <c r="J33" s="191">
        <v>31</v>
      </c>
      <c r="K33" s="191">
        <v>90</v>
      </c>
      <c r="L33" s="191">
        <v>56</v>
      </c>
      <c r="M33" s="191">
        <v>181</v>
      </c>
      <c r="N33" s="191">
        <v>6</v>
      </c>
      <c r="O33" s="191">
        <v>6</v>
      </c>
      <c r="P33" s="191">
        <v>90</v>
      </c>
      <c r="Q33" s="191">
        <v>14</v>
      </c>
      <c r="R33" s="191">
        <v>10</v>
      </c>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c r="CB33" s="79"/>
      <c r="CC33" s="79"/>
      <c r="CD33" s="79"/>
      <c r="CE33" s="79"/>
      <c r="CF33" s="79"/>
      <c r="CG33" s="79"/>
      <c r="CH33" s="79"/>
      <c r="CI33" s="79"/>
      <c r="CJ33" s="79"/>
      <c r="CK33" s="79"/>
      <c r="CL33" s="79"/>
      <c r="CM33" s="79"/>
      <c r="CN33" s="79"/>
      <c r="CO33" s="79"/>
      <c r="CP33" s="79"/>
      <c r="CQ33" s="79"/>
      <c r="CR33" s="79"/>
      <c r="CS33" s="79"/>
      <c r="CT33" s="79"/>
      <c r="CU33" s="79"/>
      <c r="CV33" s="79"/>
      <c r="CW33" s="79"/>
      <c r="CX33" s="79"/>
      <c r="CY33" s="79"/>
      <c r="CZ33" s="79"/>
      <c r="DA33" s="79"/>
      <c r="DB33" s="79"/>
      <c r="DC33" s="79"/>
      <c r="DD33" s="79"/>
      <c r="DE33" s="79"/>
      <c r="DF33" s="79"/>
      <c r="DG33" s="79"/>
      <c r="DH33" s="79"/>
      <c r="DI33" s="79"/>
      <c r="DJ33" s="79"/>
      <c r="DK33" s="79"/>
      <c r="DL33" s="79"/>
      <c r="DM33" s="79"/>
      <c r="DN33" s="79"/>
      <c r="DO33" s="79"/>
      <c r="DP33" s="79"/>
      <c r="DQ33" s="79"/>
      <c r="DR33" s="79"/>
      <c r="DS33" s="79"/>
      <c r="DT33" s="79"/>
      <c r="DU33" s="79"/>
      <c r="DV33" s="79"/>
      <c r="DW33" s="79"/>
      <c r="DX33" s="79"/>
      <c r="DY33" s="79"/>
      <c r="DZ33" s="79"/>
      <c r="EA33" s="79"/>
      <c r="EB33" s="79"/>
      <c r="EC33" s="79"/>
      <c r="ED33" s="79"/>
      <c r="EE33" s="79"/>
      <c r="EF33" s="79"/>
      <c r="EG33" s="79"/>
      <c r="EH33" s="79"/>
      <c r="EI33" s="79"/>
      <c r="EJ33" s="79"/>
      <c r="EK33" s="79"/>
      <c r="EL33" s="79"/>
      <c r="EM33" s="79"/>
      <c r="EN33" s="79"/>
      <c r="EO33" s="79"/>
      <c r="EP33" s="79"/>
      <c r="EQ33" s="79"/>
      <c r="ER33" s="79"/>
      <c r="ES33" s="79"/>
      <c r="ET33" s="79"/>
      <c r="EU33" s="79"/>
      <c r="EV33" s="79"/>
      <c r="EW33" s="79"/>
      <c r="EX33" s="79"/>
      <c r="EY33" s="79"/>
      <c r="EZ33" s="79"/>
      <c r="FA33" s="79"/>
      <c r="FB33" s="79"/>
      <c r="FC33" s="79"/>
      <c r="FD33" s="79"/>
      <c r="FE33" s="79"/>
      <c r="FF33" s="79"/>
      <c r="FG33" s="79"/>
      <c r="FH33" s="79"/>
      <c r="FI33" s="79"/>
      <c r="FJ33" s="79"/>
      <c r="FK33" s="79"/>
      <c r="FL33" s="79"/>
      <c r="FM33" s="79"/>
      <c r="FN33" s="79"/>
      <c r="FO33" s="79"/>
      <c r="FP33" s="79"/>
      <c r="FQ33" s="79"/>
      <c r="FR33" s="79"/>
      <c r="FS33" s="79"/>
      <c r="FT33" s="79"/>
      <c r="FU33" s="79"/>
      <c r="FV33" s="79"/>
      <c r="FW33" s="79"/>
      <c r="FX33" s="79"/>
      <c r="FY33" s="79"/>
      <c r="FZ33" s="79"/>
      <c r="GA33" s="79"/>
      <c r="GB33" s="79"/>
      <c r="GC33" s="79"/>
      <c r="GD33" s="79"/>
      <c r="GE33" s="79"/>
      <c r="GF33" s="79"/>
      <c r="GG33" s="79"/>
      <c r="GH33" s="79"/>
      <c r="GI33" s="79"/>
      <c r="GJ33" s="79"/>
      <c r="GK33" s="79"/>
      <c r="GL33" s="79"/>
      <c r="GM33" s="79"/>
      <c r="GN33" s="79"/>
      <c r="GO33" s="79"/>
      <c r="GP33" s="79"/>
      <c r="GQ33" s="79"/>
      <c r="GR33" s="79"/>
      <c r="GS33" s="79"/>
      <c r="GT33" s="79"/>
      <c r="GU33" s="79"/>
      <c r="GV33" s="79"/>
      <c r="GW33" s="79"/>
      <c r="GX33" s="79"/>
      <c r="GY33" s="79"/>
      <c r="GZ33" s="79"/>
      <c r="HA33" s="79"/>
      <c r="HB33" s="79"/>
      <c r="HC33" s="79"/>
      <c r="HD33" s="79"/>
      <c r="HE33" s="79"/>
      <c r="HF33" s="79"/>
      <c r="HG33" s="79"/>
      <c r="HH33" s="79"/>
      <c r="HI33" s="79"/>
      <c r="HJ33" s="79"/>
      <c r="HK33" s="79"/>
      <c r="HL33" s="79"/>
      <c r="HM33" s="79"/>
      <c r="HN33" s="79"/>
      <c r="HO33" s="79"/>
      <c r="HP33" s="79"/>
      <c r="HQ33" s="79"/>
      <c r="HR33" s="79"/>
      <c r="HS33" s="79"/>
      <c r="HT33" s="79"/>
      <c r="HU33" s="79"/>
      <c r="HV33" s="79"/>
      <c r="HW33" s="79"/>
      <c r="HX33" s="79"/>
      <c r="HY33" s="79"/>
      <c r="HZ33" s="79"/>
      <c r="IA33" s="79"/>
      <c r="IB33" s="79"/>
      <c r="IC33" s="79"/>
      <c r="ID33" s="79"/>
      <c r="IE33" s="79"/>
      <c r="IF33" s="79"/>
      <c r="IG33" s="79"/>
      <c r="IH33" s="79"/>
      <c r="II33" s="79"/>
      <c r="IJ33" s="79"/>
      <c r="IK33" s="79"/>
      <c r="IL33" s="79"/>
      <c r="IM33" s="79"/>
      <c r="IN33" s="79"/>
      <c r="IO33" s="79"/>
      <c r="IP33" s="79"/>
      <c r="IQ33" s="79"/>
      <c r="IR33" s="79"/>
      <c r="IS33" s="79"/>
      <c r="IT33" s="79"/>
      <c r="IU33" s="79"/>
      <c r="IV33" s="79"/>
      <c r="IW33" s="79"/>
      <c r="IX33" s="79"/>
      <c r="IY33" s="79"/>
      <c r="IZ33" s="79"/>
      <c r="JA33" s="79"/>
      <c r="JB33" s="79"/>
      <c r="JC33" s="79"/>
      <c r="JD33" s="79"/>
      <c r="JE33" s="79"/>
      <c r="JF33" s="79"/>
      <c r="JG33" s="79"/>
      <c r="JH33" s="79"/>
      <c r="JI33" s="79"/>
      <c r="JJ33" s="79"/>
      <c r="JK33" s="79"/>
      <c r="JL33" s="79"/>
      <c r="JM33" s="79"/>
      <c r="JN33" s="79"/>
      <c r="JO33" s="79"/>
      <c r="JP33" s="79"/>
      <c r="JQ33" s="79"/>
      <c r="JR33" s="79"/>
      <c r="JS33" s="79"/>
      <c r="JT33" s="79"/>
      <c r="JU33" s="79"/>
      <c r="JV33" s="79"/>
      <c r="JW33" s="79"/>
      <c r="JX33" s="79"/>
      <c r="JY33" s="79"/>
      <c r="JZ33" s="79"/>
      <c r="KA33" s="79"/>
      <c r="KB33" s="79"/>
      <c r="KC33" s="79"/>
      <c r="KD33" s="79"/>
      <c r="KE33" s="79"/>
      <c r="KF33" s="79"/>
      <c r="KG33" s="79"/>
      <c r="KH33" s="79"/>
      <c r="KI33" s="79"/>
      <c r="KJ33" s="79"/>
      <c r="KK33" s="79"/>
      <c r="KL33" s="79"/>
      <c r="KM33" s="79"/>
      <c r="KN33" s="79"/>
      <c r="KO33" s="79"/>
      <c r="KP33" s="79"/>
      <c r="KQ33" s="79"/>
      <c r="KR33" s="79"/>
      <c r="KS33" s="79"/>
      <c r="KT33" s="79"/>
      <c r="KU33" s="79"/>
      <c r="KV33" s="79"/>
      <c r="KW33" s="79"/>
      <c r="KX33" s="79"/>
      <c r="KY33" s="79"/>
      <c r="KZ33" s="79"/>
      <c r="LA33" s="79"/>
      <c r="LB33" s="79"/>
      <c r="LC33" s="79"/>
      <c r="LD33" s="79"/>
      <c r="LE33" s="79"/>
      <c r="LF33" s="79"/>
      <c r="LG33" s="79"/>
      <c r="LH33" s="79"/>
      <c r="LI33" s="79"/>
      <c r="LJ33" s="79"/>
      <c r="LK33" s="79"/>
      <c r="LL33" s="79"/>
      <c r="LM33" s="79"/>
      <c r="LN33" s="79"/>
      <c r="LO33" s="79"/>
      <c r="LP33" s="79"/>
      <c r="LQ33" s="79"/>
      <c r="LR33" s="79"/>
      <c r="LS33" s="79"/>
      <c r="LT33" s="79"/>
      <c r="LU33" s="79"/>
      <c r="LV33" s="79"/>
      <c r="LW33" s="79"/>
      <c r="LX33" s="79"/>
      <c r="LY33" s="79"/>
      <c r="LZ33" s="79"/>
      <c r="MA33" s="79"/>
      <c r="MB33" s="79"/>
      <c r="MC33" s="79"/>
      <c r="MD33" s="79"/>
      <c r="ME33" s="79"/>
      <c r="MF33" s="79"/>
      <c r="MG33" s="79"/>
      <c r="MH33" s="79"/>
      <c r="MI33" s="79"/>
      <c r="MJ33" s="79"/>
      <c r="MK33" s="79"/>
      <c r="ML33" s="79"/>
      <c r="MM33" s="79"/>
      <c r="MN33" s="79"/>
      <c r="MO33" s="79"/>
      <c r="MP33" s="79"/>
      <c r="MQ33" s="79"/>
      <c r="MR33" s="79"/>
      <c r="MS33" s="79"/>
      <c r="MT33" s="79"/>
      <c r="MU33" s="79"/>
      <c r="MV33" s="79"/>
      <c r="MW33" s="79"/>
      <c r="MX33" s="79"/>
      <c r="MY33" s="79"/>
      <c r="MZ33" s="79"/>
      <c r="NA33" s="79"/>
      <c r="NB33" s="79"/>
      <c r="NC33" s="79"/>
      <c r="ND33" s="79"/>
      <c r="NE33" s="79"/>
      <c r="NF33" s="79"/>
      <c r="NG33" s="79"/>
      <c r="NH33" s="79"/>
      <c r="NI33" s="79"/>
      <c r="NJ33" s="79"/>
      <c r="NK33" s="79"/>
      <c r="NL33" s="79"/>
      <c r="NM33" s="79"/>
      <c r="NN33" s="79"/>
      <c r="NO33" s="79"/>
      <c r="NP33" s="79"/>
      <c r="NQ33" s="79"/>
      <c r="NR33" s="79"/>
      <c r="NS33" s="79"/>
      <c r="NT33" s="79"/>
      <c r="NU33" s="79"/>
      <c r="NV33" s="79"/>
      <c r="NW33" s="79"/>
      <c r="NX33" s="79"/>
      <c r="NY33" s="79"/>
      <c r="NZ33" s="79"/>
      <c r="OA33" s="79"/>
      <c r="OB33" s="79"/>
      <c r="OC33" s="79"/>
      <c r="OD33" s="79"/>
      <c r="OE33" s="79"/>
      <c r="OF33" s="79"/>
      <c r="OG33" s="79"/>
      <c r="OH33" s="79"/>
      <c r="OI33" s="79"/>
      <c r="OJ33" s="79"/>
      <c r="OK33" s="79"/>
      <c r="OL33" s="79"/>
      <c r="OM33" s="79"/>
      <c r="ON33" s="79"/>
      <c r="OO33" s="79"/>
      <c r="OP33" s="79"/>
      <c r="OQ33" s="79"/>
      <c r="OR33" s="79"/>
      <c r="OS33" s="79"/>
      <c r="OT33" s="79"/>
      <c r="OU33" s="79"/>
      <c r="OV33" s="79"/>
      <c r="OW33" s="79"/>
      <c r="OX33" s="79"/>
      <c r="OY33" s="79"/>
      <c r="OZ33" s="79"/>
      <c r="PA33" s="79"/>
      <c r="PB33" s="79"/>
      <c r="PC33" s="79"/>
      <c r="PD33" s="79"/>
      <c r="PE33" s="79"/>
      <c r="PF33" s="79"/>
      <c r="PG33" s="79"/>
      <c r="PH33" s="79"/>
      <c r="PI33" s="79"/>
      <c r="PJ33" s="79"/>
      <c r="PK33" s="79"/>
      <c r="PL33" s="79"/>
      <c r="PM33" s="79"/>
      <c r="PN33" s="79"/>
      <c r="PO33" s="79"/>
      <c r="PP33" s="79"/>
      <c r="PQ33" s="79"/>
      <c r="PR33" s="79"/>
      <c r="PS33" s="79"/>
      <c r="PT33" s="79"/>
      <c r="PU33" s="79"/>
      <c r="PV33" s="79"/>
      <c r="PW33" s="79"/>
      <c r="PX33" s="79"/>
      <c r="PY33" s="79"/>
      <c r="PZ33" s="79"/>
      <c r="QA33" s="79"/>
      <c r="QB33" s="79"/>
      <c r="QC33" s="79"/>
      <c r="QD33" s="79"/>
      <c r="QE33" s="79"/>
      <c r="QF33" s="79"/>
      <c r="QG33" s="79"/>
      <c r="QH33" s="79"/>
      <c r="QI33" s="79"/>
      <c r="QJ33" s="79"/>
      <c r="QK33" s="79"/>
      <c r="QL33" s="79"/>
      <c r="QM33" s="79"/>
      <c r="QN33" s="79"/>
      <c r="QO33" s="79"/>
      <c r="QP33" s="79"/>
      <c r="QQ33" s="79"/>
      <c r="QR33" s="79"/>
      <c r="QS33" s="79"/>
      <c r="QT33" s="79"/>
      <c r="QU33" s="79"/>
      <c r="QV33" s="79"/>
      <c r="QW33" s="79"/>
      <c r="QX33" s="79"/>
      <c r="QY33" s="79"/>
      <c r="QZ33" s="79"/>
      <c r="RA33" s="79"/>
      <c r="RB33" s="79"/>
      <c r="RC33" s="79"/>
      <c r="RD33" s="79"/>
      <c r="RE33" s="79"/>
      <c r="RF33" s="79"/>
      <c r="RG33" s="79"/>
      <c r="RH33" s="79"/>
      <c r="RI33" s="79"/>
      <c r="RJ33" s="79"/>
      <c r="RK33" s="79"/>
      <c r="RL33" s="79"/>
      <c r="RM33" s="79"/>
      <c r="RN33" s="79"/>
      <c r="RO33" s="79"/>
      <c r="RP33" s="79"/>
      <c r="RQ33" s="79"/>
      <c r="RR33" s="79"/>
      <c r="RS33" s="79"/>
      <c r="RT33" s="79"/>
      <c r="RU33" s="79"/>
      <c r="RV33" s="79"/>
      <c r="RW33" s="79"/>
      <c r="RX33" s="79"/>
      <c r="RY33" s="79"/>
      <c r="RZ33" s="79"/>
      <c r="SA33" s="79"/>
      <c r="SB33" s="79"/>
      <c r="SC33" s="79"/>
      <c r="SD33" s="79"/>
      <c r="SE33" s="79"/>
      <c r="SF33" s="79"/>
      <c r="SG33" s="79"/>
      <c r="SH33" s="79"/>
      <c r="SI33" s="79"/>
      <c r="SJ33" s="79"/>
      <c r="SK33" s="79"/>
      <c r="SL33" s="79"/>
      <c r="SM33" s="79"/>
      <c r="SN33" s="79"/>
      <c r="SO33" s="79"/>
      <c r="SP33" s="79"/>
      <c r="SQ33" s="79"/>
      <c r="SR33" s="79"/>
      <c r="SS33" s="79"/>
      <c r="ST33" s="79"/>
      <c r="SU33" s="79"/>
      <c r="SV33" s="79"/>
      <c r="SW33" s="79"/>
      <c r="SX33" s="79"/>
      <c r="SY33" s="79"/>
      <c r="SZ33" s="79"/>
      <c r="TA33" s="79"/>
      <c r="TB33" s="79"/>
      <c r="TC33" s="79"/>
      <c r="TD33" s="79"/>
      <c r="TE33" s="79"/>
      <c r="TF33" s="79"/>
      <c r="TG33" s="79"/>
      <c r="TH33" s="79"/>
      <c r="TI33" s="79"/>
      <c r="TJ33" s="79"/>
      <c r="TK33" s="79"/>
      <c r="TL33" s="79"/>
      <c r="TM33" s="79"/>
      <c r="TN33" s="79"/>
      <c r="TO33" s="79"/>
      <c r="TP33" s="79"/>
      <c r="TQ33" s="79"/>
      <c r="TR33" s="79"/>
      <c r="TS33" s="79"/>
      <c r="TT33" s="79"/>
      <c r="TU33" s="79"/>
      <c r="TV33" s="79"/>
      <c r="TW33" s="79"/>
      <c r="TX33" s="79"/>
      <c r="TY33" s="79"/>
      <c r="TZ33" s="79"/>
      <c r="UA33" s="79"/>
      <c r="UB33" s="79"/>
      <c r="UC33" s="79"/>
      <c r="UD33" s="79"/>
      <c r="UE33" s="79"/>
      <c r="UF33" s="79"/>
      <c r="UG33" s="79"/>
      <c r="UH33" s="79"/>
      <c r="UI33" s="79"/>
      <c r="UJ33" s="79"/>
      <c r="UK33" s="79"/>
      <c r="UL33" s="79"/>
      <c r="UM33" s="79"/>
      <c r="UN33" s="79"/>
      <c r="UO33" s="79"/>
      <c r="UP33" s="79"/>
      <c r="UQ33" s="79"/>
      <c r="UR33" s="79"/>
      <c r="US33" s="79"/>
      <c r="UT33" s="79"/>
      <c r="UU33" s="79"/>
      <c r="UV33" s="79"/>
      <c r="UW33" s="79"/>
      <c r="UX33" s="79"/>
      <c r="UY33" s="79"/>
      <c r="UZ33" s="79"/>
      <c r="VA33" s="79"/>
      <c r="VB33" s="79"/>
      <c r="VC33" s="79"/>
      <c r="VD33" s="79"/>
      <c r="VE33" s="79"/>
      <c r="VF33" s="79"/>
      <c r="VG33" s="79"/>
      <c r="VH33" s="79"/>
      <c r="VI33" s="79"/>
      <c r="VJ33" s="79"/>
      <c r="VK33" s="79"/>
      <c r="VL33" s="79"/>
      <c r="VM33" s="79"/>
      <c r="VN33" s="79"/>
      <c r="VO33" s="79"/>
      <c r="VP33" s="79"/>
      <c r="VQ33" s="79"/>
      <c r="VR33" s="79"/>
      <c r="VS33" s="79"/>
      <c r="VT33" s="79"/>
      <c r="VU33" s="79"/>
      <c r="VV33" s="79"/>
      <c r="VW33" s="79"/>
      <c r="VX33" s="79"/>
      <c r="VY33" s="79"/>
      <c r="VZ33" s="79"/>
      <c r="WA33" s="79"/>
      <c r="WB33" s="79"/>
      <c r="WC33" s="79"/>
      <c r="WD33" s="79"/>
      <c r="WE33" s="79"/>
      <c r="WF33" s="79"/>
      <c r="WG33" s="79"/>
      <c r="WH33" s="79"/>
      <c r="WI33" s="79"/>
      <c r="WJ33" s="79"/>
      <c r="WK33" s="79"/>
      <c r="WL33" s="79"/>
      <c r="WM33" s="79"/>
      <c r="WN33" s="79"/>
      <c r="WO33" s="79"/>
      <c r="WP33" s="79"/>
      <c r="WQ33" s="79"/>
      <c r="WR33" s="79"/>
      <c r="WS33" s="79"/>
      <c r="WT33" s="79"/>
      <c r="WU33" s="79"/>
      <c r="WV33" s="79"/>
      <c r="WW33" s="79"/>
      <c r="WX33" s="79"/>
      <c r="WY33" s="79"/>
      <c r="WZ33" s="79"/>
      <c r="XA33" s="79"/>
      <c r="XB33" s="79"/>
      <c r="XC33" s="79"/>
      <c r="XD33" s="79"/>
      <c r="XE33" s="79"/>
      <c r="XF33" s="79"/>
      <c r="XG33" s="79"/>
      <c r="XH33" s="79"/>
      <c r="XI33" s="79"/>
      <c r="XJ33" s="79"/>
      <c r="XK33" s="79"/>
      <c r="XL33" s="79"/>
      <c r="XM33" s="79"/>
      <c r="XN33" s="79"/>
      <c r="XO33" s="79"/>
      <c r="XP33" s="79"/>
      <c r="XQ33" s="79"/>
      <c r="XR33" s="79"/>
      <c r="XS33" s="79"/>
      <c r="XT33" s="79"/>
      <c r="XU33" s="79"/>
      <c r="XV33" s="79"/>
      <c r="XW33" s="79"/>
      <c r="XX33" s="79"/>
      <c r="XY33" s="79"/>
      <c r="XZ33" s="79"/>
      <c r="YA33" s="79"/>
      <c r="YB33" s="79"/>
      <c r="YC33" s="79"/>
      <c r="YD33" s="79"/>
      <c r="YE33" s="79"/>
      <c r="YF33" s="79"/>
      <c r="YG33" s="79"/>
      <c r="YH33" s="79"/>
      <c r="YI33" s="79"/>
      <c r="YJ33" s="79"/>
      <c r="YK33" s="79"/>
      <c r="YL33" s="79"/>
      <c r="YM33" s="79"/>
      <c r="YN33" s="79"/>
      <c r="YO33" s="79"/>
      <c r="YP33" s="79"/>
      <c r="YQ33" s="79"/>
      <c r="YR33" s="79"/>
      <c r="YS33" s="79"/>
      <c r="YT33" s="79"/>
      <c r="YU33" s="79"/>
      <c r="YV33" s="79"/>
      <c r="YW33" s="79"/>
      <c r="YX33" s="79"/>
      <c r="YY33" s="79"/>
      <c r="YZ33" s="79"/>
      <c r="ZA33" s="79"/>
      <c r="ZB33" s="79"/>
      <c r="ZC33" s="79"/>
      <c r="ZD33" s="79"/>
      <c r="ZE33" s="79"/>
      <c r="ZF33" s="79"/>
      <c r="ZG33" s="79"/>
      <c r="ZH33" s="79"/>
      <c r="ZI33" s="79"/>
      <c r="ZJ33" s="79"/>
      <c r="ZK33" s="79"/>
      <c r="ZL33" s="79"/>
      <c r="ZM33" s="79"/>
      <c r="ZN33" s="79"/>
      <c r="ZO33" s="79"/>
      <c r="ZP33" s="79"/>
      <c r="ZQ33" s="79"/>
      <c r="ZR33" s="79"/>
      <c r="ZS33" s="79"/>
      <c r="ZT33" s="79"/>
      <c r="ZU33" s="79"/>
      <c r="ZV33" s="79"/>
      <c r="ZW33" s="79"/>
      <c r="ZX33" s="79"/>
      <c r="ZY33" s="79"/>
      <c r="ZZ33" s="79"/>
      <c r="AAA33" s="79"/>
      <c r="AAB33" s="79"/>
      <c r="AAC33" s="79"/>
      <c r="AAD33" s="79"/>
      <c r="AAE33" s="79"/>
      <c r="AAF33" s="79"/>
      <c r="AAG33" s="79"/>
      <c r="AAH33" s="79"/>
      <c r="AAI33" s="79"/>
      <c r="AAJ33" s="79"/>
      <c r="AAK33" s="79"/>
      <c r="AAL33" s="79"/>
      <c r="AAM33" s="79"/>
      <c r="AAN33" s="79"/>
      <c r="AAO33" s="79"/>
      <c r="AAP33" s="79"/>
      <c r="AAQ33" s="79"/>
      <c r="AAR33" s="79"/>
      <c r="AAS33" s="79"/>
      <c r="AAT33" s="79"/>
      <c r="AAU33" s="79"/>
      <c r="AAV33" s="79"/>
      <c r="AAW33" s="79"/>
      <c r="AAX33" s="79"/>
      <c r="AAY33" s="79"/>
      <c r="AAZ33" s="79"/>
      <c r="ABA33" s="79"/>
      <c r="ABB33" s="79"/>
      <c r="ABC33" s="79"/>
      <c r="ABD33" s="79"/>
      <c r="ABE33" s="79"/>
      <c r="ABF33" s="79"/>
      <c r="ABG33" s="79"/>
      <c r="ABH33" s="79"/>
      <c r="ABI33" s="79"/>
      <c r="ABJ33" s="79"/>
      <c r="ABK33" s="79"/>
      <c r="ABL33" s="79"/>
      <c r="ABM33" s="79"/>
      <c r="ABN33" s="79"/>
      <c r="ABO33" s="79"/>
      <c r="ABP33" s="79"/>
      <c r="ABQ33" s="79"/>
      <c r="ABR33" s="79"/>
      <c r="ABS33" s="79"/>
      <c r="ABT33" s="79"/>
      <c r="ABU33" s="79"/>
      <c r="ABV33" s="79"/>
      <c r="ABW33" s="79"/>
      <c r="ABX33" s="79"/>
      <c r="ABY33" s="79"/>
      <c r="ABZ33" s="79"/>
      <c r="ACA33" s="79"/>
      <c r="ACB33" s="79"/>
      <c r="ACC33" s="79"/>
      <c r="ACD33" s="79"/>
      <c r="ACE33" s="79"/>
      <c r="ACF33" s="79"/>
      <c r="ACG33" s="79"/>
      <c r="ACH33" s="79"/>
      <c r="ACI33" s="79"/>
      <c r="ACJ33" s="79"/>
      <c r="ACK33" s="79"/>
      <c r="ACL33" s="79"/>
      <c r="ACM33" s="79"/>
      <c r="ACN33" s="79"/>
      <c r="ACO33" s="79"/>
      <c r="ACP33" s="79"/>
      <c r="ACQ33" s="79"/>
      <c r="ACR33" s="79"/>
      <c r="ACS33" s="79"/>
      <c r="ACT33" s="79"/>
      <c r="ACU33" s="79"/>
      <c r="ACV33" s="79"/>
      <c r="ACW33" s="79"/>
      <c r="ACX33" s="79"/>
      <c r="ACY33" s="79"/>
      <c r="ACZ33" s="79"/>
      <c r="ADA33" s="79"/>
      <c r="ADB33" s="79"/>
      <c r="ADC33" s="79"/>
      <c r="ADD33" s="79"/>
      <c r="ADE33" s="79"/>
      <c r="ADF33" s="79"/>
      <c r="ADG33" s="79"/>
      <c r="ADH33" s="79"/>
      <c r="ADI33" s="79"/>
      <c r="ADJ33" s="79"/>
      <c r="ADK33" s="79"/>
      <c r="ADL33" s="79"/>
      <c r="ADM33" s="79"/>
      <c r="ADN33" s="79"/>
      <c r="ADO33" s="79"/>
      <c r="ADP33" s="79"/>
      <c r="ADQ33" s="79"/>
      <c r="ADR33" s="79"/>
      <c r="ADS33" s="79"/>
      <c r="ADT33" s="79"/>
      <c r="ADU33" s="79"/>
      <c r="ADV33" s="79"/>
      <c r="ADW33" s="79"/>
      <c r="ADX33" s="79"/>
      <c r="ADY33" s="79"/>
      <c r="ADZ33" s="79"/>
      <c r="AEA33" s="79"/>
      <c r="AEB33" s="79"/>
      <c r="AEC33" s="79"/>
      <c r="AED33" s="79"/>
      <c r="AEE33" s="79"/>
      <c r="AEF33" s="79"/>
      <c r="AEG33" s="79"/>
      <c r="AEH33" s="79"/>
      <c r="AEI33" s="79"/>
      <c r="AEJ33" s="79"/>
      <c r="AEK33" s="79"/>
      <c r="AEL33" s="79"/>
      <c r="AEM33" s="79"/>
      <c r="AEN33" s="79"/>
      <c r="AEO33" s="79"/>
      <c r="AEP33" s="79"/>
      <c r="AEQ33" s="79"/>
      <c r="AER33" s="79"/>
      <c r="AES33" s="79"/>
      <c r="AET33" s="79"/>
      <c r="AEU33" s="79"/>
      <c r="AEV33" s="79"/>
      <c r="AEW33" s="79"/>
      <c r="AEX33" s="79"/>
      <c r="AEY33" s="79"/>
      <c r="AEZ33" s="79"/>
      <c r="AFA33" s="79"/>
      <c r="AFB33" s="79"/>
      <c r="AFC33" s="79"/>
      <c r="AFD33" s="79"/>
      <c r="AFE33" s="79"/>
      <c r="AFF33" s="79"/>
      <c r="AFG33" s="79"/>
      <c r="AFH33" s="79"/>
      <c r="AFI33" s="79"/>
      <c r="AFJ33" s="79"/>
      <c r="AFK33" s="79"/>
      <c r="AFL33" s="79"/>
      <c r="AFM33" s="79"/>
      <c r="AFN33" s="79"/>
      <c r="AFO33" s="79"/>
      <c r="AFP33" s="79"/>
      <c r="AFQ33" s="79"/>
      <c r="AFR33" s="79"/>
      <c r="AFS33" s="79"/>
      <c r="AFT33" s="79"/>
      <c r="AFU33" s="79"/>
      <c r="AFV33" s="79"/>
      <c r="AFW33" s="79"/>
      <c r="AFX33" s="79"/>
      <c r="AFY33" s="79"/>
      <c r="AFZ33" s="79"/>
      <c r="AGA33" s="79"/>
      <c r="AGB33" s="79"/>
      <c r="AGC33" s="79"/>
      <c r="AGD33" s="79"/>
      <c r="AGE33" s="79"/>
      <c r="AGF33" s="79"/>
      <c r="AGG33" s="79"/>
      <c r="AGH33" s="79"/>
      <c r="AGI33" s="79"/>
      <c r="AGJ33" s="79"/>
      <c r="AGK33" s="79"/>
      <c r="AGL33" s="79"/>
      <c r="AGM33" s="79"/>
      <c r="AGN33" s="79"/>
      <c r="AGO33" s="79"/>
      <c r="AGP33" s="79"/>
      <c r="AGQ33" s="79"/>
      <c r="AGR33" s="79"/>
      <c r="AGS33" s="79"/>
      <c r="AGT33" s="79"/>
      <c r="AGU33" s="79"/>
      <c r="AGV33" s="79"/>
      <c r="AGW33" s="79"/>
      <c r="AGX33" s="79"/>
      <c r="AGY33" s="79"/>
      <c r="AGZ33" s="79"/>
      <c r="AHA33" s="79"/>
      <c r="AHB33" s="79"/>
      <c r="AHC33" s="79"/>
      <c r="AHD33" s="79"/>
      <c r="AHE33" s="79"/>
      <c r="AHF33" s="79"/>
      <c r="AHG33" s="79"/>
      <c r="AHH33" s="79"/>
      <c r="AHI33" s="79"/>
      <c r="AHJ33" s="79"/>
      <c r="AHK33" s="79"/>
      <c r="AHL33" s="79"/>
      <c r="AHM33" s="79"/>
      <c r="AHN33" s="79"/>
      <c r="AHO33" s="79"/>
      <c r="AHP33" s="79"/>
      <c r="AHQ33" s="79"/>
      <c r="AHR33" s="79"/>
      <c r="AHS33" s="79"/>
      <c r="AHT33" s="79"/>
      <c r="AHU33" s="79"/>
      <c r="AHV33" s="79"/>
      <c r="AHW33" s="79"/>
      <c r="AHX33" s="79"/>
      <c r="AHY33" s="79"/>
      <c r="AHZ33" s="79"/>
      <c r="AIA33" s="79"/>
      <c r="AIB33" s="79"/>
      <c r="AIC33" s="79"/>
      <c r="AID33" s="79"/>
      <c r="AIE33" s="79"/>
      <c r="AIF33" s="79"/>
      <c r="AIG33" s="79"/>
      <c r="AIH33" s="79"/>
      <c r="AII33" s="79"/>
      <c r="AIJ33" s="79"/>
      <c r="AIK33" s="79"/>
      <c r="AIL33" s="79"/>
      <c r="AIM33" s="79"/>
      <c r="AIN33" s="79"/>
      <c r="AIO33" s="79"/>
      <c r="AIP33" s="79"/>
      <c r="AIQ33" s="79"/>
      <c r="AIR33" s="79"/>
      <c r="AIS33" s="79"/>
      <c r="AIT33" s="79"/>
      <c r="AIU33" s="79"/>
      <c r="AIV33" s="79"/>
      <c r="AIW33" s="79"/>
      <c r="AIX33" s="79"/>
      <c r="AIY33" s="79"/>
      <c r="AIZ33" s="79"/>
      <c r="AJA33" s="79"/>
      <c r="AJB33" s="79"/>
      <c r="AJC33" s="79"/>
      <c r="AJD33" s="79"/>
      <c r="AJE33" s="79"/>
      <c r="AJF33" s="79"/>
      <c r="AJG33" s="79"/>
      <c r="AJH33" s="79"/>
      <c r="AJI33" s="79"/>
      <c r="AJJ33" s="79"/>
      <c r="AJK33" s="79"/>
      <c r="AJL33" s="79"/>
      <c r="AJM33" s="79"/>
      <c r="AJN33" s="79"/>
      <c r="AJO33" s="79"/>
      <c r="AJP33" s="79"/>
      <c r="AJQ33" s="79"/>
      <c r="AJR33" s="79"/>
      <c r="AJS33" s="79"/>
      <c r="AJT33" s="79"/>
      <c r="AJU33" s="79"/>
      <c r="AJV33" s="79"/>
      <c r="AJW33" s="79"/>
      <c r="AJX33" s="79"/>
      <c r="AJY33" s="79"/>
      <c r="AJZ33" s="79"/>
      <c r="AKA33" s="79"/>
      <c r="AKB33" s="79"/>
      <c r="AKC33" s="79"/>
      <c r="AKD33" s="79"/>
      <c r="AKE33" s="79"/>
      <c r="AKF33" s="79"/>
      <c r="AKG33" s="79"/>
      <c r="AKH33" s="79"/>
      <c r="AKI33" s="79"/>
      <c r="AKJ33" s="79"/>
      <c r="AKK33" s="79"/>
      <c r="AKL33" s="79"/>
      <c r="AKM33" s="79"/>
      <c r="AKN33" s="79"/>
      <c r="AKO33" s="79"/>
      <c r="AKP33" s="79"/>
      <c r="AKQ33" s="79"/>
      <c r="AKR33" s="79"/>
      <c r="AKS33" s="79"/>
      <c r="AKT33" s="79"/>
      <c r="AKU33" s="79"/>
      <c r="AKV33" s="79"/>
      <c r="AKW33" s="79"/>
      <c r="AKX33" s="79"/>
      <c r="AKY33" s="79"/>
      <c r="AKZ33" s="79"/>
      <c r="ALA33" s="79"/>
      <c r="ALB33" s="79"/>
      <c r="ALC33" s="79"/>
      <c r="ALD33" s="79"/>
      <c r="ALE33" s="79"/>
      <c r="ALF33" s="79"/>
      <c r="ALG33" s="79"/>
      <c r="ALH33" s="79"/>
      <c r="ALI33" s="79"/>
      <c r="ALJ33" s="79"/>
      <c r="ALK33" s="79"/>
      <c r="ALL33" s="79"/>
      <c r="ALM33" s="79"/>
      <c r="ALN33" s="79"/>
      <c r="ALO33" s="79"/>
      <c r="ALP33" s="79"/>
      <c r="ALQ33" s="79"/>
      <c r="ALR33" s="79"/>
      <c r="ALS33" s="79"/>
      <c r="ALT33" s="79"/>
      <c r="ALU33" s="79"/>
      <c r="ALV33" s="79"/>
      <c r="ALW33" s="79"/>
      <c r="ALX33" s="79"/>
      <c r="ALY33" s="79"/>
      <c r="ALZ33" s="79"/>
      <c r="AMA33" s="79"/>
      <c r="AMB33" s="79"/>
      <c r="AMC33" s="79"/>
      <c r="AMD33" s="79"/>
      <c r="AME33" s="79"/>
      <c r="AMF33" s="79"/>
      <c r="AMG33" s="79"/>
      <c r="AMH33" s="79"/>
      <c r="AMI33" s="79"/>
      <c r="AMJ33" s="79"/>
      <c r="AMK33" s="79"/>
      <c r="AML33" s="79"/>
      <c r="AMM33" s="79"/>
      <c r="AMN33" s="79"/>
      <c r="AMO33" s="79"/>
      <c r="AMP33" s="79"/>
      <c r="AMQ33" s="79"/>
      <c r="AMR33" s="79"/>
      <c r="AMS33" s="79"/>
      <c r="AMT33" s="79"/>
      <c r="AMU33" s="79"/>
      <c r="AMV33" s="79"/>
      <c r="AMW33" s="79"/>
      <c r="AMX33" s="79"/>
      <c r="AMY33" s="79"/>
      <c r="AMZ33" s="79"/>
      <c r="ANA33" s="79"/>
      <c r="ANB33" s="79"/>
      <c r="ANC33" s="79"/>
      <c r="AND33" s="79"/>
      <c r="ANE33" s="79"/>
      <c r="ANF33" s="79"/>
      <c r="ANG33" s="79"/>
      <c r="ANH33" s="79"/>
      <c r="ANI33" s="79"/>
      <c r="ANJ33" s="79"/>
      <c r="ANK33" s="79"/>
      <c r="ANL33" s="79"/>
      <c r="ANM33" s="79"/>
      <c r="ANN33" s="79"/>
      <c r="ANO33" s="79"/>
      <c r="ANP33" s="79"/>
      <c r="ANQ33" s="79"/>
      <c r="ANR33" s="79"/>
      <c r="ANS33" s="79"/>
      <c r="ANT33" s="79"/>
      <c r="ANU33" s="79"/>
      <c r="ANV33" s="79"/>
      <c r="ANW33" s="79"/>
      <c r="ANX33" s="79"/>
      <c r="ANY33" s="79"/>
      <c r="ANZ33" s="79"/>
      <c r="AOA33" s="79"/>
      <c r="AOB33" s="79"/>
      <c r="AOC33" s="79"/>
      <c r="AOD33" s="79"/>
      <c r="AOE33" s="79"/>
      <c r="AOF33" s="79"/>
      <c r="AOG33" s="79"/>
      <c r="AOH33" s="79"/>
      <c r="AOI33" s="79"/>
      <c r="AOJ33" s="79"/>
      <c r="AOK33" s="79"/>
      <c r="AOL33" s="79"/>
      <c r="AOM33" s="79"/>
      <c r="AON33" s="79"/>
      <c r="AOO33" s="79"/>
      <c r="AOP33" s="79"/>
      <c r="AOQ33" s="79"/>
      <c r="AOR33" s="79"/>
      <c r="AOS33" s="79"/>
      <c r="AOT33" s="79"/>
      <c r="AOU33" s="79"/>
      <c r="AOV33" s="79"/>
      <c r="AOW33" s="79"/>
      <c r="AOX33" s="79"/>
      <c r="AOY33" s="79"/>
      <c r="AOZ33" s="79"/>
      <c r="APA33" s="79"/>
      <c r="APB33" s="79"/>
      <c r="APC33" s="79"/>
      <c r="APD33" s="79"/>
      <c r="APE33" s="79"/>
      <c r="APF33" s="79"/>
      <c r="APG33" s="79"/>
      <c r="APH33" s="79"/>
      <c r="API33" s="79"/>
      <c r="APJ33" s="79"/>
      <c r="APK33" s="79"/>
      <c r="APL33" s="79"/>
      <c r="APM33" s="79"/>
      <c r="APN33" s="79"/>
      <c r="APO33" s="79"/>
      <c r="APP33" s="79"/>
      <c r="APQ33" s="79"/>
      <c r="APR33" s="79"/>
      <c r="APS33" s="79"/>
      <c r="APT33" s="79"/>
      <c r="APU33" s="79"/>
      <c r="APV33" s="79"/>
      <c r="APW33" s="79"/>
      <c r="APX33" s="79"/>
      <c r="APY33" s="79"/>
      <c r="APZ33" s="79"/>
      <c r="AQA33" s="79"/>
      <c r="AQB33" s="79"/>
      <c r="AQC33" s="79"/>
      <c r="AQD33" s="79"/>
      <c r="AQE33" s="79"/>
      <c r="AQF33" s="79"/>
      <c r="AQG33" s="79"/>
      <c r="AQH33" s="79"/>
      <c r="AQI33" s="79"/>
      <c r="AQJ33" s="79"/>
      <c r="AQK33" s="79"/>
      <c r="AQL33" s="79"/>
      <c r="AQM33" s="79"/>
      <c r="AQN33" s="79"/>
      <c r="AQO33" s="79"/>
      <c r="AQP33" s="79"/>
      <c r="AQQ33" s="79"/>
      <c r="AQR33" s="79"/>
      <c r="AQS33" s="79"/>
      <c r="AQT33" s="79"/>
      <c r="AQU33" s="79"/>
      <c r="AQV33" s="79"/>
      <c r="AQW33" s="79"/>
      <c r="AQX33" s="79"/>
      <c r="AQY33" s="79"/>
      <c r="AQZ33" s="79"/>
      <c r="ARA33" s="79"/>
      <c r="ARB33" s="79"/>
      <c r="ARC33" s="79"/>
      <c r="ARD33" s="79"/>
      <c r="ARE33" s="79"/>
      <c r="ARF33" s="79"/>
      <c r="ARG33" s="79"/>
      <c r="ARH33" s="79"/>
      <c r="ARI33" s="79"/>
      <c r="ARJ33" s="79"/>
      <c r="ARK33" s="79"/>
      <c r="ARL33" s="79"/>
      <c r="ARM33" s="79"/>
      <c r="ARN33" s="79"/>
      <c r="ARO33" s="79"/>
      <c r="ARP33" s="79"/>
      <c r="ARQ33" s="79"/>
      <c r="ARR33" s="79"/>
      <c r="ARS33" s="79"/>
      <c r="ART33" s="79"/>
      <c r="ARU33" s="79"/>
      <c r="ARV33" s="79"/>
      <c r="ARW33" s="79"/>
      <c r="ARX33" s="79"/>
      <c r="ARY33" s="79"/>
      <c r="ARZ33" s="79"/>
      <c r="ASA33" s="79"/>
      <c r="ASB33" s="79"/>
      <c r="ASC33" s="79"/>
      <c r="ASD33" s="79"/>
      <c r="ASE33" s="79"/>
      <c r="ASF33" s="79"/>
      <c r="ASG33" s="79"/>
      <c r="ASH33" s="79"/>
      <c r="ASI33" s="79"/>
      <c r="ASJ33" s="79"/>
      <c r="ASK33" s="79"/>
      <c r="ASL33" s="79"/>
      <c r="ASM33" s="79"/>
      <c r="ASN33" s="79"/>
      <c r="ASO33" s="79"/>
      <c r="ASP33" s="79"/>
      <c r="ASQ33" s="79"/>
      <c r="ASR33" s="79"/>
      <c r="ASS33" s="79"/>
      <c r="AST33" s="79"/>
      <c r="ASU33" s="79"/>
      <c r="ASV33" s="79"/>
      <c r="ASW33" s="79"/>
      <c r="ASX33" s="79"/>
      <c r="ASY33" s="79"/>
      <c r="ASZ33" s="79"/>
      <c r="ATA33" s="79"/>
      <c r="ATB33" s="79"/>
      <c r="ATC33" s="79"/>
      <c r="ATD33" s="79"/>
      <c r="ATE33" s="79"/>
      <c r="ATF33" s="79"/>
      <c r="ATG33" s="79"/>
      <c r="ATH33" s="79"/>
      <c r="ATI33" s="79"/>
      <c r="ATJ33" s="79"/>
      <c r="ATK33" s="79"/>
      <c r="ATL33" s="79"/>
      <c r="ATM33" s="79"/>
      <c r="ATN33" s="79"/>
      <c r="ATO33" s="79"/>
      <c r="ATP33" s="79"/>
      <c r="ATQ33" s="79"/>
      <c r="ATR33" s="79"/>
      <c r="ATS33" s="79"/>
      <c r="ATT33" s="79"/>
      <c r="ATU33" s="79"/>
      <c r="ATV33" s="79"/>
      <c r="ATW33" s="79"/>
      <c r="ATX33" s="79"/>
      <c r="ATY33" s="79"/>
      <c r="ATZ33" s="79"/>
      <c r="AUA33" s="79"/>
      <c r="AUB33" s="79"/>
      <c r="AUC33" s="79"/>
      <c r="AUD33" s="79"/>
      <c r="AUE33" s="79"/>
      <c r="AUF33" s="79"/>
      <c r="AUG33" s="79"/>
      <c r="AUH33" s="79"/>
      <c r="AUI33" s="79"/>
      <c r="AUJ33" s="79"/>
      <c r="AUK33" s="79"/>
      <c r="AUL33" s="79"/>
      <c r="AUM33" s="79"/>
      <c r="AUN33" s="79"/>
      <c r="AUO33" s="79"/>
      <c r="AUP33" s="79"/>
      <c r="AUQ33" s="79"/>
      <c r="AUR33" s="79"/>
      <c r="AUS33" s="79"/>
      <c r="AUT33" s="79"/>
      <c r="AUU33" s="79"/>
      <c r="AUV33" s="79"/>
      <c r="AUW33" s="79"/>
      <c r="AUX33" s="79"/>
      <c r="AUY33" s="79"/>
      <c r="AUZ33" s="79"/>
      <c r="AVA33" s="79"/>
      <c r="AVB33" s="79"/>
      <c r="AVC33" s="79"/>
      <c r="AVD33" s="79"/>
      <c r="AVE33" s="79"/>
      <c r="AVF33" s="79"/>
      <c r="AVG33" s="79"/>
      <c r="AVH33" s="79"/>
      <c r="AVI33" s="79"/>
      <c r="AVJ33" s="79"/>
      <c r="AVK33" s="79"/>
      <c r="AVL33" s="79"/>
      <c r="AVM33" s="79"/>
      <c r="AVN33" s="79"/>
      <c r="AVO33" s="79"/>
      <c r="AVP33" s="79"/>
      <c r="AVQ33" s="79"/>
      <c r="AVR33" s="79"/>
      <c r="AVS33" s="79"/>
      <c r="AVT33" s="79"/>
      <c r="AVU33" s="79"/>
      <c r="AVV33" s="79"/>
      <c r="AVW33" s="79"/>
      <c r="AVX33" s="79"/>
      <c r="AVY33" s="79"/>
      <c r="AVZ33" s="79"/>
      <c r="AWA33" s="79"/>
      <c r="AWB33" s="79"/>
      <c r="AWC33" s="79"/>
      <c r="AWD33" s="79"/>
      <c r="AWE33" s="79"/>
      <c r="AWF33" s="79"/>
      <c r="AWG33" s="79"/>
      <c r="AWH33" s="79"/>
      <c r="AWI33" s="79"/>
      <c r="AWJ33" s="79"/>
      <c r="AWK33" s="79"/>
      <c r="AWL33" s="79"/>
      <c r="AWM33" s="79"/>
      <c r="AWN33" s="79"/>
      <c r="AWO33" s="79"/>
      <c r="AWP33" s="79"/>
      <c r="AWQ33" s="79"/>
      <c r="AWR33" s="79"/>
      <c r="AWS33" s="79"/>
      <c r="AWT33" s="79"/>
      <c r="AWU33" s="79"/>
      <c r="AWV33" s="79"/>
      <c r="AWW33" s="79"/>
      <c r="AWX33" s="79"/>
      <c r="AWY33" s="79"/>
      <c r="AWZ33" s="79"/>
      <c r="AXA33" s="79"/>
      <c r="AXB33" s="79"/>
      <c r="AXC33" s="79"/>
      <c r="AXD33" s="79"/>
      <c r="AXE33" s="79"/>
      <c r="AXF33" s="79"/>
      <c r="AXG33" s="79"/>
      <c r="AXH33" s="79"/>
      <c r="AXI33" s="79"/>
      <c r="AXJ33" s="79"/>
      <c r="AXK33" s="79"/>
      <c r="AXL33" s="79"/>
      <c r="AXM33" s="79"/>
      <c r="AXN33" s="79"/>
      <c r="AXO33" s="79"/>
      <c r="AXP33" s="79"/>
      <c r="AXQ33" s="79"/>
      <c r="AXR33" s="79"/>
      <c r="AXS33" s="79"/>
      <c r="AXT33" s="79"/>
      <c r="AXU33" s="79"/>
      <c r="AXV33" s="79"/>
      <c r="AXW33" s="79"/>
      <c r="AXX33" s="79"/>
      <c r="AXY33" s="79"/>
      <c r="AXZ33" s="79"/>
      <c r="AYA33" s="79"/>
      <c r="AYB33" s="79"/>
      <c r="AYC33" s="79"/>
      <c r="AYD33" s="79"/>
      <c r="AYE33" s="79"/>
      <c r="AYF33" s="79"/>
      <c r="AYG33" s="79"/>
      <c r="AYH33" s="79"/>
      <c r="AYI33" s="79"/>
      <c r="AYJ33" s="79"/>
      <c r="AYK33" s="79"/>
      <c r="AYL33" s="79"/>
      <c r="AYM33" s="79"/>
      <c r="AYN33" s="79"/>
      <c r="AYO33" s="79"/>
      <c r="AYP33" s="79"/>
      <c r="AYQ33" s="79"/>
      <c r="AYR33" s="79"/>
      <c r="AYS33" s="79"/>
      <c r="AYT33" s="79"/>
      <c r="AYU33" s="79"/>
      <c r="AYV33" s="79"/>
      <c r="AYW33" s="79"/>
      <c r="AYX33" s="79"/>
      <c r="AYY33" s="79"/>
      <c r="AYZ33" s="79"/>
      <c r="AZA33" s="79"/>
      <c r="AZB33" s="79"/>
      <c r="AZC33" s="79"/>
      <c r="AZD33" s="79"/>
      <c r="AZE33" s="79"/>
      <c r="AZF33" s="79"/>
      <c r="AZG33" s="79"/>
      <c r="AZH33" s="79"/>
      <c r="AZI33" s="79"/>
      <c r="AZJ33" s="79"/>
      <c r="AZK33" s="79"/>
      <c r="AZL33" s="79"/>
      <c r="AZM33" s="79"/>
      <c r="AZN33" s="79"/>
      <c r="AZO33" s="79"/>
      <c r="AZP33" s="79"/>
      <c r="AZQ33" s="79"/>
      <c r="AZR33" s="79"/>
      <c r="AZS33" s="79"/>
      <c r="AZT33" s="79"/>
      <c r="AZU33" s="79"/>
      <c r="AZV33" s="79"/>
      <c r="AZW33" s="79"/>
      <c r="AZX33" s="79"/>
      <c r="AZY33" s="79"/>
      <c r="AZZ33" s="79"/>
      <c r="BAA33" s="79"/>
      <c r="BAB33" s="79"/>
      <c r="BAC33" s="79"/>
      <c r="BAD33" s="79"/>
      <c r="BAE33" s="79"/>
      <c r="BAF33" s="79"/>
      <c r="BAG33" s="79"/>
      <c r="BAH33" s="79"/>
      <c r="BAI33" s="79"/>
      <c r="BAJ33" s="79"/>
      <c r="BAK33" s="79"/>
      <c r="BAL33" s="79"/>
      <c r="BAM33" s="79"/>
      <c r="BAN33" s="79"/>
      <c r="BAO33" s="79"/>
      <c r="BAP33" s="79"/>
      <c r="BAQ33" s="79"/>
      <c r="BAR33" s="79"/>
      <c r="BAS33" s="79"/>
      <c r="BAT33" s="79"/>
      <c r="BAU33" s="79"/>
      <c r="BAV33" s="79"/>
      <c r="BAW33" s="79"/>
      <c r="BAX33" s="79"/>
      <c r="BAY33" s="79"/>
      <c r="BAZ33" s="79"/>
      <c r="BBA33" s="79"/>
      <c r="BBB33" s="79"/>
      <c r="BBC33" s="79"/>
      <c r="BBD33" s="79"/>
      <c r="BBE33" s="79"/>
      <c r="BBF33" s="79"/>
      <c r="BBG33" s="79"/>
      <c r="BBH33" s="79"/>
      <c r="BBI33" s="79"/>
      <c r="BBJ33" s="79"/>
      <c r="BBK33" s="79"/>
      <c r="BBL33" s="79"/>
      <c r="BBM33" s="79"/>
      <c r="BBN33" s="79"/>
      <c r="BBO33" s="79"/>
      <c r="BBP33" s="79"/>
      <c r="BBQ33" s="79"/>
      <c r="BBR33" s="79"/>
      <c r="BBS33" s="79"/>
      <c r="BBT33" s="79"/>
      <c r="BBU33" s="79"/>
      <c r="BBV33" s="79"/>
      <c r="BBW33" s="79"/>
      <c r="BBX33" s="79"/>
      <c r="BBY33" s="79"/>
      <c r="BBZ33" s="79"/>
      <c r="BCA33" s="79"/>
      <c r="BCB33" s="79"/>
      <c r="BCC33" s="79"/>
      <c r="BCD33" s="79"/>
      <c r="BCE33" s="79"/>
      <c r="BCF33" s="79"/>
      <c r="BCG33" s="79"/>
      <c r="BCH33" s="79"/>
      <c r="BCI33" s="79"/>
      <c r="BCJ33" s="79"/>
      <c r="BCK33" s="79"/>
      <c r="BCL33" s="79"/>
      <c r="BCM33" s="79"/>
      <c r="BCN33" s="79"/>
      <c r="BCO33" s="79"/>
      <c r="BCP33" s="79"/>
      <c r="BCQ33" s="79"/>
      <c r="BCR33" s="79"/>
      <c r="BCS33" s="79"/>
      <c r="BCT33" s="79"/>
      <c r="BCU33" s="79"/>
      <c r="BCV33" s="79"/>
      <c r="BCW33" s="79"/>
      <c r="BCX33" s="79"/>
      <c r="BCY33" s="79"/>
      <c r="BCZ33" s="79"/>
      <c r="BDA33" s="79"/>
      <c r="BDB33" s="79"/>
      <c r="BDC33" s="79"/>
      <c r="BDD33" s="79"/>
      <c r="BDE33" s="79"/>
      <c r="BDF33" s="79"/>
      <c r="BDG33" s="79"/>
      <c r="BDH33" s="79"/>
      <c r="BDI33" s="79"/>
      <c r="BDJ33" s="79"/>
      <c r="BDK33" s="79"/>
      <c r="BDL33" s="79"/>
      <c r="BDM33" s="79"/>
      <c r="BDN33" s="79"/>
      <c r="BDO33" s="79"/>
      <c r="BDP33" s="79"/>
      <c r="BDQ33" s="79"/>
      <c r="BDR33" s="79"/>
      <c r="BDS33" s="79"/>
      <c r="BDT33" s="79"/>
      <c r="BDU33" s="79"/>
      <c r="BDV33" s="79"/>
      <c r="BDW33" s="79"/>
      <c r="BDX33" s="79"/>
      <c r="BDY33" s="79"/>
      <c r="BDZ33" s="79"/>
      <c r="BEA33" s="79"/>
      <c r="BEB33" s="79"/>
      <c r="BEC33" s="79"/>
      <c r="BED33" s="79"/>
      <c r="BEE33" s="79"/>
      <c r="BEF33" s="79"/>
      <c r="BEG33" s="79"/>
      <c r="BEH33" s="79"/>
      <c r="BEI33" s="79"/>
      <c r="BEJ33" s="79"/>
      <c r="BEK33" s="79"/>
      <c r="BEL33" s="79"/>
      <c r="BEM33" s="79"/>
      <c r="BEN33" s="79"/>
      <c r="BEO33" s="79"/>
      <c r="BEP33" s="79"/>
      <c r="BEQ33" s="79"/>
      <c r="BER33" s="79"/>
      <c r="BES33" s="79"/>
      <c r="BET33" s="79"/>
      <c r="BEU33" s="79"/>
      <c r="BEV33" s="79"/>
      <c r="BEW33" s="79"/>
      <c r="BEX33" s="79"/>
      <c r="BEY33" s="79"/>
      <c r="BEZ33" s="79"/>
      <c r="BFA33" s="79"/>
      <c r="BFB33" s="79"/>
      <c r="BFC33" s="79"/>
      <c r="BFD33" s="79"/>
      <c r="BFE33" s="79"/>
      <c r="BFF33" s="79"/>
      <c r="BFG33" s="79"/>
      <c r="BFH33" s="79"/>
      <c r="BFI33" s="79"/>
      <c r="BFJ33" s="79"/>
      <c r="BFK33" s="79"/>
      <c r="BFL33" s="79"/>
      <c r="BFM33" s="79"/>
      <c r="BFN33" s="79"/>
      <c r="BFO33" s="79"/>
      <c r="BFP33" s="79"/>
      <c r="BFQ33" s="79"/>
      <c r="BFR33" s="79"/>
      <c r="BFS33" s="79"/>
      <c r="BFT33" s="79"/>
      <c r="BFU33" s="79"/>
      <c r="BFV33" s="79"/>
      <c r="BFW33" s="79"/>
      <c r="BFX33" s="79"/>
      <c r="BFY33" s="79"/>
      <c r="BFZ33" s="79"/>
      <c r="BGA33" s="79"/>
      <c r="BGB33" s="79"/>
      <c r="BGC33" s="79"/>
      <c r="BGD33" s="79"/>
      <c r="BGE33" s="79"/>
      <c r="BGF33" s="79"/>
      <c r="BGG33" s="79"/>
      <c r="BGH33" s="79"/>
      <c r="BGI33" s="79"/>
      <c r="BGJ33" s="79"/>
      <c r="BGK33" s="79"/>
      <c r="BGL33" s="79"/>
      <c r="BGM33" s="79"/>
      <c r="BGN33" s="79"/>
      <c r="BGO33" s="79"/>
      <c r="BGP33" s="79"/>
      <c r="BGQ33" s="79"/>
      <c r="BGR33" s="79"/>
      <c r="BGS33" s="79"/>
      <c r="BGT33" s="79"/>
      <c r="BGU33" s="79"/>
      <c r="BGV33" s="79"/>
      <c r="BGW33" s="79"/>
      <c r="BGX33" s="79"/>
      <c r="BGY33" s="79"/>
      <c r="BGZ33" s="79"/>
      <c r="BHA33" s="79"/>
      <c r="BHB33" s="79"/>
      <c r="BHC33" s="79"/>
      <c r="BHD33" s="79"/>
      <c r="BHE33" s="79"/>
      <c r="BHF33" s="79"/>
      <c r="BHG33" s="79"/>
      <c r="BHH33" s="79"/>
      <c r="BHI33" s="79"/>
      <c r="BHJ33" s="79"/>
      <c r="BHK33" s="79"/>
      <c r="BHL33" s="79"/>
      <c r="BHM33" s="79"/>
      <c r="BHN33" s="79"/>
      <c r="BHO33" s="79"/>
      <c r="BHP33" s="79"/>
      <c r="BHQ33" s="79"/>
      <c r="BHR33" s="79"/>
      <c r="BHS33" s="79"/>
      <c r="BHT33" s="79"/>
      <c r="BHU33" s="79"/>
      <c r="BHV33" s="79"/>
      <c r="BHW33" s="79"/>
      <c r="BHX33" s="79"/>
      <c r="BHY33" s="79"/>
      <c r="BHZ33" s="79"/>
      <c r="BIA33" s="79"/>
      <c r="BIB33" s="79"/>
      <c r="BIC33" s="79"/>
      <c r="BID33" s="79"/>
      <c r="BIE33" s="79"/>
      <c r="BIF33" s="79"/>
      <c r="BIG33" s="79"/>
      <c r="BIH33" s="79"/>
      <c r="BII33" s="79"/>
      <c r="BIJ33" s="79"/>
      <c r="BIK33" s="79"/>
      <c r="BIL33" s="79"/>
      <c r="BIM33" s="79"/>
      <c r="BIN33" s="79"/>
      <c r="BIO33" s="79"/>
      <c r="BIP33" s="79"/>
      <c r="BIQ33" s="79"/>
      <c r="BIR33" s="79"/>
      <c r="BIS33" s="79"/>
      <c r="BIT33" s="79"/>
      <c r="BIU33" s="79"/>
      <c r="BIV33" s="79"/>
      <c r="BIW33" s="79"/>
      <c r="BIX33" s="79"/>
      <c r="BIY33" s="79"/>
      <c r="BIZ33" s="79"/>
      <c r="BJA33" s="79"/>
      <c r="BJB33" s="79"/>
      <c r="BJC33" s="79"/>
      <c r="BJD33" s="79"/>
      <c r="BJE33" s="79"/>
      <c r="BJF33" s="79"/>
      <c r="BJG33" s="79"/>
      <c r="BJH33" s="79"/>
      <c r="BJI33" s="79"/>
      <c r="BJJ33" s="79"/>
      <c r="BJK33" s="79"/>
      <c r="BJL33" s="79"/>
      <c r="BJM33" s="79"/>
      <c r="BJN33" s="79"/>
      <c r="BJO33" s="79"/>
      <c r="BJP33" s="79"/>
      <c r="BJQ33" s="79"/>
      <c r="BJR33" s="79"/>
      <c r="BJS33" s="79"/>
      <c r="BJT33" s="79"/>
      <c r="BJU33" s="79"/>
      <c r="BJV33" s="79"/>
      <c r="BJW33" s="79"/>
      <c r="BJX33" s="79"/>
      <c r="BJY33" s="79"/>
      <c r="BJZ33" s="79"/>
      <c r="BKA33" s="79"/>
      <c r="BKB33" s="79"/>
      <c r="BKC33" s="79"/>
      <c r="BKD33" s="79"/>
      <c r="BKE33" s="79"/>
      <c r="BKF33" s="79"/>
      <c r="BKG33" s="79"/>
      <c r="BKH33" s="79"/>
      <c r="BKI33" s="79"/>
      <c r="BKJ33" s="79"/>
      <c r="BKK33" s="79"/>
      <c r="BKL33" s="79"/>
      <c r="BKM33" s="79"/>
      <c r="BKN33" s="79"/>
      <c r="BKO33" s="79"/>
      <c r="BKP33" s="79"/>
      <c r="BKQ33" s="79"/>
      <c r="BKR33" s="79"/>
      <c r="BKS33" s="79"/>
      <c r="BKT33" s="79"/>
      <c r="BKU33" s="79"/>
      <c r="BKV33" s="79"/>
      <c r="BKW33" s="79"/>
      <c r="BKX33" s="79"/>
      <c r="BKY33" s="79"/>
      <c r="BKZ33" s="79"/>
      <c r="BLA33" s="79"/>
      <c r="BLB33" s="79"/>
      <c r="BLC33" s="79"/>
      <c r="BLD33" s="79"/>
      <c r="BLE33" s="79"/>
      <c r="BLF33" s="79"/>
      <c r="BLG33" s="79"/>
      <c r="BLH33" s="79"/>
      <c r="BLI33" s="79"/>
      <c r="BLJ33" s="79"/>
      <c r="BLK33" s="79"/>
      <c r="BLL33" s="79"/>
      <c r="BLM33" s="79"/>
      <c r="BLN33" s="79"/>
      <c r="BLO33" s="79"/>
      <c r="BLP33" s="79"/>
      <c r="BLQ33" s="79"/>
      <c r="BLR33" s="79"/>
      <c r="BLS33" s="79"/>
      <c r="BLT33" s="79"/>
      <c r="BLU33" s="79"/>
      <c r="BLV33" s="79"/>
      <c r="BLW33" s="79"/>
      <c r="BLX33" s="79"/>
      <c r="BLY33" s="79"/>
      <c r="BLZ33" s="79"/>
      <c r="BMA33" s="79"/>
      <c r="BMB33" s="79"/>
      <c r="BMC33" s="79"/>
      <c r="BMD33" s="79"/>
      <c r="BME33" s="79"/>
      <c r="BMF33" s="79"/>
      <c r="BMG33" s="79"/>
      <c r="BMH33" s="79"/>
      <c r="BMI33" s="79"/>
      <c r="BMJ33" s="79"/>
      <c r="BMK33" s="79"/>
      <c r="BML33" s="79"/>
      <c r="BMM33" s="79"/>
      <c r="BMN33" s="79"/>
      <c r="BMO33" s="79"/>
      <c r="BMP33" s="79"/>
      <c r="BMQ33" s="79"/>
      <c r="BMR33" s="79"/>
      <c r="BMS33" s="79"/>
      <c r="BMT33" s="79"/>
      <c r="BMU33" s="79"/>
      <c r="BMV33" s="79"/>
      <c r="BMW33" s="79"/>
      <c r="BMX33" s="79"/>
      <c r="BMY33" s="79"/>
      <c r="BMZ33" s="79"/>
      <c r="BNA33" s="79"/>
      <c r="BNB33" s="79"/>
      <c r="BNC33" s="79"/>
      <c r="BND33" s="79"/>
      <c r="BNE33" s="79"/>
      <c r="BNF33" s="79"/>
      <c r="BNG33" s="79"/>
      <c r="BNH33" s="79"/>
      <c r="BNI33" s="79"/>
      <c r="BNJ33" s="79"/>
      <c r="BNK33" s="79"/>
      <c r="BNL33" s="79"/>
      <c r="BNM33" s="79"/>
      <c r="BNN33" s="79"/>
      <c r="BNO33" s="79"/>
      <c r="BNP33" s="79"/>
      <c r="BNQ33" s="79"/>
      <c r="BNR33" s="79"/>
      <c r="BNS33" s="79"/>
      <c r="BNT33" s="79"/>
      <c r="BNU33" s="79"/>
      <c r="BNV33" s="79"/>
      <c r="BNW33" s="79"/>
      <c r="BNX33" s="79"/>
      <c r="BNY33" s="79"/>
      <c r="BNZ33" s="79"/>
      <c r="BOA33" s="79"/>
      <c r="BOB33" s="79"/>
      <c r="BOC33" s="79"/>
      <c r="BOD33" s="79"/>
      <c r="BOE33" s="79"/>
      <c r="BOF33" s="79"/>
      <c r="BOG33" s="79"/>
      <c r="BOH33" s="79"/>
      <c r="BOI33" s="79"/>
      <c r="BOJ33" s="79"/>
      <c r="BOK33" s="79"/>
      <c r="BOL33" s="79"/>
      <c r="BOM33" s="79"/>
      <c r="BON33" s="79"/>
      <c r="BOO33" s="79"/>
      <c r="BOP33" s="79"/>
      <c r="BOQ33" s="79"/>
      <c r="BOR33" s="79"/>
      <c r="BOS33" s="79"/>
      <c r="BOT33" s="79"/>
      <c r="BOU33" s="79"/>
      <c r="BOV33" s="79"/>
      <c r="BOW33" s="79"/>
      <c r="BOX33" s="79"/>
      <c r="BOY33" s="79"/>
      <c r="BOZ33" s="79"/>
      <c r="BPA33" s="79"/>
      <c r="BPB33" s="79"/>
      <c r="BPC33" s="79"/>
      <c r="BPD33" s="79"/>
      <c r="BPE33" s="79"/>
      <c r="BPF33" s="79"/>
      <c r="BPG33" s="79"/>
      <c r="BPH33" s="79"/>
      <c r="BPI33" s="79"/>
      <c r="BPJ33" s="79"/>
      <c r="BPK33" s="79"/>
      <c r="BPL33" s="79"/>
      <c r="BPM33" s="79"/>
      <c r="BPN33" s="79"/>
      <c r="BPO33" s="79"/>
      <c r="BPP33" s="79"/>
      <c r="BPQ33" s="79"/>
      <c r="BPR33" s="79"/>
      <c r="BPS33" s="79"/>
      <c r="BPT33" s="79"/>
      <c r="BPU33" s="79"/>
      <c r="BPV33" s="79"/>
      <c r="BPW33" s="79"/>
      <c r="BPX33" s="79"/>
      <c r="BPY33" s="79"/>
      <c r="BPZ33" s="79"/>
      <c r="BQA33" s="79"/>
      <c r="BQB33" s="79"/>
      <c r="BQC33" s="79"/>
      <c r="BQD33" s="79"/>
      <c r="BQE33" s="79"/>
      <c r="BQF33" s="79"/>
      <c r="BQG33" s="79"/>
      <c r="BQH33" s="79"/>
      <c r="BQI33" s="79"/>
      <c r="BQJ33" s="79"/>
      <c r="BQK33" s="79"/>
      <c r="BQL33" s="79"/>
      <c r="BQM33" s="79"/>
      <c r="BQN33" s="79"/>
      <c r="BQO33" s="79"/>
      <c r="BQP33" s="79"/>
      <c r="BQQ33" s="79"/>
      <c r="BQR33" s="79"/>
      <c r="BQS33" s="79"/>
      <c r="BQT33" s="79"/>
      <c r="BQU33" s="79"/>
      <c r="BQV33" s="79"/>
      <c r="BQW33" s="79"/>
      <c r="BQX33" s="79"/>
      <c r="BQY33" s="79"/>
      <c r="BQZ33" s="79"/>
      <c r="BRA33" s="79"/>
      <c r="BRB33" s="79"/>
      <c r="BRC33" s="79"/>
      <c r="BRD33" s="79"/>
      <c r="BRE33" s="79"/>
      <c r="BRF33" s="79"/>
      <c r="BRG33" s="79"/>
      <c r="BRH33" s="79"/>
      <c r="BRI33" s="79"/>
      <c r="BRJ33" s="79"/>
      <c r="BRK33" s="79"/>
      <c r="BRL33" s="79"/>
      <c r="BRM33" s="79"/>
      <c r="BRN33" s="79"/>
      <c r="BRO33" s="79"/>
      <c r="BRP33" s="79"/>
      <c r="BRQ33" s="79"/>
      <c r="BRR33" s="79"/>
      <c r="BRS33" s="79"/>
      <c r="BRT33" s="79"/>
      <c r="BRU33" s="79"/>
      <c r="BRV33" s="79"/>
      <c r="BRW33" s="79"/>
      <c r="BRX33" s="79"/>
      <c r="BRY33" s="79"/>
      <c r="BRZ33" s="79"/>
      <c r="BSA33" s="79"/>
      <c r="BSB33" s="79"/>
      <c r="BSC33" s="79"/>
      <c r="BSD33" s="79"/>
      <c r="BSE33" s="79"/>
      <c r="BSF33" s="79"/>
      <c r="BSG33" s="79"/>
      <c r="BSH33" s="79"/>
      <c r="BSI33" s="79"/>
      <c r="BSJ33" s="79"/>
      <c r="BSK33" s="79"/>
      <c r="BSL33" s="79"/>
      <c r="BSM33" s="79"/>
      <c r="BSN33" s="79"/>
      <c r="BSO33" s="79"/>
      <c r="BSP33" s="79"/>
      <c r="BSQ33" s="79"/>
      <c r="BSR33" s="79"/>
      <c r="BSS33" s="79"/>
      <c r="BST33" s="79"/>
      <c r="BSU33" s="79"/>
      <c r="BSV33" s="79"/>
      <c r="BSW33" s="79"/>
      <c r="BSX33" s="79"/>
      <c r="BSY33" s="79"/>
      <c r="BSZ33" s="79"/>
      <c r="BTA33" s="79"/>
      <c r="BTB33" s="79"/>
      <c r="BTC33" s="79"/>
      <c r="BTD33" s="79"/>
      <c r="BTE33" s="79"/>
      <c r="BTF33" s="79"/>
      <c r="BTG33" s="79"/>
      <c r="BTH33" s="79"/>
      <c r="BTI33" s="79"/>
      <c r="BTJ33" s="79"/>
      <c r="BTK33" s="79"/>
      <c r="BTL33" s="79"/>
      <c r="BTM33" s="79"/>
      <c r="BTN33" s="79"/>
      <c r="BTO33" s="79"/>
      <c r="BTP33" s="79"/>
      <c r="BTQ33" s="79"/>
      <c r="BTR33" s="79"/>
      <c r="BTS33" s="79"/>
      <c r="BTT33" s="79"/>
      <c r="BTU33" s="79"/>
      <c r="BTV33" s="79"/>
      <c r="BTW33" s="79"/>
      <c r="BTX33" s="79"/>
      <c r="BTY33" s="79"/>
      <c r="BTZ33" s="79"/>
      <c r="BUA33" s="79"/>
      <c r="BUB33" s="79"/>
      <c r="BUC33" s="79"/>
      <c r="BUD33" s="79"/>
      <c r="BUE33" s="79"/>
      <c r="BUF33" s="79"/>
      <c r="BUG33" s="79"/>
      <c r="BUH33" s="79"/>
      <c r="BUI33" s="79"/>
      <c r="BUJ33" s="79"/>
      <c r="BUK33" s="79"/>
      <c r="BUL33" s="79"/>
      <c r="BUM33" s="79"/>
      <c r="BUN33" s="79"/>
      <c r="BUO33" s="79"/>
      <c r="BUP33" s="79"/>
      <c r="BUQ33" s="79"/>
      <c r="BUR33" s="79"/>
      <c r="BUS33" s="79"/>
      <c r="BUT33" s="79"/>
      <c r="BUU33" s="79"/>
      <c r="BUV33" s="79"/>
      <c r="BUW33" s="79"/>
      <c r="BUX33" s="79"/>
      <c r="BUY33" s="79"/>
      <c r="BUZ33" s="79"/>
      <c r="BVA33" s="79"/>
      <c r="BVB33" s="79"/>
      <c r="BVC33" s="79"/>
      <c r="BVD33" s="79"/>
      <c r="BVE33" s="79"/>
      <c r="BVF33" s="79"/>
      <c r="BVG33" s="79"/>
      <c r="BVH33" s="79"/>
      <c r="BVI33" s="79"/>
      <c r="BVJ33" s="79"/>
      <c r="BVK33" s="79"/>
      <c r="BVL33" s="79"/>
      <c r="BVM33" s="79"/>
      <c r="BVN33" s="79"/>
      <c r="BVO33" s="79"/>
      <c r="BVP33" s="79"/>
      <c r="BVQ33" s="79"/>
      <c r="BVR33" s="79"/>
      <c r="BVS33" s="79"/>
      <c r="BVT33" s="79"/>
      <c r="BVU33" s="79"/>
      <c r="BVV33" s="79"/>
      <c r="BVW33" s="79"/>
      <c r="BVX33" s="79"/>
      <c r="BVY33" s="79"/>
      <c r="BVZ33" s="79"/>
      <c r="BWA33" s="79"/>
      <c r="BWB33" s="79"/>
      <c r="BWC33" s="79"/>
      <c r="BWD33" s="79"/>
      <c r="BWE33" s="79"/>
      <c r="BWF33" s="79"/>
      <c r="BWG33" s="79"/>
      <c r="BWH33" s="79"/>
      <c r="BWI33" s="79"/>
      <c r="BWJ33" s="79"/>
      <c r="BWK33" s="79"/>
      <c r="BWL33" s="79"/>
      <c r="BWM33" s="79"/>
      <c r="BWN33" s="79"/>
      <c r="BWO33" s="79"/>
      <c r="BWP33" s="79"/>
      <c r="BWQ33" s="79"/>
      <c r="BWR33" s="79"/>
      <c r="BWS33" s="79"/>
      <c r="BWT33" s="79"/>
      <c r="BWU33" s="79"/>
      <c r="BWV33" s="79"/>
      <c r="BWW33" s="79"/>
      <c r="BWX33" s="79"/>
      <c r="BWY33" s="79"/>
      <c r="BWZ33" s="79"/>
      <c r="BXA33" s="79"/>
      <c r="BXB33" s="79"/>
      <c r="BXC33" s="79"/>
      <c r="BXD33" s="79"/>
      <c r="BXE33" s="79"/>
      <c r="BXF33" s="79"/>
      <c r="BXG33" s="79"/>
      <c r="BXH33" s="79"/>
      <c r="BXI33" s="79"/>
      <c r="BXJ33" s="79"/>
      <c r="BXK33" s="79"/>
      <c r="BXL33" s="79"/>
      <c r="BXM33" s="79"/>
      <c r="BXN33" s="79"/>
      <c r="BXO33" s="79"/>
      <c r="BXP33" s="79"/>
      <c r="BXQ33" s="79"/>
      <c r="BXR33" s="79"/>
      <c r="BXS33" s="79"/>
      <c r="BXT33" s="79"/>
      <c r="BXU33" s="79"/>
      <c r="BXV33" s="79"/>
      <c r="BXW33" s="79"/>
      <c r="BXX33" s="79"/>
      <c r="BXY33" s="79"/>
      <c r="BXZ33" s="79"/>
      <c r="BYA33" s="79"/>
      <c r="BYB33" s="79"/>
      <c r="BYC33" s="79"/>
      <c r="BYD33" s="79"/>
      <c r="BYE33" s="79"/>
      <c r="BYF33" s="79"/>
      <c r="BYG33" s="79"/>
      <c r="BYH33" s="79"/>
      <c r="BYI33" s="79"/>
      <c r="BYJ33" s="79"/>
      <c r="BYK33" s="79"/>
      <c r="BYL33" s="79"/>
      <c r="BYM33" s="79"/>
      <c r="BYN33" s="79"/>
      <c r="BYO33" s="79"/>
      <c r="BYP33" s="79"/>
      <c r="BYQ33" s="79"/>
      <c r="BYR33" s="79"/>
      <c r="BYS33" s="79"/>
      <c r="BYT33" s="79"/>
      <c r="BYU33" s="79"/>
      <c r="BYV33" s="79"/>
      <c r="BYW33" s="79"/>
      <c r="BYX33" s="79"/>
      <c r="BYY33" s="79"/>
      <c r="BYZ33" s="79"/>
      <c r="BZA33" s="79"/>
      <c r="BZB33" s="79"/>
      <c r="BZC33" s="79"/>
      <c r="BZD33" s="79"/>
      <c r="BZE33" s="79"/>
      <c r="BZF33" s="79"/>
      <c r="BZG33" s="79"/>
      <c r="BZH33" s="79"/>
      <c r="BZI33" s="79"/>
      <c r="BZJ33" s="79"/>
      <c r="BZK33" s="79"/>
      <c r="BZL33" s="79"/>
      <c r="BZM33" s="79"/>
      <c r="BZN33" s="79"/>
      <c r="BZO33" s="79"/>
      <c r="BZP33" s="79"/>
      <c r="BZQ33" s="79"/>
      <c r="BZR33" s="79"/>
      <c r="BZS33" s="79"/>
      <c r="BZT33" s="79"/>
      <c r="BZU33" s="79"/>
      <c r="BZV33" s="79"/>
      <c r="BZW33" s="79"/>
      <c r="BZX33" s="79"/>
      <c r="BZY33" s="79"/>
      <c r="BZZ33" s="79"/>
      <c r="CAA33" s="79"/>
      <c r="CAB33" s="79"/>
      <c r="CAC33" s="79"/>
      <c r="CAD33" s="79"/>
      <c r="CAE33" s="79"/>
      <c r="CAF33" s="79"/>
      <c r="CAG33" s="79"/>
      <c r="CAH33" s="79"/>
      <c r="CAI33" s="79"/>
      <c r="CAJ33" s="79"/>
      <c r="CAK33" s="79"/>
      <c r="CAL33" s="79"/>
      <c r="CAM33" s="79"/>
      <c r="CAN33" s="79"/>
      <c r="CAO33" s="79"/>
      <c r="CAP33" s="79"/>
      <c r="CAQ33" s="79"/>
      <c r="CAR33" s="79"/>
      <c r="CAS33" s="79"/>
      <c r="CAT33" s="79"/>
      <c r="CAU33" s="79"/>
      <c r="CAV33" s="79"/>
      <c r="CAW33" s="79"/>
      <c r="CAX33" s="79"/>
      <c r="CAY33" s="79"/>
      <c r="CAZ33" s="79"/>
      <c r="CBA33" s="79"/>
      <c r="CBB33" s="79"/>
      <c r="CBC33" s="79"/>
      <c r="CBD33" s="79"/>
      <c r="CBE33" s="79"/>
      <c r="CBF33" s="79"/>
      <c r="CBG33" s="79"/>
      <c r="CBH33" s="79"/>
      <c r="CBI33" s="79"/>
      <c r="CBJ33" s="79"/>
      <c r="CBK33" s="79"/>
      <c r="CBL33" s="79"/>
      <c r="CBM33" s="79"/>
      <c r="CBN33" s="79"/>
      <c r="CBO33" s="79"/>
      <c r="CBP33" s="79"/>
      <c r="CBQ33" s="79"/>
      <c r="CBR33" s="79"/>
      <c r="CBS33" s="79"/>
      <c r="CBT33" s="79"/>
      <c r="CBU33" s="79"/>
      <c r="CBV33" s="79"/>
      <c r="CBW33" s="79"/>
      <c r="CBX33" s="79"/>
      <c r="CBY33" s="79"/>
      <c r="CBZ33" s="79"/>
      <c r="CCA33" s="79"/>
      <c r="CCB33" s="79"/>
      <c r="CCC33" s="79"/>
      <c r="CCD33" s="79"/>
      <c r="CCE33" s="79"/>
      <c r="CCF33" s="79"/>
      <c r="CCG33" s="79"/>
      <c r="CCH33" s="79"/>
      <c r="CCI33" s="79"/>
      <c r="CCJ33" s="79"/>
      <c r="CCK33" s="79"/>
      <c r="CCL33" s="79"/>
      <c r="CCM33" s="79"/>
      <c r="CCN33" s="79"/>
      <c r="CCO33" s="79"/>
      <c r="CCP33" s="79"/>
      <c r="CCQ33" s="79"/>
      <c r="CCR33" s="79"/>
      <c r="CCS33" s="79"/>
      <c r="CCT33" s="79"/>
      <c r="CCU33" s="79"/>
      <c r="CCV33" s="79"/>
      <c r="CCW33" s="79"/>
      <c r="CCX33" s="79"/>
      <c r="CCY33" s="79"/>
      <c r="CCZ33" s="79"/>
      <c r="CDA33" s="79"/>
      <c r="CDB33" s="79"/>
      <c r="CDC33" s="79"/>
      <c r="CDD33" s="79"/>
      <c r="CDE33" s="79"/>
      <c r="CDF33" s="79"/>
      <c r="CDG33" s="79"/>
      <c r="CDH33" s="79"/>
      <c r="CDI33" s="79"/>
      <c r="CDJ33" s="79"/>
      <c r="CDK33" s="79"/>
      <c r="CDL33" s="79"/>
      <c r="CDM33" s="79"/>
      <c r="CDN33" s="79"/>
      <c r="CDO33" s="79"/>
      <c r="CDP33" s="79"/>
      <c r="CDQ33" s="79"/>
      <c r="CDR33" s="79"/>
      <c r="CDS33" s="79"/>
      <c r="CDT33" s="79"/>
      <c r="CDU33" s="79"/>
      <c r="CDV33" s="79"/>
      <c r="CDW33" s="79"/>
      <c r="CDX33" s="79"/>
      <c r="CDY33" s="79"/>
      <c r="CDZ33" s="79"/>
      <c r="CEA33" s="79"/>
      <c r="CEB33" s="79"/>
      <c r="CEC33" s="79"/>
      <c r="CED33" s="79"/>
      <c r="CEE33" s="79"/>
      <c r="CEF33" s="79"/>
      <c r="CEG33" s="79"/>
      <c r="CEH33" s="79"/>
      <c r="CEI33" s="79"/>
      <c r="CEJ33" s="79"/>
      <c r="CEK33" s="79"/>
      <c r="CEL33" s="79"/>
      <c r="CEM33" s="79"/>
      <c r="CEN33" s="79"/>
      <c r="CEO33" s="79"/>
      <c r="CEP33" s="79"/>
      <c r="CEQ33" s="79"/>
      <c r="CER33" s="79"/>
      <c r="CES33" s="79"/>
      <c r="CET33" s="79"/>
      <c r="CEU33" s="79"/>
      <c r="CEV33" s="79"/>
      <c r="CEW33" s="79"/>
      <c r="CEX33" s="79"/>
      <c r="CEY33" s="79"/>
      <c r="CEZ33" s="79"/>
      <c r="CFA33" s="79"/>
      <c r="CFB33" s="79"/>
      <c r="CFC33" s="79"/>
      <c r="CFD33" s="79"/>
      <c r="CFE33" s="79"/>
      <c r="CFF33" s="79"/>
      <c r="CFG33" s="79"/>
      <c r="CFH33" s="79"/>
      <c r="CFI33" s="79"/>
      <c r="CFJ33" s="79"/>
      <c r="CFK33" s="79"/>
      <c r="CFL33" s="79"/>
      <c r="CFM33" s="79"/>
      <c r="CFN33" s="79"/>
      <c r="CFO33" s="79"/>
      <c r="CFP33" s="79"/>
      <c r="CFQ33" s="79"/>
      <c r="CFR33" s="79"/>
      <c r="CFS33" s="79"/>
      <c r="CFT33" s="79"/>
      <c r="CFU33" s="79"/>
      <c r="CFV33" s="79"/>
      <c r="CFW33" s="79"/>
      <c r="CFX33" s="79"/>
      <c r="CFY33" s="79"/>
      <c r="CFZ33" s="79"/>
      <c r="CGA33" s="79"/>
      <c r="CGB33" s="79"/>
      <c r="CGC33" s="79"/>
      <c r="CGD33" s="79"/>
      <c r="CGE33" s="79"/>
      <c r="CGF33" s="79"/>
      <c r="CGG33" s="79"/>
      <c r="CGH33" s="79"/>
      <c r="CGI33" s="79"/>
      <c r="CGJ33" s="79"/>
      <c r="CGK33" s="79"/>
      <c r="CGL33" s="79"/>
      <c r="CGM33" s="79"/>
      <c r="CGN33" s="79"/>
      <c r="CGO33" s="79"/>
      <c r="CGP33" s="79"/>
      <c r="CGQ33" s="79"/>
      <c r="CGR33" s="79"/>
      <c r="CGS33" s="79"/>
      <c r="CGT33" s="79"/>
      <c r="CGU33" s="79"/>
      <c r="CGV33" s="79"/>
      <c r="CGW33" s="79"/>
      <c r="CGX33" s="79"/>
      <c r="CGY33" s="79"/>
      <c r="CGZ33" s="79"/>
      <c r="CHA33" s="79"/>
      <c r="CHB33" s="79"/>
      <c r="CHC33" s="79"/>
      <c r="CHD33" s="79"/>
      <c r="CHE33" s="79"/>
      <c r="CHF33" s="79"/>
      <c r="CHG33" s="79"/>
      <c r="CHH33" s="79"/>
      <c r="CHI33" s="79"/>
      <c r="CHJ33" s="79"/>
      <c r="CHK33" s="79"/>
      <c r="CHL33" s="79"/>
      <c r="CHM33" s="79"/>
      <c r="CHN33" s="79"/>
      <c r="CHO33" s="79"/>
      <c r="CHP33" s="79"/>
      <c r="CHQ33" s="79"/>
      <c r="CHR33" s="79"/>
      <c r="CHS33" s="79"/>
      <c r="CHT33" s="79"/>
      <c r="CHU33" s="79"/>
      <c r="CHV33" s="79"/>
      <c r="CHW33" s="79"/>
      <c r="CHX33" s="79"/>
      <c r="CHY33" s="79"/>
      <c r="CHZ33" s="79"/>
      <c r="CIA33" s="79"/>
      <c r="CIB33" s="79"/>
      <c r="CIC33" s="79"/>
      <c r="CID33" s="79"/>
      <c r="CIE33" s="79"/>
      <c r="CIF33" s="79"/>
      <c r="CIG33" s="79"/>
      <c r="CIH33" s="79"/>
      <c r="CII33" s="79"/>
      <c r="CIJ33" s="79"/>
      <c r="CIK33" s="79"/>
      <c r="CIL33" s="79"/>
      <c r="CIM33" s="79"/>
      <c r="CIN33" s="79"/>
      <c r="CIO33" s="79"/>
      <c r="CIP33" s="79"/>
      <c r="CIQ33" s="79"/>
      <c r="CIR33" s="79"/>
      <c r="CIS33" s="79"/>
      <c r="CIT33" s="79"/>
      <c r="CIU33" s="79"/>
      <c r="CIV33" s="79"/>
      <c r="CIW33" s="79"/>
      <c r="CIX33" s="79"/>
      <c r="CIY33" s="79"/>
      <c r="CIZ33" s="79"/>
      <c r="CJA33" s="79"/>
      <c r="CJB33" s="79"/>
      <c r="CJC33" s="79"/>
      <c r="CJD33" s="79"/>
      <c r="CJE33" s="79"/>
      <c r="CJF33" s="79"/>
      <c r="CJG33" s="79"/>
      <c r="CJH33" s="79"/>
      <c r="CJI33" s="79"/>
      <c r="CJJ33" s="79"/>
      <c r="CJK33" s="79"/>
      <c r="CJL33" s="79"/>
      <c r="CJM33" s="79"/>
      <c r="CJN33" s="79"/>
      <c r="CJO33" s="79"/>
      <c r="CJP33" s="79"/>
      <c r="CJQ33" s="79"/>
      <c r="CJR33" s="79"/>
      <c r="CJS33" s="79"/>
      <c r="CJT33" s="79"/>
      <c r="CJU33" s="79"/>
      <c r="CJV33" s="79"/>
      <c r="CJW33" s="79"/>
      <c r="CJX33" s="79"/>
      <c r="CJY33" s="79"/>
      <c r="CJZ33" s="79"/>
      <c r="CKA33" s="79"/>
      <c r="CKB33" s="79"/>
      <c r="CKC33" s="79"/>
      <c r="CKD33" s="79"/>
      <c r="CKE33" s="79"/>
      <c r="CKF33" s="79"/>
      <c r="CKG33" s="79"/>
      <c r="CKH33" s="79"/>
      <c r="CKI33" s="79"/>
      <c r="CKJ33" s="79"/>
      <c r="CKK33" s="79"/>
      <c r="CKL33" s="79"/>
      <c r="CKM33" s="79"/>
      <c r="CKN33" s="79"/>
      <c r="CKO33" s="79"/>
      <c r="CKP33" s="79"/>
      <c r="CKQ33" s="79"/>
      <c r="CKR33" s="79"/>
      <c r="CKS33" s="79"/>
      <c r="CKT33" s="79"/>
      <c r="CKU33" s="79"/>
      <c r="CKV33" s="79"/>
      <c r="CKW33" s="79"/>
      <c r="CKX33" s="79"/>
      <c r="CKY33" s="79"/>
      <c r="CKZ33" s="79"/>
      <c r="CLA33" s="79"/>
      <c r="CLB33" s="79"/>
      <c r="CLC33" s="79"/>
      <c r="CLD33" s="79"/>
      <c r="CLE33" s="79"/>
      <c r="CLF33" s="79"/>
      <c r="CLG33" s="79"/>
      <c r="CLH33" s="79"/>
      <c r="CLI33" s="79"/>
      <c r="CLJ33" s="79"/>
      <c r="CLK33" s="79"/>
      <c r="CLL33" s="79"/>
      <c r="CLM33" s="79"/>
      <c r="CLN33" s="79"/>
      <c r="CLO33" s="79"/>
      <c r="CLP33" s="79"/>
      <c r="CLQ33" s="79"/>
      <c r="CLR33" s="79"/>
      <c r="CLS33" s="79"/>
      <c r="CLT33" s="79"/>
      <c r="CLU33" s="79"/>
      <c r="CLV33" s="79"/>
      <c r="CLW33" s="79"/>
      <c r="CLX33" s="79"/>
      <c r="CLY33" s="79"/>
      <c r="CLZ33" s="79"/>
      <c r="CMA33" s="79"/>
      <c r="CMB33" s="79"/>
      <c r="CMC33" s="79"/>
      <c r="CMD33" s="79"/>
      <c r="CME33" s="79"/>
      <c r="CMF33" s="79"/>
      <c r="CMG33" s="79"/>
      <c r="CMH33" s="79"/>
      <c r="CMI33" s="79"/>
      <c r="CMJ33" s="79"/>
      <c r="CMK33" s="79"/>
      <c r="CML33" s="79"/>
      <c r="CMM33" s="79"/>
      <c r="CMN33" s="79"/>
      <c r="CMO33" s="79"/>
      <c r="CMP33" s="79"/>
      <c r="CMQ33" s="79"/>
      <c r="CMR33" s="79"/>
      <c r="CMS33" s="79"/>
      <c r="CMT33" s="79"/>
      <c r="CMU33" s="79"/>
      <c r="CMV33" s="79"/>
      <c r="CMW33" s="79"/>
      <c r="CMX33" s="79"/>
      <c r="CMY33" s="79"/>
      <c r="CMZ33" s="79"/>
      <c r="CNA33" s="79"/>
      <c r="CNB33" s="79"/>
      <c r="CNC33" s="79"/>
      <c r="CND33" s="79"/>
      <c r="CNE33" s="79"/>
      <c r="CNF33" s="79"/>
      <c r="CNG33" s="79"/>
      <c r="CNH33" s="79"/>
      <c r="CNI33" s="79"/>
      <c r="CNJ33" s="79"/>
      <c r="CNK33" s="79"/>
      <c r="CNL33" s="79"/>
      <c r="CNM33" s="79"/>
      <c r="CNN33" s="79"/>
      <c r="CNO33" s="79"/>
      <c r="CNP33" s="79"/>
      <c r="CNQ33" s="79"/>
      <c r="CNR33" s="79"/>
      <c r="CNS33" s="79"/>
      <c r="CNT33" s="79"/>
      <c r="CNU33" s="79"/>
      <c r="CNV33" s="79"/>
      <c r="CNW33" s="79"/>
      <c r="CNX33" s="79"/>
      <c r="CNY33" s="79"/>
      <c r="CNZ33" s="79"/>
      <c r="COA33" s="79"/>
      <c r="COB33" s="79"/>
      <c r="COC33" s="79"/>
      <c r="COD33" s="79"/>
      <c r="COE33" s="79"/>
      <c r="COF33" s="79"/>
      <c r="COG33" s="79"/>
      <c r="COH33" s="79"/>
      <c r="COI33" s="79"/>
      <c r="COJ33" s="79"/>
      <c r="COK33" s="79"/>
      <c r="COL33" s="79"/>
      <c r="COM33" s="79"/>
      <c r="CON33" s="79"/>
      <c r="COO33" s="79"/>
      <c r="COP33" s="79"/>
      <c r="COQ33" s="79"/>
      <c r="COR33" s="79"/>
      <c r="COS33" s="79"/>
      <c r="COT33" s="79"/>
      <c r="COU33" s="79"/>
      <c r="COV33" s="79"/>
      <c r="COW33" s="79"/>
      <c r="COX33" s="79"/>
      <c r="COY33" s="79"/>
      <c r="COZ33" s="79"/>
      <c r="CPA33" s="79"/>
      <c r="CPB33" s="79"/>
      <c r="CPC33" s="79"/>
      <c r="CPD33" s="79"/>
      <c r="CPE33" s="79"/>
      <c r="CPF33" s="79"/>
      <c r="CPG33" s="79"/>
      <c r="CPH33" s="79"/>
      <c r="CPI33" s="79"/>
      <c r="CPJ33" s="79"/>
      <c r="CPK33" s="79"/>
      <c r="CPL33" s="79"/>
      <c r="CPM33" s="79"/>
      <c r="CPN33" s="79"/>
      <c r="CPO33" s="79"/>
      <c r="CPP33" s="79"/>
      <c r="CPQ33" s="79"/>
      <c r="CPR33" s="79"/>
      <c r="CPS33" s="79"/>
      <c r="CPT33" s="79"/>
      <c r="CPU33" s="79"/>
      <c r="CPV33" s="79"/>
      <c r="CPW33" s="79"/>
      <c r="CPX33" s="79"/>
      <c r="CPY33" s="79"/>
      <c r="CPZ33" s="79"/>
      <c r="CQA33" s="79"/>
      <c r="CQB33" s="79"/>
      <c r="CQC33" s="79"/>
      <c r="CQD33" s="79"/>
      <c r="CQE33" s="79"/>
      <c r="CQF33" s="79"/>
      <c r="CQG33" s="79"/>
      <c r="CQH33" s="79"/>
      <c r="CQI33" s="79"/>
      <c r="CQJ33" s="79"/>
      <c r="CQK33" s="79"/>
      <c r="CQL33" s="79"/>
      <c r="CQM33" s="79"/>
      <c r="CQN33" s="79"/>
      <c r="CQO33" s="79"/>
      <c r="CQP33" s="79"/>
      <c r="CQQ33" s="79"/>
      <c r="CQR33" s="79"/>
      <c r="CQS33" s="79"/>
      <c r="CQT33" s="79"/>
      <c r="CQU33" s="79"/>
      <c r="CQV33" s="79"/>
      <c r="CQW33" s="79"/>
      <c r="CQX33" s="79"/>
      <c r="CQY33" s="79"/>
      <c r="CQZ33" s="79"/>
      <c r="CRA33" s="79"/>
      <c r="CRB33" s="79"/>
      <c r="CRC33" s="79"/>
      <c r="CRD33" s="79"/>
      <c r="CRE33" s="79"/>
      <c r="CRF33" s="79"/>
      <c r="CRG33" s="79"/>
      <c r="CRH33" s="79"/>
      <c r="CRI33" s="79"/>
      <c r="CRJ33" s="79"/>
      <c r="CRK33" s="79"/>
      <c r="CRL33" s="79"/>
      <c r="CRM33" s="79"/>
      <c r="CRN33" s="79"/>
      <c r="CRO33" s="79"/>
      <c r="CRP33" s="79"/>
      <c r="CRQ33" s="79"/>
      <c r="CRR33" s="79"/>
      <c r="CRS33" s="79"/>
      <c r="CRT33" s="79"/>
      <c r="CRU33" s="79"/>
      <c r="CRV33" s="79"/>
      <c r="CRW33" s="79"/>
      <c r="CRX33" s="79"/>
      <c r="CRY33" s="79"/>
      <c r="CRZ33" s="79"/>
      <c r="CSA33" s="79"/>
      <c r="CSB33" s="79"/>
      <c r="CSC33" s="79"/>
      <c r="CSD33" s="79"/>
      <c r="CSE33" s="79"/>
      <c r="CSF33" s="79"/>
      <c r="CSG33" s="79"/>
      <c r="CSH33" s="79"/>
      <c r="CSI33" s="79"/>
      <c r="CSJ33" s="79"/>
      <c r="CSK33" s="79"/>
      <c r="CSL33" s="79"/>
      <c r="CSM33" s="79"/>
      <c r="CSN33" s="79"/>
      <c r="CSO33" s="79"/>
      <c r="CSP33" s="79"/>
      <c r="CSQ33" s="79"/>
      <c r="CSR33" s="79"/>
      <c r="CSS33" s="79"/>
      <c r="CST33" s="79"/>
      <c r="CSU33" s="79"/>
      <c r="CSV33" s="79"/>
      <c r="CSW33" s="79"/>
      <c r="CSX33" s="79"/>
      <c r="CSY33" s="79"/>
      <c r="CSZ33" s="79"/>
      <c r="CTA33" s="79"/>
      <c r="CTB33" s="79"/>
      <c r="CTC33" s="79"/>
      <c r="CTD33" s="79"/>
      <c r="CTE33" s="79"/>
      <c r="CTF33" s="79"/>
      <c r="CTG33" s="79"/>
      <c r="CTH33" s="79"/>
      <c r="CTI33" s="79"/>
      <c r="CTJ33" s="79"/>
      <c r="CTK33" s="79"/>
      <c r="CTL33" s="79"/>
      <c r="CTM33" s="79"/>
      <c r="CTN33" s="79"/>
      <c r="CTO33" s="79"/>
      <c r="CTP33" s="79"/>
      <c r="CTQ33" s="79"/>
      <c r="CTR33" s="79"/>
      <c r="CTS33" s="79"/>
      <c r="CTT33" s="79"/>
      <c r="CTU33" s="79"/>
      <c r="CTV33" s="79"/>
      <c r="CTW33" s="79"/>
      <c r="CTX33" s="79"/>
      <c r="CTY33" s="79"/>
      <c r="CTZ33" s="79"/>
      <c r="CUA33" s="79"/>
      <c r="CUB33" s="79"/>
      <c r="CUC33" s="79"/>
      <c r="CUD33" s="79"/>
      <c r="CUE33" s="79"/>
      <c r="CUF33" s="79"/>
      <c r="CUG33" s="79"/>
      <c r="CUH33" s="79"/>
      <c r="CUI33" s="79"/>
      <c r="CUJ33" s="79"/>
      <c r="CUK33" s="79"/>
      <c r="CUL33" s="79"/>
      <c r="CUM33" s="79"/>
      <c r="CUN33" s="79"/>
      <c r="CUO33" s="79"/>
      <c r="CUP33" s="79"/>
      <c r="CUQ33" s="79"/>
      <c r="CUR33" s="79"/>
      <c r="CUS33" s="79"/>
      <c r="CUT33" s="79"/>
      <c r="CUU33" s="79"/>
      <c r="CUV33" s="79"/>
      <c r="CUW33" s="79"/>
      <c r="CUX33" s="79"/>
      <c r="CUY33" s="79"/>
      <c r="CUZ33" s="79"/>
      <c r="CVA33" s="79"/>
      <c r="CVB33" s="79"/>
      <c r="CVC33" s="79"/>
      <c r="CVD33" s="79"/>
      <c r="CVE33" s="79"/>
      <c r="CVF33" s="79"/>
      <c r="CVG33" s="79"/>
      <c r="CVH33" s="79"/>
      <c r="CVI33" s="79"/>
      <c r="CVJ33" s="79"/>
      <c r="CVK33" s="79"/>
      <c r="CVL33" s="79"/>
      <c r="CVM33" s="79"/>
      <c r="CVN33" s="79"/>
      <c r="CVO33" s="79"/>
      <c r="CVP33" s="79"/>
      <c r="CVQ33" s="79"/>
      <c r="CVR33" s="79"/>
      <c r="CVS33" s="79"/>
      <c r="CVT33" s="79"/>
      <c r="CVU33" s="79"/>
      <c r="CVV33" s="79"/>
      <c r="CVW33" s="79"/>
      <c r="CVX33" s="79"/>
      <c r="CVY33" s="79"/>
      <c r="CVZ33" s="79"/>
      <c r="CWA33" s="79"/>
      <c r="CWB33" s="79"/>
      <c r="CWC33" s="79"/>
      <c r="CWD33" s="79"/>
      <c r="CWE33" s="79"/>
      <c r="CWF33" s="79"/>
      <c r="CWG33" s="79"/>
      <c r="CWH33" s="79"/>
      <c r="CWI33" s="79"/>
      <c r="CWJ33" s="79"/>
      <c r="CWK33" s="79"/>
      <c r="CWL33" s="79"/>
      <c r="CWM33" s="79"/>
      <c r="CWN33" s="79"/>
      <c r="CWO33" s="79"/>
      <c r="CWP33" s="79"/>
      <c r="CWQ33" s="79"/>
      <c r="CWR33" s="79"/>
      <c r="CWS33" s="79"/>
      <c r="CWT33" s="79"/>
      <c r="CWU33" s="79"/>
      <c r="CWV33" s="79"/>
      <c r="CWW33" s="79"/>
      <c r="CWX33" s="79"/>
      <c r="CWY33" s="79"/>
      <c r="CWZ33" s="79"/>
      <c r="CXA33" s="79"/>
      <c r="CXB33" s="79"/>
      <c r="CXC33" s="79"/>
      <c r="CXD33" s="79"/>
      <c r="CXE33" s="79"/>
      <c r="CXF33" s="79"/>
      <c r="CXG33" s="79"/>
      <c r="CXH33" s="79"/>
      <c r="CXI33" s="79"/>
      <c r="CXJ33" s="79"/>
      <c r="CXK33" s="79"/>
      <c r="CXL33" s="79"/>
      <c r="CXM33" s="79"/>
      <c r="CXN33" s="79"/>
      <c r="CXO33" s="79"/>
      <c r="CXP33" s="79"/>
      <c r="CXQ33" s="79"/>
      <c r="CXR33" s="79"/>
      <c r="CXS33" s="79"/>
      <c r="CXT33" s="79"/>
      <c r="CXU33" s="79"/>
      <c r="CXV33" s="79"/>
      <c r="CXW33" s="79"/>
      <c r="CXX33" s="79"/>
      <c r="CXY33" s="79"/>
      <c r="CXZ33" s="79"/>
      <c r="CYA33" s="79"/>
      <c r="CYB33" s="79"/>
      <c r="CYC33" s="79"/>
      <c r="CYD33" s="79"/>
      <c r="CYE33" s="79"/>
      <c r="CYF33" s="79"/>
      <c r="CYG33" s="79"/>
      <c r="CYH33" s="79"/>
      <c r="CYI33" s="79"/>
      <c r="CYJ33" s="79"/>
      <c r="CYK33" s="79"/>
      <c r="CYL33" s="79"/>
      <c r="CYM33" s="79"/>
      <c r="CYN33" s="79"/>
      <c r="CYO33" s="79"/>
      <c r="CYP33" s="79"/>
      <c r="CYQ33" s="79"/>
      <c r="CYR33" s="79"/>
      <c r="CYS33" s="79"/>
      <c r="CYT33" s="79"/>
      <c r="CYU33" s="79"/>
      <c r="CYV33" s="79"/>
      <c r="CYW33" s="79"/>
      <c r="CYX33" s="79"/>
      <c r="CYY33" s="79"/>
      <c r="CYZ33" s="79"/>
      <c r="CZA33" s="79"/>
      <c r="CZB33" s="79"/>
      <c r="CZC33" s="79"/>
      <c r="CZD33" s="79"/>
      <c r="CZE33" s="79"/>
      <c r="CZF33" s="79"/>
      <c r="CZG33" s="79"/>
      <c r="CZH33" s="79"/>
      <c r="CZI33" s="79"/>
      <c r="CZJ33" s="79"/>
      <c r="CZK33" s="79"/>
      <c r="CZL33" s="79"/>
      <c r="CZM33" s="79"/>
      <c r="CZN33" s="79"/>
      <c r="CZO33" s="79"/>
      <c r="CZP33" s="79"/>
      <c r="CZQ33" s="79"/>
      <c r="CZR33" s="79"/>
      <c r="CZS33" s="79"/>
      <c r="CZT33" s="79"/>
      <c r="CZU33" s="79"/>
      <c r="CZV33" s="79"/>
      <c r="CZW33" s="79"/>
      <c r="CZX33" s="79"/>
      <c r="CZY33" s="79"/>
      <c r="CZZ33" s="79"/>
      <c r="DAA33" s="79"/>
      <c r="DAB33" s="79"/>
      <c r="DAC33" s="79"/>
      <c r="DAD33" s="79"/>
      <c r="DAE33" s="79"/>
      <c r="DAF33" s="79"/>
      <c r="DAG33" s="79"/>
      <c r="DAH33" s="79"/>
      <c r="DAI33" s="79"/>
      <c r="DAJ33" s="79"/>
      <c r="DAK33" s="79"/>
      <c r="DAL33" s="79"/>
      <c r="DAM33" s="79"/>
      <c r="DAN33" s="79"/>
      <c r="DAO33" s="79"/>
      <c r="DAP33" s="79"/>
      <c r="DAQ33" s="79"/>
      <c r="DAR33" s="79"/>
      <c r="DAS33" s="79"/>
      <c r="DAT33" s="79"/>
      <c r="DAU33" s="79"/>
      <c r="DAV33" s="79"/>
      <c r="DAW33" s="79"/>
      <c r="DAX33" s="79"/>
      <c r="DAY33" s="79"/>
      <c r="DAZ33" s="79"/>
      <c r="DBA33" s="79"/>
      <c r="DBB33" s="79"/>
      <c r="DBC33" s="79"/>
      <c r="DBD33" s="79"/>
      <c r="DBE33" s="79"/>
      <c r="DBF33" s="79"/>
      <c r="DBG33" s="79"/>
      <c r="DBH33" s="79"/>
      <c r="DBI33" s="79"/>
      <c r="DBJ33" s="79"/>
      <c r="DBK33" s="79"/>
      <c r="DBL33" s="79"/>
      <c r="DBM33" s="79"/>
      <c r="DBN33" s="79"/>
      <c r="DBO33" s="79"/>
      <c r="DBP33" s="79"/>
      <c r="DBQ33" s="79"/>
      <c r="DBR33" s="79"/>
      <c r="DBS33" s="79"/>
      <c r="DBT33" s="79"/>
      <c r="DBU33" s="79"/>
      <c r="DBV33" s="79"/>
      <c r="DBW33" s="79"/>
      <c r="DBX33" s="79"/>
      <c r="DBY33" s="79"/>
      <c r="DBZ33" s="79"/>
      <c r="DCA33" s="79"/>
      <c r="DCB33" s="79"/>
      <c r="DCC33" s="79"/>
      <c r="DCD33" s="79"/>
      <c r="DCE33" s="79"/>
      <c r="DCF33" s="79"/>
      <c r="DCG33" s="79"/>
      <c r="DCH33" s="79"/>
      <c r="DCI33" s="79"/>
      <c r="DCJ33" s="79"/>
      <c r="DCK33" s="79"/>
      <c r="DCL33" s="79"/>
      <c r="DCM33" s="79"/>
      <c r="DCN33" s="79"/>
      <c r="DCO33" s="79"/>
      <c r="DCP33" s="79"/>
      <c r="DCQ33" s="79"/>
      <c r="DCR33" s="79"/>
      <c r="DCS33" s="79"/>
      <c r="DCT33" s="79"/>
      <c r="DCU33" s="79"/>
      <c r="DCV33" s="79"/>
      <c r="DCW33" s="79"/>
      <c r="DCX33" s="79"/>
      <c r="DCY33" s="79"/>
      <c r="DCZ33" s="79"/>
      <c r="DDA33" s="79"/>
      <c r="DDB33" s="79"/>
      <c r="DDC33" s="79"/>
      <c r="DDD33" s="79"/>
      <c r="DDE33" s="79"/>
      <c r="DDF33" s="79"/>
      <c r="DDG33" s="79"/>
      <c r="DDH33" s="79"/>
      <c r="DDI33" s="79"/>
      <c r="DDJ33" s="79"/>
      <c r="DDK33" s="79"/>
      <c r="DDL33" s="79"/>
      <c r="DDM33" s="79"/>
      <c r="DDN33" s="79"/>
      <c r="DDO33" s="79"/>
      <c r="DDP33" s="79"/>
      <c r="DDQ33" s="79"/>
      <c r="DDR33" s="79"/>
      <c r="DDS33" s="79"/>
      <c r="DDT33" s="79"/>
      <c r="DDU33" s="79"/>
      <c r="DDV33" s="79"/>
      <c r="DDW33" s="79"/>
      <c r="DDX33" s="79"/>
      <c r="DDY33" s="79"/>
      <c r="DDZ33" s="79"/>
      <c r="DEA33" s="79"/>
      <c r="DEB33" s="79"/>
      <c r="DEC33" s="79"/>
      <c r="DED33" s="79"/>
      <c r="DEE33" s="79"/>
      <c r="DEF33" s="79"/>
      <c r="DEG33" s="79"/>
      <c r="DEH33" s="79"/>
      <c r="DEI33" s="79"/>
      <c r="DEJ33" s="79"/>
      <c r="DEK33" s="79"/>
      <c r="DEL33" s="79"/>
      <c r="DEM33" s="79"/>
      <c r="DEN33" s="79"/>
      <c r="DEO33" s="79"/>
      <c r="DEP33" s="79"/>
      <c r="DEQ33" s="79"/>
      <c r="DER33" s="79"/>
      <c r="DES33" s="79"/>
      <c r="DET33" s="79"/>
      <c r="DEU33" s="79"/>
      <c r="DEV33" s="79"/>
      <c r="DEW33" s="79"/>
      <c r="DEX33" s="79"/>
      <c r="DEY33" s="79"/>
      <c r="DEZ33" s="79"/>
      <c r="DFA33" s="79"/>
      <c r="DFB33" s="79"/>
      <c r="DFC33" s="79"/>
      <c r="DFD33" s="79"/>
      <c r="DFE33" s="79"/>
      <c r="DFF33" s="79"/>
      <c r="DFG33" s="79"/>
      <c r="DFH33" s="79"/>
      <c r="DFI33" s="79"/>
      <c r="DFJ33" s="79"/>
      <c r="DFK33" s="79"/>
      <c r="DFL33" s="79"/>
      <c r="DFM33" s="79"/>
      <c r="DFN33" s="79"/>
      <c r="DFO33" s="79"/>
      <c r="DFP33" s="79"/>
      <c r="DFQ33" s="79"/>
      <c r="DFR33" s="79"/>
      <c r="DFS33" s="79"/>
      <c r="DFT33" s="79"/>
      <c r="DFU33" s="79"/>
      <c r="DFV33" s="79"/>
      <c r="DFW33" s="79"/>
      <c r="DFX33" s="79"/>
      <c r="DFY33" s="79"/>
      <c r="DFZ33" s="79"/>
      <c r="DGA33" s="79"/>
      <c r="DGB33" s="79"/>
      <c r="DGC33" s="79"/>
      <c r="DGD33" s="79"/>
      <c r="DGE33" s="79"/>
      <c r="DGF33" s="79"/>
      <c r="DGG33" s="79"/>
      <c r="DGH33" s="79"/>
      <c r="DGI33" s="79"/>
      <c r="DGJ33" s="79"/>
      <c r="DGK33" s="79"/>
      <c r="DGL33" s="79"/>
      <c r="DGM33" s="79"/>
      <c r="DGN33" s="79"/>
      <c r="DGO33" s="79"/>
      <c r="DGP33" s="79"/>
      <c r="DGQ33" s="79"/>
      <c r="DGR33" s="79"/>
      <c r="DGS33" s="79"/>
      <c r="DGT33" s="79"/>
      <c r="DGU33" s="79"/>
      <c r="DGV33" s="79"/>
      <c r="DGW33" s="79"/>
      <c r="DGX33" s="79"/>
      <c r="DGY33" s="79"/>
      <c r="DGZ33" s="79"/>
      <c r="DHA33" s="79"/>
      <c r="DHB33" s="79"/>
      <c r="DHC33" s="79"/>
      <c r="DHD33" s="79"/>
      <c r="DHE33" s="79"/>
      <c r="DHF33" s="79"/>
      <c r="DHG33" s="79"/>
      <c r="DHH33" s="79"/>
      <c r="DHI33" s="79"/>
      <c r="DHJ33" s="79"/>
      <c r="DHK33" s="79"/>
      <c r="DHL33" s="79"/>
      <c r="DHM33" s="79"/>
      <c r="DHN33" s="79"/>
      <c r="DHO33" s="79"/>
      <c r="DHP33" s="79"/>
      <c r="DHQ33" s="79"/>
      <c r="DHR33" s="79"/>
      <c r="DHS33" s="79"/>
      <c r="DHT33" s="79"/>
      <c r="DHU33" s="79"/>
      <c r="DHV33" s="79"/>
      <c r="DHW33" s="79"/>
      <c r="DHX33" s="79"/>
      <c r="DHY33" s="79"/>
      <c r="DHZ33" s="79"/>
      <c r="DIA33" s="79"/>
      <c r="DIB33" s="79"/>
      <c r="DIC33" s="79"/>
      <c r="DID33" s="79"/>
      <c r="DIE33" s="79"/>
      <c r="DIF33" s="79"/>
      <c r="DIG33" s="79"/>
      <c r="DIH33" s="79"/>
      <c r="DII33" s="79"/>
      <c r="DIJ33" s="79"/>
      <c r="DIK33" s="79"/>
      <c r="DIL33" s="79"/>
      <c r="DIM33" s="79"/>
      <c r="DIN33" s="79"/>
      <c r="DIO33" s="79"/>
      <c r="DIP33" s="79"/>
      <c r="DIQ33" s="79"/>
      <c r="DIR33" s="79"/>
      <c r="DIS33" s="79"/>
      <c r="DIT33" s="79"/>
      <c r="DIU33" s="79"/>
      <c r="DIV33" s="79"/>
      <c r="DIW33" s="79"/>
      <c r="DIX33" s="79"/>
      <c r="DIY33" s="79"/>
      <c r="DIZ33" s="79"/>
      <c r="DJA33" s="79"/>
      <c r="DJB33" s="79"/>
      <c r="DJC33" s="79"/>
      <c r="DJD33" s="79"/>
      <c r="DJE33" s="79"/>
      <c r="DJF33" s="79"/>
      <c r="DJG33" s="79"/>
      <c r="DJH33" s="79"/>
      <c r="DJI33" s="79"/>
      <c r="DJJ33" s="79"/>
      <c r="DJK33" s="79"/>
      <c r="DJL33" s="79"/>
      <c r="DJM33" s="79"/>
      <c r="DJN33" s="79"/>
      <c r="DJO33" s="79"/>
      <c r="DJP33" s="79"/>
      <c r="DJQ33" s="79"/>
      <c r="DJR33" s="79"/>
      <c r="DJS33" s="79"/>
      <c r="DJT33" s="79"/>
      <c r="DJU33" s="79"/>
      <c r="DJV33" s="79"/>
      <c r="DJW33" s="79"/>
      <c r="DJX33" s="79"/>
      <c r="DJY33" s="79"/>
      <c r="DJZ33" s="79"/>
      <c r="DKA33" s="79"/>
      <c r="DKB33" s="79"/>
      <c r="DKC33" s="79"/>
      <c r="DKD33" s="79"/>
      <c r="DKE33" s="79"/>
      <c r="DKF33" s="79"/>
      <c r="DKG33" s="79"/>
      <c r="DKH33" s="79"/>
      <c r="DKI33" s="79"/>
      <c r="DKJ33" s="79"/>
      <c r="DKK33" s="79"/>
      <c r="DKL33" s="79"/>
      <c r="DKM33" s="79"/>
      <c r="DKN33" s="79"/>
      <c r="DKO33" s="79"/>
      <c r="DKP33" s="79"/>
      <c r="DKQ33" s="79"/>
      <c r="DKR33" s="79"/>
      <c r="DKS33" s="79"/>
      <c r="DKT33" s="79"/>
      <c r="DKU33" s="79"/>
      <c r="DKV33" s="79"/>
      <c r="DKW33" s="79"/>
      <c r="DKX33" s="79"/>
      <c r="DKY33" s="79"/>
      <c r="DKZ33" s="79"/>
      <c r="DLA33" s="79"/>
      <c r="DLB33" s="79"/>
      <c r="DLC33" s="79"/>
      <c r="DLD33" s="79"/>
      <c r="DLE33" s="79"/>
      <c r="DLF33" s="79"/>
      <c r="DLG33" s="79"/>
      <c r="DLH33" s="79"/>
      <c r="DLI33" s="79"/>
      <c r="DLJ33" s="79"/>
      <c r="DLK33" s="79"/>
      <c r="DLL33" s="79"/>
      <c r="DLM33" s="79"/>
      <c r="DLN33" s="79"/>
      <c r="DLO33" s="79"/>
      <c r="DLP33" s="79"/>
      <c r="DLQ33" s="79"/>
      <c r="DLR33" s="79"/>
      <c r="DLS33" s="79"/>
      <c r="DLT33" s="79"/>
      <c r="DLU33" s="79"/>
      <c r="DLV33" s="79"/>
      <c r="DLW33" s="79"/>
      <c r="DLX33" s="79"/>
      <c r="DLY33" s="79"/>
      <c r="DLZ33" s="79"/>
      <c r="DMA33" s="79"/>
      <c r="DMB33" s="79"/>
      <c r="DMC33" s="79"/>
      <c r="DMD33" s="79"/>
      <c r="DME33" s="79"/>
      <c r="DMF33" s="79"/>
      <c r="DMG33" s="79"/>
      <c r="DMH33" s="79"/>
      <c r="DMI33" s="79"/>
      <c r="DMJ33" s="79"/>
      <c r="DMK33" s="79"/>
      <c r="DML33" s="79"/>
      <c r="DMM33" s="79"/>
      <c r="DMN33" s="79"/>
      <c r="DMO33" s="79"/>
      <c r="DMP33" s="79"/>
      <c r="DMQ33" s="79"/>
      <c r="DMR33" s="79"/>
      <c r="DMS33" s="79"/>
      <c r="DMT33" s="79"/>
      <c r="DMU33" s="79"/>
      <c r="DMV33" s="79"/>
      <c r="DMW33" s="79"/>
      <c r="DMX33" s="79"/>
      <c r="DMY33" s="79"/>
      <c r="DMZ33" s="79"/>
      <c r="DNA33" s="79"/>
      <c r="DNB33" s="79"/>
      <c r="DNC33" s="79"/>
      <c r="DND33" s="79"/>
      <c r="DNE33" s="79"/>
      <c r="DNF33" s="79"/>
      <c r="DNG33" s="79"/>
      <c r="DNH33" s="79"/>
      <c r="DNI33" s="79"/>
      <c r="DNJ33" s="79"/>
      <c r="DNK33" s="79"/>
      <c r="DNL33" s="79"/>
      <c r="DNM33" s="79"/>
      <c r="DNN33" s="79"/>
      <c r="DNO33" s="79"/>
      <c r="DNP33" s="79"/>
      <c r="DNQ33" s="79"/>
      <c r="DNR33" s="79"/>
      <c r="DNS33" s="79"/>
      <c r="DNT33" s="79"/>
      <c r="DNU33" s="79"/>
      <c r="DNV33" s="79"/>
      <c r="DNW33" s="79"/>
      <c r="DNX33" s="79"/>
      <c r="DNY33" s="79"/>
      <c r="DNZ33" s="79"/>
      <c r="DOA33" s="79"/>
      <c r="DOB33" s="79"/>
      <c r="DOC33" s="79"/>
      <c r="DOD33" s="79"/>
      <c r="DOE33" s="79"/>
      <c r="DOF33" s="79"/>
      <c r="DOG33" s="79"/>
      <c r="DOH33" s="79"/>
      <c r="DOI33" s="79"/>
      <c r="DOJ33" s="79"/>
      <c r="DOK33" s="79"/>
      <c r="DOL33" s="79"/>
      <c r="DOM33" s="79"/>
      <c r="DON33" s="79"/>
      <c r="DOO33" s="79"/>
      <c r="DOP33" s="79"/>
      <c r="DOQ33" s="79"/>
      <c r="DOR33" s="79"/>
      <c r="DOS33" s="79"/>
      <c r="DOT33" s="79"/>
      <c r="DOU33" s="79"/>
      <c r="DOV33" s="79"/>
      <c r="DOW33" s="79"/>
      <c r="DOX33" s="79"/>
      <c r="DOY33" s="79"/>
      <c r="DOZ33" s="79"/>
      <c r="DPA33" s="79"/>
      <c r="DPB33" s="79"/>
      <c r="DPC33" s="79"/>
      <c r="DPD33" s="79"/>
      <c r="DPE33" s="79"/>
      <c r="DPF33" s="79"/>
      <c r="DPG33" s="79"/>
      <c r="DPH33" s="79"/>
      <c r="DPI33" s="79"/>
      <c r="DPJ33" s="79"/>
      <c r="DPK33" s="79"/>
      <c r="DPL33" s="79"/>
      <c r="DPM33" s="79"/>
      <c r="DPN33" s="79"/>
      <c r="DPO33" s="79"/>
      <c r="DPP33" s="79"/>
      <c r="DPQ33" s="79"/>
      <c r="DPR33" s="79"/>
      <c r="DPS33" s="79"/>
      <c r="DPT33" s="79"/>
      <c r="DPU33" s="79"/>
      <c r="DPV33" s="79"/>
      <c r="DPW33" s="79"/>
      <c r="DPX33" s="79"/>
      <c r="DPY33" s="79"/>
      <c r="DPZ33" s="79"/>
      <c r="DQA33" s="79"/>
      <c r="DQB33" s="79"/>
      <c r="DQC33" s="79"/>
      <c r="DQD33" s="79"/>
      <c r="DQE33" s="79"/>
      <c r="DQF33" s="79"/>
      <c r="DQG33" s="79"/>
      <c r="DQH33" s="79"/>
      <c r="DQI33" s="79"/>
      <c r="DQJ33" s="79"/>
      <c r="DQK33" s="79"/>
      <c r="DQL33" s="79"/>
      <c r="DQM33" s="79"/>
      <c r="DQN33" s="79"/>
      <c r="DQO33" s="79"/>
      <c r="DQP33" s="79"/>
      <c r="DQQ33" s="79"/>
      <c r="DQR33" s="79"/>
      <c r="DQS33" s="79"/>
      <c r="DQT33" s="79"/>
      <c r="DQU33" s="79"/>
      <c r="DQV33" s="79"/>
      <c r="DQW33" s="79"/>
      <c r="DQX33" s="79"/>
      <c r="DQY33" s="79"/>
      <c r="DQZ33" s="79"/>
      <c r="DRA33" s="79"/>
      <c r="DRB33" s="79"/>
      <c r="DRC33" s="79"/>
      <c r="DRD33" s="79"/>
      <c r="DRE33" s="79"/>
      <c r="DRF33" s="79"/>
      <c r="DRG33" s="79"/>
      <c r="DRH33" s="79"/>
      <c r="DRI33" s="79"/>
      <c r="DRJ33" s="79"/>
      <c r="DRK33" s="79"/>
      <c r="DRL33" s="79"/>
      <c r="DRM33" s="79"/>
      <c r="DRN33" s="79"/>
      <c r="DRO33" s="79"/>
      <c r="DRP33" s="79"/>
      <c r="DRQ33" s="79"/>
      <c r="DRR33" s="79"/>
      <c r="DRS33" s="79"/>
      <c r="DRT33" s="79"/>
      <c r="DRU33" s="79"/>
      <c r="DRV33" s="79"/>
      <c r="DRW33" s="79"/>
      <c r="DRX33" s="79"/>
      <c r="DRY33" s="79"/>
      <c r="DRZ33" s="79"/>
      <c r="DSA33" s="79"/>
      <c r="DSB33" s="79"/>
      <c r="DSC33" s="79"/>
      <c r="DSD33" s="79"/>
      <c r="DSE33" s="79"/>
      <c r="DSF33" s="79"/>
      <c r="DSG33" s="79"/>
      <c r="DSH33" s="79"/>
      <c r="DSI33" s="79"/>
      <c r="DSJ33" s="79"/>
      <c r="DSK33" s="79"/>
      <c r="DSL33" s="79"/>
      <c r="DSM33" s="79"/>
      <c r="DSN33" s="79"/>
      <c r="DSO33" s="79"/>
      <c r="DSP33" s="79"/>
      <c r="DSQ33" s="79"/>
      <c r="DSR33" s="79"/>
      <c r="DSS33" s="79"/>
      <c r="DST33" s="79"/>
      <c r="DSU33" s="79"/>
      <c r="DSV33" s="79"/>
      <c r="DSW33" s="79"/>
      <c r="DSX33" s="79"/>
      <c r="DSY33" s="79"/>
      <c r="DSZ33" s="79"/>
      <c r="DTA33" s="79"/>
      <c r="DTB33" s="79"/>
      <c r="DTC33" s="79"/>
      <c r="DTD33" s="79"/>
      <c r="DTE33" s="79"/>
      <c r="DTF33" s="79"/>
      <c r="DTG33" s="79"/>
      <c r="DTH33" s="79"/>
      <c r="DTI33" s="79"/>
      <c r="DTJ33" s="79"/>
      <c r="DTK33" s="79"/>
      <c r="DTL33" s="79"/>
      <c r="DTM33" s="79"/>
      <c r="DTN33" s="79"/>
      <c r="DTO33" s="79"/>
      <c r="DTP33" s="79"/>
      <c r="DTQ33" s="79"/>
      <c r="DTR33" s="79"/>
      <c r="DTS33" s="79"/>
      <c r="DTT33" s="79"/>
      <c r="DTU33" s="79"/>
      <c r="DTV33" s="79"/>
      <c r="DTW33" s="79"/>
      <c r="DTX33" s="79"/>
      <c r="DTY33" s="79"/>
      <c r="DTZ33" s="79"/>
      <c r="DUA33" s="79"/>
      <c r="DUB33" s="79"/>
      <c r="DUC33" s="79"/>
      <c r="DUD33" s="79"/>
      <c r="DUE33" s="79"/>
      <c r="DUF33" s="79"/>
      <c r="DUG33" s="79"/>
      <c r="DUH33" s="79"/>
      <c r="DUI33" s="79"/>
      <c r="DUJ33" s="79"/>
      <c r="DUK33" s="79"/>
      <c r="DUL33" s="79"/>
      <c r="DUM33" s="79"/>
      <c r="DUN33" s="79"/>
      <c r="DUO33" s="79"/>
      <c r="DUP33" s="79"/>
      <c r="DUQ33" s="79"/>
      <c r="DUR33" s="79"/>
      <c r="DUS33" s="79"/>
      <c r="DUT33" s="79"/>
      <c r="DUU33" s="79"/>
      <c r="DUV33" s="79"/>
      <c r="DUW33" s="79"/>
      <c r="DUX33" s="79"/>
      <c r="DUY33" s="79"/>
      <c r="DUZ33" s="79"/>
      <c r="DVA33" s="79"/>
      <c r="DVB33" s="79"/>
      <c r="DVC33" s="79"/>
      <c r="DVD33" s="79"/>
      <c r="DVE33" s="79"/>
      <c r="DVF33" s="79"/>
      <c r="DVG33" s="79"/>
      <c r="DVH33" s="79"/>
      <c r="DVI33" s="79"/>
      <c r="DVJ33" s="79"/>
      <c r="DVK33" s="79"/>
      <c r="DVL33" s="79"/>
      <c r="DVM33" s="79"/>
      <c r="DVN33" s="79"/>
      <c r="DVO33" s="79"/>
      <c r="DVP33" s="79"/>
      <c r="DVQ33" s="79"/>
      <c r="DVR33" s="79"/>
      <c r="DVS33" s="79"/>
      <c r="DVT33" s="79"/>
      <c r="DVU33" s="79"/>
      <c r="DVV33" s="79"/>
      <c r="DVW33" s="79"/>
      <c r="DVX33" s="79"/>
      <c r="DVY33" s="79"/>
      <c r="DVZ33" s="79"/>
      <c r="DWA33" s="79"/>
      <c r="DWB33" s="79"/>
      <c r="DWC33" s="79"/>
      <c r="DWD33" s="79"/>
      <c r="DWE33" s="79"/>
      <c r="DWF33" s="79"/>
      <c r="DWG33" s="79"/>
      <c r="DWH33" s="79"/>
      <c r="DWI33" s="79"/>
      <c r="DWJ33" s="79"/>
      <c r="DWK33" s="79"/>
      <c r="DWL33" s="79"/>
      <c r="DWM33" s="79"/>
      <c r="DWN33" s="79"/>
      <c r="DWO33" s="79"/>
      <c r="DWP33" s="79"/>
      <c r="DWQ33" s="79"/>
      <c r="DWR33" s="79"/>
      <c r="DWS33" s="79"/>
      <c r="DWT33" s="79"/>
      <c r="DWU33" s="79"/>
      <c r="DWV33" s="79"/>
      <c r="DWW33" s="79"/>
      <c r="DWX33" s="79"/>
      <c r="DWY33" s="79"/>
      <c r="DWZ33" s="79"/>
      <c r="DXA33" s="79"/>
      <c r="DXB33" s="79"/>
      <c r="DXC33" s="79"/>
      <c r="DXD33" s="79"/>
      <c r="DXE33" s="79"/>
      <c r="DXF33" s="79"/>
      <c r="DXG33" s="79"/>
      <c r="DXH33" s="79"/>
      <c r="DXI33" s="79"/>
      <c r="DXJ33" s="79"/>
      <c r="DXK33" s="79"/>
      <c r="DXL33" s="79"/>
      <c r="DXM33" s="79"/>
      <c r="DXN33" s="79"/>
      <c r="DXO33" s="79"/>
      <c r="DXP33" s="79"/>
      <c r="DXQ33" s="79"/>
      <c r="DXR33" s="79"/>
      <c r="DXS33" s="79"/>
      <c r="DXT33" s="79"/>
      <c r="DXU33" s="79"/>
      <c r="DXV33" s="79"/>
      <c r="DXW33" s="79"/>
      <c r="DXX33" s="79"/>
      <c r="DXY33" s="79"/>
      <c r="DXZ33" s="79"/>
      <c r="DYA33" s="79"/>
      <c r="DYB33" s="79"/>
      <c r="DYC33" s="79"/>
      <c r="DYD33" s="79"/>
      <c r="DYE33" s="79"/>
      <c r="DYF33" s="79"/>
      <c r="DYG33" s="79"/>
      <c r="DYH33" s="79"/>
      <c r="DYI33" s="79"/>
      <c r="DYJ33" s="79"/>
      <c r="DYK33" s="79"/>
      <c r="DYL33" s="79"/>
      <c r="DYM33" s="79"/>
      <c r="DYN33" s="79"/>
      <c r="DYO33" s="79"/>
      <c r="DYP33" s="79"/>
      <c r="DYQ33" s="79"/>
      <c r="DYR33" s="79"/>
      <c r="DYS33" s="79"/>
      <c r="DYT33" s="79"/>
      <c r="DYU33" s="79"/>
      <c r="DYV33" s="79"/>
      <c r="DYW33" s="79"/>
      <c r="DYX33" s="79"/>
      <c r="DYY33" s="79"/>
      <c r="DYZ33" s="79"/>
      <c r="DZA33" s="79"/>
      <c r="DZB33" s="79"/>
      <c r="DZC33" s="79"/>
      <c r="DZD33" s="79"/>
      <c r="DZE33" s="79"/>
      <c r="DZF33" s="79"/>
      <c r="DZG33" s="79"/>
      <c r="DZH33" s="79"/>
      <c r="DZI33" s="79"/>
      <c r="DZJ33" s="79"/>
      <c r="DZK33" s="79"/>
      <c r="DZL33" s="79"/>
      <c r="DZM33" s="79"/>
      <c r="DZN33" s="79"/>
      <c r="DZO33" s="79"/>
      <c r="DZP33" s="79"/>
      <c r="DZQ33" s="79"/>
      <c r="DZR33" s="79"/>
      <c r="DZS33" s="79"/>
      <c r="DZT33" s="79"/>
      <c r="DZU33" s="79"/>
      <c r="DZV33" s="79"/>
      <c r="DZW33" s="79"/>
      <c r="DZX33" s="79"/>
      <c r="DZY33" s="79"/>
      <c r="DZZ33" s="79"/>
      <c r="EAA33" s="79"/>
      <c r="EAB33" s="79"/>
      <c r="EAC33" s="79"/>
      <c r="EAD33" s="79"/>
      <c r="EAE33" s="79"/>
      <c r="EAF33" s="79"/>
      <c r="EAG33" s="79"/>
      <c r="EAH33" s="79"/>
      <c r="EAI33" s="79"/>
      <c r="EAJ33" s="79"/>
      <c r="EAK33" s="79"/>
      <c r="EAL33" s="79"/>
      <c r="EAM33" s="79"/>
      <c r="EAN33" s="79"/>
      <c r="EAO33" s="79"/>
      <c r="EAP33" s="79"/>
      <c r="EAQ33" s="79"/>
      <c r="EAR33" s="79"/>
      <c r="EAS33" s="79"/>
      <c r="EAT33" s="79"/>
      <c r="EAU33" s="79"/>
      <c r="EAV33" s="79"/>
      <c r="EAW33" s="79"/>
      <c r="EAX33" s="79"/>
      <c r="EAY33" s="79"/>
      <c r="EAZ33" s="79"/>
      <c r="EBA33" s="79"/>
      <c r="EBB33" s="79"/>
      <c r="EBC33" s="79"/>
      <c r="EBD33" s="79"/>
      <c r="EBE33" s="79"/>
      <c r="EBF33" s="79"/>
      <c r="EBG33" s="79"/>
      <c r="EBH33" s="79"/>
      <c r="EBI33" s="79"/>
      <c r="EBJ33" s="79"/>
      <c r="EBK33" s="79"/>
      <c r="EBL33" s="79"/>
      <c r="EBM33" s="79"/>
      <c r="EBN33" s="79"/>
      <c r="EBO33" s="79"/>
      <c r="EBP33" s="79"/>
      <c r="EBQ33" s="79"/>
      <c r="EBR33" s="79"/>
      <c r="EBS33" s="79"/>
      <c r="EBT33" s="79"/>
      <c r="EBU33" s="79"/>
      <c r="EBV33" s="79"/>
      <c r="EBW33" s="79"/>
      <c r="EBX33" s="79"/>
      <c r="EBY33" s="79"/>
      <c r="EBZ33" s="79"/>
      <c r="ECA33" s="79"/>
      <c r="ECB33" s="79"/>
      <c r="ECC33" s="79"/>
      <c r="ECD33" s="79"/>
      <c r="ECE33" s="79"/>
      <c r="ECF33" s="79"/>
      <c r="ECG33" s="79"/>
      <c r="ECH33" s="79"/>
      <c r="ECI33" s="79"/>
      <c r="ECJ33" s="79"/>
      <c r="ECK33" s="79"/>
      <c r="ECL33" s="79"/>
      <c r="ECM33" s="79"/>
      <c r="ECN33" s="79"/>
      <c r="ECO33" s="79"/>
      <c r="ECP33" s="79"/>
      <c r="ECQ33" s="79"/>
      <c r="ECR33" s="79"/>
      <c r="ECS33" s="79"/>
      <c r="ECT33" s="79"/>
      <c r="ECU33" s="79"/>
      <c r="ECV33" s="79"/>
      <c r="ECW33" s="79"/>
      <c r="ECX33" s="79"/>
      <c r="ECY33" s="79"/>
      <c r="ECZ33" s="79"/>
      <c r="EDA33" s="79"/>
      <c r="EDB33" s="79"/>
      <c r="EDC33" s="79"/>
      <c r="EDD33" s="79"/>
      <c r="EDE33" s="79"/>
      <c r="EDF33" s="79"/>
      <c r="EDG33" s="79"/>
      <c r="EDH33" s="79"/>
      <c r="EDI33" s="79"/>
      <c r="EDJ33" s="79"/>
      <c r="EDK33" s="79"/>
      <c r="EDL33" s="79"/>
      <c r="EDM33" s="79"/>
      <c r="EDN33" s="79"/>
      <c r="EDO33" s="79"/>
      <c r="EDP33" s="79"/>
      <c r="EDQ33" s="79"/>
      <c r="EDR33" s="79"/>
      <c r="EDS33" s="79"/>
      <c r="EDT33" s="79"/>
      <c r="EDU33" s="79"/>
      <c r="EDV33" s="79"/>
      <c r="EDW33" s="79"/>
      <c r="EDX33" s="79"/>
      <c r="EDY33" s="79"/>
      <c r="EDZ33" s="79"/>
      <c r="EEA33" s="79"/>
      <c r="EEB33" s="79"/>
      <c r="EEC33" s="79"/>
      <c r="EED33" s="79"/>
      <c r="EEE33" s="79"/>
      <c r="EEF33" s="79"/>
      <c r="EEG33" s="79"/>
      <c r="EEH33" s="79"/>
      <c r="EEI33" s="79"/>
      <c r="EEJ33" s="79"/>
      <c r="EEK33" s="79"/>
      <c r="EEL33" s="79"/>
      <c r="EEM33" s="79"/>
      <c r="EEN33" s="79"/>
      <c r="EEO33" s="79"/>
      <c r="EEP33" s="79"/>
      <c r="EEQ33" s="79"/>
      <c r="EER33" s="79"/>
      <c r="EES33" s="79"/>
      <c r="EET33" s="79"/>
      <c r="EEU33" s="79"/>
      <c r="EEV33" s="79"/>
      <c r="EEW33" s="79"/>
      <c r="EEX33" s="79"/>
      <c r="EEY33" s="79"/>
      <c r="EEZ33" s="79"/>
      <c r="EFA33" s="79"/>
      <c r="EFB33" s="79"/>
      <c r="EFC33" s="79"/>
      <c r="EFD33" s="79"/>
      <c r="EFE33" s="79"/>
      <c r="EFF33" s="79"/>
      <c r="EFG33" s="79"/>
      <c r="EFH33" s="79"/>
      <c r="EFI33" s="79"/>
      <c r="EFJ33" s="79"/>
      <c r="EFK33" s="79"/>
      <c r="EFL33" s="79"/>
      <c r="EFM33" s="79"/>
      <c r="EFN33" s="79"/>
      <c r="EFO33" s="79"/>
      <c r="EFP33" s="79"/>
      <c r="EFQ33" s="79"/>
      <c r="EFR33" s="79"/>
      <c r="EFS33" s="79"/>
      <c r="EFT33" s="79"/>
      <c r="EFU33" s="79"/>
      <c r="EFV33" s="79"/>
      <c r="EFW33" s="79"/>
      <c r="EFX33" s="79"/>
      <c r="EFY33" s="79"/>
      <c r="EFZ33" s="79"/>
      <c r="EGA33" s="79"/>
      <c r="EGB33" s="79"/>
      <c r="EGC33" s="79"/>
      <c r="EGD33" s="79"/>
      <c r="EGE33" s="79"/>
      <c r="EGF33" s="79"/>
      <c r="EGG33" s="79"/>
      <c r="EGH33" s="79"/>
      <c r="EGI33" s="79"/>
      <c r="EGJ33" s="79"/>
      <c r="EGK33" s="79"/>
      <c r="EGL33" s="79"/>
      <c r="EGM33" s="79"/>
      <c r="EGN33" s="79"/>
      <c r="EGO33" s="79"/>
      <c r="EGP33" s="79"/>
      <c r="EGQ33" s="79"/>
      <c r="EGR33" s="79"/>
      <c r="EGS33" s="79"/>
      <c r="EGT33" s="79"/>
      <c r="EGU33" s="79"/>
      <c r="EGV33" s="79"/>
      <c r="EGW33" s="79"/>
      <c r="EGX33" s="79"/>
      <c r="EGY33" s="79"/>
      <c r="EGZ33" s="79"/>
      <c r="EHA33" s="79"/>
      <c r="EHB33" s="79"/>
      <c r="EHC33" s="79"/>
      <c r="EHD33" s="79"/>
      <c r="EHE33" s="79"/>
      <c r="EHF33" s="79"/>
      <c r="EHG33" s="79"/>
      <c r="EHH33" s="79"/>
      <c r="EHI33" s="79"/>
      <c r="EHJ33" s="79"/>
      <c r="EHK33" s="79"/>
      <c r="EHL33" s="79"/>
      <c r="EHM33" s="79"/>
      <c r="EHN33" s="79"/>
      <c r="EHO33" s="79"/>
      <c r="EHP33" s="79"/>
      <c r="EHQ33" s="79"/>
      <c r="EHR33" s="79"/>
      <c r="EHS33" s="79"/>
      <c r="EHT33" s="79"/>
      <c r="EHU33" s="79"/>
      <c r="EHV33" s="79"/>
      <c r="EHW33" s="79"/>
      <c r="EHX33" s="79"/>
      <c r="EHY33" s="79"/>
      <c r="EHZ33" s="79"/>
      <c r="EIA33" s="79"/>
      <c r="EIB33" s="79"/>
      <c r="EIC33" s="79"/>
      <c r="EID33" s="79"/>
      <c r="EIE33" s="79"/>
      <c r="EIF33" s="79"/>
      <c r="EIG33" s="79"/>
      <c r="EIH33" s="79"/>
      <c r="EII33" s="79"/>
      <c r="EIJ33" s="79"/>
      <c r="EIK33" s="79"/>
      <c r="EIL33" s="79"/>
      <c r="EIM33" s="79"/>
      <c r="EIN33" s="79"/>
      <c r="EIO33" s="79"/>
      <c r="EIP33" s="79"/>
      <c r="EIQ33" s="79"/>
      <c r="EIR33" s="79"/>
      <c r="EIS33" s="79"/>
      <c r="EIT33" s="79"/>
      <c r="EIU33" s="79"/>
      <c r="EIV33" s="79"/>
      <c r="EIW33" s="79"/>
      <c r="EIX33" s="79"/>
      <c r="EIY33" s="79"/>
      <c r="EIZ33" s="79"/>
      <c r="EJA33" s="79"/>
      <c r="EJB33" s="79"/>
      <c r="EJC33" s="79"/>
      <c r="EJD33" s="79"/>
      <c r="EJE33" s="79"/>
      <c r="EJF33" s="79"/>
      <c r="EJG33" s="79"/>
      <c r="EJH33" s="79"/>
      <c r="EJI33" s="79"/>
      <c r="EJJ33" s="79"/>
      <c r="EJK33" s="79"/>
      <c r="EJL33" s="79"/>
      <c r="EJM33" s="79"/>
      <c r="EJN33" s="79"/>
      <c r="EJO33" s="79"/>
      <c r="EJP33" s="79"/>
      <c r="EJQ33" s="79"/>
      <c r="EJR33" s="79"/>
      <c r="EJS33" s="79"/>
      <c r="EJT33" s="79"/>
      <c r="EJU33" s="79"/>
      <c r="EJV33" s="79"/>
      <c r="EJW33" s="79"/>
      <c r="EJX33" s="79"/>
      <c r="EJY33" s="79"/>
      <c r="EJZ33" s="79"/>
      <c r="EKA33" s="79"/>
      <c r="EKB33" s="79"/>
      <c r="EKC33" s="79"/>
      <c r="EKD33" s="79"/>
      <c r="EKE33" s="79"/>
      <c r="EKF33" s="79"/>
      <c r="EKG33" s="79"/>
      <c r="EKH33" s="79"/>
      <c r="EKI33" s="79"/>
      <c r="EKJ33" s="79"/>
      <c r="EKK33" s="79"/>
      <c r="EKL33" s="79"/>
      <c r="EKM33" s="79"/>
      <c r="EKN33" s="79"/>
      <c r="EKO33" s="79"/>
      <c r="EKP33" s="79"/>
      <c r="EKQ33" s="79"/>
      <c r="EKR33" s="79"/>
      <c r="EKS33" s="79"/>
      <c r="EKT33" s="79"/>
      <c r="EKU33" s="79"/>
      <c r="EKV33" s="79"/>
      <c r="EKW33" s="79"/>
      <c r="EKX33" s="79"/>
      <c r="EKY33" s="79"/>
      <c r="EKZ33" s="79"/>
      <c r="ELA33" s="79"/>
      <c r="ELB33" s="79"/>
      <c r="ELC33" s="79"/>
      <c r="ELD33" s="79"/>
      <c r="ELE33" s="79"/>
      <c r="ELF33" s="79"/>
      <c r="ELG33" s="79"/>
      <c r="ELH33" s="79"/>
      <c r="ELI33" s="79"/>
      <c r="ELJ33" s="79"/>
      <c r="ELK33" s="79"/>
      <c r="ELL33" s="79"/>
      <c r="ELM33" s="79"/>
      <c r="ELN33" s="79"/>
      <c r="ELO33" s="79"/>
      <c r="ELP33" s="79"/>
      <c r="ELQ33" s="79"/>
      <c r="ELR33" s="79"/>
      <c r="ELS33" s="79"/>
      <c r="ELT33" s="79"/>
      <c r="ELU33" s="79"/>
      <c r="ELV33" s="79"/>
      <c r="ELW33" s="79"/>
      <c r="ELX33" s="79"/>
      <c r="ELY33" s="79"/>
      <c r="ELZ33" s="79"/>
      <c r="EMA33" s="79"/>
      <c r="EMB33" s="79"/>
      <c r="EMC33" s="79"/>
      <c r="EMD33" s="79"/>
      <c r="EME33" s="79"/>
      <c r="EMF33" s="79"/>
      <c r="EMG33" s="79"/>
      <c r="EMH33" s="79"/>
      <c r="EMI33" s="79"/>
      <c r="EMJ33" s="79"/>
      <c r="EMK33" s="79"/>
      <c r="EML33" s="79"/>
      <c r="EMM33" s="79"/>
      <c r="EMN33" s="79"/>
      <c r="EMO33" s="79"/>
      <c r="EMP33" s="79"/>
      <c r="EMQ33" s="79"/>
      <c r="EMR33" s="79"/>
      <c r="EMS33" s="79"/>
      <c r="EMT33" s="79"/>
      <c r="EMU33" s="79"/>
      <c r="EMV33" s="79"/>
      <c r="EMW33" s="79"/>
      <c r="EMX33" s="79"/>
      <c r="EMY33" s="79"/>
      <c r="EMZ33" s="79"/>
      <c r="ENA33" s="79"/>
      <c r="ENB33" s="79"/>
      <c r="ENC33" s="79"/>
      <c r="END33" s="79"/>
      <c r="ENE33" s="79"/>
      <c r="ENF33" s="79"/>
      <c r="ENG33" s="79"/>
      <c r="ENH33" s="79"/>
      <c r="ENI33" s="79"/>
      <c r="ENJ33" s="79"/>
      <c r="ENK33" s="79"/>
      <c r="ENL33" s="79"/>
      <c r="ENM33" s="79"/>
      <c r="ENN33" s="79"/>
      <c r="ENO33" s="79"/>
      <c r="ENP33" s="79"/>
      <c r="ENQ33" s="79"/>
      <c r="ENR33" s="79"/>
      <c r="ENS33" s="79"/>
      <c r="ENT33" s="79"/>
      <c r="ENU33" s="79"/>
      <c r="ENV33" s="79"/>
      <c r="ENW33" s="79"/>
      <c r="ENX33" s="79"/>
      <c r="ENY33" s="79"/>
      <c r="ENZ33" s="79"/>
      <c r="EOA33" s="79"/>
      <c r="EOB33" s="79"/>
      <c r="EOC33" s="79"/>
      <c r="EOD33" s="79"/>
      <c r="EOE33" s="79"/>
      <c r="EOF33" s="79"/>
      <c r="EOG33" s="79"/>
      <c r="EOH33" s="79"/>
      <c r="EOI33" s="79"/>
      <c r="EOJ33" s="79"/>
      <c r="EOK33" s="79"/>
      <c r="EOL33" s="79"/>
      <c r="EOM33" s="79"/>
      <c r="EON33" s="79"/>
      <c r="EOO33" s="79"/>
      <c r="EOP33" s="79"/>
      <c r="EOQ33" s="79"/>
      <c r="EOR33" s="79"/>
      <c r="EOS33" s="79"/>
      <c r="EOT33" s="79"/>
      <c r="EOU33" s="79"/>
      <c r="EOV33" s="79"/>
      <c r="EOW33" s="79"/>
      <c r="EOX33" s="79"/>
      <c r="EOY33" s="79"/>
      <c r="EOZ33" s="79"/>
      <c r="EPA33" s="79"/>
      <c r="EPB33" s="79"/>
      <c r="EPC33" s="79"/>
      <c r="EPD33" s="79"/>
      <c r="EPE33" s="79"/>
      <c r="EPF33" s="79"/>
      <c r="EPG33" s="79"/>
      <c r="EPH33" s="79"/>
      <c r="EPI33" s="79"/>
      <c r="EPJ33" s="79"/>
      <c r="EPK33" s="79"/>
      <c r="EPL33" s="79"/>
      <c r="EPM33" s="79"/>
      <c r="EPN33" s="79"/>
      <c r="EPO33" s="79"/>
      <c r="EPP33" s="79"/>
      <c r="EPQ33" s="79"/>
      <c r="EPR33" s="79"/>
      <c r="EPS33" s="79"/>
      <c r="EPT33" s="79"/>
      <c r="EPU33" s="79"/>
      <c r="EPV33" s="79"/>
      <c r="EPW33" s="79"/>
      <c r="EPX33" s="79"/>
      <c r="EPY33" s="79"/>
      <c r="EPZ33" s="79"/>
      <c r="EQA33" s="79"/>
      <c r="EQB33" s="79"/>
      <c r="EQC33" s="79"/>
      <c r="EQD33" s="79"/>
      <c r="EQE33" s="79"/>
      <c r="EQF33" s="79"/>
      <c r="EQG33" s="79"/>
      <c r="EQH33" s="79"/>
      <c r="EQI33" s="79"/>
      <c r="EQJ33" s="79"/>
      <c r="EQK33" s="79"/>
      <c r="EQL33" s="79"/>
      <c r="EQM33" s="79"/>
      <c r="EQN33" s="79"/>
      <c r="EQO33" s="79"/>
      <c r="EQP33" s="79"/>
      <c r="EQQ33" s="79"/>
      <c r="EQR33" s="79"/>
      <c r="EQS33" s="79"/>
      <c r="EQT33" s="79"/>
      <c r="EQU33" s="79"/>
      <c r="EQV33" s="79"/>
      <c r="EQW33" s="79"/>
      <c r="EQX33" s="79"/>
      <c r="EQY33" s="79"/>
      <c r="EQZ33" s="79"/>
      <c r="ERA33" s="79"/>
      <c r="ERB33" s="79"/>
      <c r="ERC33" s="79"/>
      <c r="ERD33" s="79"/>
      <c r="ERE33" s="79"/>
      <c r="ERF33" s="79"/>
      <c r="ERG33" s="79"/>
      <c r="ERH33" s="79"/>
      <c r="ERI33" s="79"/>
      <c r="ERJ33" s="79"/>
      <c r="ERK33" s="79"/>
      <c r="ERL33" s="79"/>
      <c r="ERM33" s="79"/>
      <c r="ERN33" s="79"/>
      <c r="ERO33" s="79"/>
      <c r="ERP33" s="79"/>
      <c r="ERQ33" s="79"/>
      <c r="ERR33" s="79"/>
      <c r="ERS33" s="79"/>
      <c r="ERT33" s="79"/>
      <c r="ERU33" s="79"/>
      <c r="ERV33" s="79"/>
      <c r="ERW33" s="79"/>
      <c r="ERX33" s="79"/>
      <c r="ERY33" s="79"/>
      <c r="ERZ33" s="79"/>
      <c r="ESA33" s="79"/>
      <c r="ESB33" s="79"/>
      <c r="ESC33" s="79"/>
      <c r="ESD33" s="79"/>
      <c r="ESE33" s="79"/>
      <c r="ESF33" s="79"/>
      <c r="ESG33" s="79"/>
      <c r="ESH33" s="79"/>
      <c r="ESI33" s="79"/>
      <c r="ESJ33" s="79"/>
      <c r="ESK33" s="79"/>
      <c r="ESL33" s="79"/>
      <c r="ESM33" s="79"/>
      <c r="ESN33" s="79"/>
      <c r="ESO33" s="79"/>
      <c r="ESP33" s="79"/>
      <c r="ESQ33" s="79"/>
      <c r="ESR33" s="79"/>
      <c r="ESS33" s="79"/>
      <c r="EST33" s="79"/>
      <c r="ESU33" s="79"/>
      <c r="ESV33" s="79"/>
      <c r="ESW33" s="79"/>
      <c r="ESX33" s="79"/>
      <c r="ESY33" s="79"/>
      <c r="ESZ33" s="79"/>
      <c r="ETA33" s="79"/>
      <c r="ETB33" s="79"/>
      <c r="ETC33" s="79"/>
      <c r="ETD33" s="79"/>
      <c r="ETE33" s="79"/>
      <c r="ETF33" s="79"/>
      <c r="ETG33" s="79"/>
      <c r="ETH33" s="79"/>
      <c r="ETI33" s="79"/>
      <c r="ETJ33" s="79"/>
      <c r="ETK33" s="79"/>
      <c r="ETL33" s="79"/>
      <c r="ETM33" s="79"/>
      <c r="ETN33" s="79"/>
      <c r="ETO33" s="79"/>
      <c r="ETP33" s="79"/>
      <c r="ETQ33" s="79"/>
      <c r="ETR33" s="79"/>
      <c r="ETS33" s="79"/>
      <c r="ETT33" s="79"/>
      <c r="ETU33" s="79"/>
      <c r="ETV33" s="79"/>
      <c r="ETW33" s="79"/>
      <c r="ETX33" s="79"/>
      <c r="ETY33" s="79"/>
      <c r="ETZ33" s="79"/>
      <c r="EUA33" s="79"/>
      <c r="EUB33" s="79"/>
      <c r="EUC33" s="79"/>
      <c r="EUD33" s="79"/>
      <c r="EUE33" s="79"/>
      <c r="EUF33" s="79"/>
      <c r="EUG33" s="79"/>
      <c r="EUH33" s="79"/>
      <c r="EUI33" s="79"/>
      <c r="EUJ33" s="79"/>
      <c r="EUK33" s="79"/>
      <c r="EUL33" s="79"/>
      <c r="EUM33" s="79"/>
      <c r="EUN33" s="79"/>
      <c r="EUO33" s="79"/>
      <c r="EUP33" s="79"/>
      <c r="EUQ33" s="79"/>
      <c r="EUR33" s="79"/>
      <c r="EUS33" s="79"/>
      <c r="EUT33" s="79"/>
      <c r="EUU33" s="79"/>
      <c r="EUV33" s="79"/>
      <c r="EUW33" s="79"/>
      <c r="EUX33" s="79"/>
      <c r="EUY33" s="79"/>
      <c r="EUZ33" s="79"/>
      <c r="EVA33" s="79"/>
      <c r="EVB33" s="79"/>
      <c r="EVC33" s="79"/>
      <c r="EVD33" s="79"/>
      <c r="EVE33" s="79"/>
      <c r="EVF33" s="79"/>
      <c r="EVG33" s="79"/>
      <c r="EVH33" s="79"/>
      <c r="EVI33" s="79"/>
      <c r="EVJ33" s="79"/>
      <c r="EVK33" s="79"/>
      <c r="EVL33" s="79"/>
      <c r="EVM33" s="79"/>
      <c r="EVN33" s="79"/>
      <c r="EVO33" s="79"/>
      <c r="EVP33" s="79"/>
      <c r="EVQ33" s="79"/>
      <c r="EVR33" s="79"/>
      <c r="EVS33" s="79"/>
      <c r="EVT33" s="79"/>
      <c r="EVU33" s="79"/>
      <c r="EVV33" s="79"/>
      <c r="EVW33" s="79"/>
      <c r="EVX33" s="79"/>
      <c r="EVY33" s="79"/>
      <c r="EVZ33" s="79"/>
      <c r="EWA33" s="79"/>
      <c r="EWB33" s="79"/>
      <c r="EWC33" s="79"/>
      <c r="EWD33" s="79"/>
      <c r="EWE33" s="79"/>
      <c r="EWF33" s="79"/>
      <c r="EWG33" s="79"/>
      <c r="EWH33" s="79"/>
      <c r="EWI33" s="79"/>
      <c r="EWJ33" s="79"/>
      <c r="EWK33" s="79"/>
      <c r="EWL33" s="79"/>
      <c r="EWM33" s="79"/>
      <c r="EWN33" s="79"/>
      <c r="EWO33" s="79"/>
      <c r="EWP33" s="79"/>
      <c r="EWQ33" s="79"/>
      <c r="EWR33" s="79"/>
      <c r="EWS33" s="79"/>
      <c r="EWT33" s="79"/>
      <c r="EWU33" s="79"/>
      <c r="EWV33" s="79"/>
      <c r="EWW33" s="79"/>
      <c r="EWX33" s="79"/>
      <c r="EWY33" s="79"/>
      <c r="EWZ33" s="79"/>
      <c r="EXA33" s="79"/>
      <c r="EXB33" s="79"/>
      <c r="EXC33" s="79"/>
      <c r="EXD33" s="79"/>
      <c r="EXE33" s="79"/>
      <c r="EXF33" s="79"/>
      <c r="EXG33" s="79"/>
      <c r="EXH33" s="79"/>
      <c r="EXI33" s="79"/>
      <c r="EXJ33" s="79"/>
      <c r="EXK33" s="79"/>
      <c r="EXL33" s="79"/>
      <c r="EXM33" s="79"/>
      <c r="EXN33" s="79"/>
      <c r="EXO33" s="79"/>
      <c r="EXP33" s="79"/>
      <c r="EXQ33" s="79"/>
      <c r="EXR33" s="79"/>
      <c r="EXS33" s="79"/>
      <c r="EXT33" s="79"/>
      <c r="EXU33" s="79"/>
      <c r="EXV33" s="79"/>
      <c r="EXW33" s="79"/>
      <c r="EXX33" s="79"/>
      <c r="EXY33" s="79"/>
      <c r="EXZ33" s="79"/>
      <c r="EYA33" s="79"/>
      <c r="EYB33" s="79"/>
      <c r="EYC33" s="79"/>
      <c r="EYD33" s="79"/>
      <c r="EYE33" s="79"/>
      <c r="EYF33" s="79"/>
      <c r="EYG33" s="79"/>
      <c r="EYH33" s="79"/>
      <c r="EYI33" s="79"/>
      <c r="EYJ33" s="79"/>
      <c r="EYK33" s="79"/>
      <c r="EYL33" s="79"/>
      <c r="EYM33" s="79"/>
      <c r="EYN33" s="79"/>
      <c r="EYO33" s="79"/>
      <c r="EYP33" s="79"/>
      <c r="EYQ33" s="79"/>
      <c r="EYR33" s="79"/>
      <c r="EYS33" s="79"/>
      <c r="EYT33" s="79"/>
      <c r="EYU33" s="79"/>
      <c r="EYV33" s="79"/>
      <c r="EYW33" s="79"/>
      <c r="EYX33" s="79"/>
      <c r="EYY33" s="79"/>
      <c r="EYZ33" s="79"/>
      <c r="EZA33" s="79"/>
      <c r="EZB33" s="79"/>
      <c r="EZC33" s="79"/>
      <c r="EZD33" s="79"/>
      <c r="EZE33" s="79"/>
      <c r="EZF33" s="79"/>
      <c r="EZG33" s="79"/>
      <c r="EZH33" s="79"/>
      <c r="EZI33" s="79"/>
      <c r="EZJ33" s="79"/>
      <c r="EZK33" s="79"/>
      <c r="EZL33" s="79"/>
      <c r="EZM33" s="79"/>
      <c r="EZN33" s="79"/>
      <c r="EZO33" s="79"/>
      <c r="EZP33" s="79"/>
      <c r="EZQ33" s="79"/>
      <c r="EZR33" s="79"/>
      <c r="EZS33" s="79"/>
      <c r="EZT33" s="79"/>
      <c r="EZU33" s="79"/>
      <c r="EZV33" s="79"/>
      <c r="EZW33" s="79"/>
      <c r="EZX33" s="79"/>
      <c r="EZY33" s="79"/>
      <c r="EZZ33" s="79"/>
      <c r="FAA33" s="79"/>
      <c r="FAB33" s="79"/>
      <c r="FAC33" s="79"/>
      <c r="FAD33" s="79"/>
      <c r="FAE33" s="79"/>
      <c r="FAF33" s="79"/>
      <c r="FAG33" s="79"/>
      <c r="FAH33" s="79"/>
      <c r="FAI33" s="79"/>
      <c r="FAJ33" s="79"/>
      <c r="FAK33" s="79"/>
      <c r="FAL33" s="79"/>
      <c r="FAM33" s="79"/>
      <c r="FAN33" s="79"/>
      <c r="FAO33" s="79"/>
      <c r="FAP33" s="79"/>
      <c r="FAQ33" s="79"/>
      <c r="FAR33" s="79"/>
      <c r="FAS33" s="79"/>
      <c r="FAT33" s="79"/>
      <c r="FAU33" s="79"/>
      <c r="FAV33" s="79"/>
      <c r="FAW33" s="79"/>
      <c r="FAX33" s="79"/>
      <c r="FAY33" s="79"/>
      <c r="FAZ33" s="79"/>
      <c r="FBA33" s="79"/>
      <c r="FBB33" s="79"/>
      <c r="FBC33" s="79"/>
      <c r="FBD33" s="79"/>
      <c r="FBE33" s="79"/>
      <c r="FBF33" s="79"/>
      <c r="FBG33" s="79"/>
      <c r="FBH33" s="79"/>
      <c r="FBI33" s="79"/>
      <c r="FBJ33" s="79"/>
      <c r="FBK33" s="79"/>
      <c r="FBL33" s="79"/>
      <c r="FBM33" s="79"/>
      <c r="FBN33" s="79"/>
      <c r="FBO33" s="79"/>
      <c r="FBP33" s="79"/>
      <c r="FBQ33" s="79"/>
      <c r="FBR33" s="79"/>
      <c r="FBS33" s="79"/>
      <c r="FBT33" s="79"/>
      <c r="FBU33" s="79"/>
      <c r="FBV33" s="79"/>
      <c r="FBW33" s="79"/>
      <c r="FBX33" s="79"/>
      <c r="FBY33" s="79"/>
      <c r="FBZ33" s="79"/>
      <c r="FCA33" s="79"/>
      <c r="FCB33" s="79"/>
      <c r="FCC33" s="79"/>
      <c r="FCD33" s="79"/>
      <c r="FCE33" s="79"/>
      <c r="FCF33" s="79"/>
      <c r="FCG33" s="79"/>
      <c r="FCH33" s="79"/>
      <c r="FCI33" s="79"/>
      <c r="FCJ33" s="79"/>
      <c r="FCK33" s="79"/>
      <c r="FCL33" s="79"/>
      <c r="FCM33" s="79"/>
      <c r="FCN33" s="79"/>
      <c r="FCO33" s="79"/>
      <c r="FCP33" s="79"/>
      <c r="FCQ33" s="79"/>
      <c r="FCR33" s="79"/>
      <c r="FCS33" s="79"/>
      <c r="FCT33" s="79"/>
      <c r="FCU33" s="79"/>
      <c r="FCV33" s="79"/>
      <c r="FCW33" s="79"/>
      <c r="FCX33" s="79"/>
      <c r="FCY33" s="79"/>
      <c r="FCZ33" s="79"/>
      <c r="FDA33" s="79"/>
      <c r="FDB33" s="79"/>
      <c r="FDC33" s="79"/>
      <c r="FDD33" s="79"/>
      <c r="FDE33" s="79"/>
      <c r="FDF33" s="79"/>
      <c r="FDG33" s="79"/>
      <c r="FDH33" s="79"/>
      <c r="FDI33" s="79"/>
      <c r="FDJ33" s="79"/>
      <c r="FDK33" s="79"/>
      <c r="FDL33" s="79"/>
      <c r="FDM33" s="79"/>
      <c r="FDN33" s="79"/>
      <c r="FDO33" s="79"/>
      <c r="FDP33" s="79"/>
      <c r="FDQ33" s="79"/>
      <c r="FDR33" s="79"/>
      <c r="FDS33" s="79"/>
      <c r="FDT33" s="79"/>
      <c r="FDU33" s="79"/>
      <c r="FDV33" s="79"/>
      <c r="FDW33" s="79"/>
      <c r="FDX33" s="79"/>
      <c r="FDY33" s="79"/>
      <c r="FDZ33" s="79"/>
      <c r="FEA33" s="79"/>
      <c r="FEB33" s="79"/>
      <c r="FEC33" s="79"/>
      <c r="FED33" s="79"/>
      <c r="FEE33" s="79"/>
      <c r="FEF33" s="79"/>
      <c r="FEG33" s="79"/>
      <c r="FEH33" s="79"/>
      <c r="FEI33" s="79"/>
      <c r="FEJ33" s="79"/>
      <c r="FEK33" s="79"/>
      <c r="FEL33" s="79"/>
      <c r="FEM33" s="79"/>
      <c r="FEN33" s="79"/>
      <c r="FEO33" s="79"/>
      <c r="FEP33" s="79"/>
      <c r="FEQ33" s="79"/>
      <c r="FER33" s="79"/>
      <c r="FES33" s="79"/>
      <c r="FET33" s="79"/>
      <c r="FEU33" s="79"/>
      <c r="FEV33" s="79"/>
      <c r="FEW33" s="79"/>
      <c r="FEX33" s="79"/>
      <c r="FEY33" s="79"/>
      <c r="FEZ33" s="79"/>
      <c r="FFA33" s="79"/>
      <c r="FFB33" s="79"/>
      <c r="FFC33" s="79"/>
      <c r="FFD33" s="79"/>
      <c r="FFE33" s="79"/>
      <c r="FFF33" s="79"/>
      <c r="FFG33" s="79"/>
      <c r="FFH33" s="79"/>
      <c r="FFI33" s="79"/>
      <c r="FFJ33" s="79"/>
      <c r="FFK33" s="79"/>
      <c r="FFL33" s="79"/>
      <c r="FFM33" s="79"/>
      <c r="FFN33" s="79"/>
      <c r="FFO33" s="79"/>
      <c r="FFP33" s="79"/>
      <c r="FFQ33" s="79"/>
      <c r="FFR33" s="79"/>
      <c r="FFS33" s="79"/>
      <c r="FFT33" s="79"/>
      <c r="FFU33" s="79"/>
      <c r="FFV33" s="79"/>
      <c r="FFW33" s="79"/>
      <c r="FFX33" s="79"/>
      <c r="FFY33" s="79"/>
      <c r="FFZ33" s="79"/>
      <c r="FGA33" s="79"/>
      <c r="FGB33" s="79"/>
      <c r="FGC33" s="79"/>
      <c r="FGD33" s="79"/>
      <c r="FGE33" s="79"/>
      <c r="FGF33" s="79"/>
      <c r="FGG33" s="79"/>
      <c r="FGH33" s="79"/>
      <c r="FGI33" s="79"/>
      <c r="FGJ33" s="79"/>
      <c r="FGK33" s="79"/>
      <c r="FGL33" s="79"/>
      <c r="FGM33" s="79"/>
      <c r="FGN33" s="79"/>
      <c r="FGO33" s="79"/>
      <c r="FGP33" s="79"/>
      <c r="FGQ33" s="79"/>
      <c r="FGR33" s="79"/>
      <c r="FGS33" s="79"/>
      <c r="FGT33" s="79"/>
      <c r="FGU33" s="79"/>
      <c r="FGV33" s="79"/>
      <c r="FGW33" s="79"/>
      <c r="FGX33" s="79"/>
      <c r="FGY33" s="79"/>
      <c r="FGZ33" s="79"/>
      <c r="FHA33" s="79"/>
      <c r="FHB33" s="79"/>
      <c r="FHC33" s="79"/>
      <c r="FHD33" s="79"/>
      <c r="FHE33" s="79"/>
      <c r="FHF33" s="79"/>
      <c r="FHG33" s="79"/>
      <c r="FHH33" s="79"/>
      <c r="FHI33" s="79"/>
      <c r="FHJ33" s="79"/>
      <c r="FHK33" s="79"/>
      <c r="FHL33" s="79"/>
      <c r="FHM33" s="79"/>
      <c r="FHN33" s="79"/>
      <c r="FHO33" s="79"/>
      <c r="FHP33" s="79"/>
      <c r="FHQ33" s="79"/>
      <c r="FHR33" s="79"/>
      <c r="FHS33" s="79"/>
      <c r="FHT33" s="79"/>
      <c r="FHU33" s="79"/>
      <c r="FHV33" s="79"/>
      <c r="FHW33" s="79"/>
      <c r="FHX33" s="79"/>
      <c r="FHY33" s="79"/>
      <c r="FHZ33" s="79"/>
      <c r="FIA33" s="79"/>
      <c r="FIB33" s="79"/>
      <c r="FIC33" s="79"/>
      <c r="FID33" s="79"/>
      <c r="FIE33" s="79"/>
      <c r="FIF33" s="79"/>
      <c r="FIG33" s="79"/>
      <c r="FIH33" s="79"/>
      <c r="FII33" s="79"/>
      <c r="FIJ33" s="79"/>
      <c r="FIK33" s="79"/>
      <c r="FIL33" s="79"/>
      <c r="FIM33" s="79"/>
      <c r="FIN33" s="79"/>
      <c r="FIO33" s="79"/>
      <c r="FIP33" s="79"/>
      <c r="FIQ33" s="79"/>
      <c r="FIR33" s="79"/>
      <c r="FIS33" s="79"/>
      <c r="FIT33" s="79"/>
      <c r="FIU33" s="79"/>
      <c r="FIV33" s="79"/>
      <c r="FIW33" s="79"/>
      <c r="FIX33" s="79"/>
      <c r="FIY33" s="79"/>
      <c r="FIZ33" s="79"/>
      <c r="FJA33" s="79"/>
      <c r="FJB33" s="79"/>
      <c r="FJC33" s="79"/>
      <c r="FJD33" s="79"/>
      <c r="FJE33" s="79"/>
      <c r="FJF33" s="79"/>
      <c r="FJG33" s="79"/>
      <c r="FJH33" s="79"/>
      <c r="FJI33" s="79"/>
      <c r="FJJ33" s="79"/>
      <c r="FJK33" s="79"/>
      <c r="FJL33" s="79"/>
      <c r="FJM33" s="79"/>
      <c r="FJN33" s="79"/>
      <c r="FJO33" s="79"/>
      <c r="FJP33" s="79"/>
      <c r="FJQ33" s="79"/>
      <c r="FJR33" s="79"/>
      <c r="FJS33" s="79"/>
      <c r="FJT33" s="79"/>
      <c r="FJU33" s="79"/>
      <c r="FJV33" s="79"/>
      <c r="FJW33" s="79"/>
      <c r="FJX33" s="79"/>
      <c r="FJY33" s="79"/>
      <c r="FJZ33" s="79"/>
      <c r="FKA33" s="79"/>
      <c r="FKB33" s="79"/>
      <c r="FKC33" s="79"/>
      <c r="FKD33" s="79"/>
      <c r="FKE33" s="79"/>
      <c r="FKF33" s="79"/>
      <c r="FKG33" s="79"/>
      <c r="FKH33" s="79"/>
      <c r="FKI33" s="79"/>
      <c r="FKJ33" s="79"/>
      <c r="FKK33" s="79"/>
      <c r="FKL33" s="79"/>
      <c r="FKM33" s="79"/>
      <c r="FKN33" s="79"/>
      <c r="FKO33" s="79"/>
      <c r="FKP33" s="79"/>
      <c r="FKQ33" s="79"/>
      <c r="FKR33" s="79"/>
      <c r="FKS33" s="79"/>
      <c r="FKT33" s="79"/>
      <c r="FKU33" s="79"/>
      <c r="FKV33" s="79"/>
      <c r="FKW33" s="79"/>
      <c r="FKX33" s="79"/>
      <c r="FKY33" s="79"/>
      <c r="FKZ33" s="79"/>
      <c r="FLA33" s="79"/>
      <c r="FLB33" s="79"/>
      <c r="FLC33" s="79"/>
      <c r="FLD33" s="79"/>
      <c r="FLE33" s="79"/>
      <c r="FLF33" s="79"/>
      <c r="FLG33" s="79"/>
      <c r="FLH33" s="79"/>
      <c r="FLI33" s="79"/>
      <c r="FLJ33" s="79"/>
      <c r="FLK33" s="79"/>
      <c r="FLL33" s="79"/>
      <c r="FLM33" s="79"/>
      <c r="FLN33" s="79"/>
      <c r="FLO33" s="79"/>
      <c r="FLP33" s="79"/>
      <c r="FLQ33" s="79"/>
      <c r="FLR33" s="79"/>
      <c r="FLS33" s="79"/>
      <c r="FLT33" s="79"/>
      <c r="FLU33" s="79"/>
      <c r="FLV33" s="79"/>
      <c r="FLW33" s="79"/>
      <c r="FLX33" s="79"/>
      <c r="FLY33" s="79"/>
      <c r="FLZ33" s="79"/>
      <c r="FMA33" s="79"/>
      <c r="FMB33" s="79"/>
      <c r="FMC33" s="79"/>
      <c r="FMD33" s="79"/>
      <c r="FME33" s="79"/>
      <c r="FMF33" s="79"/>
      <c r="FMG33" s="79"/>
      <c r="FMH33" s="79"/>
      <c r="FMI33" s="79"/>
      <c r="FMJ33" s="79"/>
      <c r="FMK33" s="79"/>
      <c r="FML33" s="79"/>
      <c r="FMM33" s="79"/>
      <c r="FMN33" s="79"/>
      <c r="FMO33" s="79"/>
      <c r="FMP33" s="79"/>
      <c r="FMQ33" s="79"/>
      <c r="FMR33" s="79"/>
      <c r="FMS33" s="79"/>
      <c r="FMT33" s="79"/>
      <c r="FMU33" s="79"/>
      <c r="FMV33" s="79"/>
      <c r="FMW33" s="79"/>
      <c r="FMX33" s="79"/>
      <c r="FMY33" s="79"/>
      <c r="FMZ33" s="79"/>
      <c r="FNA33" s="79"/>
      <c r="FNB33" s="79"/>
      <c r="FNC33" s="79"/>
      <c r="FND33" s="79"/>
      <c r="FNE33" s="79"/>
      <c r="FNF33" s="79"/>
      <c r="FNG33" s="79"/>
      <c r="FNH33" s="79"/>
      <c r="FNI33" s="79"/>
      <c r="FNJ33" s="79"/>
      <c r="FNK33" s="79"/>
      <c r="FNL33" s="79"/>
      <c r="FNM33" s="79"/>
      <c r="FNN33" s="79"/>
      <c r="FNO33" s="79"/>
      <c r="FNP33" s="79"/>
      <c r="FNQ33" s="79"/>
      <c r="FNR33" s="79"/>
      <c r="FNS33" s="79"/>
      <c r="FNT33" s="79"/>
      <c r="FNU33" s="79"/>
      <c r="FNV33" s="79"/>
      <c r="FNW33" s="79"/>
      <c r="FNX33" s="79"/>
      <c r="FNY33" s="79"/>
      <c r="FNZ33" s="79"/>
      <c r="FOA33" s="79"/>
      <c r="FOB33" s="79"/>
      <c r="FOC33" s="79"/>
      <c r="FOD33" s="79"/>
      <c r="FOE33" s="79"/>
      <c r="FOF33" s="79"/>
      <c r="FOG33" s="79"/>
      <c r="FOH33" s="79"/>
      <c r="FOI33" s="79"/>
      <c r="FOJ33" s="79"/>
      <c r="FOK33" s="79"/>
      <c r="FOL33" s="79"/>
      <c r="FOM33" s="79"/>
      <c r="FON33" s="79"/>
      <c r="FOO33" s="79"/>
      <c r="FOP33" s="79"/>
      <c r="FOQ33" s="79"/>
      <c r="FOR33" s="79"/>
      <c r="FOS33" s="79"/>
      <c r="FOT33" s="79"/>
      <c r="FOU33" s="79"/>
      <c r="FOV33" s="79"/>
      <c r="FOW33" s="79"/>
      <c r="FOX33" s="79"/>
      <c r="FOY33" s="79"/>
      <c r="FOZ33" s="79"/>
      <c r="FPA33" s="79"/>
      <c r="FPB33" s="79"/>
      <c r="FPC33" s="79"/>
      <c r="FPD33" s="79"/>
      <c r="FPE33" s="79"/>
      <c r="FPF33" s="79"/>
      <c r="FPG33" s="79"/>
      <c r="FPH33" s="79"/>
      <c r="FPI33" s="79"/>
      <c r="FPJ33" s="79"/>
      <c r="FPK33" s="79"/>
      <c r="FPL33" s="79"/>
      <c r="FPM33" s="79"/>
      <c r="FPN33" s="79"/>
      <c r="FPO33" s="79"/>
      <c r="FPP33" s="79"/>
      <c r="FPQ33" s="79"/>
      <c r="FPR33" s="79"/>
      <c r="FPS33" s="79"/>
      <c r="FPT33" s="79"/>
      <c r="FPU33" s="79"/>
      <c r="FPV33" s="79"/>
      <c r="FPW33" s="79"/>
      <c r="FPX33" s="79"/>
      <c r="FPY33" s="79"/>
      <c r="FPZ33" s="79"/>
      <c r="FQA33" s="79"/>
      <c r="FQB33" s="79"/>
      <c r="FQC33" s="79"/>
      <c r="FQD33" s="79"/>
      <c r="FQE33" s="79"/>
      <c r="FQF33" s="79"/>
      <c r="FQG33" s="79"/>
      <c r="FQH33" s="79"/>
      <c r="FQI33" s="79"/>
      <c r="FQJ33" s="79"/>
      <c r="FQK33" s="79"/>
      <c r="FQL33" s="79"/>
      <c r="FQM33" s="79"/>
      <c r="FQN33" s="79"/>
      <c r="FQO33" s="79"/>
      <c r="FQP33" s="79"/>
      <c r="FQQ33" s="79"/>
      <c r="FQR33" s="79"/>
      <c r="FQS33" s="79"/>
      <c r="FQT33" s="79"/>
      <c r="FQU33" s="79"/>
      <c r="FQV33" s="79"/>
      <c r="FQW33" s="79"/>
      <c r="FQX33" s="79"/>
      <c r="FQY33" s="79"/>
      <c r="FQZ33" s="79"/>
      <c r="FRA33" s="79"/>
      <c r="FRB33" s="79"/>
      <c r="FRC33" s="79"/>
      <c r="FRD33" s="79"/>
      <c r="FRE33" s="79"/>
      <c r="FRF33" s="79"/>
      <c r="FRG33" s="79"/>
      <c r="FRH33" s="79"/>
      <c r="FRI33" s="79"/>
      <c r="FRJ33" s="79"/>
      <c r="FRK33" s="79"/>
      <c r="FRL33" s="79"/>
      <c r="FRM33" s="79"/>
      <c r="FRN33" s="79"/>
      <c r="FRO33" s="79"/>
      <c r="FRP33" s="79"/>
      <c r="FRQ33" s="79"/>
      <c r="FRR33" s="79"/>
      <c r="FRS33" s="79"/>
      <c r="FRT33" s="79"/>
      <c r="FRU33" s="79"/>
      <c r="FRV33" s="79"/>
      <c r="FRW33" s="79"/>
      <c r="FRX33" s="79"/>
      <c r="FRY33" s="79"/>
      <c r="FRZ33" s="79"/>
      <c r="FSA33" s="79"/>
      <c r="FSB33" s="79"/>
      <c r="FSC33" s="79"/>
      <c r="FSD33" s="79"/>
      <c r="FSE33" s="79"/>
      <c r="FSF33" s="79"/>
      <c r="FSG33" s="79"/>
      <c r="FSH33" s="79"/>
      <c r="FSI33" s="79"/>
      <c r="FSJ33" s="79"/>
      <c r="FSK33" s="79"/>
      <c r="FSL33" s="79"/>
      <c r="FSM33" s="79"/>
      <c r="FSN33" s="79"/>
      <c r="FSO33" s="79"/>
      <c r="FSP33" s="79"/>
      <c r="FSQ33" s="79"/>
      <c r="FSR33" s="79"/>
      <c r="FSS33" s="79"/>
      <c r="FST33" s="79"/>
      <c r="FSU33" s="79"/>
      <c r="FSV33" s="79"/>
      <c r="FSW33" s="79"/>
      <c r="FSX33" s="79"/>
      <c r="FSY33" s="79"/>
      <c r="FSZ33" s="79"/>
      <c r="FTA33" s="79"/>
      <c r="FTB33" s="79"/>
      <c r="FTC33" s="79"/>
      <c r="FTD33" s="79"/>
      <c r="FTE33" s="79"/>
      <c r="FTF33" s="79"/>
      <c r="FTG33" s="79"/>
      <c r="FTH33" s="79"/>
      <c r="FTI33" s="79"/>
      <c r="FTJ33" s="79"/>
      <c r="FTK33" s="79"/>
      <c r="FTL33" s="79"/>
      <c r="FTM33" s="79"/>
      <c r="FTN33" s="79"/>
      <c r="FTO33" s="79"/>
      <c r="FTP33" s="79"/>
      <c r="FTQ33" s="79"/>
      <c r="FTR33" s="79"/>
      <c r="FTS33" s="79"/>
      <c r="FTT33" s="79"/>
      <c r="FTU33" s="79"/>
      <c r="FTV33" s="79"/>
      <c r="FTW33" s="79"/>
      <c r="FTX33" s="79"/>
      <c r="FTY33" s="79"/>
      <c r="FTZ33" s="79"/>
      <c r="FUA33" s="79"/>
      <c r="FUB33" s="79"/>
      <c r="FUC33" s="79"/>
      <c r="FUD33" s="79"/>
      <c r="FUE33" s="79"/>
      <c r="FUF33" s="79"/>
      <c r="FUG33" s="79"/>
      <c r="FUH33" s="79"/>
      <c r="FUI33" s="79"/>
      <c r="FUJ33" s="79"/>
      <c r="FUK33" s="79"/>
      <c r="FUL33" s="79"/>
      <c r="FUM33" s="79"/>
      <c r="FUN33" s="79"/>
      <c r="FUO33" s="79"/>
      <c r="FUP33" s="79"/>
      <c r="FUQ33" s="79"/>
      <c r="FUR33" s="79"/>
      <c r="FUS33" s="79"/>
      <c r="FUT33" s="79"/>
      <c r="FUU33" s="79"/>
      <c r="FUV33" s="79"/>
      <c r="FUW33" s="79"/>
      <c r="FUX33" s="79"/>
      <c r="FUY33" s="79"/>
      <c r="FUZ33" s="79"/>
      <c r="FVA33" s="79"/>
      <c r="FVB33" s="79"/>
      <c r="FVC33" s="79"/>
      <c r="FVD33" s="79"/>
      <c r="FVE33" s="79"/>
      <c r="FVF33" s="79"/>
      <c r="FVG33" s="79"/>
      <c r="FVH33" s="79"/>
      <c r="FVI33" s="79"/>
      <c r="FVJ33" s="79"/>
      <c r="FVK33" s="79"/>
      <c r="FVL33" s="79"/>
      <c r="FVM33" s="79"/>
      <c r="FVN33" s="79"/>
      <c r="FVO33" s="79"/>
      <c r="FVP33" s="79"/>
      <c r="FVQ33" s="79"/>
      <c r="FVR33" s="79"/>
      <c r="FVS33" s="79"/>
      <c r="FVT33" s="79"/>
      <c r="FVU33" s="79"/>
      <c r="FVV33" s="79"/>
      <c r="FVW33" s="79"/>
      <c r="FVX33" s="79"/>
      <c r="FVY33" s="79"/>
      <c r="FVZ33" s="79"/>
      <c r="FWA33" s="79"/>
      <c r="FWB33" s="79"/>
      <c r="FWC33" s="79"/>
      <c r="FWD33" s="79"/>
      <c r="FWE33" s="79"/>
      <c r="FWF33" s="79"/>
      <c r="FWG33" s="79"/>
      <c r="FWH33" s="79"/>
      <c r="FWI33" s="79"/>
      <c r="FWJ33" s="79"/>
      <c r="FWK33" s="79"/>
      <c r="FWL33" s="79"/>
      <c r="FWM33" s="79"/>
      <c r="FWN33" s="79"/>
      <c r="FWO33" s="79"/>
      <c r="FWP33" s="79"/>
      <c r="FWQ33" s="79"/>
      <c r="FWR33" s="79"/>
      <c r="FWS33" s="79"/>
      <c r="FWT33" s="79"/>
      <c r="FWU33" s="79"/>
      <c r="FWV33" s="79"/>
      <c r="FWW33" s="79"/>
      <c r="FWX33" s="79"/>
      <c r="FWY33" s="79"/>
      <c r="FWZ33" s="79"/>
      <c r="FXA33" s="79"/>
      <c r="FXB33" s="79"/>
      <c r="FXC33" s="79"/>
      <c r="FXD33" s="79"/>
      <c r="FXE33" s="79"/>
      <c r="FXF33" s="79"/>
      <c r="FXG33" s="79"/>
      <c r="FXH33" s="79"/>
      <c r="FXI33" s="79"/>
      <c r="FXJ33" s="79"/>
      <c r="FXK33" s="79"/>
      <c r="FXL33" s="79"/>
      <c r="FXM33" s="79"/>
      <c r="FXN33" s="79"/>
      <c r="FXO33" s="79"/>
      <c r="FXP33" s="79"/>
      <c r="FXQ33" s="79"/>
      <c r="FXR33" s="79"/>
      <c r="FXS33" s="79"/>
      <c r="FXT33" s="79"/>
      <c r="FXU33" s="79"/>
      <c r="FXV33" s="79"/>
      <c r="FXW33" s="79"/>
      <c r="FXX33" s="79"/>
      <c r="FXY33" s="79"/>
      <c r="FXZ33" s="79"/>
      <c r="FYA33" s="79"/>
      <c r="FYB33" s="79"/>
      <c r="FYC33" s="79"/>
      <c r="FYD33" s="79"/>
      <c r="FYE33" s="79"/>
      <c r="FYF33" s="79"/>
      <c r="FYG33" s="79"/>
      <c r="FYH33" s="79"/>
      <c r="FYI33" s="79"/>
      <c r="FYJ33" s="79"/>
      <c r="FYK33" s="79"/>
      <c r="FYL33" s="79"/>
      <c r="FYM33" s="79"/>
      <c r="FYN33" s="79"/>
      <c r="FYO33" s="79"/>
      <c r="FYP33" s="79"/>
      <c r="FYQ33" s="79"/>
      <c r="FYR33" s="79"/>
      <c r="FYS33" s="79"/>
      <c r="FYT33" s="79"/>
      <c r="FYU33" s="79"/>
      <c r="FYV33" s="79"/>
      <c r="FYW33" s="79"/>
      <c r="FYX33" s="79"/>
      <c r="FYY33" s="79"/>
      <c r="FYZ33" s="79"/>
      <c r="FZA33" s="79"/>
      <c r="FZB33" s="79"/>
      <c r="FZC33" s="79"/>
      <c r="FZD33" s="79"/>
      <c r="FZE33" s="79"/>
      <c r="FZF33" s="79"/>
      <c r="FZG33" s="79"/>
      <c r="FZH33" s="79"/>
      <c r="FZI33" s="79"/>
      <c r="FZJ33" s="79"/>
      <c r="FZK33" s="79"/>
      <c r="FZL33" s="79"/>
      <c r="FZM33" s="79"/>
      <c r="FZN33" s="79"/>
      <c r="FZO33" s="79"/>
      <c r="FZP33" s="79"/>
      <c r="FZQ33" s="79"/>
      <c r="FZR33" s="79"/>
      <c r="FZS33" s="79"/>
      <c r="FZT33" s="79"/>
      <c r="FZU33" s="79"/>
      <c r="FZV33" s="79"/>
      <c r="FZW33" s="79"/>
      <c r="FZX33" s="79"/>
      <c r="FZY33" s="79"/>
      <c r="FZZ33" s="79"/>
      <c r="GAA33" s="79"/>
      <c r="GAB33" s="79"/>
      <c r="GAC33" s="79"/>
      <c r="GAD33" s="79"/>
      <c r="GAE33" s="79"/>
      <c r="GAF33" s="79"/>
      <c r="GAG33" s="79"/>
      <c r="GAH33" s="79"/>
      <c r="GAI33" s="79"/>
      <c r="GAJ33" s="79"/>
      <c r="GAK33" s="79"/>
      <c r="GAL33" s="79"/>
      <c r="GAM33" s="79"/>
      <c r="GAN33" s="79"/>
      <c r="GAO33" s="79"/>
      <c r="GAP33" s="79"/>
      <c r="GAQ33" s="79"/>
      <c r="GAR33" s="79"/>
      <c r="GAS33" s="79"/>
      <c r="GAT33" s="79"/>
      <c r="GAU33" s="79"/>
      <c r="GAV33" s="79"/>
      <c r="GAW33" s="79"/>
      <c r="GAX33" s="79"/>
      <c r="GAY33" s="79"/>
      <c r="GAZ33" s="79"/>
      <c r="GBA33" s="79"/>
      <c r="GBB33" s="79"/>
      <c r="GBC33" s="79"/>
      <c r="GBD33" s="79"/>
      <c r="GBE33" s="79"/>
      <c r="GBF33" s="79"/>
      <c r="GBG33" s="79"/>
      <c r="GBH33" s="79"/>
      <c r="GBI33" s="79"/>
      <c r="GBJ33" s="79"/>
      <c r="GBK33" s="79"/>
      <c r="GBL33" s="79"/>
      <c r="GBM33" s="79"/>
      <c r="GBN33" s="79"/>
      <c r="GBO33" s="79"/>
      <c r="GBP33" s="79"/>
      <c r="GBQ33" s="79"/>
      <c r="GBR33" s="79"/>
      <c r="GBS33" s="79"/>
      <c r="GBT33" s="79"/>
      <c r="GBU33" s="79"/>
      <c r="GBV33" s="79"/>
      <c r="GBW33" s="79"/>
      <c r="GBX33" s="79"/>
      <c r="GBY33" s="79"/>
      <c r="GBZ33" s="79"/>
      <c r="GCA33" s="79"/>
      <c r="GCB33" s="79"/>
      <c r="GCC33" s="79"/>
      <c r="GCD33" s="79"/>
      <c r="GCE33" s="79"/>
      <c r="GCF33" s="79"/>
      <c r="GCG33" s="79"/>
      <c r="GCH33" s="79"/>
      <c r="GCI33" s="79"/>
      <c r="GCJ33" s="79"/>
      <c r="GCK33" s="79"/>
      <c r="GCL33" s="79"/>
      <c r="GCM33" s="79"/>
      <c r="GCN33" s="79"/>
      <c r="GCO33" s="79"/>
      <c r="GCP33" s="79"/>
      <c r="GCQ33" s="79"/>
      <c r="GCR33" s="79"/>
      <c r="GCS33" s="79"/>
      <c r="GCT33" s="79"/>
      <c r="GCU33" s="79"/>
      <c r="GCV33" s="79"/>
      <c r="GCW33" s="79"/>
      <c r="GCX33" s="79"/>
      <c r="GCY33" s="79"/>
      <c r="GCZ33" s="79"/>
      <c r="GDA33" s="79"/>
      <c r="GDB33" s="79"/>
      <c r="GDC33" s="79"/>
      <c r="GDD33" s="79"/>
      <c r="GDE33" s="79"/>
      <c r="GDF33" s="79"/>
      <c r="GDG33" s="79"/>
      <c r="GDH33" s="79"/>
      <c r="GDI33" s="79"/>
      <c r="GDJ33" s="79"/>
      <c r="GDK33" s="79"/>
      <c r="GDL33" s="79"/>
      <c r="GDM33" s="79"/>
      <c r="GDN33" s="79"/>
      <c r="GDO33" s="79"/>
      <c r="GDP33" s="79"/>
      <c r="GDQ33" s="79"/>
      <c r="GDR33" s="79"/>
      <c r="GDS33" s="79"/>
      <c r="GDT33" s="79"/>
      <c r="GDU33" s="79"/>
      <c r="GDV33" s="79"/>
      <c r="GDW33" s="79"/>
      <c r="GDX33" s="79"/>
      <c r="GDY33" s="79"/>
      <c r="GDZ33" s="79"/>
      <c r="GEA33" s="79"/>
      <c r="GEB33" s="79"/>
      <c r="GEC33" s="79"/>
      <c r="GED33" s="79"/>
      <c r="GEE33" s="79"/>
      <c r="GEF33" s="79"/>
      <c r="GEG33" s="79"/>
      <c r="GEH33" s="79"/>
      <c r="GEI33" s="79"/>
      <c r="GEJ33" s="79"/>
      <c r="GEK33" s="79"/>
      <c r="GEL33" s="79"/>
      <c r="GEM33" s="79"/>
      <c r="GEN33" s="79"/>
      <c r="GEO33" s="79"/>
      <c r="GEP33" s="79"/>
      <c r="GEQ33" s="79"/>
      <c r="GER33" s="79"/>
      <c r="GES33" s="79"/>
      <c r="GET33" s="79"/>
      <c r="GEU33" s="79"/>
      <c r="GEV33" s="79"/>
      <c r="GEW33" s="79"/>
      <c r="GEX33" s="79"/>
      <c r="GEY33" s="79"/>
      <c r="GEZ33" s="79"/>
      <c r="GFA33" s="79"/>
      <c r="GFB33" s="79"/>
      <c r="GFC33" s="79"/>
      <c r="GFD33" s="79"/>
      <c r="GFE33" s="79"/>
      <c r="GFF33" s="79"/>
      <c r="GFG33" s="79"/>
      <c r="GFH33" s="79"/>
      <c r="GFI33" s="79"/>
      <c r="GFJ33" s="79"/>
      <c r="GFK33" s="79"/>
      <c r="GFL33" s="79"/>
      <c r="GFM33" s="79"/>
      <c r="GFN33" s="79"/>
      <c r="GFO33" s="79"/>
      <c r="GFP33" s="79"/>
      <c r="GFQ33" s="79"/>
      <c r="GFR33" s="79"/>
      <c r="GFS33" s="79"/>
      <c r="GFT33" s="79"/>
      <c r="GFU33" s="79"/>
      <c r="GFV33" s="79"/>
      <c r="GFW33" s="79"/>
      <c r="GFX33" s="79"/>
      <c r="GFY33" s="79"/>
      <c r="GFZ33" s="79"/>
      <c r="GGA33" s="79"/>
      <c r="GGB33" s="79"/>
      <c r="GGC33" s="79"/>
      <c r="GGD33" s="79"/>
      <c r="GGE33" s="79"/>
      <c r="GGF33" s="79"/>
      <c r="GGG33" s="79"/>
      <c r="GGH33" s="79"/>
      <c r="GGI33" s="79"/>
      <c r="GGJ33" s="79"/>
      <c r="GGK33" s="79"/>
      <c r="GGL33" s="79"/>
      <c r="GGM33" s="79"/>
      <c r="GGN33" s="79"/>
      <c r="GGO33" s="79"/>
      <c r="GGP33" s="79"/>
      <c r="GGQ33" s="79"/>
      <c r="GGR33" s="79"/>
      <c r="GGS33" s="79"/>
      <c r="GGT33" s="79"/>
      <c r="GGU33" s="79"/>
      <c r="GGV33" s="79"/>
      <c r="GGW33" s="79"/>
      <c r="GGX33" s="79"/>
      <c r="GGY33" s="79"/>
      <c r="GGZ33" s="79"/>
      <c r="GHA33" s="79"/>
      <c r="GHB33" s="79"/>
      <c r="GHC33" s="79"/>
      <c r="GHD33" s="79"/>
      <c r="GHE33" s="79"/>
      <c r="GHF33" s="79"/>
      <c r="GHG33" s="79"/>
      <c r="GHH33" s="79"/>
      <c r="GHI33" s="79"/>
      <c r="GHJ33" s="79"/>
      <c r="GHK33" s="79"/>
      <c r="GHL33" s="79"/>
      <c r="GHM33" s="79"/>
      <c r="GHN33" s="79"/>
      <c r="GHO33" s="79"/>
      <c r="GHP33" s="79"/>
      <c r="GHQ33" s="79"/>
      <c r="GHR33" s="79"/>
      <c r="GHS33" s="79"/>
      <c r="GHT33" s="79"/>
      <c r="GHU33" s="79"/>
      <c r="GHV33" s="79"/>
      <c r="GHW33" s="79"/>
      <c r="GHX33" s="79"/>
      <c r="GHY33" s="79"/>
      <c r="GHZ33" s="79"/>
      <c r="GIA33" s="79"/>
      <c r="GIB33" s="79"/>
      <c r="GIC33" s="79"/>
      <c r="GID33" s="79"/>
      <c r="GIE33" s="79"/>
      <c r="GIF33" s="79"/>
      <c r="GIG33" s="79"/>
      <c r="GIH33" s="79"/>
      <c r="GII33" s="79"/>
      <c r="GIJ33" s="79"/>
      <c r="GIK33" s="79"/>
      <c r="GIL33" s="79"/>
      <c r="GIM33" s="79"/>
      <c r="GIN33" s="79"/>
      <c r="GIO33" s="79"/>
      <c r="GIP33" s="79"/>
      <c r="GIQ33" s="79"/>
      <c r="GIR33" s="79"/>
      <c r="GIS33" s="79"/>
      <c r="GIT33" s="79"/>
      <c r="GIU33" s="79"/>
      <c r="GIV33" s="79"/>
      <c r="GIW33" s="79"/>
      <c r="GIX33" s="79"/>
      <c r="GIY33" s="79"/>
      <c r="GIZ33" s="79"/>
      <c r="GJA33" s="79"/>
      <c r="GJB33" s="79"/>
      <c r="GJC33" s="79"/>
      <c r="GJD33" s="79"/>
      <c r="GJE33" s="79"/>
      <c r="GJF33" s="79"/>
      <c r="GJG33" s="79"/>
      <c r="GJH33" s="79"/>
      <c r="GJI33" s="79"/>
      <c r="GJJ33" s="79"/>
      <c r="GJK33" s="79"/>
      <c r="GJL33" s="79"/>
      <c r="GJM33" s="79"/>
      <c r="GJN33" s="79"/>
      <c r="GJO33" s="79"/>
      <c r="GJP33" s="79"/>
      <c r="GJQ33" s="79"/>
      <c r="GJR33" s="79"/>
      <c r="GJS33" s="79"/>
      <c r="GJT33" s="79"/>
      <c r="GJU33" s="79"/>
      <c r="GJV33" s="79"/>
      <c r="GJW33" s="79"/>
      <c r="GJX33" s="79"/>
      <c r="GJY33" s="79"/>
      <c r="GJZ33" s="79"/>
      <c r="GKA33" s="79"/>
      <c r="GKB33" s="79"/>
      <c r="GKC33" s="79"/>
      <c r="GKD33" s="79"/>
      <c r="GKE33" s="79"/>
      <c r="GKF33" s="79"/>
      <c r="GKG33" s="79"/>
      <c r="GKH33" s="79"/>
      <c r="GKI33" s="79"/>
      <c r="GKJ33" s="79"/>
      <c r="GKK33" s="79"/>
      <c r="GKL33" s="79"/>
      <c r="GKM33" s="79"/>
      <c r="GKN33" s="79"/>
      <c r="GKO33" s="79"/>
      <c r="GKP33" s="79"/>
      <c r="GKQ33" s="79"/>
      <c r="GKR33" s="79"/>
      <c r="GKS33" s="79"/>
      <c r="GKT33" s="79"/>
      <c r="GKU33" s="79"/>
      <c r="GKV33" s="79"/>
      <c r="GKW33" s="79"/>
      <c r="GKX33" s="79"/>
      <c r="GKY33" s="79"/>
      <c r="GKZ33" s="79"/>
      <c r="GLA33" s="79"/>
      <c r="GLB33" s="79"/>
      <c r="GLC33" s="79"/>
      <c r="GLD33" s="79"/>
      <c r="GLE33" s="79"/>
      <c r="GLF33" s="79"/>
      <c r="GLG33" s="79"/>
      <c r="GLH33" s="79"/>
      <c r="GLI33" s="79"/>
      <c r="GLJ33" s="79"/>
      <c r="GLK33" s="79"/>
      <c r="GLL33" s="79"/>
      <c r="GLM33" s="79"/>
      <c r="GLN33" s="79"/>
      <c r="GLO33" s="79"/>
      <c r="GLP33" s="79"/>
      <c r="GLQ33" s="79"/>
      <c r="GLR33" s="79"/>
      <c r="GLS33" s="79"/>
      <c r="GLT33" s="79"/>
      <c r="GLU33" s="79"/>
      <c r="GLV33" s="79"/>
      <c r="GLW33" s="79"/>
      <c r="GLX33" s="79"/>
      <c r="GLY33" s="79"/>
      <c r="GLZ33" s="79"/>
      <c r="GMA33" s="79"/>
      <c r="GMB33" s="79"/>
      <c r="GMC33" s="79"/>
      <c r="GMD33" s="79"/>
      <c r="GME33" s="79"/>
      <c r="GMF33" s="79"/>
      <c r="GMG33" s="79"/>
      <c r="GMH33" s="79"/>
      <c r="GMI33" s="79"/>
      <c r="GMJ33" s="79"/>
      <c r="GMK33" s="79"/>
      <c r="GML33" s="79"/>
      <c r="GMM33" s="79"/>
      <c r="GMN33" s="79"/>
      <c r="GMO33" s="79"/>
      <c r="GMP33" s="79"/>
      <c r="GMQ33" s="79"/>
      <c r="GMR33" s="79"/>
      <c r="GMS33" s="79"/>
      <c r="GMT33" s="79"/>
      <c r="GMU33" s="79"/>
      <c r="GMV33" s="79"/>
      <c r="GMW33" s="79"/>
      <c r="GMX33" s="79"/>
      <c r="GMY33" s="79"/>
      <c r="GMZ33" s="79"/>
      <c r="GNA33" s="79"/>
      <c r="GNB33" s="79"/>
      <c r="GNC33" s="79"/>
      <c r="GND33" s="79"/>
      <c r="GNE33" s="79"/>
      <c r="GNF33" s="79"/>
      <c r="GNG33" s="79"/>
      <c r="GNH33" s="79"/>
      <c r="GNI33" s="79"/>
      <c r="GNJ33" s="79"/>
      <c r="GNK33" s="79"/>
      <c r="GNL33" s="79"/>
      <c r="GNM33" s="79"/>
      <c r="GNN33" s="79"/>
      <c r="GNO33" s="79"/>
      <c r="GNP33" s="79"/>
      <c r="GNQ33" s="79"/>
      <c r="GNR33" s="79"/>
      <c r="GNS33" s="79"/>
      <c r="GNT33" s="79"/>
      <c r="GNU33" s="79"/>
      <c r="GNV33" s="79"/>
      <c r="GNW33" s="79"/>
      <c r="GNX33" s="79"/>
      <c r="GNY33" s="79"/>
      <c r="GNZ33" s="79"/>
      <c r="GOA33" s="79"/>
      <c r="GOB33" s="79"/>
      <c r="GOC33" s="79"/>
      <c r="GOD33" s="79"/>
      <c r="GOE33" s="79"/>
      <c r="GOF33" s="79"/>
      <c r="GOG33" s="79"/>
      <c r="GOH33" s="79"/>
      <c r="GOI33" s="79"/>
      <c r="GOJ33" s="79"/>
      <c r="GOK33" s="79"/>
      <c r="GOL33" s="79"/>
      <c r="GOM33" s="79"/>
      <c r="GON33" s="79"/>
      <c r="GOO33" s="79"/>
      <c r="GOP33" s="79"/>
      <c r="GOQ33" s="79"/>
      <c r="GOR33" s="79"/>
      <c r="GOS33" s="79"/>
      <c r="GOT33" s="79"/>
      <c r="GOU33" s="79"/>
      <c r="GOV33" s="79"/>
      <c r="GOW33" s="79"/>
      <c r="GOX33" s="79"/>
      <c r="GOY33" s="79"/>
      <c r="GOZ33" s="79"/>
      <c r="GPA33" s="79"/>
      <c r="GPB33" s="79"/>
      <c r="GPC33" s="79"/>
      <c r="GPD33" s="79"/>
      <c r="GPE33" s="79"/>
      <c r="GPF33" s="79"/>
      <c r="GPG33" s="79"/>
      <c r="GPH33" s="79"/>
      <c r="GPI33" s="79"/>
      <c r="GPJ33" s="79"/>
      <c r="GPK33" s="79"/>
      <c r="GPL33" s="79"/>
      <c r="GPM33" s="79"/>
      <c r="GPN33" s="79"/>
      <c r="GPO33" s="79"/>
      <c r="GPP33" s="79"/>
      <c r="GPQ33" s="79"/>
      <c r="GPR33" s="79"/>
      <c r="GPS33" s="79"/>
      <c r="GPT33" s="79"/>
      <c r="GPU33" s="79"/>
      <c r="GPV33" s="79"/>
      <c r="GPW33" s="79"/>
      <c r="GPX33" s="79"/>
      <c r="GPY33" s="79"/>
      <c r="GPZ33" s="79"/>
      <c r="GQA33" s="79"/>
      <c r="GQB33" s="79"/>
      <c r="GQC33" s="79"/>
      <c r="GQD33" s="79"/>
      <c r="GQE33" s="79"/>
      <c r="GQF33" s="79"/>
      <c r="GQG33" s="79"/>
      <c r="GQH33" s="79"/>
      <c r="GQI33" s="79"/>
      <c r="GQJ33" s="79"/>
      <c r="GQK33" s="79"/>
      <c r="GQL33" s="79"/>
      <c r="GQM33" s="79"/>
      <c r="GQN33" s="79"/>
      <c r="GQO33" s="79"/>
      <c r="GQP33" s="79"/>
      <c r="GQQ33" s="79"/>
      <c r="GQR33" s="79"/>
      <c r="GQS33" s="79"/>
      <c r="GQT33" s="79"/>
      <c r="GQU33" s="79"/>
      <c r="GQV33" s="79"/>
      <c r="GQW33" s="79"/>
      <c r="GQX33" s="79"/>
      <c r="GQY33" s="79"/>
      <c r="GQZ33" s="79"/>
      <c r="GRA33" s="79"/>
      <c r="GRB33" s="79"/>
      <c r="GRC33" s="79"/>
      <c r="GRD33" s="79"/>
      <c r="GRE33" s="79"/>
      <c r="GRF33" s="79"/>
      <c r="GRG33" s="79"/>
      <c r="GRH33" s="79"/>
      <c r="GRI33" s="79"/>
      <c r="GRJ33" s="79"/>
      <c r="GRK33" s="79"/>
      <c r="GRL33" s="79"/>
      <c r="GRM33" s="79"/>
      <c r="GRN33" s="79"/>
      <c r="GRO33" s="79"/>
      <c r="GRP33" s="79"/>
      <c r="GRQ33" s="79"/>
      <c r="GRR33" s="79"/>
      <c r="GRS33" s="79"/>
      <c r="GRT33" s="79"/>
      <c r="GRU33" s="79"/>
      <c r="GRV33" s="79"/>
      <c r="GRW33" s="79"/>
      <c r="GRX33" s="79"/>
      <c r="GRY33" s="79"/>
      <c r="GRZ33" s="79"/>
      <c r="GSA33" s="79"/>
      <c r="GSB33" s="79"/>
      <c r="GSC33" s="79"/>
      <c r="GSD33" s="79"/>
      <c r="GSE33" s="79"/>
      <c r="GSF33" s="79"/>
      <c r="GSG33" s="79"/>
      <c r="GSH33" s="79"/>
      <c r="GSI33" s="79"/>
      <c r="GSJ33" s="79"/>
      <c r="GSK33" s="79"/>
      <c r="GSL33" s="79"/>
      <c r="GSM33" s="79"/>
      <c r="GSN33" s="79"/>
      <c r="GSO33" s="79"/>
      <c r="GSP33" s="79"/>
      <c r="GSQ33" s="79"/>
      <c r="GSR33" s="79"/>
      <c r="GSS33" s="79"/>
      <c r="GST33" s="79"/>
      <c r="GSU33" s="79"/>
      <c r="GSV33" s="79"/>
      <c r="GSW33" s="79"/>
      <c r="GSX33" s="79"/>
      <c r="GSY33" s="79"/>
      <c r="GSZ33" s="79"/>
      <c r="GTA33" s="79"/>
      <c r="GTB33" s="79"/>
      <c r="GTC33" s="79"/>
      <c r="GTD33" s="79"/>
      <c r="GTE33" s="79"/>
      <c r="GTF33" s="79"/>
      <c r="GTG33" s="79"/>
      <c r="GTH33" s="79"/>
      <c r="GTI33" s="79"/>
      <c r="GTJ33" s="79"/>
      <c r="GTK33" s="79"/>
      <c r="GTL33" s="79"/>
      <c r="GTM33" s="79"/>
      <c r="GTN33" s="79"/>
      <c r="GTO33" s="79"/>
      <c r="GTP33" s="79"/>
      <c r="GTQ33" s="79"/>
      <c r="GTR33" s="79"/>
      <c r="GTS33" s="79"/>
      <c r="GTT33" s="79"/>
      <c r="GTU33" s="79"/>
      <c r="GTV33" s="79"/>
      <c r="GTW33" s="79"/>
      <c r="GTX33" s="79"/>
      <c r="GTY33" s="79"/>
      <c r="GTZ33" s="79"/>
      <c r="GUA33" s="79"/>
      <c r="GUB33" s="79"/>
      <c r="GUC33" s="79"/>
      <c r="GUD33" s="79"/>
      <c r="GUE33" s="79"/>
      <c r="GUF33" s="79"/>
      <c r="GUG33" s="79"/>
      <c r="GUH33" s="79"/>
      <c r="GUI33" s="79"/>
      <c r="GUJ33" s="79"/>
      <c r="GUK33" s="79"/>
      <c r="GUL33" s="79"/>
      <c r="GUM33" s="79"/>
      <c r="GUN33" s="79"/>
      <c r="GUO33" s="79"/>
      <c r="GUP33" s="79"/>
      <c r="GUQ33" s="79"/>
      <c r="GUR33" s="79"/>
      <c r="GUS33" s="79"/>
      <c r="GUT33" s="79"/>
      <c r="GUU33" s="79"/>
      <c r="GUV33" s="79"/>
      <c r="GUW33" s="79"/>
      <c r="GUX33" s="79"/>
      <c r="GUY33" s="79"/>
      <c r="GUZ33" s="79"/>
      <c r="GVA33" s="79"/>
      <c r="GVB33" s="79"/>
      <c r="GVC33" s="79"/>
      <c r="GVD33" s="79"/>
      <c r="GVE33" s="79"/>
      <c r="GVF33" s="79"/>
      <c r="GVG33" s="79"/>
      <c r="GVH33" s="79"/>
      <c r="GVI33" s="79"/>
      <c r="GVJ33" s="79"/>
      <c r="GVK33" s="79"/>
      <c r="GVL33" s="79"/>
      <c r="GVM33" s="79"/>
      <c r="GVN33" s="79"/>
      <c r="GVO33" s="79"/>
      <c r="GVP33" s="79"/>
      <c r="GVQ33" s="79"/>
      <c r="GVR33" s="79"/>
      <c r="GVS33" s="79"/>
      <c r="GVT33" s="79"/>
      <c r="GVU33" s="79"/>
      <c r="GVV33" s="79"/>
      <c r="GVW33" s="79"/>
      <c r="GVX33" s="79"/>
      <c r="GVY33" s="79"/>
      <c r="GVZ33" s="79"/>
      <c r="GWA33" s="79"/>
      <c r="GWB33" s="79"/>
      <c r="GWC33" s="79"/>
      <c r="GWD33" s="79"/>
      <c r="GWE33" s="79"/>
      <c r="GWF33" s="79"/>
      <c r="GWG33" s="79"/>
      <c r="GWH33" s="79"/>
      <c r="GWI33" s="79"/>
      <c r="GWJ33" s="79"/>
      <c r="GWK33" s="79"/>
      <c r="GWL33" s="79"/>
      <c r="GWM33" s="79"/>
      <c r="GWN33" s="79"/>
      <c r="GWO33" s="79"/>
      <c r="GWP33" s="79"/>
      <c r="GWQ33" s="79"/>
      <c r="GWR33" s="79"/>
      <c r="GWS33" s="79"/>
      <c r="GWT33" s="79"/>
      <c r="GWU33" s="79"/>
      <c r="GWV33" s="79"/>
      <c r="GWW33" s="79"/>
      <c r="GWX33" s="79"/>
      <c r="GWY33" s="79"/>
      <c r="GWZ33" s="79"/>
      <c r="GXA33" s="79"/>
      <c r="GXB33" s="79"/>
      <c r="GXC33" s="79"/>
      <c r="GXD33" s="79"/>
      <c r="GXE33" s="79"/>
      <c r="GXF33" s="79"/>
      <c r="GXG33" s="79"/>
      <c r="GXH33" s="79"/>
      <c r="GXI33" s="79"/>
      <c r="GXJ33" s="79"/>
      <c r="GXK33" s="79"/>
      <c r="GXL33" s="79"/>
      <c r="GXM33" s="79"/>
      <c r="GXN33" s="79"/>
      <c r="GXO33" s="79"/>
      <c r="GXP33" s="79"/>
      <c r="GXQ33" s="79"/>
      <c r="GXR33" s="79"/>
      <c r="GXS33" s="79"/>
      <c r="GXT33" s="79"/>
      <c r="GXU33" s="79"/>
      <c r="GXV33" s="79"/>
      <c r="GXW33" s="79"/>
      <c r="GXX33" s="79"/>
      <c r="GXY33" s="79"/>
      <c r="GXZ33" s="79"/>
      <c r="GYA33" s="79"/>
      <c r="GYB33" s="79"/>
      <c r="GYC33" s="79"/>
      <c r="GYD33" s="79"/>
      <c r="GYE33" s="79"/>
      <c r="GYF33" s="79"/>
      <c r="GYG33" s="79"/>
      <c r="GYH33" s="79"/>
      <c r="GYI33" s="79"/>
      <c r="GYJ33" s="79"/>
      <c r="GYK33" s="79"/>
      <c r="GYL33" s="79"/>
      <c r="GYM33" s="79"/>
      <c r="GYN33" s="79"/>
      <c r="GYO33" s="79"/>
      <c r="GYP33" s="79"/>
      <c r="GYQ33" s="79"/>
      <c r="GYR33" s="79"/>
      <c r="GYS33" s="79"/>
      <c r="GYT33" s="79"/>
      <c r="GYU33" s="79"/>
      <c r="GYV33" s="79"/>
      <c r="GYW33" s="79"/>
      <c r="GYX33" s="79"/>
      <c r="GYY33" s="79"/>
      <c r="GYZ33" s="79"/>
      <c r="GZA33" s="79"/>
      <c r="GZB33" s="79"/>
      <c r="GZC33" s="79"/>
      <c r="GZD33" s="79"/>
      <c r="GZE33" s="79"/>
      <c r="GZF33" s="79"/>
      <c r="GZG33" s="79"/>
      <c r="GZH33" s="79"/>
      <c r="GZI33" s="79"/>
      <c r="GZJ33" s="79"/>
      <c r="GZK33" s="79"/>
      <c r="GZL33" s="79"/>
      <c r="GZM33" s="79"/>
      <c r="GZN33" s="79"/>
      <c r="GZO33" s="79"/>
      <c r="GZP33" s="79"/>
      <c r="GZQ33" s="79"/>
      <c r="GZR33" s="79"/>
      <c r="GZS33" s="79"/>
      <c r="GZT33" s="79"/>
      <c r="GZU33" s="79"/>
      <c r="GZV33" s="79"/>
      <c r="GZW33" s="79"/>
      <c r="GZX33" s="79"/>
      <c r="GZY33" s="79"/>
      <c r="GZZ33" s="79"/>
      <c r="HAA33" s="79"/>
      <c r="HAB33" s="79"/>
      <c r="HAC33" s="79"/>
      <c r="HAD33" s="79"/>
      <c r="HAE33" s="79"/>
      <c r="HAF33" s="79"/>
      <c r="HAG33" s="79"/>
      <c r="HAH33" s="79"/>
      <c r="HAI33" s="79"/>
      <c r="HAJ33" s="79"/>
      <c r="HAK33" s="79"/>
      <c r="HAL33" s="79"/>
      <c r="HAM33" s="79"/>
      <c r="HAN33" s="79"/>
      <c r="HAO33" s="79"/>
      <c r="HAP33" s="79"/>
      <c r="HAQ33" s="79"/>
      <c r="HAR33" s="79"/>
      <c r="HAS33" s="79"/>
      <c r="HAT33" s="79"/>
      <c r="HAU33" s="79"/>
      <c r="HAV33" s="79"/>
      <c r="HAW33" s="79"/>
      <c r="HAX33" s="79"/>
      <c r="HAY33" s="79"/>
      <c r="HAZ33" s="79"/>
      <c r="HBA33" s="79"/>
      <c r="HBB33" s="79"/>
      <c r="HBC33" s="79"/>
      <c r="HBD33" s="79"/>
      <c r="HBE33" s="79"/>
      <c r="HBF33" s="79"/>
      <c r="HBG33" s="79"/>
      <c r="HBH33" s="79"/>
      <c r="HBI33" s="79"/>
      <c r="HBJ33" s="79"/>
      <c r="HBK33" s="79"/>
      <c r="HBL33" s="79"/>
      <c r="HBM33" s="79"/>
      <c r="HBN33" s="79"/>
      <c r="HBO33" s="79"/>
      <c r="HBP33" s="79"/>
      <c r="HBQ33" s="79"/>
      <c r="HBR33" s="79"/>
      <c r="HBS33" s="79"/>
      <c r="HBT33" s="79"/>
      <c r="HBU33" s="79"/>
      <c r="HBV33" s="79"/>
      <c r="HBW33" s="79"/>
      <c r="HBX33" s="79"/>
      <c r="HBY33" s="79"/>
      <c r="HBZ33" s="79"/>
      <c r="HCA33" s="79"/>
      <c r="HCB33" s="79"/>
      <c r="HCC33" s="79"/>
      <c r="HCD33" s="79"/>
      <c r="HCE33" s="79"/>
      <c r="HCF33" s="79"/>
      <c r="HCG33" s="79"/>
      <c r="HCH33" s="79"/>
      <c r="HCI33" s="79"/>
      <c r="HCJ33" s="79"/>
      <c r="HCK33" s="79"/>
      <c r="HCL33" s="79"/>
      <c r="HCM33" s="79"/>
      <c r="HCN33" s="79"/>
      <c r="HCO33" s="79"/>
      <c r="HCP33" s="79"/>
      <c r="HCQ33" s="79"/>
      <c r="HCR33" s="79"/>
      <c r="HCS33" s="79"/>
      <c r="HCT33" s="79"/>
      <c r="HCU33" s="79"/>
      <c r="HCV33" s="79"/>
      <c r="HCW33" s="79"/>
      <c r="HCX33" s="79"/>
      <c r="HCY33" s="79"/>
      <c r="HCZ33" s="79"/>
      <c r="HDA33" s="79"/>
      <c r="HDB33" s="79"/>
      <c r="HDC33" s="79"/>
      <c r="HDD33" s="79"/>
      <c r="HDE33" s="79"/>
      <c r="HDF33" s="79"/>
      <c r="HDG33" s="79"/>
      <c r="HDH33" s="79"/>
      <c r="HDI33" s="79"/>
      <c r="HDJ33" s="79"/>
      <c r="HDK33" s="79"/>
      <c r="HDL33" s="79"/>
      <c r="HDM33" s="79"/>
      <c r="HDN33" s="79"/>
      <c r="HDO33" s="79"/>
      <c r="HDP33" s="79"/>
      <c r="HDQ33" s="79"/>
      <c r="HDR33" s="79"/>
      <c r="HDS33" s="79"/>
      <c r="HDT33" s="79"/>
      <c r="HDU33" s="79"/>
      <c r="HDV33" s="79"/>
      <c r="HDW33" s="79"/>
      <c r="HDX33" s="79"/>
      <c r="HDY33" s="79"/>
      <c r="HDZ33" s="79"/>
      <c r="HEA33" s="79"/>
      <c r="HEB33" s="79"/>
      <c r="HEC33" s="79"/>
      <c r="HED33" s="79"/>
      <c r="HEE33" s="79"/>
      <c r="HEF33" s="79"/>
      <c r="HEG33" s="79"/>
      <c r="HEH33" s="79"/>
      <c r="HEI33" s="79"/>
      <c r="HEJ33" s="79"/>
      <c r="HEK33" s="79"/>
      <c r="HEL33" s="79"/>
      <c r="HEM33" s="79"/>
      <c r="HEN33" s="79"/>
      <c r="HEO33" s="79"/>
      <c r="HEP33" s="79"/>
      <c r="HEQ33" s="79"/>
      <c r="HER33" s="79"/>
      <c r="HES33" s="79"/>
      <c r="HET33" s="79"/>
      <c r="HEU33" s="79"/>
      <c r="HEV33" s="79"/>
      <c r="HEW33" s="79"/>
      <c r="HEX33" s="79"/>
      <c r="HEY33" s="79"/>
      <c r="HEZ33" s="79"/>
      <c r="HFA33" s="79"/>
      <c r="HFB33" s="79"/>
      <c r="HFC33" s="79"/>
      <c r="HFD33" s="79"/>
      <c r="HFE33" s="79"/>
      <c r="HFF33" s="79"/>
      <c r="HFG33" s="79"/>
      <c r="HFH33" s="79"/>
      <c r="HFI33" s="79"/>
      <c r="HFJ33" s="79"/>
      <c r="HFK33" s="79"/>
      <c r="HFL33" s="79"/>
      <c r="HFM33" s="79"/>
      <c r="HFN33" s="79"/>
      <c r="HFO33" s="79"/>
      <c r="HFP33" s="79"/>
      <c r="HFQ33" s="79"/>
      <c r="HFR33" s="79"/>
      <c r="HFS33" s="79"/>
      <c r="HFT33" s="79"/>
      <c r="HFU33" s="79"/>
      <c r="HFV33" s="79"/>
      <c r="HFW33" s="79"/>
      <c r="HFX33" s="79"/>
      <c r="HFY33" s="79"/>
      <c r="HFZ33" s="79"/>
      <c r="HGA33" s="79"/>
      <c r="HGB33" s="79"/>
      <c r="HGC33" s="79"/>
      <c r="HGD33" s="79"/>
      <c r="HGE33" s="79"/>
      <c r="HGF33" s="79"/>
      <c r="HGG33" s="79"/>
      <c r="HGH33" s="79"/>
      <c r="HGI33" s="79"/>
      <c r="HGJ33" s="79"/>
      <c r="HGK33" s="79"/>
      <c r="HGL33" s="79"/>
      <c r="HGM33" s="79"/>
      <c r="HGN33" s="79"/>
      <c r="HGO33" s="79"/>
      <c r="HGP33" s="79"/>
      <c r="HGQ33" s="79"/>
      <c r="HGR33" s="79"/>
      <c r="HGS33" s="79"/>
      <c r="HGT33" s="79"/>
      <c r="HGU33" s="79"/>
      <c r="HGV33" s="79"/>
      <c r="HGW33" s="79"/>
      <c r="HGX33" s="79"/>
      <c r="HGY33" s="79"/>
      <c r="HGZ33" s="79"/>
      <c r="HHA33" s="79"/>
      <c r="HHB33" s="79"/>
      <c r="HHC33" s="79"/>
      <c r="HHD33" s="79"/>
      <c r="HHE33" s="79"/>
      <c r="HHF33" s="79"/>
      <c r="HHG33" s="79"/>
      <c r="HHH33" s="79"/>
      <c r="HHI33" s="79"/>
      <c r="HHJ33" s="79"/>
      <c r="HHK33" s="79"/>
      <c r="HHL33" s="79"/>
      <c r="HHM33" s="79"/>
      <c r="HHN33" s="79"/>
      <c r="HHO33" s="79"/>
      <c r="HHP33" s="79"/>
      <c r="HHQ33" s="79"/>
      <c r="HHR33" s="79"/>
      <c r="HHS33" s="79"/>
      <c r="HHT33" s="79"/>
      <c r="HHU33" s="79"/>
      <c r="HHV33" s="79"/>
      <c r="HHW33" s="79"/>
      <c r="HHX33" s="79"/>
      <c r="HHY33" s="79"/>
      <c r="HHZ33" s="79"/>
      <c r="HIA33" s="79"/>
      <c r="HIB33" s="79"/>
      <c r="HIC33" s="79"/>
      <c r="HID33" s="79"/>
      <c r="HIE33" s="79"/>
      <c r="HIF33" s="79"/>
      <c r="HIG33" s="79"/>
      <c r="HIH33" s="79"/>
      <c r="HII33" s="79"/>
      <c r="HIJ33" s="79"/>
      <c r="HIK33" s="79"/>
      <c r="HIL33" s="79"/>
      <c r="HIM33" s="79"/>
      <c r="HIN33" s="79"/>
      <c r="HIO33" s="79"/>
      <c r="HIP33" s="79"/>
      <c r="HIQ33" s="79"/>
      <c r="HIR33" s="79"/>
      <c r="HIS33" s="79"/>
      <c r="HIT33" s="79"/>
      <c r="HIU33" s="79"/>
      <c r="HIV33" s="79"/>
      <c r="HIW33" s="79"/>
      <c r="HIX33" s="79"/>
      <c r="HIY33" s="79"/>
      <c r="HIZ33" s="79"/>
      <c r="HJA33" s="79"/>
      <c r="HJB33" s="79"/>
      <c r="HJC33" s="79"/>
      <c r="HJD33" s="79"/>
      <c r="HJE33" s="79"/>
      <c r="HJF33" s="79"/>
      <c r="HJG33" s="79"/>
      <c r="HJH33" s="79"/>
      <c r="HJI33" s="79"/>
      <c r="HJJ33" s="79"/>
      <c r="HJK33" s="79"/>
      <c r="HJL33" s="79"/>
      <c r="HJM33" s="79"/>
      <c r="HJN33" s="79"/>
      <c r="HJO33" s="79"/>
      <c r="HJP33" s="79"/>
      <c r="HJQ33" s="79"/>
      <c r="HJR33" s="79"/>
      <c r="HJS33" s="79"/>
      <c r="HJT33" s="79"/>
      <c r="HJU33" s="79"/>
      <c r="HJV33" s="79"/>
      <c r="HJW33" s="79"/>
      <c r="HJX33" s="79"/>
      <c r="HJY33" s="79"/>
      <c r="HJZ33" s="79"/>
      <c r="HKA33" s="79"/>
      <c r="HKB33" s="79"/>
      <c r="HKC33" s="79"/>
      <c r="HKD33" s="79"/>
      <c r="HKE33" s="79"/>
      <c r="HKF33" s="79"/>
      <c r="HKG33" s="79"/>
      <c r="HKH33" s="79"/>
      <c r="HKI33" s="79"/>
      <c r="HKJ33" s="79"/>
      <c r="HKK33" s="79"/>
      <c r="HKL33" s="79"/>
      <c r="HKM33" s="79"/>
      <c r="HKN33" s="79"/>
      <c r="HKO33" s="79"/>
      <c r="HKP33" s="79"/>
      <c r="HKQ33" s="79"/>
      <c r="HKR33" s="79"/>
      <c r="HKS33" s="79"/>
      <c r="HKT33" s="79"/>
      <c r="HKU33" s="79"/>
      <c r="HKV33" s="79"/>
      <c r="HKW33" s="79"/>
      <c r="HKX33" s="79"/>
      <c r="HKY33" s="79"/>
      <c r="HKZ33" s="79"/>
      <c r="HLA33" s="79"/>
      <c r="HLB33" s="79"/>
      <c r="HLC33" s="79"/>
      <c r="HLD33" s="79"/>
      <c r="HLE33" s="79"/>
      <c r="HLF33" s="79"/>
      <c r="HLG33" s="79"/>
      <c r="HLH33" s="79"/>
      <c r="HLI33" s="79"/>
      <c r="HLJ33" s="79"/>
      <c r="HLK33" s="79"/>
      <c r="HLL33" s="79"/>
      <c r="HLM33" s="79"/>
      <c r="HLN33" s="79"/>
      <c r="HLO33" s="79"/>
      <c r="HLP33" s="79"/>
      <c r="HLQ33" s="79"/>
      <c r="HLR33" s="79"/>
      <c r="HLS33" s="79"/>
      <c r="HLT33" s="79"/>
      <c r="HLU33" s="79"/>
      <c r="HLV33" s="79"/>
      <c r="HLW33" s="79"/>
      <c r="HLX33" s="79"/>
      <c r="HLY33" s="79"/>
      <c r="HLZ33" s="79"/>
      <c r="HMA33" s="79"/>
      <c r="HMB33" s="79"/>
      <c r="HMC33" s="79"/>
      <c r="HMD33" s="79"/>
      <c r="HME33" s="79"/>
      <c r="HMF33" s="79"/>
      <c r="HMG33" s="79"/>
      <c r="HMH33" s="79"/>
      <c r="HMI33" s="79"/>
      <c r="HMJ33" s="79"/>
      <c r="HMK33" s="79"/>
      <c r="HML33" s="79"/>
      <c r="HMM33" s="79"/>
      <c r="HMN33" s="79"/>
      <c r="HMO33" s="79"/>
      <c r="HMP33" s="79"/>
      <c r="HMQ33" s="79"/>
      <c r="HMR33" s="79"/>
      <c r="HMS33" s="79"/>
      <c r="HMT33" s="79"/>
      <c r="HMU33" s="79"/>
      <c r="HMV33" s="79"/>
      <c r="HMW33" s="79"/>
      <c r="HMX33" s="79"/>
      <c r="HMY33" s="79"/>
      <c r="HMZ33" s="79"/>
      <c r="HNA33" s="79"/>
      <c r="HNB33" s="79"/>
      <c r="HNC33" s="79"/>
      <c r="HND33" s="79"/>
      <c r="HNE33" s="79"/>
      <c r="HNF33" s="79"/>
      <c r="HNG33" s="79"/>
      <c r="HNH33" s="79"/>
      <c r="HNI33" s="79"/>
      <c r="HNJ33" s="79"/>
      <c r="HNK33" s="79"/>
      <c r="HNL33" s="79"/>
      <c r="HNM33" s="79"/>
      <c r="HNN33" s="79"/>
      <c r="HNO33" s="79"/>
      <c r="HNP33" s="79"/>
      <c r="HNQ33" s="79"/>
      <c r="HNR33" s="79"/>
      <c r="HNS33" s="79"/>
      <c r="HNT33" s="79"/>
      <c r="HNU33" s="79"/>
      <c r="HNV33" s="79"/>
      <c r="HNW33" s="79"/>
      <c r="HNX33" s="79"/>
      <c r="HNY33" s="79"/>
      <c r="HNZ33" s="79"/>
      <c r="HOA33" s="79"/>
      <c r="HOB33" s="79"/>
      <c r="HOC33" s="79"/>
      <c r="HOD33" s="79"/>
      <c r="HOE33" s="79"/>
      <c r="HOF33" s="79"/>
      <c r="HOG33" s="79"/>
      <c r="HOH33" s="79"/>
      <c r="HOI33" s="79"/>
      <c r="HOJ33" s="79"/>
      <c r="HOK33" s="79"/>
      <c r="HOL33" s="79"/>
      <c r="HOM33" s="79"/>
      <c r="HON33" s="79"/>
      <c r="HOO33" s="79"/>
      <c r="HOP33" s="79"/>
      <c r="HOQ33" s="79"/>
      <c r="HOR33" s="79"/>
      <c r="HOS33" s="79"/>
      <c r="HOT33" s="79"/>
      <c r="HOU33" s="79"/>
      <c r="HOV33" s="79"/>
      <c r="HOW33" s="79"/>
      <c r="HOX33" s="79"/>
      <c r="HOY33" s="79"/>
      <c r="HOZ33" s="79"/>
      <c r="HPA33" s="79"/>
      <c r="HPB33" s="79"/>
      <c r="HPC33" s="79"/>
      <c r="HPD33" s="79"/>
      <c r="HPE33" s="79"/>
      <c r="HPF33" s="79"/>
      <c r="HPG33" s="79"/>
      <c r="HPH33" s="79"/>
      <c r="HPI33" s="79"/>
      <c r="HPJ33" s="79"/>
      <c r="HPK33" s="79"/>
      <c r="HPL33" s="79"/>
      <c r="HPM33" s="79"/>
      <c r="HPN33" s="79"/>
      <c r="HPO33" s="79"/>
      <c r="HPP33" s="79"/>
      <c r="HPQ33" s="79"/>
      <c r="HPR33" s="79"/>
      <c r="HPS33" s="79"/>
      <c r="HPT33" s="79"/>
      <c r="HPU33" s="79"/>
      <c r="HPV33" s="79"/>
      <c r="HPW33" s="79"/>
      <c r="HPX33" s="79"/>
      <c r="HPY33" s="79"/>
      <c r="HPZ33" s="79"/>
      <c r="HQA33" s="79"/>
      <c r="HQB33" s="79"/>
      <c r="HQC33" s="79"/>
      <c r="HQD33" s="79"/>
      <c r="HQE33" s="79"/>
      <c r="HQF33" s="79"/>
      <c r="HQG33" s="79"/>
      <c r="HQH33" s="79"/>
      <c r="HQI33" s="79"/>
      <c r="HQJ33" s="79"/>
      <c r="HQK33" s="79"/>
      <c r="HQL33" s="79"/>
      <c r="HQM33" s="79"/>
      <c r="HQN33" s="79"/>
      <c r="HQO33" s="79"/>
      <c r="HQP33" s="79"/>
      <c r="HQQ33" s="79"/>
      <c r="HQR33" s="79"/>
      <c r="HQS33" s="79"/>
      <c r="HQT33" s="79"/>
      <c r="HQU33" s="79"/>
      <c r="HQV33" s="79"/>
      <c r="HQW33" s="79"/>
      <c r="HQX33" s="79"/>
      <c r="HQY33" s="79"/>
      <c r="HQZ33" s="79"/>
      <c r="HRA33" s="79"/>
      <c r="HRB33" s="79"/>
      <c r="HRC33" s="79"/>
      <c r="HRD33" s="79"/>
      <c r="HRE33" s="79"/>
      <c r="HRF33" s="79"/>
      <c r="HRG33" s="79"/>
      <c r="HRH33" s="79"/>
      <c r="HRI33" s="79"/>
      <c r="HRJ33" s="79"/>
      <c r="HRK33" s="79"/>
      <c r="HRL33" s="79"/>
      <c r="HRM33" s="79"/>
      <c r="HRN33" s="79"/>
      <c r="HRO33" s="79"/>
      <c r="HRP33" s="79"/>
      <c r="HRQ33" s="79"/>
      <c r="HRR33" s="79"/>
      <c r="HRS33" s="79"/>
      <c r="HRT33" s="79"/>
      <c r="HRU33" s="79"/>
      <c r="HRV33" s="79"/>
      <c r="HRW33" s="79"/>
      <c r="HRX33" s="79"/>
      <c r="HRY33" s="79"/>
      <c r="HRZ33" s="79"/>
      <c r="HSA33" s="79"/>
      <c r="HSB33" s="79"/>
      <c r="HSC33" s="79"/>
      <c r="HSD33" s="79"/>
      <c r="HSE33" s="79"/>
      <c r="HSF33" s="79"/>
      <c r="HSG33" s="79"/>
      <c r="HSH33" s="79"/>
      <c r="HSI33" s="79"/>
      <c r="HSJ33" s="79"/>
      <c r="HSK33" s="79"/>
      <c r="HSL33" s="79"/>
      <c r="HSM33" s="79"/>
      <c r="HSN33" s="79"/>
      <c r="HSO33" s="79"/>
      <c r="HSP33" s="79"/>
      <c r="HSQ33" s="79"/>
      <c r="HSR33" s="79"/>
      <c r="HSS33" s="79"/>
      <c r="HST33" s="79"/>
      <c r="HSU33" s="79"/>
      <c r="HSV33" s="79"/>
      <c r="HSW33" s="79"/>
      <c r="HSX33" s="79"/>
      <c r="HSY33" s="79"/>
      <c r="HSZ33" s="79"/>
      <c r="HTA33" s="79"/>
      <c r="HTB33" s="79"/>
      <c r="HTC33" s="79"/>
      <c r="HTD33" s="79"/>
      <c r="HTE33" s="79"/>
      <c r="HTF33" s="79"/>
      <c r="HTG33" s="79"/>
      <c r="HTH33" s="79"/>
      <c r="HTI33" s="79"/>
      <c r="HTJ33" s="79"/>
      <c r="HTK33" s="79"/>
      <c r="HTL33" s="79"/>
      <c r="HTM33" s="79"/>
      <c r="HTN33" s="79"/>
      <c r="HTO33" s="79"/>
      <c r="HTP33" s="79"/>
      <c r="HTQ33" s="79"/>
      <c r="HTR33" s="79"/>
      <c r="HTS33" s="79"/>
      <c r="HTT33" s="79"/>
      <c r="HTU33" s="79"/>
      <c r="HTV33" s="79"/>
      <c r="HTW33" s="79"/>
      <c r="HTX33" s="79"/>
      <c r="HTY33" s="79"/>
      <c r="HTZ33" s="79"/>
      <c r="HUA33" s="79"/>
      <c r="HUB33" s="79"/>
      <c r="HUC33" s="79"/>
      <c r="HUD33" s="79"/>
      <c r="HUE33" s="79"/>
      <c r="HUF33" s="79"/>
      <c r="HUG33" s="79"/>
      <c r="HUH33" s="79"/>
      <c r="HUI33" s="79"/>
      <c r="HUJ33" s="79"/>
      <c r="HUK33" s="79"/>
      <c r="HUL33" s="79"/>
      <c r="HUM33" s="79"/>
      <c r="HUN33" s="79"/>
      <c r="HUO33" s="79"/>
      <c r="HUP33" s="79"/>
      <c r="HUQ33" s="79"/>
      <c r="HUR33" s="79"/>
      <c r="HUS33" s="79"/>
      <c r="HUT33" s="79"/>
      <c r="HUU33" s="79"/>
      <c r="HUV33" s="79"/>
      <c r="HUW33" s="79"/>
      <c r="HUX33" s="79"/>
      <c r="HUY33" s="79"/>
      <c r="HUZ33" s="79"/>
      <c r="HVA33" s="79"/>
      <c r="HVB33" s="79"/>
      <c r="HVC33" s="79"/>
      <c r="HVD33" s="79"/>
      <c r="HVE33" s="79"/>
      <c r="HVF33" s="79"/>
      <c r="HVG33" s="79"/>
      <c r="HVH33" s="79"/>
      <c r="HVI33" s="79"/>
      <c r="HVJ33" s="79"/>
      <c r="HVK33" s="79"/>
      <c r="HVL33" s="79"/>
      <c r="HVM33" s="79"/>
      <c r="HVN33" s="79"/>
      <c r="HVO33" s="79"/>
      <c r="HVP33" s="79"/>
      <c r="HVQ33" s="79"/>
      <c r="HVR33" s="79"/>
      <c r="HVS33" s="79"/>
      <c r="HVT33" s="79"/>
      <c r="HVU33" s="79"/>
      <c r="HVV33" s="79"/>
      <c r="HVW33" s="79"/>
      <c r="HVX33" s="79"/>
      <c r="HVY33" s="79"/>
      <c r="HVZ33" s="79"/>
      <c r="HWA33" s="79"/>
      <c r="HWB33" s="79"/>
      <c r="HWC33" s="79"/>
      <c r="HWD33" s="79"/>
      <c r="HWE33" s="79"/>
      <c r="HWF33" s="79"/>
      <c r="HWG33" s="79"/>
      <c r="HWH33" s="79"/>
      <c r="HWI33" s="79"/>
      <c r="HWJ33" s="79"/>
      <c r="HWK33" s="79"/>
      <c r="HWL33" s="79"/>
      <c r="HWM33" s="79"/>
      <c r="HWN33" s="79"/>
      <c r="HWO33" s="79"/>
      <c r="HWP33" s="79"/>
      <c r="HWQ33" s="79"/>
      <c r="HWR33" s="79"/>
      <c r="HWS33" s="79"/>
      <c r="HWT33" s="79"/>
      <c r="HWU33" s="79"/>
      <c r="HWV33" s="79"/>
      <c r="HWW33" s="79"/>
      <c r="HWX33" s="79"/>
      <c r="HWY33" s="79"/>
      <c r="HWZ33" s="79"/>
      <c r="HXA33" s="79"/>
      <c r="HXB33" s="79"/>
      <c r="HXC33" s="79"/>
      <c r="HXD33" s="79"/>
      <c r="HXE33" s="79"/>
      <c r="HXF33" s="79"/>
      <c r="HXG33" s="79"/>
      <c r="HXH33" s="79"/>
      <c r="HXI33" s="79"/>
      <c r="HXJ33" s="79"/>
      <c r="HXK33" s="79"/>
      <c r="HXL33" s="79"/>
      <c r="HXM33" s="79"/>
      <c r="HXN33" s="79"/>
      <c r="HXO33" s="79"/>
      <c r="HXP33" s="79"/>
      <c r="HXQ33" s="79"/>
      <c r="HXR33" s="79"/>
      <c r="HXS33" s="79"/>
      <c r="HXT33" s="79"/>
      <c r="HXU33" s="79"/>
      <c r="HXV33" s="79"/>
      <c r="HXW33" s="79"/>
      <c r="HXX33" s="79"/>
      <c r="HXY33" s="79"/>
      <c r="HXZ33" s="79"/>
      <c r="HYA33" s="79"/>
      <c r="HYB33" s="79"/>
      <c r="HYC33" s="79"/>
      <c r="HYD33" s="79"/>
      <c r="HYE33" s="79"/>
      <c r="HYF33" s="79"/>
      <c r="HYG33" s="79"/>
      <c r="HYH33" s="79"/>
      <c r="HYI33" s="79"/>
      <c r="HYJ33" s="79"/>
      <c r="HYK33" s="79"/>
      <c r="HYL33" s="79"/>
      <c r="HYM33" s="79"/>
      <c r="HYN33" s="79"/>
      <c r="HYO33" s="79"/>
      <c r="HYP33" s="79"/>
      <c r="HYQ33" s="79"/>
      <c r="HYR33" s="79"/>
      <c r="HYS33" s="79"/>
      <c r="HYT33" s="79"/>
      <c r="HYU33" s="79"/>
      <c r="HYV33" s="79"/>
      <c r="HYW33" s="79"/>
      <c r="HYX33" s="79"/>
      <c r="HYY33" s="79"/>
      <c r="HYZ33" s="79"/>
      <c r="HZA33" s="79"/>
      <c r="HZB33" s="79"/>
      <c r="HZC33" s="79"/>
      <c r="HZD33" s="79"/>
      <c r="HZE33" s="79"/>
      <c r="HZF33" s="79"/>
      <c r="HZG33" s="79"/>
      <c r="HZH33" s="79"/>
      <c r="HZI33" s="79"/>
      <c r="HZJ33" s="79"/>
      <c r="HZK33" s="79"/>
      <c r="HZL33" s="79"/>
      <c r="HZM33" s="79"/>
      <c r="HZN33" s="79"/>
      <c r="HZO33" s="79"/>
      <c r="HZP33" s="79"/>
      <c r="HZQ33" s="79"/>
      <c r="HZR33" s="79"/>
      <c r="HZS33" s="79"/>
      <c r="HZT33" s="79"/>
      <c r="HZU33" s="79"/>
      <c r="HZV33" s="79"/>
      <c r="HZW33" s="79"/>
      <c r="HZX33" s="79"/>
      <c r="HZY33" s="79"/>
      <c r="HZZ33" s="79"/>
      <c r="IAA33" s="79"/>
      <c r="IAB33" s="79"/>
      <c r="IAC33" s="79"/>
      <c r="IAD33" s="79"/>
      <c r="IAE33" s="79"/>
      <c r="IAF33" s="79"/>
      <c r="IAG33" s="79"/>
      <c r="IAH33" s="79"/>
      <c r="IAI33" s="79"/>
      <c r="IAJ33" s="79"/>
      <c r="IAK33" s="79"/>
      <c r="IAL33" s="79"/>
      <c r="IAM33" s="79"/>
      <c r="IAN33" s="79"/>
      <c r="IAO33" s="79"/>
      <c r="IAP33" s="79"/>
      <c r="IAQ33" s="79"/>
      <c r="IAR33" s="79"/>
      <c r="IAS33" s="79"/>
      <c r="IAT33" s="79"/>
      <c r="IAU33" s="79"/>
      <c r="IAV33" s="79"/>
      <c r="IAW33" s="79"/>
      <c r="IAX33" s="79"/>
      <c r="IAY33" s="79"/>
      <c r="IAZ33" s="79"/>
      <c r="IBA33" s="79"/>
      <c r="IBB33" s="79"/>
      <c r="IBC33" s="79"/>
      <c r="IBD33" s="79"/>
      <c r="IBE33" s="79"/>
      <c r="IBF33" s="79"/>
      <c r="IBG33" s="79"/>
      <c r="IBH33" s="79"/>
      <c r="IBI33" s="79"/>
      <c r="IBJ33" s="79"/>
      <c r="IBK33" s="79"/>
      <c r="IBL33" s="79"/>
      <c r="IBM33" s="79"/>
      <c r="IBN33" s="79"/>
      <c r="IBO33" s="79"/>
      <c r="IBP33" s="79"/>
      <c r="IBQ33" s="79"/>
      <c r="IBR33" s="79"/>
      <c r="IBS33" s="79"/>
      <c r="IBT33" s="79"/>
      <c r="IBU33" s="79"/>
      <c r="IBV33" s="79"/>
      <c r="IBW33" s="79"/>
      <c r="IBX33" s="79"/>
      <c r="IBY33" s="79"/>
      <c r="IBZ33" s="79"/>
      <c r="ICA33" s="79"/>
      <c r="ICB33" s="79"/>
      <c r="ICC33" s="79"/>
      <c r="ICD33" s="79"/>
      <c r="ICE33" s="79"/>
      <c r="ICF33" s="79"/>
      <c r="ICG33" s="79"/>
      <c r="ICH33" s="79"/>
      <c r="ICI33" s="79"/>
      <c r="ICJ33" s="79"/>
      <c r="ICK33" s="79"/>
      <c r="ICL33" s="79"/>
      <c r="ICM33" s="79"/>
      <c r="ICN33" s="79"/>
      <c r="ICO33" s="79"/>
      <c r="ICP33" s="79"/>
      <c r="ICQ33" s="79"/>
      <c r="ICR33" s="79"/>
      <c r="ICS33" s="79"/>
      <c r="ICT33" s="79"/>
      <c r="ICU33" s="79"/>
      <c r="ICV33" s="79"/>
      <c r="ICW33" s="79"/>
      <c r="ICX33" s="79"/>
      <c r="ICY33" s="79"/>
      <c r="ICZ33" s="79"/>
      <c r="IDA33" s="79"/>
      <c r="IDB33" s="79"/>
      <c r="IDC33" s="79"/>
      <c r="IDD33" s="79"/>
      <c r="IDE33" s="79"/>
      <c r="IDF33" s="79"/>
      <c r="IDG33" s="79"/>
      <c r="IDH33" s="79"/>
      <c r="IDI33" s="79"/>
      <c r="IDJ33" s="79"/>
      <c r="IDK33" s="79"/>
      <c r="IDL33" s="79"/>
      <c r="IDM33" s="79"/>
      <c r="IDN33" s="79"/>
      <c r="IDO33" s="79"/>
      <c r="IDP33" s="79"/>
      <c r="IDQ33" s="79"/>
      <c r="IDR33" s="79"/>
      <c r="IDS33" s="79"/>
      <c r="IDT33" s="79"/>
      <c r="IDU33" s="79"/>
      <c r="IDV33" s="79"/>
      <c r="IDW33" s="79"/>
      <c r="IDX33" s="79"/>
      <c r="IDY33" s="79"/>
      <c r="IDZ33" s="79"/>
      <c r="IEA33" s="79"/>
      <c r="IEB33" s="79"/>
      <c r="IEC33" s="79"/>
      <c r="IED33" s="79"/>
      <c r="IEE33" s="79"/>
      <c r="IEF33" s="79"/>
      <c r="IEG33" s="79"/>
      <c r="IEH33" s="79"/>
      <c r="IEI33" s="79"/>
      <c r="IEJ33" s="79"/>
      <c r="IEK33" s="79"/>
      <c r="IEL33" s="79"/>
      <c r="IEM33" s="79"/>
      <c r="IEN33" s="79"/>
      <c r="IEO33" s="79"/>
      <c r="IEP33" s="79"/>
      <c r="IEQ33" s="79"/>
      <c r="IER33" s="79"/>
      <c r="IES33" s="79"/>
      <c r="IET33" s="79"/>
      <c r="IEU33" s="79"/>
      <c r="IEV33" s="79"/>
      <c r="IEW33" s="79"/>
      <c r="IEX33" s="79"/>
      <c r="IEY33" s="79"/>
      <c r="IEZ33" s="79"/>
      <c r="IFA33" s="79"/>
      <c r="IFB33" s="79"/>
      <c r="IFC33" s="79"/>
      <c r="IFD33" s="79"/>
      <c r="IFE33" s="79"/>
      <c r="IFF33" s="79"/>
      <c r="IFG33" s="79"/>
      <c r="IFH33" s="79"/>
      <c r="IFI33" s="79"/>
      <c r="IFJ33" s="79"/>
      <c r="IFK33" s="79"/>
      <c r="IFL33" s="79"/>
      <c r="IFM33" s="79"/>
      <c r="IFN33" s="79"/>
      <c r="IFO33" s="79"/>
      <c r="IFP33" s="79"/>
      <c r="IFQ33" s="79"/>
      <c r="IFR33" s="79"/>
      <c r="IFS33" s="79"/>
      <c r="IFT33" s="79"/>
      <c r="IFU33" s="79"/>
      <c r="IFV33" s="79"/>
      <c r="IFW33" s="79"/>
      <c r="IFX33" s="79"/>
      <c r="IFY33" s="79"/>
      <c r="IFZ33" s="79"/>
      <c r="IGA33" s="79"/>
      <c r="IGB33" s="79"/>
      <c r="IGC33" s="79"/>
      <c r="IGD33" s="79"/>
      <c r="IGE33" s="79"/>
      <c r="IGF33" s="79"/>
      <c r="IGG33" s="79"/>
      <c r="IGH33" s="79"/>
      <c r="IGI33" s="79"/>
      <c r="IGJ33" s="79"/>
      <c r="IGK33" s="79"/>
      <c r="IGL33" s="79"/>
      <c r="IGM33" s="79"/>
      <c r="IGN33" s="79"/>
      <c r="IGO33" s="79"/>
      <c r="IGP33" s="79"/>
      <c r="IGQ33" s="79"/>
      <c r="IGR33" s="79"/>
      <c r="IGS33" s="79"/>
      <c r="IGT33" s="79"/>
      <c r="IGU33" s="79"/>
      <c r="IGV33" s="79"/>
      <c r="IGW33" s="79"/>
      <c r="IGX33" s="79"/>
      <c r="IGY33" s="79"/>
      <c r="IGZ33" s="79"/>
      <c r="IHA33" s="79"/>
      <c r="IHB33" s="79"/>
      <c r="IHC33" s="79"/>
      <c r="IHD33" s="79"/>
      <c r="IHE33" s="79"/>
      <c r="IHF33" s="79"/>
      <c r="IHG33" s="79"/>
      <c r="IHH33" s="79"/>
      <c r="IHI33" s="79"/>
      <c r="IHJ33" s="79"/>
      <c r="IHK33" s="79"/>
      <c r="IHL33" s="79"/>
      <c r="IHM33" s="79"/>
      <c r="IHN33" s="79"/>
      <c r="IHO33" s="79"/>
      <c r="IHP33" s="79"/>
      <c r="IHQ33" s="79"/>
      <c r="IHR33" s="79"/>
      <c r="IHS33" s="79"/>
      <c r="IHT33" s="79"/>
      <c r="IHU33" s="79"/>
      <c r="IHV33" s="79"/>
      <c r="IHW33" s="79"/>
      <c r="IHX33" s="79"/>
      <c r="IHY33" s="79"/>
      <c r="IHZ33" s="79"/>
      <c r="IIA33" s="79"/>
      <c r="IIB33" s="79"/>
      <c r="IIC33" s="79"/>
      <c r="IID33" s="79"/>
      <c r="IIE33" s="79"/>
      <c r="IIF33" s="79"/>
      <c r="IIG33" s="79"/>
      <c r="IIH33" s="79"/>
      <c r="III33" s="79"/>
      <c r="IIJ33" s="79"/>
      <c r="IIK33" s="79"/>
      <c r="IIL33" s="79"/>
      <c r="IIM33" s="79"/>
      <c r="IIN33" s="79"/>
      <c r="IIO33" s="79"/>
      <c r="IIP33" s="79"/>
      <c r="IIQ33" s="79"/>
      <c r="IIR33" s="79"/>
      <c r="IIS33" s="79"/>
      <c r="IIT33" s="79"/>
      <c r="IIU33" s="79"/>
      <c r="IIV33" s="79"/>
      <c r="IIW33" s="79"/>
      <c r="IIX33" s="79"/>
      <c r="IIY33" s="79"/>
      <c r="IIZ33" s="79"/>
      <c r="IJA33" s="79"/>
      <c r="IJB33" s="79"/>
      <c r="IJC33" s="79"/>
      <c r="IJD33" s="79"/>
      <c r="IJE33" s="79"/>
      <c r="IJF33" s="79"/>
      <c r="IJG33" s="79"/>
      <c r="IJH33" s="79"/>
      <c r="IJI33" s="79"/>
      <c r="IJJ33" s="79"/>
      <c r="IJK33" s="79"/>
      <c r="IJL33" s="79"/>
      <c r="IJM33" s="79"/>
      <c r="IJN33" s="79"/>
      <c r="IJO33" s="79"/>
      <c r="IJP33" s="79"/>
      <c r="IJQ33" s="79"/>
      <c r="IJR33" s="79"/>
      <c r="IJS33" s="79"/>
      <c r="IJT33" s="79"/>
      <c r="IJU33" s="79"/>
      <c r="IJV33" s="79"/>
      <c r="IJW33" s="79"/>
      <c r="IJX33" s="79"/>
      <c r="IJY33" s="79"/>
      <c r="IJZ33" s="79"/>
      <c r="IKA33" s="79"/>
      <c r="IKB33" s="79"/>
      <c r="IKC33" s="79"/>
      <c r="IKD33" s="79"/>
      <c r="IKE33" s="79"/>
      <c r="IKF33" s="79"/>
      <c r="IKG33" s="79"/>
      <c r="IKH33" s="79"/>
      <c r="IKI33" s="79"/>
      <c r="IKJ33" s="79"/>
      <c r="IKK33" s="79"/>
      <c r="IKL33" s="79"/>
      <c r="IKM33" s="79"/>
      <c r="IKN33" s="79"/>
      <c r="IKO33" s="79"/>
      <c r="IKP33" s="79"/>
      <c r="IKQ33" s="79"/>
      <c r="IKR33" s="79"/>
      <c r="IKS33" s="79"/>
      <c r="IKT33" s="79"/>
      <c r="IKU33" s="79"/>
      <c r="IKV33" s="79"/>
      <c r="IKW33" s="79"/>
      <c r="IKX33" s="79"/>
      <c r="IKY33" s="79"/>
      <c r="IKZ33" s="79"/>
      <c r="ILA33" s="79"/>
      <c r="ILB33" s="79"/>
      <c r="ILC33" s="79"/>
      <c r="ILD33" s="79"/>
      <c r="ILE33" s="79"/>
      <c r="ILF33" s="79"/>
      <c r="ILG33" s="79"/>
      <c r="ILH33" s="79"/>
      <c r="ILI33" s="79"/>
      <c r="ILJ33" s="79"/>
      <c r="ILK33" s="79"/>
      <c r="ILL33" s="79"/>
      <c r="ILM33" s="79"/>
      <c r="ILN33" s="79"/>
      <c r="ILO33" s="79"/>
      <c r="ILP33" s="79"/>
      <c r="ILQ33" s="79"/>
      <c r="ILR33" s="79"/>
      <c r="ILS33" s="79"/>
      <c r="ILT33" s="79"/>
      <c r="ILU33" s="79"/>
      <c r="ILV33" s="79"/>
      <c r="ILW33" s="79"/>
      <c r="ILX33" s="79"/>
      <c r="ILY33" s="79"/>
      <c r="ILZ33" s="79"/>
      <c r="IMA33" s="79"/>
      <c r="IMB33" s="79"/>
      <c r="IMC33" s="79"/>
      <c r="IMD33" s="79"/>
      <c r="IME33" s="79"/>
      <c r="IMF33" s="79"/>
      <c r="IMG33" s="79"/>
      <c r="IMH33" s="79"/>
      <c r="IMI33" s="79"/>
      <c r="IMJ33" s="79"/>
      <c r="IMK33" s="79"/>
      <c r="IML33" s="79"/>
      <c r="IMM33" s="79"/>
      <c r="IMN33" s="79"/>
      <c r="IMO33" s="79"/>
      <c r="IMP33" s="79"/>
      <c r="IMQ33" s="79"/>
      <c r="IMR33" s="79"/>
      <c r="IMS33" s="79"/>
      <c r="IMT33" s="79"/>
      <c r="IMU33" s="79"/>
      <c r="IMV33" s="79"/>
      <c r="IMW33" s="79"/>
      <c r="IMX33" s="79"/>
      <c r="IMY33" s="79"/>
      <c r="IMZ33" s="79"/>
      <c r="INA33" s="79"/>
      <c r="INB33" s="79"/>
      <c r="INC33" s="79"/>
      <c r="IND33" s="79"/>
      <c r="INE33" s="79"/>
      <c r="INF33" s="79"/>
      <c r="ING33" s="79"/>
      <c r="INH33" s="79"/>
      <c r="INI33" s="79"/>
      <c r="INJ33" s="79"/>
      <c r="INK33" s="79"/>
      <c r="INL33" s="79"/>
      <c r="INM33" s="79"/>
      <c r="INN33" s="79"/>
      <c r="INO33" s="79"/>
      <c r="INP33" s="79"/>
      <c r="INQ33" s="79"/>
      <c r="INR33" s="79"/>
      <c r="INS33" s="79"/>
      <c r="INT33" s="79"/>
      <c r="INU33" s="79"/>
      <c r="INV33" s="79"/>
      <c r="INW33" s="79"/>
      <c r="INX33" s="79"/>
      <c r="INY33" s="79"/>
      <c r="INZ33" s="79"/>
      <c r="IOA33" s="79"/>
      <c r="IOB33" s="79"/>
      <c r="IOC33" s="79"/>
      <c r="IOD33" s="79"/>
      <c r="IOE33" s="79"/>
      <c r="IOF33" s="79"/>
      <c r="IOG33" s="79"/>
      <c r="IOH33" s="79"/>
      <c r="IOI33" s="79"/>
      <c r="IOJ33" s="79"/>
      <c r="IOK33" s="79"/>
      <c r="IOL33" s="79"/>
      <c r="IOM33" s="79"/>
      <c r="ION33" s="79"/>
      <c r="IOO33" s="79"/>
      <c r="IOP33" s="79"/>
      <c r="IOQ33" s="79"/>
      <c r="IOR33" s="79"/>
      <c r="IOS33" s="79"/>
      <c r="IOT33" s="79"/>
      <c r="IOU33" s="79"/>
      <c r="IOV33" s="79"/>
      <c r="IOW33" s="79"/>
      <c r="IOX33" s="79"/>
      <c r="IOY33" s="79"/>
      <c r="IOZ33" s="79"/>
      <c r="IPA33" s="79"/>
      <c r="IPB33" s="79"/>
      <c r="IPC33" s="79"/>
      <c r="IPD33" s="79"/>
      <c r="IPE33" s="79"/>
      <c r="IPF33" s="79"/>
      <c r="IPG33" s="79"/>
      <c r="IPH33" s="79"/>
      <c r="IPI33" s="79"/>
      <c r="IPJ33" s="79"/>
      <c r="IPK33" s="79"/>
      <c r="IPL33" s="79"/>
      <c r="IPM33" s="79"/>
      <c r="IPN33" s="79"/>
      <c r="IPO33" s="79"/>
      <c r="IPP33" s="79"/>
      <c r="IPQ33" s="79"/>
      <c r="IPR33" s="79"/>
      <c r="IPS33" s="79"/>
      <c r="IPT33" s="79"/>
      <c r="IPU33" s="79"/>
      <c r="IPV33" s="79"/>
      <c r="IPW33" s="79"/>
      <c r="IPX33" s="79"/>
      <c r="IPY33" s="79"/>
      <c r="IPZ33" s="79"/>
      <c r="IQA33" s="79"/>
      <c r="IQB33" s="79"/>
      <c r="IQC33" s="79"/>
      <c r="IQD33" s="79"/>
      <c r="IQE33" s="79"/>
      <c r="IQF33" s="79"/>
      <c r="IQG33" s="79"/>
      <c r="IQH33" s="79"/>
      <c r="IQI33" s="79"/>
      <c r="IQJ33" s="79"/>
      <c r="IQK33" s="79"/>
      <c r="IQL33" s="79"/>
      <c r="IQM33" s="79"/>
      <c r="IQN33" s="79"/>
      <c r="IQO33" s="79"/>
      <c r="IQP33" s="79"/>
      <c r="IQQ33" s="79"/>
      <c r="IQR33" s="79"/>
      <c r="IQS33" s="79"/>
      <c r="IQT33" s="79"/>
      <c r="IQU33" s="79"/>
      <c r="IQV33" s="79"/>
      <c r="IQW33" s="79"/>
      <c r="IQX33" s="79"/>
      <c r="IQY33" s="79"/>
      <c r="IQZ33" s="79"/>
      <c r="IRA33" s="79"/>
      <c r="IRB33" s="79"/>
      <c r="IRC33" s="79"/>
      <c r="IRD33" s="79"/>
      <c r="IRE33" s="79"/>
      <c r="IRF33" s="79"/>
      <c r="IRG33" s="79"/>
      <c r="IRH33" s="79"/>
      <c r="IRI33" s="79"/>
      <c r="IRJ33" s="79"/>
      <c r="IRK33" s="79"/>
      <c r="IRL33" s="79"/>
      <c r="IRM33" s="79"/>
      <c r="IRN33" s="79"/>
      <c r="IRO33" s="79"/>
      <c r="IRP33" s="79"/>
      <c r="IRQ33" s="79"/>
      <c r="IRR33" s="79"/>
      <c r="IRS33" s="79"/>
      <c r="IRT33" s="79"/>
      <c r="IRU33" s="79"/>
      <c r="IRV33" s="79"/>
      <c r="IRW33" s="79"/>
      <c r="IRX33" s="79"/>
      <c r="IRY33" s="79"/>
      <c r="IRZ33" s="79"/>
      <c r="ISA33" s="79"/>
      <c r="ISB33" s="79"/>
      <c r="ISC33" s="79"/>
      <c r="ISD33" s="79"/>
      <c r="ISE33" s="79"/>
      <c r="ISF33" s="79"/>
      <c r="ISG33" s="79"/>
      <c r="ISH33" s="79"/>
      <c r="ISI33" s="79"/>
      <c r="ISJ33" s="79"/>
      <c r="ISK33" s="79"/>
      <c r="ISL33" s="79"/>
      <c r="ISM33" s="79"/>
      <c r="ISN33" s="79"/>
      <c r="ISO33" s="79"/>
      <c r="ISP33" s="79"/>
      <c r="ISQ33" s="79"/>
      <c r="ISR33" s="79"/>
      <c r="ISS33" s="79"/>
      <c r="IST33" s="79"/>
      <c r="ISU33" s="79"/>
      <c r="ISV33" s="79"/>
      <c r="ISW33" s="79"/>
      <c r="ISX33" s="79"/>
      <c r="ISY33" s="79"/>
      <c r="ISZ33" s="79"/>
      <c r="ITA33" s="79"/>
      <c r="ITB33" s="79"/>
      <c r="ITC33" s="79"/>
      <c r="ITD33" s="79"/>
      <c r="ITE33" s="79"/>
      <c r="ITF33" s="79"/>
      <c r="ITG33" s="79"/>
      <c r="ITH33" s="79"/>
      <c r="ITI33" s="79"/>
      <c r="ITJ33" s="79"/>
      <c r="ITK33" s="79"/>
      <c r="ITL33" s="79"/>
      <c r="ITM33" s="79"/>
      <c r="ITN33" s="79"/>
      <c r="ITO33" s="79"/>
      <c r="ITP33" s="79"/>
      <c r="ITQ33" s="79"/>
      <c r="ITR33" s="79"/>
      <c r="ITS33" s="79"/>
      <c r="ITT33" s="79"/>
      <c r="ITU33" s="79"/>
      <c r="ITV33" s="79"/>
      <c r="ITW33" s="79"/>
      <c r="ITX33" s="79"/>
      <c r="ITY33" s="79"/>
      <c r="ITZ33" s="79"/>
      <c r="IUA33" s="79"/>
      <c r="IUB33" s="79"/>
      <c r="IUC33" s="79"/>
      <c r="IUD33" s="79"/>
      <c r="IUE33" s="79"/>
      <c r="IUF33" s="79"/>
      <c r="IUG33" s="79"/>
      <c r="IUH33" s="79"/>
      <c r="IUI33" s="79"/>
      <c r="IUJ33" s="79"/>
      <c r="IUK33" s="79"/>
      <c r="IUL33" s="79"/>
      <c r="IUM33" s="79"/>
      <c r="IUN33" s="79"/>
      <c r="IUO33" s="79"/>
      <c r="IUP33" s="79"/>
      <c r="IUQ33" s="79"/>
      <c r="IUR33" s="79"/>
      <c r="IUS33" s="79"/>
      <c r="IUT33" s="79"/>
      <c r="IUU33" s="79"/>
      <c r="IUV33" s="79"/>
      <c r="IUW33" s="79"/>
      <c r="IUX33" s="79"/>
      <c r="IUY33" s="79"/>
      <c r="IUZ33" s="79"/>
      <c r="IVA33" s="79"/>
      <c r="IVB33" s="79"/>
      <c r="IVC33" s="79"/>
      <c r="IVD33" s="79"/>
      <c r="IVE33" s="79"/>
      <c r="IVF33" s="79"/>
      <c r="IVG33" s="79"/>
      <c r="IVH33" s="79"/>
      <c r="IVI33" s="79"/>
      <c r="IVJ33" s="79"/>
      <c r="IVK33" s="79"/>
      <c r="IVL33" s="79"/>
      <c r="IVM33" s="79"/>
      <c r="IVN33" s="79"/>
      <c r="IVO33" s="79"/>
      <c r="IVP33" s="79"/>
      <c r="IVQ33" s="79"/>
      <c r="IVR33" s="79"/>
      <c r="IVS33" s="79"/>
      <c r="IVT33" s="79"/>
      <c r="IVU33" s="79"/>
      <c r="IVV33" s="79"/>
      <c r="IVW33" s="79"/>
      <c r="IVX33" s="79"/>
      <c r="IVY33" s="79"/>
      <c r="IVZ33" s="79"/>
      <c r="IWA33" s="79"/>
      <c r="IWB33" s="79"/>
      <c r="IWC33" s="79"/>
      <c r="IWD33" s="79"/>
      <c r="IWE33" s="79"/>
      <c r="IWF33" s="79"/>
      <c r="IWG33" s="79"/>
      <c r="IWH33" s="79"/>
      <c r="IWI33" s="79"/>
      <c r="IWJ33" s="79"/>
      <c r="IWK33" s="79"/>
      <c r="IWL33" s="79"/>
      <c r="IWM33" s="79"/>
      <c r="IWN33" s="79"/>
      <c r="IWO33" s="79"/>
      <c r="IWP33" s="79"/>
      <c r="IWQ33" s="79"/>
      <c r="IWR33" s="79"/>
      <c r="IWS33" s="79"/>
      <c r="IWT33" s="79"/>
      <c r="IWU33" s="79"/>
      <c r="IWV33" s="79"/>
      <c r="IWW33" s="79"/>
      <c r="IWX33" s="79"/>
      <c r="IWY33" s="79"/>
      <c r="IWZ33" s="79"/>
      <c r="IXA33" s="79"/>
      <c r="IXB33" s="79"/>
      <c r="IXC33" s="79"/>
      <c r="IXD33" s="79"/>
      <c r="IXE33" s="79"/>
      <c r="IXF33" s="79"/>
      <c r="IXG33" s="79"/>
      <c r="IXH33" s="79"/>
      <c r="IXI33" s="79"/>
      <c r="IXJ33" s="79"/>
      <c r="IXK33" s="79"/>
      <c r="IXL33" s="79"/>
      <c r="IXM33" s="79"/>
      <c r="IXN33" s="79"/>
      <c r="IXO33" s="79"/>
      <c r="IXP33" s="79"/>
      <c r="IXQ33" s="79"/>
      <c r="IXR33" s="79"/>
      <c r="IXS33" s="79"/>
      <c r="IXT33" s="79"/>
      <c r="IXU33" s="79"/>
      <c r="IXV33" s="79"/>
      <c r="IXW33" s="79"/>
      <c r="IXX33" s="79"/>
      <c r="IXY33" s="79"/>
      <c r="IXZ33" s="79"/>
      <c r="IYA33" s="79"/>
      <c r="IYB33" s="79"/>
      <c r="IYC33" s="79"/>
      <c r="IYD33" s="79"/>
      <c r="IYE33" s="79"/>
      <c r="IYF33" s="79"/>
      <c r="IYG33" s="79"/>
      <c r="IYH33" s="79"/>
      <c r="IYI33" s="79"/>
      <c r="IYJ33" s="79"/>
      <c r="IYK33" s="79"/>
      <c r="IYL33" s="79"/>
      <c r="IYM33" s="79"/>
      <c r="IYN33" s="79"/>
      <c r="IYO33" s="79"/>
      <c r="IYP33" s="79"/>
      <c r="IYQ33" s="79"/>
      <c r="IYR33" s="79"/>
      <c r="IYS33" s="79"/>
      <c r="IYT33" s="79"/>
      <c r="IYU33" s="79"/>
      <c r="IYV33" s="79"/>
      <c r="IYW33" s="79"/>
      <c r="IYX33" s="79"/>
      <c r="IYY33" s="79"/>
      <c r="IYZ33" s="79"/>
      <c r="IZA33" s="79"/>
      <c r="IZB33" s="79"/>
      <c r="IZC33" s="79"/>
      <c r="IZD33" s="79"/>
      <c r="IZE33" s="79"/>
      <c r="IZF33" s="79"/>
      <c r="IZG33" s="79"/>
      <c r="IZH33" s="79"/>
      <c r="IZI33" s="79"/>
      <c r="IZJ33" s="79"/>
      <c r="IZK33" s="79"/>
      <c r="IZL33" s="79"/>
      <c r="IZM33" s="79"/>
      <c r="IZN33" s="79"/>
      <c r="IZO33" s="79"/>
      <c r="IZP33" s="79"/>
      <c r="IZQ33" s="79"/>
      <c r="IZR33" s="79"/>
      <c r="IZS33" s="79"/>
      <c r="IZT33" s="79"/>
      <c r="IZU33" s="79"/>
      <c r="IZV33" s="79"/>
      <c r="IZW33" s="79"/>
      <c r="IZX33" s="79"/>
      <c r="IZY33" s="79"/>
      <c r="IZZ33" s="79"/>
      <c r="JAA33" s="79"/>
      <c r="JAB33" s="79"/>
      <c r="JAC33" s="79"/>
      <c r="JAD33" s="79"/>
      <c r="JAE33" s="79"/>
      <c r="JAF33" s="79"/>
      <c r="JAG33" s="79"/>
      <c r="JAH33" s="79"/>
      <c r="JAI33" s="79"/>
      <c r="JAJ33" s="79"/>
      <c r="JAK33" s="79"/>
      <c r="JAL33" s="79"/>
      <c r="JAM33" s="79"/>
      <c r="JAN33" s="79"/>
      <c r="JAO33" s="79"/>
      <c r="JAP33" s="79"/>
      <c r="JAQ33" s="79"/>
      <c r="JAR33" s="79"/>
      <c r="JAS33" s="79"/>
      <c r="JAT33" s="79"/>
      <c r="JAU33" s="79"/>
      <c r="JAV33" s="79"/>
      <c r="JAW33" s="79"/>
      <c r="JAX33" s="79"/>
      <c r="JAY33" s="79"/>
      <c r="JAZ33" s="79"/>
      <c r="JBA33" s="79"/>
      <c r="JBB33" s="79"/>
      <c r="JBC33" s="79"/>
      <c r="JBD33" s="79"/>
      <c r="JBE33" s="79"/>
      <c r="JBF33" s="79"/>
      <c r="JBG33" s="79"/>
      <c r="JBH33" s="79"/>
      <c r="JBI33" s="79"/>
      <c r="JBJ33" s="79"/>
      <c r="JBK33" s="79"/>
      <c r="JBL33" s="79"/>
      <c r="JBM33" s="79"/>
      <c r="JBN33" s="79"/>
      <c r="JBO33" s="79"/>
      <c r="JBP33" s="79"/>
      <c r="JBQ33" s="79"/>
      <c r="JBR33" s="79"/>
      <c r="JBS33" s="79"/>
      <c r="JBT33" s="79"/>
      <c r="JBU33" s="79"/>
      <c r="JBV33" s="79"/>
      <c r="JBW33" s="79"/>
      <c r="JBX33" s="79"/>
      <c r="JBY33" s="79"/>
      <c r="JBZ33" s="79"/>
      <c r="JCA33" s="79"/>
      <c r="JCB33" s="79"/>
      <c r="JCC33" s="79"/>
      <c r="JCD33" s="79"/>
      <c r="JCE33" s="79"/>
      <c r="JCF33" s="79"/>
      <c r="JCG33" s="79"/>
      <c r="JCH33" s="79"/>
      <c r="JCI33" s="79"/>
      <c r="JCJ33" s="79"/>
      <c r="JCK33" s="79"/>
      <c r="JCL33" s="79"/>
      <c r="JCM33" s="79"/>
      <c r="JCN33" s="79"/>
      <c r="JCO33" s="79"/>
      <c r="JCP33" s="79"/>
      <c r="JCQ33" s="79"/>
      <c r="JCR33" s="79"/>
      <c r="JCS33" s="79"/>
      <c r="JCT33" s="79"/>
      <c r="JCU33" s="79"/>
      <c r="JCV33" s="79"/>
      <c r="JCW33" s="79"/>
      <c r="JCX33" s="79"/>
      <c r="JCY33" s="79"/>
      <c r="JCZ33" s="79"/>
      <c r="JDA33" s="79"/>
      <c r="JDB33" s="79"/>
      <c r="JDC33" s="79"/>
      <c r="JDD33" s="79"/>
      <c r="JDE33" s="79"/>
      <c r="JDF33" s="79"/>
      <c r="JDG33" s="79"/>
      <c r="JDH33" s="79"/>
      <c r="JDI33" s="79"/>
      <c r="JDJ33" s="79"/>
      <c r="JDK33" s="79"/>
      <c r="JDL33" s="79"/>
      <c r="JDM33" s="79"/>
      <c r="JDN33" s="79"/>
      <c r="JDO33" s="79"/>
      <c r="JDP33" s="79"/>
      <c r="JDQ33" s="79"/>
      <c r="JDR33" s="79"/>
      <c r="JDS33" s="79"/>
      <c r="JDT33" s="79"/>
      <c r="JDU33" s="79"/>
      <c r="JDV33" s="79"/>
      <c r="JDW33" s="79"/>
      <c r="JDX33" s="79"/>
      <c r="JDY33" s="79"/>
      <c r="JDZ33" s="79"/>
      <c r="JEA33" s="79"/>
      <c r="JEB33" s="79"/>
      <c r="JEC33" s="79"/>
      <c r="JED33" s="79"/>
      <c r="JEE33" s="79"/>
      <c r="JEF33" s="79"/>
      <c r="JEG33" s="79"/>
      <c r="JEH33" s="79"/>
      <c r="JEI33" s="79"/>
      <c r="JEJ33" s="79"/>
      <c r="JEK33" s="79"/>
      <c r="JEL33" s="79"/>
      <c r="JEM33" s="79"/>
      <c r="JEN33" s="79"/>
      <c r="JEO33" s="79"/>
      <c r="JEP33" s="79"/>
      <c r="JEQ33" s="79"/>
      <c r="JER33" s="79"/>
      <c r="JES33" s="79"/>
      <c r="JET33" s="79"/>
      <c r="JEU33" s="79"/>
      <c r="JEV33" s="79"/>
      <c r="JEW33" s="79"/>
      <c r="JEX33" s="79"/>
      <c r="JEY33" s="79"/>
      <c r="JEZ33" s="79"/>
      <c r="JFA33" s="79"/>
      <c r="JFB33" s="79"/>
      <c r="JFC33" s="79"/>
      <c r="JFD33" s="79"/>
      <c r="JFE33" s="79"/>
      <c r="JFF33" s="79"/>
      <c r="JFG33" s="79"/>
      <c r="JFH33" s="79"/>
      <c r="JFI33" s="79"/>
      <c r="JFJ33" s="79"/>
      <c r="JFK33" s="79"/>
      <c r="JFL33" s="79"/>
      <c r="JFM33" s="79"/>
      <c r="JFN33" s="79"/>
      <c r="JFO33" s="79"/>
      <c r="JFP33" s="79"/>
      <c r="JFQ33" s="79"/>
      <c r="JFR33" s="79"/>
      <c r="JFS33" s="79"/>
      <c r="JFT33" s="79"/>
      <c r="JFU33" s="79"/>
      <c r="JFV33" s="79"/>
      <c r="JFW33" s="79"/>
      <c r="JFX33" s="79"/>
      <c r="JFY33" s="79"/>
      <c r="JFZ33" s="79"/>
      <c r="JGA33" s="79"/>
      <c r="JGB33" s="79"/>
      <c r="JGC33" s="79"/>
      <c r="JGD33" s="79"/>
      <c r="JGE33" s="79"/>
      <c r="JGF33" s="79"/>
      <c r="JGG33" s="79"/>
      <c r="JGH33" s="79"/>
      <c r="JGI33" s="79"/>
      <c r="JGJ33" s="79"/>
      <c r="JGK33" s="79"/>
      <c r="JGL33" s="79"/>
      <c r="JGM33" s="79"/>
      <c r="JGN33" s="79"/>
      <c r="JGO33" s="79"/>
      <c r="JGP33" s="79"/>
      <c r="JGQ33" s="79"/>
      <c r="JGR33" s="79"/>
      <c r="JGS33" s="79"/>
      <c r="JGT33" s="79"/>
      <c r="JGU33" s="79"/>
      <c r="JGV33" s="79"/>
      <c r="JGW33" s="79"/>
      <c r="JGX33" s="79"/>
      <c r="JGY33" s="79"/>
      <c r="JGZ33" s="79"/>
      <c r="JHA33" s="79"/>
      <c r="JHB33" s="79"/>
      <c r="JHC33" s="79"/>
      <c r="JHD33" s="79"/>
      <c r="JHE33" s="79"/>
      <c r="JHF33" s="79"/>
      <c r="JHG33" s="79"/>
      <c r="JHH33" s="79"/>
      <c r="JHI33" s="79"/>
      <c r="JHJ33" s="79"/>
      <c r="JHK33" s="79"/>
      <c r="JHL33" s="79"/>
      <c r="JHM33" s="79"/>
      <c r="JHN33" s="79"/>
      <c r="JHO33" s="79"/>
      <c r="JHP33" s="79"/>
      <c r="JHQ33" s="79"/>
      <c r="JHR33" s="79"/>
      <c r="JHS33" s="79"/>
      <c r="JHT33" s="79"/>
      <c r="JHU33" s="79"/>
      <c r="JHV33" s="79"/>
      <c r="JHW33" s="79"/>
      <c r="JHX33" s="79"/>
      <c r="JHY33" s="79"/>
      <c r="JHZ33" s="79"/>
      <c r="JIA33" s="79"/>
      <c r="JIB33" s="79"/>
      <c r="JIC33" s="79"/>
      <c r="JID33" s="79"/>
      <c r="JIE33" s="79"/>
      <c r="JIF33" s="79"/>
      <c r="JIG33" s="79"/>
      <c r="JIH33" s="79"/>
      <c r="JII33" s="79"/>
      <c r="JIJ33" s="79"/>
      <c r="JIK33" s="79"/>
      <c r="JIL33" s="79"/>
      <c r="JIM33" s="79"/>
      <c r="JIN33" s="79"/>
      <c r="JIO33" s="79"/>
      <c r="JIP33" s="79"/>
      <c r="JIQ33" s="79"/>
      <c r="JIR33" s="79"/>
      <c r="JIS33" s="79"/>
      <c r="JIT33" s="79"/>
      <c r="JIU33" s="79"/>
      <c r="JIV33" s="79"/>
      <c r="JIW33" s="79"/>
      <c r="JIX33" s="79"/>
      <c r="JIY33" s="79"/>
      <c r="JIZ33" s="79"/>
      <c r="JJA33" s="79"/>
      <c r="JJB33" s="79"/>
      <c r="JJC33" s="79"/>
      <c r="JJD33" s="79"/>
      <c r="JJE33" s="79"/>
      <c r="JJF33" s="79"/>
      <c r="JJG33" s="79"/>
      <c r="JJH33" s="79"/>
      <c r="JJI33" s="79"/>
      <c r="JJJ33" s="79"/>
      <c r="JJK33" s="79"/>
      <c r="JJL33" s="79"/>
      <c r="JJM33" s="79"/>
      <c r="JJN33" s="79"/>
      <c r="JJO33" s="79"/>
      <c r="JJP33" s="79"/>
      <c r="JJQ33" s="79"/>
      <c r="JJR33" s="79"/>
      <c r="JJS33" s="79"/>
      <c r="JJT33" s="79"/>
      <c r="JJU33" s="79"/>
      <c r="JJV33" s="79"/>
      <c r="JJW33" s="79"/>
      <c r="JJX33" s="79"/>
      <c r="JJY33" s="79"/>
      <c r="JJZ33" s="79"/>
      <c r="JKA33" s="79"/>
      <c r="JKB33" s="79"/>
      <c r="JKC33" s="79"/>
      <c r="JKD33" s="79"/>
      <c r="JKE33" s="79"/>
      <c r="JKF33" s="79"/>
      <c r="JKG33" s="79"/>
      <c r="JKH33" s="79"/>
      <c r="JKI33" s="79"/>
      <c r="JKJ33" s="79"/>
      <c r="JKK33" s="79"/>
      <c r="JKL33" s="79"/>
      <c r="JKM33" s="79"/>
      <c r="JKN33" s="79"/>
      <c r="JKO33" s="79"/>
      <c r="JKP33" s="79"/>
      <c r="JKQ33" s="79"/>
      <c r="JKR33" s="79"/>
      <c r="JKS33" s="79"/>
      <c r="JKT33" s="79"/>
      <c r="JKU33" s="79"/>
      <c r="JKV33" s="79"/>
      <c r="JKW33" s="79"/>
      <c r="JKX33" s="79"/>
      <c r="JKY33" s="79"/>
      <c r="JKZ33" s="79"/>
      <c r="JLA33" s="79"/>
      <c r="JLB33" s="79"/>
      <c r="JLC33" s="79"/>
      <c r="JLD33" s="79"/>
      <c r="JLE33" s="79"/>
      <c r="JLF33" s="79"/>
      <c r="JLG33" s="79"/>
      <c r="JLH33" s="79"/>
      <c r="JLI33" s="79"/>
      <c r="JLJ33" s="79"/>
      <c r="JLK33" s="79"/>
      <c r="JLL33" s="79"/>
      <c r="JLM33" s="79"/>
      <c r="JLN33" s="79"/>
      <c r="JLO33" s="79"/>
      <c r="JLP33" s="79"/>
      <c r="JLQ33" s="79"/>
      <c r="JLR33" s="79"/>
      <c r="JLS33" s="79"/>
      <c r="JLT33" s="79"/>
      <c r="JLU33" s="79"/>
      <c r="JLV33" s="79"/>
      <c r="JLW33" s="79"/>
      <c r="JLX33" s="79"/>
      <c r="JLY33" s="79"/>
      <c r="JLZ33" s="79"/>
      <c r="JMA33" s="79"/>
      <c r="JMB33" s="79"/>
      <c r="JMC33" s="79"/>
      <c r="JMD33" s="79"/>
      <c r="JME33" s="79"/>
      <c r="JMF33" s="79"/>
      <c r="JMG33" s="79"/>
      <c r="JMH33" s="79"/>
      <c r="JMI33" s="79"/>
      <c r="JMJ33" s="79"/>
      <c r="JMK33" s="79"/>
      <c r="JML33" s="79"/>
      <c r="JMM33" s="79"/>
      <c r="JMN33" s="79"/>
      <c r="JMO33" s="79"/>
      <c r="JMP33" s="79"/>
      <c r="JMQ33" s="79"/>
      <c r="JMR33" s="79"/>
      <c r="JMS33" s="79"/>
      <c r="JMT33" s="79"/>
      <c r="JMU33" s="79"/>
      <c r="JMV33" s="79"/>
      <c r="JMW33" s="79"/>
      <c r="JMX33" s="79"/>
      <c r="JMY33" s="79"/>
      <c r="JMZ33" s="79"/>
      <c r="JNA33" s="79"/>
      <c r="JNB33" s="79"/>
      <c r="JNC33" s="79"/>
      <c r="JND33" s="79"/>
      <c r="JNE33" s="79"/>
      <c r="JNF33" s="79"/>
      <c r="JNG33" s="79"/>
      <c r="JNH33" s="79"/>
      <c r="JNI33" s="79"/>
      <c r="JNJ33" s="79"/>
      <c r="JNK33" s="79"/>
      <c r="JNL33" s="79"/>
      <c r="JNM33" s="79"/>
      <c r="JNN33" s="79"/>
      <c r="JNO33" s="79"/>
      <c r="JNP33" s="79"/>
      <c r="JNQ33" s="79"/>
      <c r="JNR33" s="79"/>
      <c r="JNS33" s="79"/>
      <c r="JNT33" s="79"/>
      <c r="JNU33" s="79"/>
      <c r="JNV33" s="79"/>
      <c r="JNW33" s="79"/>
      <c r="JNX33" s="79"/>
      <c r="JNY33" s="79"/>
      <c r="JNZ33" s="79"/>
      <c r="JOA33" s="79"/>
      <c r="JOB33" s="79"/>
      <c r="JOC33" s="79"/>
      <c r="JOD33" s="79"/>
      <c r="JOE33" s="79"/>
      <c r="JOF33" s="79"/>
      <c r="JOG33" s="79"/>
      <c r="JOH33" s="79"/>
      <c r="JOI33" s="79"/>
      <c r="JOJ33" s="79"/>
      <c r="JOK33" s="79"/>
      <c r="JOL33" s="79"/>
      <c r="JOM33" s="79"/>
      <c r="JON33" s="79"/>
      <c r="JOO33" s="79"/>
      <c r="JOP33" s="79"/>
      <c r="JOQ33" s="79"/>
      <c r="JOR33" s="79"/>
      <c r="JOS33" s="79"/>
      <c r="JOT33" s="79"/>
      <c r="JOU33" s="79"/>
      <c r="JOV33" s="79"/>
      <c r="JOW33" s="79"/>
      <c r="JOX33" s="79"/>
      <c r="JOY33" s="79"/>
      <c r="JOZ33" s="79"/>
      <c r="JPA33" s="79"/>
      <c r="JPB33" s="79"/>
      <c r="JPC33" s="79"/>
      <c r="JPD33" s="79"/>
      <c r="JPE33" s="79"/>
      <c r="JPF33" s="79"/>
      <c r="JPG33" s="79"/>
      <c r="JPH33" s="79"/>
      <c r="JPI33" s="79"/>
      <c r="JPJ33" s="79"/>
      <c r="JPK33" s="79"/>
      <c r="JPL33" s="79"/>
      <c r="JPM33" s="79"/>
      <c r="JPN33" s="79"/>
      <c r="JPO33" s="79"/>
      <c r="JPP33" s="79"/>
      <c r="JPQ33" s="79"/>
      <c r="JPR33" s="79"/>
      <c r="JPS33" s="79"/>
      <c r="JPT33" s="79"/>
      <c r="JPU33" s="79"/>
      <c r="JPV33" s="79"/>
      <c r="JPW33" s="79"/>
      <c r="JPX33" s="79"/>
      <c r="JPY33" s="79"/>
      <c r="JPZ33" s="79"/>
      <c r="JQA33" s="79"/>
      <c r="JQB33" s="79"/>
      <c r="JQC33" s="79"/>
      <c r="JQD33" s="79"/>
      <c r="JQE33" s="79"/>
      <c r="JQF33" s="79"/>
      <c r="JQG33" s="79"/>
      <c r="JQH33" s="79"/>
      <c r="JQI33" s="79"/>
      <c r="JQJ33" s="79"/>
      <c r="JQK33" s="79"/>
      <c r="JQL33" s="79"/>
      <c r="JQM33" s="79"/>
      <c r="JQN33" s="79"/>
      <c r="JQO33" s="79"/>
      <c r="JQP33" s="79"/>
      <c r="JQQ33" s="79"/>
      <c r="JQR33" s="79"/>
      <c r="JQS33" s="79"/>
      <c r="JQT33" s="79"/>
      <c r="JQU33" s="79"/>
      <c r="JQV33" s="79"/>
      <c r="JQW33" s="79"/>
      <c r="JQX33" s="79"/>
      <c r="JQY33" s="79"/>
      <c r="JQZ33" s="79"/>
      <c r="JRA33" s="79"/>
      <c r="JRB33" s="79"/>
      <c r="JRC33" s="79"/>
      <c r="JRD33" s="79"/>
      <c r="JRE33" s="79"/>
      <c r="JRF33" s="79"/>
      <c r="JRG33" s="79"/>
      <c r="JRH33" s="79"/>
      <c r="JRI33" s="79"/>
      <c r="JRJ33" s="79"/>
      <c r="JRK33" s="79"/>
      <c r="JRL33" s="79"/>
      <c r="JRM33" s="79"/>
      <c r="JRN33" s="79"/>
      <c r="JRO33" s="79"/>
      <c r="JRP33" s="79"/>
      <c r="JRQ33" s="79"/>
      <c r="JRR33" s="79"/>
      <c r="JRS33" s="79"/>
      <c r="JRT33" s="79"/>
      <c r="JRU33" s="79"/>
      <c r="JRV33" s="79"/>
      <c r="JRW33" s="79"/>
      <c r="JRX33" s="79"/>
      <c r="JRY33" s="79"/>
      <c r="JRZ33" s="79"/>
      <c r="JSA33" s="79"/>
      <c r="JSB33" s="79"/>
      <c r="JSC33" s="79"/>
      <c r="JSD33" s="79"/>
      <c r="JSE33" s="79"/>
      <c r="JSF33" s="79"/>
      <c r="JSG33" s="79"/>
      <c r="JSH33" s="79"/>
      <c r="JSI33" s="79"/>
      <c r="JSJ33" s="79"/>
      <c r="JSK33" s="79"/>
      <c r="JSL33" s="79"/>
      <c r="JSM33" s="79"/>
      <c r="JSN33" s="79"/>
      <c r="JSO33" s="79"/>
      <c r="JSP33" s="79"/>
      <c r="JSQ33" s="79"/>
      <c r="JSR33" s="79"/>
      <c r="JSS33" s="79"/>
      <c r="JST33" s="79"/>
      <c r="JSU33" s="79"/>
      <c r="JSV33" s="79"/>
      <c r="JSW33" s="79"/>
      <c r="JSX33" s="79"/>
      <c r="JSY33" s="79"/>
      <c r="JSZ33" s="79"/>
      <c r="JTA33" s="79"/>
      <c r="JTB33" s="79"/>
      <c r="JTC33" s="79"/>
      <c r="JTD33" s="79"/>
      <c r="JTE33" s="79"/>
      <c r="JTF33" s="79"/>
      <c r="JTG33" s="79"/>
      <c r="JTH33" s="79"/>
      <c r="JTI33" s="79"/>
      <c r="JTJ33" s="79"/>
      <c r="JTK33" s="79"/>
      <c r="JTL33" s="79"/>
      <c r="JTM33" s="79"/>
      <c r="JTN33" s="79"/>
      <c r="JTO33" s="79"/>
      <c r="JTP33" s="79"/>
      <c r="JTQ33" s="79"/>
      <c r="JTR33" s="79"/>
      <c r="JTS33" s="79"/>
      <c r="JTT33" s="79"/>
      <c r="JTU33" s="79"/>
      <c r="JTV33" s="79"/>
      <c r="JTW33" s="79"/>
      <c r="JTX33" s="79"/>
      <c r="JTY33" s="79"/>
      <c r="JTZ33" s="79"/>
      <c r="JUA33" s="79"/>
      <c r="JUB33" s="79"/>
      <c r="JUC33" s="79"/>
      <c r="JUD33" s="79"/>
      <c r="JUE33" s="79"/>
      <c r="JUF33" s="79"/>
      <c r="JUG33" s="79"/>
      <c r="JUH33" s="79"/>
      <c r="JUI33" s="79"/>
      <c r="JUJ33" s="79"/>
      <c r="JUK33" s="79"/>
      <c r="JUL33" s="79"/>
      <c r="JUM33" s="79"/>
      <c r="JUN33" s="79"/>
      <c r="JUO33" s="79"/>
      <c r="JUP33" s="79"/>
      <c r="JUQ33" s="79"/>
      <c r="JUR33" s="79"/>
      <c r="JUS33" s="79"/>
      <c r="JUT33" s="79"/>
      <c r="JUU33" s="79"/>
      <c r="JUV33" s="79"/>
      <c r="JUW33" s="79"/>
      <c r="JUX33" s="79"/>
      <c r="JUY33" s="79"/>
      <c r="JUZ33" s="79"/>
      <c r="JVA33" s="79"/>
      <c r="JVB33" s="79"/>
      <c r="JVC33" s="79"/>
      <c r="JVD33" s="79"/>
      <c r="JVE33" s="79"/>
      <c r="JVF33" s="79"/>
      <c r="JVG33" s="79"/>
      <c r="JVH33" s="79"/>
      <c r="JVI33" s="79"/>
      <c r="JVJ33" s="79"/>
      <c r="JVK33" s="79"/>
      <c r="JVL33" s="79"/>
      <c r="JVM33" s="79"/>
      <c r="JVN33" s="79"/>
      <c r="JVO33" s="79"/>
      <c r="JVP33" s="79"/>
      <c r="JVQ33" s="79"/>
      <c r="JVR33" s="79"/>
      <c r="JVS33" s="79"/>
      <c r="JVT33" s="79"/>
      <c r="JVU33" s="79"/>
      <c r="JVV33" s="79"/>
      <c r="JVW33" s="79"/>
      <c r="JVX33" s="79"/>
      <c r="JVY33" s="79"/>
      <c r="JVZ33" s="79"/>
      <c r="JWA33" s="79"/>
      <c r="JWB33" s="79"/>
      <c r="JWC33" s="79"/>
      <c r="JWD33" s="79"/>
      <c r="JWE33" s="79"/>
      <c r="JWF33" s="79"/>
      <c r="JWG33" s="79"/>
      <c r="JWH33" s="79"/>
      <c r="JWI33" s="79"/>
      <c r="JWJ33" s="79"/>
      <c r="JWK33" s="79"/>
      <c r="JWL33" s="79"/>
      <c r="JWM33" s="79"/>
      <c r="JWN33" s="79"/>
      <c r="JWO33" s="79"/>
      <c r="JWP33" s="79"/>
      <c r="JWQ33" s="79"/>
      <c r="JWR33" s="79"/>
      <c r="JWS33" s="79"/>
      <c r="JWT33" s="79"/>
      <c r="JWU33" s="79"/>
      <c r="JWV33" s="79"/>
      <c r="JWW33" s="79"/>
      <c r="JWX33" s="79"/>
      <c r="JWY33" s="79"/>
      <c r="JWZ33" s="79"/>
      <c r="JXA33" s="79"/>
      <c r="JXB33" s="79"/>
      <c r="JXC33" s="79"/>
      <c r="JXD33" s="79"/>
      <c r="JXE33" s="79"/>
      <c r="JXF33" s="79"/>
      <c r="JXG33" s="79"/>
      <c r="JXH33" s="79"/>
      <c r="JXI33" s="79"/>
      <c r="JXJ33" s="79"/>
      <c r="JXK33" s="79"/>
      <c r="JXL33" s="79"/>
      <c r="JXM33" s="79"/>
      <c r="JXN33" s="79"/>
      <c r="JXO33" s="79"/>
      <c r="JXP33" s="79"/>
      <c r="JXQ33" s="79"/>
      <c r="JXR33" s="79"/>
      <c r="JXS33" s="79"/>
      <c r="JXT33" s="79"/>
      <c r="JXU33" s="79"/>
      <c r="JXV33" s="79"/>
      <c r="JXW33" s="79"/>
      <c r="JXX33" s="79"/>
      <c r="JXY33" s="79"/>
      <c r="JXZ33" s="79"/>
      <c r="JYA33" s="79"/>
      <c r="JYB33" s="79"/>
      <c r="JYC33" s="79"/>
      <c r="JYD33" s="79"/>
      <c r="JYE33" s="79"/>
      <c r="JYF33" s="79"/>
      <c r="JYG33" s="79"/>
      <c r="JYH33" s="79"/>
      <c r="JYI33" s="79"/>
      <c r="JYJ33" s="79"/>
      <c r="JYK33" s="79"/>
      <c r="JYL33" s="79"/>
      <c r="JYM33" s="79"/>
      <c r="JYN33" s="79"/>
      <c r="JYO33" s="79"/>
      <c r="JYP33" s="79"/>
      <c r="JYQ33" s="79"/>
      <c r="JYR33" s="79"/>
      <c r="JYS33" s="79"/>
      <c r="JYT33" s="79"/>
      <c r="JYU33" s="79"/>
      <c r="JYV33" s="79"/>
      <c r="JYW33" s="79"/>
      <c r="JYX33" s="79"/>
      <c r="JYY33" s="79"/>
      <c r="JYZ33" s="79"/>
      <c r="JZA33" s="79"/>
      <c r="JZB33" s="79"/>
      <c r="JZC33" s="79"/>
      <c r="JZD33" s="79"/>
      <c r="JZE33" s="79"/>
      <c r="JZF33" s="79"/>
      <c r="JZG33" s="79"/>
      <c r="JZH33" s="79"/>
      <c r="JZI33" s="79"/>
      <c r="JZJ33" s="79"/>
      <c r="JZK33" s="79"/>
      <c r="JZL33" s="79"/>
      <c r="JZM33" s="79"/>
      <c r="JZN33" s="79"/>
      <c r="JZO33" s="79"/>
      <c r="JZP33" s="79"/>
      <c r="JZQ33" s="79"/>
      <c r="JZR33" s="79"/>
      <c r="JZS33" s="79"/>
      <c r="JZT33" s="79"/>
      <c r="JZU33" s="79"/>
      <c r="JZV33" s="79"/>
      <c r="JZW33" s="79"/>
      <c r="JZX33" s="79"/>
      <c r="JZY33" s="79"/>
      <c r="JZZ33" s="79"/>
      <c r="KAA33" s="79"/>
      <c r="KAB33" s="79"/>
      <c r="KAC33" s="79"/>
      <c r="KAD33" s="79"/>
      <c r="KAE33" s="79"/>
      <c r="KAF33" s="79"/>
      <c r="KAG33" s="79"/>
      <c r="KAH33" s="79"/>
      <c r="KAI33" s="79"/>
      <c r="KAJ33" s="79"/>
      <c r="KAK33" s="79"/>
      <c r="KAL33" s="79"/>
      <c r="KAM33" s="79"/>
      <c r="KAN33" s="79"/>
      <c r="KAO33" s="79"/>
      <c r="KAP33" s="79"/>
      <c r="KAQ33" s="79"/>
      <c r="KAR33" s="79"/>
      <c r="KAS33" s="79"/>
      <c r="KAT33" s="79"/>
      <c r="KAU33" s="79"/>
      <c r="KAV33" s="79"/>
      <c r="KAW33" s="79"/>
      <c r="KAX33" s="79"/>
      <c r="KAY33" s="79"/>
      <c r="KAZ33" s="79"/>
      <c r="KBA33" s="79"/>
      <c r="KBB33" s="79"/>
      <c r="KBC33" s="79"/>
      <c r="KBD33" s="79"/>
      <c r="KBE33" s="79"/>
      <c r="KBF33" s="79"/>
      <c r="KBG33" s="79"/>
      <c r="KBH33" s="79"/>
      <c r="KBI33" s="79"/>
      <c r="KBJ33" s="79"/>
      <c r="KBK33" s="79"/>
      <c r="KBL33" s="79"/>
      <c r="KBM33" s="79"/>
      <c r="KBN33" s="79"/>
      <c r="KBO33" s="79"/>
      <c r="KBP33" s="79"/>
      <c r="KBQ33" s="79"/>
      <c r="KBR33" s="79"/>
      <c r="KBS33" s="79"/>
      <c r="KBT33" s="79"/>
      <c r="KBU33" s="79"/>
      <c r="KBV33" s="79"/>
      <c r="KBW33" s="79"/>
      <c r="KBX33" s="79"/>
      <c r="KBY33" s="79"/>
      <c r="KBZ33" s="79"/>
      <c r="KCA33" s="79"/>
      <c r="KCB33" s="79"/>
      <c r="KCC33" s="79"/>
      <c r="KCD33" s="79"/>
      <c r="KCE33" s="79"/>
      <c r="KCF33" s="79"/>
      <c r="KCG33" s="79"/>
      <c r="KCH33" s="79"/>
      <c r="KCI33" s="79"/>
      <c r="KCJ33" s="79"/>
      <c r="KCK33" s="79"/>
      <c r="KCL33" s="79"/>
      <c r="KCM33" s="79"/>
      <c r="KCN33" s="79"/>
      <c r="KCO33" s="79"/>
      <c r="KCP33" s="79"/>
      <c r="KCQ33" s="79"/>
      <c r="KCR33" s="79"/>
      <c r="KCS33" s="79"/>
      <c r="KCT33" s="79"/>
      <c r="KCU33" s="79"/>
      <c r="KCV33" s="79"/>
      <c r="KCW33" s="79"/>
      <c r="KCX33" s="79"/>
      <c r="KCY33" s="79"/>
      <c r="KCZ33" s="79"/>
      <c r="KDA33" s="79"/>
      <c r="KDB33" s="79"/>
      <c r="KDC33" s="79"/>
      <c r="KDD33" s="79"/>
      <c r="KDE33" s="79"/>
      <c r="KDF33" s="79"/>
      <c r="KDG33" s="79"/>
      <c r="KDH33" s="79"/>
      <c r="KDI33" s="79"/>
      <c r="KDJ33" s="79"/>
      <c r="KDK33" s="79"/>
      <c r="KDL33" s="79"/>
      <c r="KDM33" s="79"/>
      <c r="KDN33" s="79"/>
      <c r="KDO33" s="79"/>
      <c r="KDP33" s="79"/>
      <c r="KDQ33" s="79"/>
      <c r="KDR33" s="79"/>
      <c r="KDS33" s="79"/>
      <c r="KDT33" s="79"/>
      <c r="KDU33" s="79"/>
      <c r="KDV33" s="79"/>
      <c r="KDW33" s="79"/>
      <c r="KDX33" s="79"/>
      <c r="KDY33" s="79"/>
      <c r="KDZ33" s="79"/>
      <c r="KEA33" s="79"/>
      <c r="KEB33" s="79"/>
      <c r="KEC33" s="79"/>
      <c r="KED33" s="79"/>
      <c r="KEE33" s="79"/>
      <c r="KEF33" s="79"/>
      <c r="KEG33" s="79"/>
      <c r="KEH33" s="79"/>
      <c r="KEI33" s="79"/>
      <c r="KEJ33" s="79"/>
      <c r="KEK33" s="79"/>
      <c r="KEL33" s="79"/>
      <c r="KEM33" s="79"/>
      <c r="KEN33" s="79"/>
      <c r="KEO33" s="79"/>
      <c r="KEP33" s="79"/>
      <c r="KEQ33" s="79"/>
      <c r="KER33" s="79"/>
      <c r="KES33" s="79"/>
      <c r="KET33" s="79"/>
      <c r="KEU33" s="79"/>
      <c r="KEV33" s="79"/>
      <c r="KEW33" s="79"/>
      <c r="KEX33" s="79"/>
      <c r="KEY33" s="79"/>
      <c r="KEZ33" s="79"/>
      <c r="KFA33" s="79"/>
      <c r="KFB33" s="79"/>
      <c r="KFC33" s="79"/>
      <c r="KFD33" s="79"/>
      <c r="KFE33" s="79"/>
      <c r="KFF33" s="79"/>
      <c r="KFG33" s="79"/>
      <c r="KFH33" s="79"/>
      <c r="KFI33" s="79"/>
      <c r="KFJ33" s="79"/>
      <c r="KFK33" s="79"/>
      <c r="KFL33" s="79"/>
      <c r="KFM33" s="79"/>
      <c r="KFN33" s="79"/>
      <c r="KFO33" s="79"/>
      <c r="KFP33" s="79"/>
      <c r="KFQ33" s="79"/>
      <c r="KFR33" s="79"/>
      <c r="KFS33" s="79"/>
      <c r="KFT33" s="79"/>
      <c r="KFU33" s="79"/>
      <c r="KFV33" s="79"/>
      <c r="KFW33" s="79"/>
      <c r="KFX33" s="79"/>
      <c r="KFY33" s="79"/>
      <c r="KFZ33" s="79"/>
      <c r="KGA33" s="79"/>
      <c r="KGB33" s="79"/>
      <c r="KGC33" s="79"/>
      <c r="KGD33" s="79"/>
      <c r="KGE33" s="79"/>
      <c r="KGF33" s="79"/>
      <c r="KGG33" s="79"/>
      <c r="KGH33" s="79"/>
      <c r="KGI33" s="79"/>
      <c r="KGJ33" s="79"/>
      <c r="KGK33" s="79"/>
      <c r="KGL33" s="79"/>
      <c r="KGM33" s="79"/>
      <c r="KGN33" s="79"/>
      <c r="KGO33" s="79"/>
      <c r="KGP33" s="79"/>
      <c r="KGQ33" s="79"/>
      <c r="KGR33" s="79"/>
      <c r="KGS33" s="79"/>
      <c r="KGT33" s="79"/>
      <c r="KGU33" s="79"/>
      <c r="KGV33" s="79"/>
      <c r="KGW33" s="79"/>
      <c r="KGX33" s="79"/>
      <c r="KGY33" s="79"/>
      <c r="KGZ33" s="79"/>
      <c r="KHA33" s="79"/>
      <c r="KHB33" s="79"/>
      <c r="KHC33" s="79"/>
      <c r="KHD33" s="79"/>
      <c r="KHE33" s="79"/>
      <c r="KHF33" s="79"/>
      <c r="KHG33" s="79"/>
      <c r="KHH33" s="79"/>
      <c r="KHI33" s="79"/>
      <c r="KHJ33" s="79"/>
      <c r="KHK33" s="79"/>
      <c r="KHL33" s="79"/>
      <c r="KHM33" s="79"/>
      <c r="KHN33" s="79"/>
      <c r="KHO33" s="79"/>
      <c r="KHP33" s="79"/>
      <c r="KHQ33" s="79"/>
      <c r="KHR33" s="79"/>
      <c r="KHS33" s="79"/>
      <c r="KHT33" s="79"/>
      <c r="KHU33" s="79"/>
      <c r="KHV33" s="79"/>
      <c r="KHW33" s="79"/>
      <c r="KHX33" s="79"/>
      <c r="KHY33" s="79"/>
      <c r="KHZ33" s="79"/>
      <c r="KIA33" s="79"/>
      <c r="KIB33" s="79"/>
      <c r="KIC33" s="79"/>
      <c r="KID33" s="79"/>
      <c r="KIE33" s="79"/>
      <c r="KIF33" s="79"/>
      <c r="KIG33" s="79"/>
      <c r="KIH33" s="79"/>
      <c r="KII33" s="79"/>
      <c r="KIJ33" s="79"/>
      <c r="KIK33" s="79"/>
      <c r="KIL33" s="79"/>
      <c r="KIM33" s="79"/>
      <c r="KIN33" s="79"/>
      <c r="KIO33" s="79"/>
      <c r="KIP33" s="79"/>
      <c r="KIQ33" s="79"/>
      <c r="KIR33" s="79"/>
      <c r="KIS33" s="79"/>
      <c r="KIT33" s="79"/>
      <c r="KIU33" s="79"/>
      <c r="KIV33" s="79"/>
      <c r="KIW33" s="79"/>
      <c r="KIX33" s="79"/>
      <c r="KIY33" s="79"/>
      <c r="KIZ33" s="79"/>
      <c r="KJA33" s="79"/>
      <c r="KJB33" s="79"/>
      <c r="KJC33" s="79"/>
      <c r="KJD33" s="79"/>
      <c r="KJE33" s="79"/>
      <c r="KJF33" s="79"/>
      <c r="KJG33" s="79"/>
      <c r="KJH33" s="79"/>
      <c r="KJI33" s="79"/>
      <c r="KJJ33" s="79"/>
      <c r="KJK33" s="79"/>
      <c r="KJL33" s="79"/>
      <c r="KJM33" s="79"/>
      <c r="KJN33" s="79"/>
      <c r="KJO33" s="79"/>
      <c r="KJP33" s="79"/>
      <c r="KJQ33" s="79"/>
      <c r="KJR33" s="79"/>
      <c r="KJS33" s="79"/>
      <c r="KJT33" s="79"/>
      <c r="KJU33" s="79"/>
      <c r="KJV33" s="79"/>
      <c r="KJW33" s="79"/>
      <c r="KJX33" s="79"/>
      <c r="KJY33" s="79"/>
      <c r="KJZ33" s="79"/>
      <c r="KKA33" s="79"/>
      <c r="KKB33" s="79"/>
      <c r="KKC33" s="79"/>
      <c r="KKD33" s="79"/>
      <c r="KKE33" s="79"/>
      <c r="KKF33" s="79"/>
      <c r="KKG33" s="79"/>
      <c r="KKH33" s="79"/>
      <c r="KKI33" s="79"/>
      <c r="KKJ33" s="79"/>
      <c r="KKK33" s="79"/>
      <c r="KKL33" s="79"/>
      <c r="KKM33" s="79"/>
      <c r="KKN33" s="79"/>
      <c r="KKO33" s="79"/>
      <c r="KKP33" s="79"/>
      <c r="KKQ33" s="79"/>
      <c r="KKR33" s="79"/>
      <c r="KKS33" s="79"/>
      <c r="KKT33" s="79"/>
      <c r="KKU33" s="79"/>
      <c r="KKV33" s="79"/>
      <c r="KKW33" s="79"/>
      <c r="KKX33" s="79"/>
      <c r="KKY33" s="79"/>
      <c r="KKZ33" s="79"/>
      <c r="KLA33" s="79"/>
      <c r="KLB33" s="79"/>
      <c r="KLC33" s="79"/>
      <c r="KLD33" s="79"/>
      <c r="KLE33" s="79"/>
      <c r="KLF33" s="79"/>
      <c r="KLG33" s="79"/>
      <c r="KLH33" s="79"/>
      <c r="KLI33" s="79"/>
      <c r="KLJ33" s="79"/>
      <c r="KLK33" s="79"/>
      <c r="KLL33" s="79"/>
      <c r="KLM33" s="79"/>
      <c r="KLN33" s="79"/>
      <c r="KLO33" s="79"/>
      <c r="KLP33" s="79"/>
      <c r="KLQ33" s="79"/>
      <c r="KLR33" s="79"/>
      <c r="KLS33" s="79"/>
      <c r="KLT33" s="79"/>
      <c r="KLU33" s="79"/>
      <c r="KLV33" s="79"/>
      <c r="KLW33" s="79"/>
      <c r="KLX33" s="79"/>
      <c r="KLY33" s="79"/>
      <c r="KLZ33" s="79"/>
      <c r="KMA33" s="79"/>
      <c r="KMB33" s="79"/>
      <c r="KMC33" s="79"/>
      <c r="KMD33" s="79"/>
      <c r="KME33" s="79"/>
      <c r="KMF33" s="79"/>
      <c r="KMG33" s="79"/>
      <c r="KMH33" s="79"/>
      <c r="KMI33" s="79"/>
      <c r="KMJ33" s="79"/>
      <c r="KMK33" s="79"/>
      <c r="KML33" s="79"/>
      <c r="KMM33" s="79"/>
      <c r="KMN33" s="79"/>
      <c r="KMO33" s="79"/>
      <c r="KMP33" s="79"/>
      <c r="KMQ33" s="79"/>
      <c r="KMR33" s="79"/>
      <c r="KMS33" s="79"/>
      <c r="KMT33" s="79"/>
      <c r="KMU33" s="79"/>
      <c r="KMV33" s="79"/>
      <c r="KMW33" s="79"/>
      <c r="KMX33" s="79"/>
      <c r="KMY33" s="79"/>
      <c r="KMZ33" s="79"/>
      <c r="KNA33" s="79"/>
      <c r="KNB33" s="79"/>
      <c r="KNC33" s="79"/>
      <c r="KND33" s="79"/>
      <c r="KNE33" s="79"/>
      <c r="KNF33" s="79"/>
      <c r="KNG33" s="79"/>
      <c r="KNH33" s="79"/>
      <c r="KNI33" s="79"/>
      <c r="KNJ33" s="79"/>
      <c r="KNK33" s="79"/>
      <c r="KNL33" s="79"/>
      <c r="KNM33" s="79"/>
      <c r="KNN33" s="79"/>
      <c r="KNO33" s="79"/>
      <c r="KNP33" s="79"/>
      <c r="KNQ33" s="79"/>
      <c r="KNR33" s="79"/>
      <c r="KNS33" s="79"/>
      <c r="KNT33" s="79"/>
      <c r="KNU33" s="79"/>
      <c r="KNV33" s="79"/>
      <c r="KNW33" s="79"/>
      <c r="KNX33" s="79"/>
      <c r="KNY33" s="79"/>
      <c r="KNZ33" s="79"/>
      <c r="KOA33" s="79"/>
      <c r="KOB33" s="79"/>
      <c r="KOC33" s="79"/>
      <c r="KOD33" s="79"/>
      <c r="KOE33" s="79"/>
      <c r="KOF33" s="79"/>
      <c r="KOG33" s="79"/>
      <c r="KOH33" s="79"/>
      <c r="KOI33" s="79"/>
      <c r="KOJ33" s="79"/>
      <c r="KOK33" s="79"/>
      <c r="KOL33" s="79"/>
      <c r="KOM33" s="79"/>
      <c r="KON33" s="79"/>
      <c r="KOO33" s="79"/>
      <c r="KOP33" s="79"/>
      <c r="KOQ33" s="79"/>
      <c r="KOR33" s="79"/>
      <c r="KOS33" s="79"/>
      <c r="KOT33" s="79"/>
      <c r="KOU33" s="79"/>
      <c r="KOV33" s="79"/>
      <c r="KOW33" s="79"/>
      <c r="KOX33" s="79"/>
      <c r="KOY33" s="79"/>
      <c r="KOZ33" s="79"/>
      <c r="KPA33" s="79"/>
      <c r="KPB33" s="79"/>
      <c r="KPC33" s="79"/>
      <c r="KPD33" s="79"/>
      <c r="KPE33" s="79"/>
      <c r="KPF33" s="79"/>
      <c r="KPG33" s="79"/>
      <c r="KPH33" s="79"/>
      <c r="KPI33" s="79"/>
      <c r="KPJ33" s="79"/>
      <c r="KPK33" s="79"/>
      <c r="KPL33" s="79"/>
      <c r="KPM33" s="79"/>
      <c r="KPN33" s="79"/>
      <c r="KPO33" s="79"/>
      <c r="KPP33" s="79"/>
      <c r="KPQ33" s="79"/>
      <c r="KPR33" s="79"/>
      <c r="KPS33" s="79"/>
      <c r="KPT33" s="79"/>
      <c r="KPU33" s="79"/>
      <c r="KPV33" s="79"/>
      <c r="KPW33" s="79"/>
      <c r="KPX33" s="79"/>
      <c r="KPY33" s="79"/>
      <c r="KPZ33" s="79"/>
      <c r="KQA33" s="79"/>
      <c r="KQB33" s="79"/>
      <c r="KQC33" s="79"/>
      <c r="KQD33" s="79"/>
      <c r="KQE33" s="79"/>
      <c r="KQF33" s="79"/>
      <c r="KQG33" s="79"/>
      <c r="KQH33" s="79"/>
      <c r="KQI33" s="79"/>
      <c r="KQJ33" s="79"/>
      <c r="KQK33" s="79"/>
      <c r="KQL33" s="79"/>
      <c r="KQM33" s="79"/>
      <c r="KQN33" s="79"/>
      <c r="KQO33" s="79"/>
      <c r="KQP33" s="79"/>
      <c r="KQQ33" s="79"/>
      <c r="KQR33" s="79"/>
      <c r="KQS33" s="79"/>
      <c r="KQT33" s="79"/>
      <c r="KQU33" s="79"/>
      <c r="KQV33" s="79"/>
      <c r="KQW33" s="79"/>
      <c r="KQX33" s="79"/>
      <c r="KQY33" s="79"/>
      <c r="KQZ33" s="79"/>
      <c r="KRA33" s="79"/>
      <c r="KRB33" s="79"/>
      <c r="KRC33" s="79"/>
      <c r="KRD33" s="79"/>
      <c r="KRE33" s="79"/>
      <c r="KRF33" s="79"/>
      <c r="KRG33" s="79"/>
      <c r="KRH33" s="79"/>
      <c r="KRI33" s="79"/>
      <c r="KRJ33" s="79"/>
      <c r="KRK33" s="79"/>
      <c r="KRL33" s="79"/>
      <c r="KRM33" s="79"/>
      <c r="KRN33" s="79"/>
      <c r="KRO33" s="79"/>
      <c r="KRP33" s="79"/>
      <c r="KRQ33" s="79"/>
      <c r="KRR33" s="79"/>
      <c r="KRS33" s="79"/>
      <c r="KRT33" s="79"/>
      <c r="KRU33" s="79"/>
      <c r="KRV33" s="79"/>
      <c r="KRW33" s="79"/>
      <c r="KRX33" s="79"/>
      <c r="KRY33" s="79"/>
      <c r="KRZ33" s="79"/>
      <c r="KSA33" s="79"/>
      <c r="KSB33" s="79"/>
      <c r="KSC33" s="79"/>
      <c r="KSD33" s="79"/>
      <c r="KSE33" s="79"/>
      <c r="KSF33" s="79"/>
      <c r="KSG33" s="79"/>
      <c r="KSH33" s="79"/>
      <c r="KSI33" s="79"/>
      <c r="KSJ33" s="79"/>
      <c r="KSK33" s="79"/>
      <c r="KSL33" s="79"/>
      <c r="KSM33" s="79"/>
      <c r="KSN33" s="79"/>
      <c r="KSO33" s="79"/>
      <c r="KSP33" s="79"/>
      <c r="KSQ33" s="79"/>
      <c r="KSR33" s="79"/>
      <c r="KSS33" s="79"/>
      <c r="KST33" s="79"/>
      <c r="KSU33" s="79"/>
      <c r="KSV33" s="79"/>
      <c r="KSW33" s="79"/>
      <c r="KSX33" s="79"/>
      <c r="KSY33" s="79"/>
      <c r="KSZ33" s="79"/>
      <c r="KTA33" s="79"/>
      <c r="KTB33" s="79"/>
      <c r="KTC33" s="79"/>
      <c r="KTD33" s="79"/>
      <c r="KTE33" s="79"/>
      <c r="KTF33" s="79"/>
      <c r="KTG33" s="79"/>
      <c r="KTH33" s="79"/>
      <c r="KTI33" s="79"/>
      <c r="KTJ33" s="79"/>
      <c r="KTK33" s="79"/>
      <c r="KTL33" s="79"/>
      <c r="KTM33" s="79"/>
      <c r="KTN33" s="79"/>
      <c r="KTO33" s="79"/>
      <c r="KTP33" s="79"/>
      <c r="KTQ33" s="79"/>
      <c r="KTR33" s="79"/>
      <c r="KTS33" s="79"/>
      <c r="KTT33" s="79"/>
      <c r="KTU33" s="79"/>
      <c r="KTV33" s="79"/>
      <c r="KTW33" s="79"/>
      <c r="KTX33" s="79"/>
      <c r="KTY33" s="79"/>
      <c r="KTZ33" s="79"/>
      <c r="KUA33" s="79"/>
      <c r="KUB33" s="79"/>
      <c r="KUC33" s="79"/>
      <c r="KUD33" s="79"/>
      <c r="KUE33" s="79"/>
      <c r="KUF33" s="79"/>
      <c r="KUG33" s="79"/>
      <c r="KUH33" s="79"/>
      <c r="KUI33" s="79"/>
      <c r="KUJ33" s="79"/>
      <c r="KUK33" s="79"/>
      <c r="KUL33" s="79"/>
      <c r="KUM33" s="79"/>
      <c r="KUN33" s="79"/>
      <c r="KUO33" s="79"/>
      <c r="KUP33" s="79"/>
      <c r="KUQ33" s="79"/>
      <c r="KUR33" s="79"/>
      <c r="KUS33" s="79"/>
      <c r="KUT33" s="79"/>
      <c r="KUU33" s="79"/>
      <c r="KUV33" s="79"/>
      <c r="KUW33" s="79"/>
      <c r="KUX33" s="79"/>
      <c r="KUY33" s="79"/>
      <c r="KUZ33" s="79"/>
      <c r="KVA33" s="79"/>
      <c r="KVB33" s="79"/>
      <c r="KVC33" s="79"/>
      <c r="KVD33" s="79"/>
      <c r="KVE33" s="79"/>
      <c r="KVF33" s="79"/>
      <c r="KVG33" s="79"/>
      <c r="KVH33" s="79"/>
      <c r="KVI33" s="79"/>
      <c r="KVJ33" s="79"/>
      <c r="KVK33" s="79"/>
      <c r="KVL33" s="79"/>
      <c r="KVM33" s="79"/>
      <c r="KVN33" s="79"/>
      <c r="KVO33" s="79"/>
      <c r="KVP33" s="79"/>
      <c r="KVQ33" s="79"/>
      <c r="KVR33" s="79"/>
      <c r="KVS33" s="79"/>
      <c r="KVT33" s="79"/>
      <c r="KVU33" s="79"/>
      <c r="KVV33" s="79"/>
      <c r="KVW33" s="79"/>
      <c r="KVX33" s="79"/>
      <c r="KVY33" s="79"/>
      <c r="KVZ33" s="79"/>
      <c r="KWA33" s="79"/>
      <c r="KWB33" s="79"/>
      <c r="KWC33" s="79"/>
      <c r="KWD33" s="79"/>
      <c r="KWE33" s="79"/>
      <c r="KWF33" s="79"/>
      <c r="KWG33" s="79"/>
      <c r="KWH33" s="79"/>
      <c r="KWI33" s="79"/>
      <c r="KWJ33" s="79"/>
      <c r="KWK33" s="79"/>
      <c r="KWL33" s="79"/>
      <c r="KWM33" s="79"/>
      <c r="KWN33" s="79"/>
      <c r="KWO33" s="79"/>
      <c r="KWP33" s="79"/>
      <c r="KWQ33" s="79"/>
      <c r="KWR33" s="79"/>
      <c r="KWS33" s="79"/>
      <c r="KWT33" s="79"/>
      <c r="KWU33" s="79"/>
      <c r="KWV33" s="79"/>
      <c r="KWW33" s="79"/>
      <c r="KWX33" s="79"/>
      <c r="KWY33" s="79"/>
      <c r="KWZ33" s="79"/>
      <c r="KXA33" s="79"/>
      <c r="KXB33" s="79"/>
      <c r="KXC33" s="79"/>
      <c r="KXD33" s="79"/>
      <c r="KXE33" s="79"/>
      <c r="KXF33" s="79"/>
      <c r="KXG33" s="79"/>
      <c r="KXH33" s="79"/>
      <c r="KXI33" s="79"/>
      <c r="KXJ33" s="79"/>
      <c r="KXK33" s="79"/>
      <c r="KXL33" s="79"/>
      <c r="KXM33" s="79"/>
      <c r="KXN33" s="79"/>
      <c r="KXO33" s="79"/>
      <c r="KXP33" s="79"/>
      <c r="KXQ33" s="79"/>
      <c r="KXR33" s="79"/>
      <c r="KXS33" s="79"/>
      <c r="KXT33" s="79"/>
      <c r="KXU33" s="79"/>
      <c r="KXV33" s="79"/>
      <c r="KXW33" s="79"/>
      <c r="KXX33" s="79"/>
      <c r="KXY33" s="79"/>
      <c r="KXZ33" s="79"/>
      <c r="KYA33" s="79"/>
      <c r="KYB33" s="79"/>
      <c r="KYC33" s="79"/>
      <c r="KYD33" s="79"/>
      <c r="KYE33" s="79"/>
      <c r="KYF33" s="79"/>
      <c r="KYG33" s="79"/>
      <c r="KYH33" s="79"/>
      <c r="KYI33" s="79"/>
      <c r="KYJ33" s="79"/>
      <c r="KYK33" s="79"/>
      <c r="KYL33" s="79"/>
      <c r="KYM33" s="79"/>
      <c r="KYN33" s="79"/>
      <c r="KYO33" s="79"/>
      <c r="KYP33" s="79"/>
      <c r="KYQ33" s="79"/>
      <c r="KYR33" s="79"/>
      <c r="KYS33" s="79"/>
      <c r="KYT33" s="79"/>
      <c r="KYU33" s="79"/>
      <c r="KYV33" s="79"/>
      <c r="KYW33" s="79"/>
      <c r="KYX33" s="79"/>
      <c r="KYY33" s="79"/>
      <c r="KYZ33" s="79"/>
      <c r="KZA33" s="79"/>
      <c r="KZB33" s="79"/>
      <c r="KZC33" s="79"/>
      <c r="KZD33" s="79"/>
      <c r="KZE33" s="79"/>
      <c r="KZF33" s="79"/>
      <c r="KZG33" s="79"/>
      <c r="KZH33" s="79"/>
      <c r="KZI33" s="79"/>
      <c r="KZJ33" s="79"/>
      <c r="KZK33" s="79"/>
      <c r="KZL33" s="79"/>
      <c r="KZM33" s="79"/>
      <c r="KZN33" s="79"/>
      <c r="KZO33" s="79"/>
      <c r="KZP33" s="79"/>
      <c r="KZQ33" s="79"/>
      <c r="KZR33" s="79"/>
      <c r="KZS33" s="79"/>
      <c r="KZT33" s="79"/>
      <c r="KZU33" s="79"/>
      <c r="KZV33" s="79"/>
      <c r="KZW33" s="79"/>
      <c r="KZX33" s="79"/>
      <c r="KZY33" s="79"/>
      <c r="KZZ33" s="79"/>
      <c r="LAA33" s="79"/>
      <c r="LAB33" s="79"/>
      <c r="LAC33" s="79"/>
      <c r="LAD33" s="79"/>
      <c r="LAE33" s="79"/>
      <c r="LAF33" s="79"/>
      <c r="LAG33" s="79"/>
      <c r="LAH33" s="79"/>
      <c r="LAI33" s="79"/>
      <c r="LAJ33" s="79"/>
      <c r="LAK33" s="79"/>
      <c r="LAL33" s="79"/>
      <c r="LAM33" s="79"/>
      <c r="LAN33" s="79"/>
      <c r="LAO33" s="79"/>
      <c r="LAP33" s="79"/>
      <c r="LAQ33" s="79"/>
      <c r="LAR33" s="79"/>
      <c r="LAS33" s="79"/>
      <c r="LAT33" s="79"/>
      <c r="LAU33" s="79"/>
      <c r="LAV33" s="79"/>
      <c r="LAW33" s="79"/>
      <c r="LAX33" s="79"/>
      <c r="LAY33" s="79"/>
      <c r="LAZ33" s="79"/>
      <c r="LBA33" s="79"/>
      <c r="LBB33" s="79"/>
      <c r="LBC33" s="79"/>
      <c r="LBD33" s="79"/>
      <c r="LBE33" s="79"/>
      <c r="LBF33" s="79"/>
      <c r="LBG33" s="79"/>
      <c r="LBH33" s="79"/>
      <c r="LBI33" s="79"/>
      <c r="LBJ33" s="79"/>
      <c r="LBK33" s="79"/>
      <c r="LBL33" s="79"/>
      <c r="LBM33" s="79"/>
      <c r="LBN33" s="79"/>
      <c r="LBO33" s="79"/>
      <c r="LBP33" s="79"/>
      <c r="LBQ33" s="79"/>
      <c r="LBR33" s="79"/>
      <c r="LBS33" s="79"/>
      <c r="LBT33" s="79"/>
      <c r="LBU33" s="79"/>
      <c r="LBV33" s="79"/>
      <c r="LBW33" s="79"/>
      <c r="LBX33" s="79"/>
      <c r="LBY33" s="79"/>
      <c r="LBZ33" s="79"/>
      <c r="LCA33" s="79"/>
      <c r="LCB33" s="79"/>
      <c r="LCC33" s="79"/>
      <c r="LCD33" s="79"/>
      <c r="LCE33" s="79"/>
      <c r="LCF33" s="79"/>
      <c r="LCG33" s="79"/>
      <c r="LCH33" s="79"/>
      <c r="LCI33" s="79"/>
      <c r="LCJ33" s="79"/>
      <c r="LCK33" s="79"/>
      <c r="LCL33" s="79"/>
      <c r="LCM33" s="79"/>
      <c r="LCN33" s="79"/>
      <c r="LCO33" s="79"/>
      <c r="LCP33" s="79"/>
      <c r="LCQ33" s="79"/>
      <c r="LCR33" s="79"/>
      <c r="LCS33" s="79"/>
      <c r="LCT33" s="79"/>
      <c r="LCU33" s="79"/>
      <c r="LCV33" s="79"/>
      <c r="LCW33" s="79"/>
      <c r="LCX33" s="79"/>
      <c r="LCY33" s="79"/>
      <c r="LCZ33" s="79"/>
      <c r="LDA33" s="79"/>
      <c r="LDB33" s="79"/>
      <c r="LDC33" s="79"/>
      <c r="LDD33" s="79"/>
      <c r="LDE33" s="79"/>
      <c r="LDF33" s="79"/>
      <c r="LDG33" s="79"/>
      <c r="LDH33" s="79"/>
      <c r="LDI33" s="79"/>
      <c r="LDJ33" s="79"/>
      <c r="LDK33" s="79"/>
      <c r="LDL33" s="79"/>
      <c r="LDM33" s="79"/>
      <c r="LDN33" s="79"/>
      <c r="LDO33" s="79"/>
      <c r="LDP33" s="79"/>
      <c r="LDQ33" s="79"/>
      <c r="LDR33" s="79"/>
      <c r="LDS33" s="79"/>
      <c r="LDT33" s="79"/>
      <c r="LDU33" s="79"/>
      <c r="LDV33" s="79"/>
      <c r="LDW33" s="79"/>
      <c r="LDX33" s="79"/>
      <c r="LDY33" s="79"/>
      <c r="LDZ33" s="79"/>
      <c r="LEA33" s="79"/>
      <c r="LEB33" s="79"/>
      <c r="LEC33" s="79"/>
      <c r="LED33" s="79"/>
      <c r="LEE33" s="79"/>
      <c r="LEF33" s="79"/>
      <c r="LEG33" s="79"/>
      <c r="LEH33" s="79"/>
      <c r="LEI33" s="79"/>
      <c r="LEJ33" s="79"/>
      <c r="LEK33" s="79"/>
      <c r="LEL33" s="79"/>
      <c r="LEM33" s="79"/>
      <c r="LEN33" s="79"/>
      <c r="LEO33" s="79"/>
      <c r="LEP33" s="79"/>
      <c r="LEQ33" s="79"/>
      <c r="LER33" s="79"/>
      <c r="LES33" s="79"/>
      <c r="LET33" s="79"/>
      <c r="LEU33" s="79"/>
      <c r="LEV33" s="79"/>
      <c r="LEW33" s="79"/>
      <c r="LEX33" s="79"/>
      <c r="LEY33" s="79"/>
      <c r="LEZ33" s="79"/>
      <c r="LFA33" s="79"/>
      <c r="LFB33" s="79"/>
      <c r="LFC33" s="79"/>
      <c r="LFD33" s="79"/>
      <c r="LFE33" s="79"/>
      <c r="LFF33" s="79"/>
      <c r="LFG33" s="79"/>
      <c r="LFH33" s="79"/>
      <c r="LFI33" s="79"/>
      <c r="LFJ33" s="79"/>
      <c r="LFK33" s="79"/>
      <c r="LFL33" s="79"/>
      <c r="LFM33" s="79"/>
      <c r="LFN33" s="79"/>
      <c r="LFO33" s="79"/>
      <c r="LFP33" s="79"/>
      <c r="LFQ33" s="79"/>
      <c r="LFR33" s="79"/>
      <c r="LFS33" s="79"/>
      <c r="LFT33" s="79"/>
      <c r="LFU33" s="79"/>
      <c r="LFV33" s="79"/>
      <c r="LFW33" s="79"/>
      <c r="LFX33" s="79"/>
      <c r="LFY33" s="79"/>
      <c r="LFZ33" s="79"/>
      <c r="LGA33" s="79"/>
      <c r="LGB33" s="79"/>
      <c r="LGC33" s="79"/>
      <c r="LGD33" s="79"/>
      <c r="LGE33" s="79"/>
      <c r="LGF33" s="79"/>
      <c r="LGG33" s="79"/>
      <c r="LGH33" s="79"/>
      <c r="LGI33" s="79"/>
      <c r="LGJ33" s="79"/>
      <c r="LGK33" s="79"/>
      <c r="LGL33" s="79"/>
      <c r="LGM33" s="79"/>
      <c r="LGN33" s="79"/>
      <c r="LGO33" s="79"/>
      <c r="LGP33" s="79"/>
      <c r="LGQ33" s="79"/>
      <c r="LGR33" s="79"/>
      <c r="LGS33" s="79"/>
      <c r="LGT33" s="79"/>
      <c r="LGU33" s="79"/>
      <c r="LGV33" s="79"/>
      <c r="LGW33" s="79"/>
      <c r="LGX33" s="79"/>
      <c r="LGY33" s="79"/>
      <c r="LGZ33" s="79"/>
      <c r="LHA33" s="79"/>
      <c r="LHB33" s="79"/>
      <c r="LHC33" s="79"/>
      <c r="LHD33" s="79"/>
      <c r="LHE33" s="79"/>
      <c r="LHF33" s="79"/>
      <c r="LHG33" s="79"/>
      <c r="LHH33" s="79"/>
      <c r="LHI33" s="79"/>
      <c r="LHJ33" s="79"/>
      <c r="LHK33" s="79"/>
      <c r="LHL33" s="79"/>
      <c r="LHM33" s="79"/>
      <c r="LHN33" s="79"/>
      <c r="LHO33" s="79"/>
      <c r="LHP33" s="79"/>
      <c r="LHQ33" s="79"/>
      <c r="LHR33" s="79"/>
      <c r="LHS33" s="79"/>
      <c r="LHT33" s="79"/>
      <c r="LHU33" s="79"/>
      <c r="LHV33" s="79"/>
      <c r="LHW33" s="79"/>
      <c r="LHX33" s="79"/>
      <c r="LHY33" s="79"/>
      <c r="LHZ33" s="79"/>
      <c r="LIA33" s="79"/>
      <c r="LIB33" s="79"/>
      <c r="LIC33" s="79"/>
      <c r="LID33" s="79"/>
      <c r="LIE33" s="79"/>
      <c r="LIF33" s="79"/>
      <c r="LIG33" s="79"/>
      <c r="LIH33" s="79"/>
      <c r="LII33" s="79"/>
      <c r="LIJ33" s="79"/>
      <c r="LIK33" s="79"/>
      <c r="LIL33" s="79"/>
      <c r="LIM33" s="79"/>
      <c r="LIN33" s="79"/>
      <c r="LIO33" s="79"/>
      <c r="LIP33" s="79"/>
      <c r="LIQ33" s="79"/>
      <c r="LIR33" s="79"/>
      <c r="LIS33" s="79"/>
      <c r="LIT33" s="79"/>
      <c r="LIU33" s="79"/>
      <c r="LIV33" s="79"/>
      <c r="LIW33" s="79"/>
      <c r="LIX33" s="79"/>
      <c r="LIY33" s="79"/>
      <c r="LIZ33" s="79"/>
      <c r="LJA33" s="79"/>
      <c r="LJB33" s="79"/>
      <c r="LJC33" s="79"/>
      <c r="LJD33" s="79"/>
      <c r="LJE33" s="79"/>
      <c r="LJF33" s="79"/>
      <c r="LJG33" s="79"/>
      <c r="LJH33" s="79"/>
      <c r="LJI33" s="79"/>
      <c r="LJJ33" s="79"/>
      <c r="LJK33" s="79"/>
      <c r="LJL33" s="79"/>
      <c r="LJM33" s="79"/>
      <c r="LJN33" s="79"/>
      <c r="LJO33" s="79"/>
      <c r="LJP33" s="79"/>
      <c r="LJQ33" s="79"/>
      <c r="LJR33" s="79"/>
      <c r="LJS33" s="79"/>
      <c r="LJT33" s="79"/>
      <c r="LJU33" s="79"/>
      <c r="LJV33" s="79"/>
      <c r="LJW33" s="79"/>
      <c r="LJX33" s="79"/>
      <c r="LJY33" s="79"/>
      <c r="LJZ33" s="79"/>
      <c r="LKA33" s="79"/>
      <c r="LKB33" s="79"/>
      <c r="LKC33" s="79"/>
      <c r="LKD33" s="79"/>
      <c r="LKE33" s="79"/>
      <c r="LKF33" s="79"/>
      <c r="LKG33" s="79"/>
      <c r="LKH33" s="79"/>
      <c r="LKI33" s="79"/>
      <c r="LKJ33" s="79"/>
      <c r="LKK33" s="79"/>
      <c r="LKL33" s="79"/>
      <c r="LKM33" s="79"/>
      <c r="LKN33" s="79"/>
      <c r="LKO33" s="79"/>
      <c r="LKP33" s="79"/>
      <c r="LKQ33" s="79"/>
      <c r="LKR33" s="79"/>
      <c r="LKS33" s="79"/>
      <c r="LKT33" s="79"/>
      <c r="LKU33" s="79"/>
      <c r="LKV33" s="79"/>
      <c r="LKW33" s="79"/>
      <c r="LKX33" s="79"/>
      <c r="LKY33" s="79"/>
      <c r="LKZ33" s="79"/>
      <c r="LLA33" s="79"/>
      <c r="LLB33" s="79"/>
      <c r="LLC33" s="79"/>
      <c r="LLD33" s="79"/>
      <c r="LLE33" s="79"/>
      <c r="LLF33" s="79"/>
      <c r="LLG33" s="79"/>
      <c r="LLH33" s="79"/>
      <c r="LLI33" s="79"/>
      <c r="LLJ33" s="79"/>
      <c r="LLK33" s="79"/>
      <c r="LLL33" s="79"/>
      <c r="LLM33" s="79"/>
      <c r="LLN33" s="79"/>
      <c r="LLO33" s="79"/>
      <c r="LLP33" s="79"/>
      <c r="LLQ33" s="79"/>
      <c r="LLR33" s="79"/>
      <c r="LLS33" s="79"/>
      <c r="LLT33" s="79"/>
      <c r="LLU33" s="79"/>
      <c r="LLV33" s="79"/>
      <c r="LLW33" s="79"/>
      <c r="LLX33" s="79"/>
      <c r="LLY33" s="79"/>
      <c r="LLZ33" s="79"/>
      <c r="LMA33" s="79"/>
      <c r="LMB33" s="79"/>
      <c r="LMC33" s="79"/>
      <c r="LMD33" s="79"/>
      <c r="LME33" s="79"/>
      <c r="LMF33" s="79"/>
      <c r="LMG33" s="79"/>
      <c r="LMH33" s="79"/>
      <c r="LMI33" s="79"/>
      <c r="LMJ33" s="79"/>
      <c r="LMK33" s="79"/>
      <c r="LML33" s="79"/>
      <c r="LMM33" s="79"/>
      <c r="LMN33" s="79"/>
      <c r="LMO33" s="79"/>
      <c r="LMP33" s="79"/>
      <c r="LMQ33" s="79"/>
      <c r="LMR33" s="79"/>
      <c r="LMS33" s="79"/>
      <c r="LMT33" s="79"/>
      <c r="LMU33" s="79"/>
      <c r="LMV33" s="79"/>
      <c r="LMW33" s="79"/>
      <c r="LMX33" s="79"/>
      <c r="LMY33" s="79"/>
      <c r="LMZ33" s="79"/>
      <c r="LNA33" s="79"/>
      <c r="LNB33" s="79"/>
      <c r="LNC33" s="79"/>
      <c r="LND33" s="79"/>
      <c r="LNE33" s="79"/>
      <c r="LNF33" s="79"/>
      <c r="LNG33" s="79"/>
      <c r="LNH33" s="79"/>
      <c r="LNI33" s="79"/>
      <c r="LNJ33" s="79"/>
      <c r="LNK33" s="79"/>
      <c r="LNL33" s="79"/>
      <c r="LNM33" s="79"/>
      <c r="LNN33" s="79"/>
      <c r="LNO33" s="79"/>
      <c r="LNP33" s="79"/>
      <c r="LNQ33" s="79"/>
      <c r="LNR33" s="79"/>
      <c r="LNS33" s="79"/>
      <c r="LNT33" s="79"/>
      <c r="LNU33" s="79"/>
      <c r="LNV33" s="79"/>
      <c r="LNW33" s="79"/>
      <c r="LNX33" s="79"/>
      <c r="LNY33" s="79"/>
      <c r="LNZ33" s="79"/>
      <c r="LOA33" s="79"/>
      <c r="LOB33" s="79"/>
      <c r="LOC33" s="79"/>
      <c r="LOD33" s="79"/>
      <c r="LOE33" s="79"/>
      <c r="LOF33" s="79"/>
      <c r="LOG33" s="79"/>
      <c r="LOH33" s="79"/>
      <c r="LOI33" s="79"/>
      <c r="LOJ33" s="79"/>
      <c r="LOK33" s="79"/>
      <c r="LOL33" s="79"/>
      <c r="LOM33" s="79"/>
      <c r="LON33" s="79"/>
      <c r="LOO33" s="79"/>
      <c r="LOP33" s="79"/>
      <c r="LOQ33" s="79"/>
      <c r="LOR33" s="79"/>
      <c r="LOS33" s="79"/>
      <c r="LOT33" s="79"/>
      <c r="LOU33" s="79"/>
      <c r="LOV33" s="79"/>
      <c r="LOW33" s="79"/>
      <c r="LOX33" s="79"/>
      <c r="LOY33" s="79"/>
      <c r="LOZ33" s="79"/>
      <c r="LPA33" s="79"/>
      <c r="LPB33" s="79"/>
      <c r="LPC33" s="79"/>
      <c r="LPD33" s="79"/>
      <c r="LPE33" s="79"/>
      <c r="LPF33" s="79"/>
      <c r="LPG33" s="79"/>
      <c r="LPH33" s="79"/>
      <c r="LPI33" s="79"/>
      <c r="LPJ33" s="79"/>
      <c r="LPK33" s="79"/>
      <c r="LPL33" s="79"/>
      <c r="LPM33" s="79"/>
      <c r="LPN33" s="79"/>
      <c r="LPO33" s="79"/>
      <c r="LPP33" s="79"/>
      <c r="LPQ33" s="79"/>
      <c r="LPR33" s="79"/>
      <c r="LPS33" s="79"/>
      <c r="LPT33" s="79"/>
      <c r="LPU33" s="79"/>
      <c r="LPV33" s="79"/>
      <c r="LPW33" s="79"/>
      <c r="LPX33" s="79"/>
      <c r="LPY33" s="79"/>
      <c r="LPZ33" s="79"/>
      <c r="LQA33" s="79"/>
      <c r="LQB33" s="79"/>
      <c r="LQC33" s="79"/>
      <c r="LQD33" s="79"/>
      <c r="LQE33" s="79"/>
      <c r="LQF33" s="79"/>
      <c r="LQG33" s="79"/>
      <c r="LQH33" s="79"/>
      <c r="LQI33" s="79"/>
      <c r="LQJ33" s="79"/>
      <c r="LQK33" s="79"/>
      <c r="LQL33" s="79"/>
      <c r="LQM33" s="79"/>
      <c r="LQN33" s="79"/>
      <c r="LQO33" s="79"/>
      <c r="LQP33" s="79"/>
      <c r="LQQ33" s="79"/>
      <c r="LQR33" s="79"/>
      <c r="LQS33" s="79"/>
      <c r="LQT33" s="79"/>
      <c r="LQU33" s="79"/>
      <c r="LQV33" s="79"/>
      <c r="LQW33" s="79"/>
      <c r="LQX33" s="79"/>
      <c r="LQY33" s="79"/>
      <c r="LQZ33" s="79"/>
      <c r="LRA33" s="79"/>
      <c r="LRB33" s="79"/>
      <c r="LRC33" s="79"/>
      <c r="LRD33" s="79"/>
      <c r="LRE33" s="79"/>
      <c r="LRF33" s="79"/>
      <c r="LRG33" s="79"/>
      <c r="LRH33" s="79"/>
      <c r="LRI33" s="79"/>
      <c r="LRJ33" s="79"/>
      <c r="LRK33" s="79"/>
      <c r="LRL33" s="79"/>
      <c r="LRM33" s="79"/>
      <c r="LRN33" s="79"/>
      <c r="LRO33" s="79"/>
      <c r="LRP33" s="79"/>
      <c r="LRQ33" s="79"/>
      <c r="LRR33" s="79"/>
      <c r="LRS33" s="79"/>
      <c r="LRT33" s="79"/>
      <c r="LRU33" s="79"/>
      <c r="LRV33" s="79"/>
      <c r="LRW33" s="79"/>
      <c r="LRX33" s="79"/>
      <c r="LRY33" s="79"/>
      <c r="LRZ33" s="79"/>
      <c r="LSA33" s="79"/>
      <c r="LSB33" s="79"/>
      <c r="LSC33" s="79"/>
      <c r="LSD33" s="79"/>
      <c r="LSE33" s="79"/>
      <c r="LSF33" s="79"/>
      <c r="LSG33" s="79"/>
      <c r="LSH33" s="79"/>
      <c r="LSI33" s="79"/>
      <c r="LSJ33" s="79"/>
      <c r="LSK33" s="79"/>
      <c r="LSL33" s="79"/>
      <c r="LSM33" s="79"/>
      <c r="LSN33" s="79"/>
      <c r="LSO33" s="79"/>
      <c r="LSP33" s="79"/>
      <c r="LSQ33" s="79"/>
      <c r="LSR33" s="79"/>
      <c r="LSS33" s="79"/>
      <c r="LST33" s="79"/>
      <c r="LSU33" s="79"/>
      <c r="LSV33" s="79"/>
      <c r="LSW33" s="79"/>
      <c r="LSX33" s="79"/>
      <c r="LSY33" s="79"/>
      <c r="LSZ33" s="79"/>
      <c r="LTA33" s="79"/>
      <c r="LTB33" s="79"/>
      <c r="LTC33" s="79"/>
      <c r="LTD33" s="79"/>
      <c r="LTE33" s="79"/>
      <c r="LTF33" s="79"/>
      <c r="LTG33" s="79"/>
      <c r="LTH33" s="79"/>
      <c r="LTI33" s="79"/>
      <c r="LTJ33" s="79"/>
      <c r="LTK33" s="79"/>
      <c r="LTL33" s="79"/>
      <c r="LTM33" s="79"/>
      <c r="LTN33" s="79"/>
      <c r="LTO33" s="79"/>
      <c r="LTP33" s="79"/>
      <c r="LTQ33" s="79"/>
      <c r="LTR33" s="79"/>
      <c r="LTS33" s="79"/>
      <c r="LTT33" s="79"/>
      <c r="LTU33" s="79"/>
      <c r="LTV33" s="79"/>
      <c r="LTW33" s="79"/>
      <c r="LTX33" s="79"/>
      <c r="LTY33" s="79"/>
      <c r="LTZ33" s="79"/>
      <c r="LUA33" s="79"/>
      <c r="LUB33" s="79"/>
      <c r="LUC33" s="79"/>
      <c r="LUD33" s="79"/>
      <c r="LUE33" s="79"/>
      <c r="LUF33" s="79"/>
      <c r="LUG33" s="79"/>
      <c r="LUH33" s="79"/>
      <c r="LUI33" s="79"/>
      <c r="LUJ33" s="79"/>
      <c r="LUK33" s="79"/>
      <c r="LUL33" s="79"/>
      <c r="LUM33" s="79"/>
      <c r="LUN33" s="79"/>
      <c r="LUO33" s="79"/>
      <c r="LUP33" s="79"/>
      <c r="LUQ33" s="79"/>
      <c r="LUR33" s="79"/>
      <c r="LUS33" s="79"/>
      <c r="LUT33" s="79"/>
      <c r="LUU33" s="79"/>
      <c r="LUV33" s="79"/>
      <c r="LUW33" s="79"/>
      <c r="LUX33" s="79"/>
      <c r="LUY33" s="79"/>
      <c r="LUZ33" s="79"/>
      <c r="LVA33" s="79"/>
      <c r="LVB33" s="79"/>
      <c r="LVC33" s="79"/>
      <c r="LVD33" s="79"/>
      <c r="LVE33" s="79"/>
      <c r="LVF33" s="79"/>
      <c r="LVG33" s="79"/>
      <c r="LVH33" s="79"/>
      <c r="LVI33" s="79"/>
      <c r="LVJ33" s="79"/>
      <c r="LVK33" s="79"/>
      <c r="LVL33" s="79"/>
      <c r="LVM33" s="79"/>
      <c r="LVN33" s="79"/>
      <c r="LVO33" s="79"/>
      <c r="LVP33" s="79"/>
      <c r="LVQ33" s="79"/>
      <c r="LVR33" s="79"/>
      <c r="LVS33" s="79"/>
      <c r="LVT33" s="79"/>
      <c r="LVU33" s="79"/>
      <c r="LVV33" s="79"/>
      <c r="LVW33" s="79"/>
      <c r="LVX33" s="79"/>
      <c r="LVY33" s="79"/>
      <c r="LVZ33" s="79"/>
      <c r="LWA33" s="79"/>
      <c r="LWB33" s="79"/>
      <c r="LWC33" s="79"/>
      <c r="LWD33" s="79"/>
      <c r="LWE33" s="79"/>
      <c r="LWF33" s="79"/>
      <c r="LWG33" s="79"/>
      <c r="LWH33" s="79"/>
      <c r="LWI33" s="79"/>
      <c r="LWJ33" s="79"/>
      <c r="LWK33" s="79"/>
      <c r="LWL33" s="79"/>
      <c r="LWM33" s="79"/>
      <c r="LWN33" s="79"/>
      <c r="LWO33" s="79"/>
      <c r="LWP33" s="79"/>
      <c r="LWQ33" s="79"/>
      <c r="LWR33" s="79"/>
      <c r="LWS33" s="79"/>
      <c r="LWT33" s="79"/>
      <c r="LWU33" s="79"/>
      <c r="LWV33" s="79"/>
      <c r="LWW33" s="79"/>
      <c r="LWX33" s="79"/>
      <c r="LWY33" s="79"/>
      <c r="LWZ33" s="79"/>
      <c r="LXA33" s="79"/>
      <c r="LXB33" s="79"/>
      <c r="LXC33" s="79"/>
      <c r="LXD33" s="79"/>
      <c r="LXE33" s="79"/>
      <c r="LXF33" s="79"/>
      <c r="LXG33" s="79"/>
      <c r="LXH33" s="79"/>
      <c r="LXI33" s="79"/>
      <c r="LXJ33" s="79"/>
      <c r="LXK33" s="79"/>
      <c r="LXL33" s="79"/>
      <c r="LXM33" s="79"/>
      <c r="LXN33" s="79"/>
      <c r="LXO33" s="79"/>
      <c r="LXP33" s="79"/>
      <c r="LXQ33" s="79"/>
      <c r="LXR33" s="79"/>
      <c r="LXS33" s="79"/>
      <c r="LXT33" s="79"/>
      <c r="LXU33" s="79"/>
      <c r="LXV33" s="79"/>
      <c r="LXW33" s="79"/>
      <c r="LXX33" s="79"/>
      <c r="LXY33" s="79"/>
      <c r="LXZ33" s="79"/>
      <c r="LYA33" s="79"/>
      <c r="LYB33" s="79"/>
      <c r="LYC33" s="79"/>
      <c r="LYD33" s="79"/>
      <c r="LYE33" s="79"/>
      <c r="LYF33" s="79"/>
      <c r="LYG33" s="79"/>
      <c r="LYH33" s="79"/>
      <c r="LYI33" s="79"/>
      <c r="LYJ33" s="79"/>
      <c r="LYK33" s="79"/>
      <c r="LYL33" s="79"/>
      <c r="LYM33" s="79"/>
      <c r="LYN33" s="79"/>
      <c r="LYO33" s="79"/>
      <c r="LYP33" s="79"/>
      <c r="LYQ33" s="79"/>
      <c r="LYR33" s="79"/>
      <c r="LYS33" s="79"/>
      <c r="LYT33" s="79"/>
      <c r="LYU33" s="79"/>
      <c r="LYV33" s="79"/>
      <c r="LYW33" s="79"/>
      <c r="LYX33" s="79"/>
      <c r="LYY33" s="79"/>
      <c r="LYZ33" s="79"/>
      <c r="LZA33" s="79"/>
      <c r="LZB33" s="79"/>
      <c r="LZC33" s="79"/>
      <c r="LZD33" s="79"/>
      <c r="LZE33" s="79"/>
      <c r="LZF33" s="79"/>
      <c r="LZG33" s="79"/>
      <c r="LZH33" s="79"/>
      <c r="LZI33" s="79"/>
      <c r="LZJ33" s="79"/>
      <c r="LZK33" s="79"/>
      <c r="LZL33" s="79"/>
      <c r="LZM33" s="79"/>
      <c r="LZN33" s="79"/>
      <c r="LZO33" s="79"/>
      <c r="LZP33" s="79"/>
      <c r="LZQ33" s="79"/>
      <c r="LZR33" s="79"/>
      <c r="LZS33" s="79"/>
      <c r="LZT33" s="79"/>
      <c r="LZU33" s="79"/>
      <c r="LZV33" s="79"/>
      <c r="LZW33" s="79"/>
      <c r="LZX33" s="79"/>
      <c r="LZY33" s="79"/>
      <c r="LZZ33" s="79"/>
      <c r="MAA33" s="79"/>
      <c r="MAB33" s="79"/>
      <c r="MAC33" s="79"/>
      <c r="MAD33" s="79"/>
      <c r="MAE33" s="79"/>
      <c r="MAF33" s="79"/>
      <c r="MAG33" s="79"/>
      <c r="MAH33" s="79"/>
      <c r="MAI33" s="79"/>
      <c r="MAJ33" s="79"/>
      <c r="MAK33" s="79"/>
      <c r="MAL33" s="79"/>
      <c r="MAM33" s="79"/>
      <c r="MAN33" s="79"/>
      <c r="MAO33" s="79"/>
      <c r="MAP33" s="79"/>
      <c r="MAQ33" s="79"/>
      <c r="MAR33" s="79"/>
      <c r="MAS33" s="79"/>
      <c r="MAT33" s="79"/>
      <c r="MAU33" s="79"/>
      <c r="MAV33" s="79"/>
      <c r="MAW33" s="79"/>
      <c r="MAX33" s="79"/>
      <c r="MAY33" s="79"/>
      <c r="MAZ33" s="79"/>
      <c r="MBA33" s="79"/>
      <c r="MBB33" s="79"/>
      <c r="MBC33" s="79"/>
      <c r="MBD33" s="79"/>
      <c r="MBE33" s="79"/>
      <c r="MBF33" s="79"/>
      <c r="MBG33" s="79"/>
      <c r="MBH33" s="79"/>
      <c r="MBI33" s="79"/>
      <c r="MBJ33" s="79"/>
      <c r="MBK33" s="79"/>
      <c r="MBL33" s="79"/>
      <c r="MBM33" s="79"/>
      <c r="MBN33" s="79"/>
      <c r="MBO33" s="79"/>
      <c r="MBP33" s="79"/>
      <c r="MBQ33" s="79"/>
      <c r="MBR33" s="79"/>
      <c r="MBS33" s="79"/>
      <c r="MBT33" s="79"/>
      <c r="MBU33" s="79"/>
      <c r="MBV33" s="79"/>
      <c r="MBW33" s="79"/>
      <c r="MBX33" s="79"/>
      <c r="MBY33" s="79"/>
      <c r="MBZ33" s="79"/>
      <c r="MCA33" s="79"/>
      <c r="MCB33" s="79"/>
      <c r="MCC33" s="79"/>
      <c r="MCD33" s="79"/>
      <c r="MCE33" s="79"/>
      <c r="MCF33" s="79"/>
      <c r="MCG33" s="79"/>
      <c r="MCH33" s="79"/>
      <c r="MCI33" s="79"/>
      <c r="MCJ33" s="79"/>
      <c r="MCK33" s="79"/>
      <c r="MCL33" s="79"/>
      <c r="MCM33" s="79"/>
      <c r="MCN33" s="79"/>
      <c r="MCO33" s="79"/>
      <c r="MCP33" s="79"/>
      <c r="MCQ33" s="79"/>
      <c r="MCR33" s="79"/>
      <c r="MCS33" s="79"/>
      <c r="MCT33" s="79"/>
      <c r="MCU33" s="79"/>
      <c r="MCV33" s="79"/>
      <c r="MCW33" s="79"/>
      <c r="MCX33" s="79"/>
      <c r="MCY33" s="79"/>
      <c r="MCZ33" s="79"/>
      <c r="MDA33" s="79"/>
      <c r="MDB33" s="79"/>
      <c r="MDC33" s="79"/>
      <c r="MDD33" s="79"/>
      <c r="MDE33" s="79"/>
      <c r="MDF33" s="79"/>
      <c r="MDG33" s="79"/>
      <c r="MDH33" s="79"/>
      <c r="MDI33" s="79"/>
      <c r="MDJ33" s="79"/>
      <c r="MDK33" s="79"/>
      <c r="MDL33" s="79"/>
      <c r="MDM33" s="79"/>
      <c r="MDN33" s="79"/>
      <c r="MDO33" s="79"/>
      <c r="MDP33" s="79"/>
      <c r="MDQ33" s="79"/>
      <c r="MDR33" s="79"/>
      <c r="MDS33" s="79"/>
      <c r="MDT33" s="79"/>
      <c r="MDU33" s="79"/>
      <c r="MDV33" s="79"/>
      <c r="MDW33" s="79"/>
      <c r="MDX33" s="79"/>
      <c r="MDY33" s="79"/>
      <c r="MDZ33" s="79"/>
      <c r="MEA33" s="79"/>
      <c r="MEB33" s="79"/>
      <c r="MEC33" s="79"/>
      <c r="MED33" s="79"/>
      <c r="MEE33" s="79"/>
      <c r="MEF33" s="79"/>
      <c r="MEG33" s="79"/>
      <c r="MEH33" s="79"/>
      <c r="MEI33" s="79"/>
      <c r="MEJ33" s="79"/>
      <c r="MEK33" s="79"/>
      <c r="MEL33" s="79"/>
      <c r="MEM33" s="79"/>
      <c r="MEN33" s="79"/>
      <c r="MEO33" s="79"/>
      <c r="MEP33" s="79"/>
      <c r="MEQ33" s="79"/>
      <c r="MER33" s="79"/>
      <c r="MES33" s="79"/>
      <c r="MET33" s="79"/>
      <c r="MEU33" s="79"/>
      <c r="MEV33" s="79"/>
      <c r="MEW33" s="79"/>
      <c r="MEX33" s="79"/>
      <c r="MEY33" s="79"/>
      <c r="MEZ33" s="79"/>
      <c r="MFA33" s="79"/>
      <c r="MFB33" s="79"/>
      <c r="MFC33" s="79"/>
      <c r="MFD33" s="79"/>
      <c r="MFE33" s="79"/>
      <c r="MFF33" s="79"/>
      <c r="MFG33" s="79"/>
      <c r="MFH33" s="79"/>
      <c r="MFI33" s="79"/>
      <c r="MFJ33" s="79"/>
      <c r="MFK33" s="79"/>
      <c r="MFL33" s="79"/>
      <c r="MFM33" s="79"/>
      <c r="MFN33" s="79"/>
      <c r="MFO33" s="79"/>
      <c r="MFP33" s="79"/>
      <c r="MFQ33" s="79"/>
      <c r="MFR33" s="79"/>
      <c r="MFS33" s="79"/>
      <c r="MFT33" s="79"/>
      <c r="MFU33" s="79"/>
      <c r="MFV33" s="79"/>
      <c r="MFW33" s="79"/>
      <c r="MFX33" s="79"/>
      <c r="MFY33" s="79"/>
      <c r="MFZ33" s="79"/>
      <c r="MGA33" s="79"/>
      <c r="MGB33" s="79"/>
      <c r="MGC33" s="79"/>
      <c r="MGD33" s="79"/>
      <c r="MGE33" s="79"/>
      <c r="MGF33" s="79"/>
      <c r="MGG33" s="79"/>
      <c r="MGH33" s="79"/>
      <c r="MGI33" s="79"/>
      <c r="MGJ33" s="79"/>
      <c r="MGK33" s="79"/>
      <c r="MGL33" s="79"/>
      <c r="MGM33" s="79"/>
      <c r="MGN33" s="79"/>
      <c r="MGO33" s="79"/>
      <c r="MGP33" s="79"/>
      <c r="MGQ33" s="79"/>
      <c r="MGR33" s="79"/>
      <c r="MGS33" s="79"/>
      <c r="MGT33" s="79"/>
      <c r="MGU33" s="79"/>
      <c r="MGV33" s="79"/>
      <c r="MGW33" s="79"/>
      <c r="MGX33" s="79"/>
      <c r="MGY33" s="79"/>
      <c r="MGZ33" s="79"/>
      <c r="MHA33" s="79"/>
      <c r="MHB33" s="79"/>
      <c r="MHC33" s="79"/>
      <c r="MHD33" s="79"/>
      <c r="MHE33" s="79"/>
      <c r="MHF33" s="79"/>
      <c r="MHG33" s="79"/>
      <c r="MHH33" s="79"/>
      <c r="MHI33" s="79"/>
      <c r="MHJ33" s="79"/>
      <c r="MHK33" s="79"/>
      <c r="MHL33" s="79"/>
      <c r="MHM33" s="79"/>
      <c r="MHN33" s="79"/>
      <c r="MHO33" s="79"/>
      <c r="MHP33" s="79"/>
      <c r="MHQ33" s="79"/>
      <c r="MHR33" s="79"/>
      <c r="MHS33" s="79"/>
      <c r="MHT33" s="79"/>
      <c r="MHU33" s="79"/>
      <c r="MHV33" s="79"/>
      <c r="MHW33" s="79"/>
      <c r="MHX33" s="79"/>
      <c r="MHY33" s="79"/>
      <c r="MHZ33" s="79"/>
      <c r="MIA33" s="79"/>
      <c r="MIB33" s="79"/>
      <c r="MIC33" s="79"/>
      <c r="MID33" s="79"/>
      <c r="MIE33" s="79"/>
      <c r="MIF33" s="79"/>
      <c r="MIG33" s="79"/>
      <c r="MIH33" s="79"/>
      <c r="MII33" s="79"/>
      <c r="MIJ33" s="79"/>
      <c r="MIK33" s="79"/>
      <c r="MIL33" s="79"/>
      <c r="MIM33" s="79"/>
      <c r="MIN33" s="79"/>
      <c r="MIO33" s="79"/>
      <c r="MIP33" s="79"/>
      <c r="MIQ33" s="79"/>
      <c r="MIR33" s="79"/>
      <c r="MIS33" s="79"/>
      <c r="MIT33" s="79"/>
      <c r="MIU33" s="79"/>
      <c r="MIV33" s="79"/>
      <c r="MIW33" s="79"/>
      <c r="MIX33" s="79"/>
      <c r="MIY33" s="79"/>
      <c r="MIZ33" s="79"/>
      <c r="MJA33" s="79"/>
      <c r="MJB33" s="79"/>
      <c r="MJC33" s="79"/>
      <c r="MJD33" s="79"/>
      <c r="MJE33" s="79"/>
      <c r="MJF33" s="79"/>
      <c r="MJG33" s="79"/>
      <c r="MJH33" s="79"/>
      <c r="MJI33" s="79"/>
      <c r="MJJ33" s="79"/>
      <c r="MJK33" s="79"/>
      <c r="MJL33" s="79"/>
      <c r="MJM33" s="79"/>
      <c r="MJN33" s="79"/>
      <c r="MJO33" s="79"/>
      <c r="MJP33" s="79"/>
      <c r="MJQ33" s="79"/>
      <c r="MJR33" s="79"/>
      <c r="MJS33" s="79"/>
      <c r="MJT33" s="79"/>
      <c r="MJU33" s="79"/>
      <c r="MJV33" s="79"/>
      <c r="MJW33" s="79"/>
      <c r="MJX33" s="79"/>
      <c r="MJY33" s="79"/>
      <c r="MJZ33" s="79"/>
      <c r="MKA33" s="79"/>
      <c r="MKB33" s="79"/>
      <c r="MKC33" s="79"/>
      <c r="MKD33" s="79"/>
      <c r="MKE33" s="79"/>
      <c r="MKF33" s="79"/>
      <c r="MKG33" s="79"/>
      <c r="MKH33" s="79"/>
      <c r="MKI33" s="79"/>
      <c r="MKJ33" s="79"/>
      <c r="MKK33" s="79"/>
      <c r="MKL33" s="79"/>
      <c r="MKM33" s="79"/>
      <c r="MKN33" s="79"/>
      <c r="MKO33" s="79"/>
      <c r="MKP33" s="79"/>
      <c r="MKQ33" s="79"/>
      <c r="MKR33" s="79"/>
      <c r="MKS33" s="79"/>
      <c r="MKT33" s="79"/>
      <c r="MKU33" s="79"/>
      <c r="MKV33" s="79"/>
      <c r="MKW33" s="79"/>
      <c r="MKX33" s="79"/>
      <c r="MKY33" s="79"/>
      <c r="MKZ33" s="79"/>
      <c r="MLA33" s="79"/>
      <c r="MLB33" s="79"/>
      <c r="MLC33" s="79"/>
      <c r="MLD33" s="79"/>
      <c r="MLE33" s="79"/>
      <c r="MLF33" s="79"/>
      <c r="MLG33" s="79"/>
      <c r="MLH33" s="79"/>
      <c r="MLI33" s="79"/>
      <c r="MLJ33" s="79"/>
      <c r="MLK33" s="79"/>
      <c r="MLL33" s="79"/>
      <c r="MLM33" s="79"/>
      <c r="MLN33" s="79"/>
      <c r="MLO33" s="79"/>
      <c r="MLP33" s="79"/>
      <c r="MLQ33" s="79"/>
      <c r="MLR33" s="79"/>
      <c r="MLS33" s="79"/>
      <c r="MLT33" s="79"/>
      <c r="MLU33" s="79"/>
      <c r="MLV33" s="79"/>
      <c r="MLW33" s="79"/>
      <c r="MLX33" s="79"/>
      <c r="MLY33" s="79"/>
      <c r="MLZ33" s="79"/>
      <c r="MMA33" s="79"/>
      <c r="MMB33" s="79"/>
      <c r="MMC33" s="79"/>
      <c r="MMD33" s="79"/>
      <c r="MME33" s="79"/>
      <c r="MMF33" s="79"/>
      <c r="MMG33" s="79"/>
      <c r="MMH33" s="79"/>
      <c r="MMI33" s="79"/>
      <c r="MMJ33" s="79"/>
      <c r="MMK33" s="79"/>
      <c r="MML33" s="79"/>
      <c r="MMM33" s="79"/>
      <c r="MMN33" s="79"/>
      <c r="MMO33" s="79"/>
      <c r="MMP33" s="79"/>
      <c r="MMQ33" s="79"/>
      <c r="MMR33" s="79"/>
      <c r="MMS33" s="79"/>
      <c r="MMT33" s="79"/>
      <c r="MMU33" s="79"/>
      <c r="MMV33" s="79"/>
      <c r="MMW33" s="79"/>
      <c r="MMX33" s="79"/>
      <c r="MMY33" s="79"/>
      <c r="MMZ33" s="79"/>
      <c r="MNA33" s="79"/>
      <c r="MNB33" s="79"/>
      <c r="MNC33" s="79"/>
      <c r="MND33" s="79"/>
      <c r="MNE33" s="79"/>
      <c r="MNF33" s="79"/>
      <c r="MNG33" s="79"/>
      <c r="MNH33" s="79"/>
      <c r="MNI33" s="79"/>
      <c r="MNJ33" s="79"/>
      <c r="MNK33" s="79"/>
      <c r="MNL33" s="79"/>
      <c r="MNM33" s="79"/>
      <c r="MNN33" s="79"/>
      <c r="MNO33" s="79"/>
      <c r="MNP33" s="79"/>
      <c r="MNQ33" s="79"/>
      <c r="MNR33" s="79"/>
      <c r="MNS33" s="79"/>
      <c r="MNT33" s="79"/>
      <c r="MNU33" s="79"/>
      <c r="MNV33" s="79"/>
      <c r="MNW33" s="79"/>
      <c r="MNX33" s="79"/>
      <c r="MNY33" s="79"/>
      <c r="MNZ33" s="79"/>
      <c r="MOA33" s="79"/>
      <c r="MOB33" s="79"/>
      <c r="MOC33" s="79"/>
      <c r="MOD33" s="79"/>
      <c r="MOE33" s="79"/>
      <c r="MOF33" s="79"/>
      <c r="MOG33" s="79"/>
      <c r="MOH33" s="79"/>
      <c r="MOI33" s="79"/>
      <c r="MOJ33" s="79"/>
      <c r="MOK33" s="79"/>
      <c r="MOL33" s="79"/>
      <c r="MOM33" s="79"/>
      <c r="MON33" s="79"/>
      <c r="MOO33" s="79"/>
      <c r="MOP33" s="79"/>
      <c r="MOQ33" s="79"/>
      <c r="MOR33" s="79"/>
      <c r="MOS33" s="79"/>
      <c r="MOT33" s="79"/>
      <c r="MOU33" s="79"/>
      <c r="MOV33" s="79"/>
      <c r="MOW33" s="79"/>
      <c r="MOX33" s="79"/>
      <c r="MOY33" s="79"/>
      <c r="MOZ33" s="79"/>
      <c r="MPA33" s="79"/>
      <c r="MPB33" s="79"/>
      <c r="MPC33" s="79"/>
      <c r="MPD33" s="79"/>
      <c r="MPE33" s="79"/>
      <c r="MPF33" s="79"/>
      <c r="MPG33" s="79"/>
      <c r="MPH33" s="79"/>
      <c r="MPI33" s="79"/>
      <c r="MPJ33" s="79"/>
      <c r="MPK33" s="79"/>
      <c r="MPL33" s="79"/>
      <c r="MPM33" s="79"/>
      <c r="MPN33" s="79"/>
      <c r="MPO33" s="79"/>
      <c r="MPP33" s="79"/>
      <c r="MPQ33" s="79"/>
      <c r="MPR33" s="79"/>
      <c r="MPS33" s="79"/>
      <c r="MPT33" s="79"/>
      <c r="MPU33" s="79"/>
      <c r="MPV33" s="79"/>
      <c r="MPW33" s="79"/>
      <c r="MPX33" s="79"/>
      <c r="MPY33" s="79"/>
      <c r="MPZ33" s="79"/>
      <c r="MQA33" s="79"/>
      <c r="MQB33" s="79"/>
      <c r="MQC33" s="79"/>
      <c r="MQD33" s="79"/>
      <c r="MQE33" s="79"/>
      <c r="MQF33" s="79"/>
      <c r="MQG33" s="79"/>
      <c r="MQH33" s="79"/>
      <c r="MQI33" s="79"/>
      <c r="MQJ33" s="79"/>
      <c r="MQK33" s="79"/>
      <c r="MQL33" s="79"/>
      <c r="MQM33" s="79"/>
      <c r="MQN33" s="79"/>
      <c r="MQO33" s="79"/>
      <c r="MQP33" s="79"/>
      <c r="MQQ33" s="79"/>
      <c r="MQR33" s="79"/>
      <c r="MQS33" s="79"/>
      <c r="MQT33" s="79"/>
      <c r="MQU33" s="79"/>
      <c r="MQV33" s="79"/>
      <c r="MQW33" s="79"/>
      <c r="MQX33" s="79"/>
      <c r="MQY33" s="79"/>
      <c r="MQZ33" s="79"/>
      <c r="MRA33" s="79"/>
      <c r="MRB33" s="79"/>
      <c r="MRC33" s="79"/>
      <c r="MRD33" s="79"/>
      <c r="MRE33" s="79"/>
      <c r="MRF33" s="79"/>
      <c r="MRG33" s="79"/>
      <c r="MRH33" s="79"/>
      <c r="MRI33" s="79"/>
      <c r="MRJ33" s="79"/>
      <c r="MRK33" s="79"/>
      <c r="MRL33" s="79"/>
      <c r="MRM33" s="79"/>
      <c r="MRN33" s="79"/>
      <c r="MRO33" s="79"/>
      <c r="MRP33" s="79"/>
      <c r="MRQ33" s="79"/>
      <c r="MRR33" s="79"/>
      <c r="MRS33" s="79"/>
      <c r="MRT33" s="79"/>
      <c r="MRU33" s="79"/>
      <c r="MRV33" s="79"/>
      <c r="MRW33" s="79"/>
      <c r="MRX33" s="79"/>
      <c r="MRY33" s="79"/>
      <c r="MRZ33" s="79"/>
      <c r="MSA33" s="79"/>
      <c r="MSB33" s="79"/>
      <c r="MSC33" s="79"/>
      <c r="MSD33" s="79"/>
      <c r="MSE33" s="79"/>
      <c r="MSF33" s="79"/>
      <c r="MSG33" s="79"/>
      <c r="MSH33" s="79"/>
      <c r="MSI33" s="79"/>
      <c r="MSJ33" s="79"/>
      <c r="MSK33" s="79"/>
      <c r="MSL33" s="79"/>
      <c r="MSM33" s="79"/>
      <c r="MSN33" s="79"/>
      <c r="MSO33" s="79"/>
      <c r="MSP33" s="79"/>
      <c r="MSQ33" s="79"/>
      <c r="MSR33" s="79"/>
      <c r="MSS33" s="79"/>
      <c r="MST33" s="79"/>
      <c r="MSU33" s="79"/>
      <c r="MSV33" s="79"/>
      <c r="MSW33" s="79"/>
      <c r="MSX33" s="79"/>
      <c r="MSY33" s="79"/>
      <c r="MSZ33" s="79"/>
      <c r="MTA33" s="79"/>
      <c r="MTB33" s="79"/>
      <c r="MTC33" s="79"/>
      <c r="MTD33" s="79"/>
      <c r="MTE33" s="79"/>
      <c r="MTF33" s="79"/>
      <c r="MTG33" s="79"/>
      <c r="MTH33" s="79"/>
      <c r="MTI33" s="79"/>
      <c r="MTJ33" s="79"/>
      <c r="MTK33" s="79"/>
      <c r="MTL33" s="79"/>
      <c r="MTM33" s="79"/>
      <c r="MTN33" s="79"/>
      <c r="MTO33" s="79"/>
      <c r="MTP33" s="79"/>
      <c r="MTQ33" s="79"/>
      <c r="MTR33" s="79"/>
      <c r="MTS33" s="79"/>
      <c r="MTT33" s="79"/>
      <c r="MTU33" s="79"/>
      <c r="MTV33" s="79"/>
      <c r="MTW33" s="79"/>
      <c r="MTX33" s="79"/>
      <c r="MTY33" s="79"/>
      <c r="MTZ33" s="79"/>
      <c r="MUA33" s="79"/>
      <c r="MUB33" s="79"/>
      <c r="MUC33" s="79"/>
      <c r="MUD33" s="79"/>
      <c r="MUE33" s="79"/>
      <c r="MUF33" s="79"/>
      <c r="MUG33" s="79"/>
      <c r="MUH33" s="79"/>
      <c r="MUI33" s="79"/>
      <c r="MUJ33" s="79"/>
      <c r="MUK33" s="79"/>
      <c r="MUL33" s="79"/>
      <c r="MUM33" s="79"/>
      <c r="MUN33" s="79"/>
      <c r="MUO33" s="79"/>
      <c r="MUP33" s="79"/>
      <c r="MUQ33" s="79"/>
      <c r="MUR33" s="79"/>
      <c r="MUS33" s="79"/>
      <c r="MUT33" s="79"/>
      <c r="MUU33" s="79"/>
      <c r="MUV33" s="79"/>
      <c r="MUW33" s="79"/>
      <c r="MUX33" s="79"/>
      <c r="MUY33" s="79"/>
      <c r="MUZ33" s="79"/>
      <c r="MVA33" s="79"/>
      <c r="MVB33" s="79"/>
      <c r="MVC33" s="79"/>
      <c r="MVD33" s="79"/>
      <c r="MVE33" s="79"/>
      <c r="MVF33" s="79"/>
      <c r="MVG33" s="79"/>
      <c r="MVH33" s="79"/>
      <c r="MVI33" s="79"/>
      <c r="MVJ33" s="79"/>
      <c r="MVK33" s="79"/>
      <c r="MVL33" s="79"/>
      <c r="MVM33" s="79"/>
      <c r="MVN33" s="79"/>
      <c r="MVO33" s="79"/>
      <c r="MVP33" s="79"/>
      <c r="MVQ33" s="79"/>
      <c r="MVR33" s="79"/>
      <c r="MVS33" s="79"/>
      <c r="MVT33" s="79"/>
      <c r="MVU33" s="79"/>
      <c r="MVV33" s="79"/>
      <c r="MVW33" s="79"/>
      <c r="MVX33" s="79"/>
      <c r="MVY33" s="79"/>
      <c r="MVZ33" s="79"/>
      <c r="MWA33" s="79"/>
      <c r="MWB33" s="79"/>
      <c r="MWC33" s="79"/>
      <c r="MWD33" s="79"/>
      <c r="MWE33" s="79"/>
      <c r="MWF33" s="79"/>
      <c r="MWG33" s="79"/>
      <c r="MWH33" s="79"/>
      <c r="MWI33" s="79"/>
      <c r="MWJ33" s="79"/>
      <c r="MWK33" s="79"/>
      <c r="MWL33" s="79"/>
      <c r="MWM33" s="79"/>
      <c r="MWN33" s="79"/>
      <c r="MWO33" s="79"/>
      <c r="MWP33" s="79"/>
      <c r="MWQ33" s="79"/>
      <c r="MWR33" s="79"/>
      <c r="MWS33" s="79"/>
      <c r="MWT33" s="79"/>
      <c r="MWU33" s="79"/>
      <c r="MWV33" s="79"/>
      <c r="MWW33" s="79"/>
      <c r="MWX33" s="79"/>
      <c r="MWY33" s="79"/>
      <c r="MWZ33" s="79"/>
      <c r="MXA33" s="79"/>
      <c r="MXB33" s="79"/>
      <c r="MXC33" s="79"/>
      <c r="MXD33" s="79"/>
      <c r="MXE33" s="79"/>
      <c r="MXF33" s="79"/>
      <c r="MXG33" s="79"/>
      <c r="MXH33" s="79"/>
      <c r="MXI33" s="79"/>
      <c r="MXJ33" s="79"/>
      <c r="MXK33" s="79"/>
      <c r="MXL33" s="79"/>
      <c r="MXM33" s="79"/>
      <c r="MXN33" s="79"/>
      <c r="MXO33" s="79"/>
      <c r="MXP33" s="79"/>
      <c r="MXQ33" s="79"/>
      <c r="MXR33" s="79"/>
      <c r="MXS33" s="79"/>
      <c r="MXT33" s="79"/>
      <c r="MXU33" s="79"/>
      <c r="MXV33" s="79"/>
      <c r="MXW33" s="79"/>
      <c r="MXX33" s="79"/>
      <c r="MXY33" s="79"/>
      <c r="MXZ33" s="79"/>
      <c r="MYA33" s="79"/>
      <c r="MYB33" s="79"/>
      <c r="MYC33" s="79"/>
      <c r="MYD33" s="79"/>
      <c r="MYE33" s="79"/>
      <c r="MYF33" s="79"/>
      <c r="MYG33" s="79"/>
      <c r="MYH33" s="79"/>
      <c r="MYI33" s="79"/>
      <c r="MYJ33" s="79"/>
      <c r="MYK33" s="79"/>
      <c r="MYL33" s="79"/>
      <c r="MYM33" s="79"/>
      <c r="MYN33" s="79"/>
      <c r="MYO33" s="79"/>
      <c r="MYP33" s="79"/>
      <c r="MYQ33" s="79"/>
      <c r="MYR33" s="79"/>
      <c r="MYS33" s="79"/>
      <c r="MYT33" s="79"/>
      <c r="MYU33" s="79"/>
      <c r="MYV33" s="79"/>
      <c r="MYW33" s="79"/>
      <c r="MYX33" s="79"/>
      <c r="MYY33" s="79"/>
      <c r="MYZ33" s="79"/>
      <c r="MZA33" s="79"/>
      <c r="MZB33" s="79"/>
      <c r="MZC33" s="79"/>
      <c r="MZD33" s="79"/>
      <c r="MZE33" s="79"/>
      <c r="MZF33" s="79"/>
      <c r="MZG33" s="79"/>
      <c r="MZH33" s="79"/>
      <c r="MZI33" s="79"/>
      <c r="MZJ33" s="79"/>
      <c r="MZK33" s="79"/>
      <c r="MZL33" s="79"/>
      <c r="MZM33" s="79"/>
      <c r="MZN33" s="79"/>
      <c r="MZO33" s="79"/>
      <c r="MZP33" s="79"/>
      <c r="MZQ33" s="79"/>
      <c r="MZR33" s="79"/>
      <c r="MZS33" s="79"/>
      <c r="MZT33" s="79"/>
      <c r="MZU33" s="79"/>
      <c r="MZV33" s="79"/>
      <c r="MZW33" s="79"/>
      <c r="MZX33" s="79"/>
      <c r="MZY33" s="79"/>
      <c r="MZZ33" s="79"/>
      <c r="NAA33" s="79"/>
      <c r="NAB33" s="79"/>
      <c r="NAC33" s="79"/>
      <c r="NAD33" s="79"/>
      <c r="NAE33" s="79"/>
      <c r="NAF33" s="79"/>
      <c r="NAG33" s="79"/>
      <c r="NAH33" s="79"/>
      <c r="NAI33" s="79"/>
      <c r="NAJ33" s="79"/>
      <c r="NAK33" s="79"/>
      <c r="NAL33" s="79"/>
      <c r="NAM33" s="79"/>
      <c r="NAN33" s="79"/>
      <c r="NAO33" s="79"/>
      <c r="NAP33" s="79"/>
      <c r="NAQ33" s="79"/>
      <c r="NAR33" s="79"/>
      <c r="NAS33" s="79"/>
      <c r="NAT33" s="79"/>
      <c r="NAU33" s="79"/>
      <c r="NAV33" s="79"/>
      <c r="NAW33" s="79"/>
      <c r="NAX33" s="79"/>
      <c r="NAY33" s="79"/>
      <c r="NAZ33" s="79"/>
      <c r="NBA33" s="79"/>
      <c r="NBB33" s="79"/>
      <c r="NBC33" s="79"/>
      <c r="NBD33" s="79"/>
      <c r="NBE33" s="79"/>
      <c r="NBF33" s="79"/>
      <c r="NBG33" s="79"/>
      <c r="NBH33" s="79"/>
      <c r="NBI33" s="79"/>
      <c r="NBJ33" s="79"/>
      <c r="NBK33" s="79"/>
      <c r="NBL33" s="79"/>
      <c r="NBM33" s="79"/>
      <c r="NBN33" s="79"/>
      <c r="NBO33" s="79"/>
      <c r="NBP33" s="79"/>
      <c r="NBQ33" s="79"/>
      <c r="NBR33" s="79"/>
      <c r="NBS33" s="79"/>
      <c r="NBT33" s="79"/>
      <c r="NBU33" s="79"/>
      <c r="NBV33" s="79"/>
      <c r="NBW33" s="79"/>
      <c r="NBX33" s="79"/>
      <c r="NBY33" s="79"/>
      <c r="NBZ33" s="79"/>
      <c r="NCA33" s="79"/>
      <c r="NCB33" s="79"/>
      <c r="NCC33" s="79"/>
      <c r="NCD33" s="79"/>
      <c r="NCE33" s="79"/>
      <c r="NCF33" s="79"/>
      <c r="NCG33" s="79"/>
      <c r="NCH33" s="79"/>
      <c r="NCI33" s="79"/>
      <c r="NCJ33" s="79"/>
      <c r="NCK33" s="79"/>
      <c r="NCL33" s="79"/>
      <c r="NCM33" s="79"/>
      <c r="NCN33" s="79"/>
      <c r="NCO33" s="79"/>
      <c r="NCP33" s="79"/>
      <c r="NCQ33" s="79"/>
      <c r="NCR33" s="79"/>
      <c r="NCS33" s="79"/>
      <c r="NCT33" s="79"/>
      <c r="NCU33" s="79"/>
      <c r="NCV33" s="79"/>
      <c r="NCW33" s="79"/>
      <c r="NCX33" s="79"/>
      <c r="NCY33" s="79"/>
      <c r="NCZ33" s="79"/>
      <c r="NDA33" s="79"/>
      <c r="NDB33" s="79"/>
      <c r="NDC33" s="79"/>
      <c r="NDD33" s="79"/>
      <c r="NDE33" s="79"/>
      <c r="NDF33" s="79"/>
      <c r="NDG33" s="79"/>
      <c r="NDH33" s="79"/>
      <c r="NDI33" s="79"/>
      <c r="NDJ33" s="79"/>
      <c r="NDK33" s="79"/>
      <c r="NDL33" s="79"/>
      <c r="NDM33" s="79"/>
      <c r="NDN33" s="79"/>
      <c r="NDO33" s="79"/>
      <c r="NDP33" s="79"/>
      <c r="NDQ33" s="79"/>
      <c r="NDR33" s="79"/>
      <c r="NDS33" s="79"/>
      <c r="NDT33" s="79"/>
      <c r="NDU33" s="79"/>
      <c r="NDV33" s="79"/>
      <c r="NDW33" s="79"/>
      <c r="NDX33" s="79"/>
      <c r="NDY33" s="79"/>
      <c r="NDZ33" s="79"/>
      <c r="NEA33" s="79"/>
      <c r="NEB33" s="79"/>
      <c r="NEC33" s="79"/>
      <c r="NED33" s="79"/>
      <c r="NEE33" s="79"/>
      <c r="NEF33" s="79"/>
      <c r="NEG33" s="79"/>
      <c r="NEH33" s="79"/>
      <c r="NEI33" s="79"/>
      <c r="NEJ33" s="79"/>
      <c r="NEK33" s="79"/>
      <c r="NEL33" s="79"/>
      <c r="NEM33" s="79"/>
      <c r="NEN33" s="79"/>
      <c r="NEO33" s="79"/>
      <c r="NEP33" s="79"/>
      <c r="NEQ33" s="79"/>
      <c r="NER33" s="79"/>
      <c r="NES33" s="79"/>
      <c r="NET33" s="79"/>
      <c r="NEU33" s="79"/>
      <c r="NEV33" s="79"/>
      <c r="NEW33" s="79"/>
      <c r="NEX33" s="79"/>
      <c r="NEY33" s="79"/>
      <c r="NEZ33" s="79"/>
      <c r="NFA33" s="79"/>
      <c r="NFB33" s="79"/>
      <c r="NFC33" s="79"/>
      <c r="NFD33" s="79"/>
      <c r="NFE33" s="79"/>
      <c r="NFF33" s="79"/>
      <c r="NFG33" s="79"/>
      <c r="NFH33" s="79"/>
      <c r="NFI33" s="79"/>
      <c r="NFJ33" s="79"/>
      <c r="NFK33" s="79"/>
      <c r="NFL33" s="79"/>
      <c r="NFM33" s="79"/>
      <c r="NFN33" s="79"/>
      <c r="NFO33" s="79"/>
      <c r="NFP33" s="79"/>
      <c r="NFQ33" s="79"/>
      <c r="NFR33" s="79"/>
      <c r="NFS33" s="79"/>
      <c r="NFT33" s="79"/>
      <c r="NFU33" s="79"/>
      <c r="NFV33" s="79"/>
      <c r="NFW33" s="79"/>
      <c r="NFX33" s="79"/>
      <c r="NFY33" s="79"/>
      <c r="NFZ33" s="79"/>
      <c r="NGA33" s="79"/>
      <c r="NGB33" s="79"/>
      <c r="NGC33" s="79"/>
      <c r="NGD33" s="79"/>
      <c r="NGE33" s="79"/>
      <c r="NGF33" s="79"/>
      <c r="NGG33" s="79"/>
      <c r="NGH33" s="79"/>
      <c r="NGI33" s="79"/>
      <c r="NGJ33" s="79"/>
      <c r="NGK33" s="79"/>
      <c r="NGL33" s="79"/>
      <c r="NGM33" s="79"/>
      <c r="NGN33" s="79"/>
      <c r="NGO33" s="79"/>
      <c r="NGP33" s="79"/>
      <c r="NGQ33" s="79"/>
      <c r="NGR33" s="79"/>
      <c r="NGS33" s="79"/>
      <c r="NGT33" s="79"/>
      <c r="NGU33" s="79"/>
      <c r="NGV33" s="79"/>
      <c r="NGW33" s="79"/>
      <c r="NGX33" s="79"/>
      <c r="NGY33" s="79"/>
      <c r="NGZ33" s="79"/>
      <c r="NHA33" s="79"/>
      <c r="NHB33" s="79"/>
      <c r="NHC33" s="79"/>
      <c r="NHD33" s="79"/>
      <c r="NHE33" s="79"/>
      <c r="NHF33" s="79"/>
      <c r="NHG33" s="79"/>
      <c r="NHH33" s="79"/>
      <c r="NHI33" s="79"/>
      <c r="NHJ33" s="79"/>
      <c r="NHK33" s="79"/>
      <c r="NHL33" s="79"/>
      <c r="NHM33" s="79"/>
      <c r="NHN33" s="79"/>
      <c r="NHO33" s="79"/>
      <c r="NHP33" s="79"/>
      <c r="NHQ33" s="79"/>
      <c r="NHR33" s="79"/>
      <c r="NHS33" s="79"/>
      <c r="NHT33" s="79"/>
      <c r="NHU33" s="79"/>
      <c r="NHV33" s="79"/>
      <c r="NHW33" s="79"/>
      <c r="NHX33" s="79"/>
      <c r="NHY33" s="79"/>
      <c r="NHZ33" s="79"/>
      <c r="NIA33" s="79"/>
      <c r="NIB33" s="79"/>
      <c r="NIC33" s="79"/>
      <c r="NID33" s="79"/>
      <c r="NIE33" s="79"/>
      <c r="NIF33" s="79"/>
      <c r="NIG33" s="79"/>
      <c r="NIH33" s="79"/>
      <c r="NII33" s="79"/>
      <c r="NIJ33" s="79"/>
      <c r="NIK33" s="79"/>
      <c r="NIL33" s="79"/>
      <c r="NIM33" s="79"/>
      <c r="NIN33" s="79"/>
      <c r="NIO33" s="79"/>
      <c r="NIP33" s="79"/>
      <c r="NIQ33" s="79"/>
      <c r="NIR33" s="79"/>
      <c r="NIS33" s="79"/>
      <c r="NIT33" s="79"/>
      <c r="NIU33" s="79"/>
      <c r="NIV33" s="79"/>
      <c r="NIW33" s="79"/>
      <c r="NIX33" s="79"/>
      <c r="NIY33" s="79"/>
      <c r="NIZ33" s="79"/>
      <c r="NJA33" s="79"/>
      <c r="NJB33" s="79"/>
      <c r="NJC33" s="79"/>
      <c r="NJD33" s="79"/>
      <c r="NJE33" s="79"/>
      <c r="NJF33" s="79"/>
      <c r="NJG33" s="79"/>
      <c r="NJH33" s="79"/>
      <c r="NJI33" s="79"/>
      <c r="NJJ33" s="79"/>
      <c r="NJK33" s="79"/>
      <c r="NJL33" s="79"/>
      <c r="NJM33" s="79"/>
      <c r="NJN33" s="79"/>
      <c r="NJO33" s="79"/>
      <c r="NJP33" s="79"/>
      <c r="NJQ33" s="79"/>
      <c r="NJR33" s="79"/>
      <c r="NJS33" s="79"/>
      <c r="NJT33" s="79"/>
      <c r="NJU33" s="79"/>
      <c r="NJV33" s="79"/>
      <c r="NJW33" s="79"/>
      <c r="NJX33" s="79"/>
      <c r="NJY33" s="79"/>
      <c r="NJZ33" s="79"/>
      <c r="NKA33" s="79"/>
      <c r="NKB33" s="79"/>
      <c r="NKC33" s="79"/>
      <c r="NKD33" s="79"/>
      <c r="NKE33" s="79"/>
      <c r="NKF33" s="79"/>
      <c r="NKG33" s="79"/>
      <c r="NKH33" s="79"/>
      <c r="NKI33" s="79"/>
      <c r="NKJ33" s="79"/>
      <c r="NKK33" s="79"/>
      <c r="NKL33" s="79"/>
      <c r="NKM33" s="79"/>
      <c r="NKN33" s="79"/>
      <c r="NKO33" s="79"/>
      <c r="NKP33" s="79"/>
      <c r="NKQ33" s="79"/>
      <c r="NKR33" s="79"/>
      <c r="NKS33" s="79"/>
      <c r="NKT33" s="79"/>
      <c r="NKU33" s="79"/>
      <c r="NKV33" s="79"/>
      <c r="NKW33" s="79"/>
      <c r="NKX33" s="79"/>
      <c r="NKY33" s="79"/>
      <c r="NKZ33" s="79"/>
      <c r="NLA33" s="79"/>
      <c r="NLB33" s="79"/>
      <c r="NLC33" s="79"/>
      <c r="NLD33" s="79"/>
      <c r="NLE33" s="79"/>
      <c r="NLF33" s="79"/>
      <c r="NLG33" s="79"/>
      <c r="NLH33" s="79"/>
      <c r="NLI33" s="79"/>
      <c r="NLJ33" s="79"/>
      <c r="NLK33" s="79"/>
      <c r="NLL33" s="79"/>
      <c r="NLM33" s="79"/>
      <c r="NLN33" s="79"/>
      <c r="NLO33" s="79"/>
      <c r="NLP33" s="79"/>
      <c r="NLQ33" s="79"/>
      <c r="NLR33" s="79"/>
      <c r="NLS33" s="79"/>
      <c r="NLT33" s="79"/>
      <c r="NLU33" s="79"/>
      <c r="NLV33" s="79"/>
      <c r="NLW33" s="79"/>
      <c r="NLX33" s="79"/>
      <c r="NLY33" s="79"/>
      <c r="NLZ33" s="79"/>
      <c r="NMA33" s="79"/>
      <c r="NMB33" s="79"/>
      <c r="NMC33" s="79"/>
      <c r="NMD33" s="79"/>
      <c r="NME33" s="79"/>
      <c r="NMF33" s="79"/>
      <c r="NMG33" s="79"/>
      <c r="NMH33" s="79"/>
      <c r="NMI33" s="79"/>
      <c r="NMJ33" s="79"/>
      <c r="NMK33" s="79"/>
      <c r="NML33" s="79"/>
      <c r="NMM33" s="79"/>
      <c r="NMN33" s="79"/>
      <c r="NMO33" s="79"/>
      <c r="NMP33" s="79"/>
      <c r="NMQ33" s="79"/>
      <c r="NMR33" s="79"/>
      <c r="NMS33" s="79"/>
      <c r="NMT33" s="79"/>
      <c r="NMU33" s="79"/>
      <c r="NMV33" s="79"/>
      <c r="NMW33" s="79"/>
      <c r="NMX33" s="79"/>
      <c r="NMY33" s="79"/>
      <c r="NMZ33" s="79"/>
      <c r="NNA33" s="79"/>
      <c r="NNB33" s="79"/>
      <c r="NNC33" s="79"/>
      <c r="NND33" s="79"/>
      <c r="NNE33" s="79"/>
      <c r="NNF33" s="79"/>
      <c r="NNG33" s="79"/>
      <c r="NNH33" s="79"/>
      <c r="NNI33" s="79"/>
      <c r="NNJ33" s="79"/>
      <c r="NNK33" s="79"/>
      <c r="NNL33" s="79"/>
      <c r="NNM33" s="79"/>
      <c r="NNN33" s="79"/>
      <c r="NNO33" s="79"/>
      <c r="NNP33" s="79"/>
      <c r="NNQ33" s="79"/>
      <c r="NNR33" s="79"/>
      <c r="NNS33" s="79"/>
      <c r="NNT33" s="79"/>
      <c r="NNU33" s="79"/>
      <c r="NNV33" s="79"/>
      <c r="NNW33" s="79"/>
      <c r="NNX33" s="79"/>
      <c r="NNY33" s="79"/>
      <c r="NNZ33" s="79"/>
      <c r="NOA33" s="79"/>
      <c r="NOB33" s="79"/>
      <c r="NOC33" s="79"/>
      <c r="NOD33" s="79"/>
      <c r="NOE33" s="79"/>
      <c r="NOF33" s="79"/>
      <c r="NOG33" s="79"/>
      <c r="NOH33" s="79"/>
      <c r="NOI33" s="79"/>
      <c r="NOJ33" s="79"/>
      <c r="NOK33" s="79"/>
      <c r="NOL33" s="79"/>
      <c r="NOM33" s="79"/>
      <c r="NON33" s="79"/>
      <c r="NOO33" s="79"/>
      <c r="NOP33" s="79"/>
      <c r="NOQ33" s="79"/>
      <c r="NOR33" s="79"/>
      <c r="NOS33" s="79"/>
      <c r="NOT33" s="79"/>
      <c r="NOU33" s="79"/>
      <c r="NOV33" s="79"/>
      <c r="NOW33" s="79"/>
      <c r="NOX33" s="79"/>
      <c r="NOY33" s="79"/>
      <c r="NOZ33" s="79"/>
      <c r="NPA33" s="79"/>
      <c r="NPB33" s="79"/>
      <c r="NPC33" s="79"/>
      <c r="NPD33" s="79"/>
      <c r="NPE33" s="79"/>
      <c r="NPF33" s="79"/>
      <c r="NPG33" s="79"/>
      <c r="NPH33" s="79"/>
      <c r="NPI33" s="79"/>
      <c r="NPJ33" s="79"/>
      <c r="NPK33" s="79"/>
      <c r="NPL33" s="79"/>
      <c r="NPM33" s="79"/>
      <c r="NPN33" s="79"/>
      <c r="NPO33" s="79"/>
      <c r="NPP33" s="79"/>
      <c r="NPQ33" s="79"/>
      <c r="NPR33" s="79"/>
      <c r="NPS33" s="79"/>
      <c r="NPT33" s="79"/>
      <c r="NPU33" s="79"/>
      <c r="NPV33" s="79"/>
      <c r="NPW33" s="79"/>
      <c r="NPX33" s="79"/>
      <c r="NPY33" s="79"/>
      <c r="NPZ33" s="79"/>
      <c r="NQA33" s="79"/>
      <c r="NQB33" s="79"/>
      <c r="NQC33" s="79"/>
      <c r="NQD33" s="79"/>
      <c r="NQE33" s="79"/>
      <c r="NQF33" s="79"/>
      <c r="NQG33" s="79"/>
      <c r="NQH33" s="79"/>
      <c r="NQI33" s="79"/>
      <c r="NQJ33" s="79"/>
      <c r="NQK33" s="79"/>
      <c r="NQL33" s="79"/>
      <c r="NQM33" s="79"/>
      <c r="NQN33" s="79"/>
      <c r="NQO33" s="79"/>
      <c r="NQP33" s="79"/>
      <c r="NQQ33" s="79"/>
      <c r="NQR33" s="79"/>
      <c r="NQS33" s="79"/>
      <c r="NQT33" s="79"/>
      <c r="NQU33" s="79"/>
      <c r="NQV33" s="79"/>
      <c r="NQW33" s="79"/>
      <c r="NQX33" s="79"/>
      <c r="NQY33" s="79"/>
      <c r="NQZ33" s="79"/>
      <c r="NRA33" s="79"/>
      <c r="NRB33" s="79"/>
      <c r="NRC33" s="79"/>
      <c r="NRD33" s="79"/>
      <c r="NRE33" s="79"/>
      <c r="NRF33" s="79"/>
      <c r="NRG33" s="79"/>
      <c r="NRH33" s="79"/>
      <c r="NRI33" s="79"/>
      <c r="NRJ33" s="79"/>
      <c r="NRK33" s="79"/>
      <c r="NRL33" s="79"/>
      <c r="NRM33" s="79"/>
      <c r="NRN33" s="79"/>
      <c r="NRO33" s="79"/>
      <c r="NRP33" s="79"/>
      <c r="NRQ33" s="79"/>
      <c r="NRR33" s="79"/>
      <c r="NRS33" s="79"/>
      <c r="NRT33" s="79"/>
      <c r="NRU33" s="79"/>
      <c r="NRV33" s="79"/>
      <c r="NRW33" s="79"/>
      <c r="NRX33" s="79"/>
      <c r="NRY33" s="79"/>
      <c r="NRZ33" s="79"/>
      <c r="NSA33" s="79"/>
      <c r="NSB33" s="79"/>
      <c r="NSC33" s="79"/>
      <c r="NSD33" s="79"/>
      <c r="NSE33" s="79"/>
      <c r="NSF33" s="79"/>
      <c r="NSG33" s="79"/>
      <c r="NSH33" s="79"/>
      <c r="NSI33" s="79"/>
      <c r="NSJ33" s="79"/>
      <c r="NSK33" s="79"/>
      <c r="NSL33" s="79"/>
      <c r="NSM33" s="79"/>
      <c r="NSN33" s="79"/>
      <c r="NSO33" s="79"/>
      <c r="NSP33" s="79"/>
      <c r="NSQ33" s="79"/>
      <c r="NSR33" s="79"/>
      <c r="NSS33" s="79"/>
      <c r="NST33" s="79"/>
      <c r="NSU33" s="79"/>
      <c r="NSV33" s="79"/>
      <c r="NSW33" s="79"/>
      <c r="NSX33" s="79"/>
      <c r="NSY33" s="79"/>
      <c r="NSZ33" s="79"/>
      <c r="NTA33" s="79"/>
      <c r="NTB33" s="79"/>
      <c r="NTC33" s="79"/>
      <c r="NTD33" s="79"/>
      <c r="NTE33" s="79"/>
      <c r="NTF33" s="79"/>
      <c r="NTG33" s="79"/>
      <c r="NTH33" s="79"/>
      <c r="NTI33" s="79"/>
      <c r="NTJ33" s="79"/>
      <c r="NTK33" s="79"/>
      <c r="NTL33" s="79"/>
      <c r="NTM33" s="79"/>
      <c r="NTN33" s="79"/>
      <c r="NTO33" s="79"/>
      <c r="NTP33" s="79"/>
      <c r="NTQ33" s="79"/>
      <c r="NTR33" s="79"/>
      <c r="NTS33" s="79"/>
      <c r="NTT33" s="79"/>
      <c r="NTU33" s="79"/>
      <c r="NTV33" s="79"/>
      <c r="NTW33" s="79"/>
      <c r="NTX33" s="79"/>
      <c r="NTY33" s="79"/>
      <c r="NTZ33" s="79"/>
      <c r="NUA33" s="79"/>
      <c r="NUB33" s="79"/>
      <c r="NUC33" s="79"/>
      <c r="NUD33" s="79"/>
      <c r="NUE33" s="79"/>
      <c r="NUF33" s="79"/>
      <c r="NUG33" s="79"/>
      <c r="NUH33" s="79"/>
      <c r="NUI33" s="79"/>
      <c r="NUJ33" s="79"/>
      <c r="NUK33" s="79"/>
      <c r="NUL33" s="79"/>
      <c r="NUM33" s="79"/>
      <c r="NUN33" s="79"/>
      <c r="NUO33" s="79"/>
      <c r="NUP33" s="79"/>
      <c r="NUQ33" s="79"/>
      <c r="NUR33" s="79"/>
      <c r="NUS33" s="79"/>
      <c r="NUT33" s="79"/>
      <c r="NUU33" s="79"/>
      <c r="NUV33" s="79"/>
      <c r="NUW33" s="79"/>
      <c r="NUX33" s="79"/>
      <c r="NUY33" s="79"/>
      <c r="NUZ33" s="79"/>
      <c r="NVA33" s="79"/>
      <c r="NVB33" s="79"/>
      <c r="NVC33" s="79"/>
      <c r="NVD33" s="79"/>
      <c r="NVE33" s="79"/>
      <c r="NVF33" s="79"/>
      <c r="NVG33" s="79"/>
      <c r="NVH33" s="79"/>
      <c r="NVI33" s="79"/>
      <c r="NVJ33" s="79"/>
      <c r="NVK33" s="79"/>
      <c r="NVL33" s="79"/>
      <c r="NVM33" s="79"/>
      <c r="NVN33" s="79"/>
      <c r="NVO33" s="79"/>
      <c r="NVP33" s="79"/>
      <c r="NVQ33" s="79"/>
      <c r="NVR33" s="79"/>
      <c r="NVS33" s="79"/>
      <c r="NVT33" s="79"/>
      <c r="NVU33" s="79"/>
      <c r="NVV33" s="79"/>
      <c r="NVW33" s="79"/>
      <c r="NVX33" s="79"/>
      <c r="NVY33" s="79"/>
      <c r="NVZ33" s="79"/>
      <c r="NWA33" s="79"/>
      <c r="NWB33" s="79"/>
      <c r="NWC33" s="79"/>
      <c r="NWD33" s="79"/>
      <c r="NWE33" s="79"/>
      <c r="NWF33" s="79"/>
      <c r="NWG33" s="79"/>
      <c r="NWH33" s="79"/>
      <c r="NWI33" s="79"/>
      <c r="NWJ33" s="79"/>
      <c r="NWK33" s="79"/>
      <c r="NWL33" s="79"/>
      <c r="NWM33" s="79"/>
      <c r="NWN33" s="79"/>
      <c r="NWO33" s="79"/>
      <c r="NWP33" s="79"/>
      <c r="NWQ33" s="79"/>
      <c r="NWR33" s="79"/>
      <c r="NWS33" s="79"/>
      <c r="NWT33" s="79"/>
      <c r="NWU33" s="79"/>
      <c r="NWV33" s="79"/>
      <c r="NWW33" s="79"/>
      <c r="NWX33" s="79"/>
      <c r="NWY33" s="79"/>
      <c r="NWZ33" s="79"/>
      <c r="NXA33" s="79"/>
      <c r="NXB33" s="79"/>
      <c r="NXC33" s="79"/>
      <c r="NXD33" s="79"/>
      <c r="NXE33" s="79"/>
      <c r="NXF33" s="79"/>
      <c r="NXG33" s="79"/>
      <c r="NXH33" s="79"/>
      <c r="NXI33" s="79"/>
      <c r="NXJ33" s="79"/>
      <c r="NXK33" s="79"/>
      <c r="NXL33" s="79"/>
      <c r="NXM33" s="79"/>
      <c r="NXN33" s="79"/>
      <c r="NXO33" s="79"/>
      <c r="NXP33" s="79"/>
      <c r="NXQ33" s="79"/>
      <c r="NXR33" s="79"/>
      <c r="NXS33" s="79"/>
      <c r="NXT33" s="79"/>
      <c r="NXU33" s="79"/>
      <c r="NXV33" s="79"/>
      <c r="NXW33" s="79"/>
      <c r="NXX33" s="79"/>
      <c r="NXY33" s="79"/>
      <c r="NXZ33" s="79"/>
      <c r="NYA33" s="79"/>
      <c r="NYB33" s="79"/>
      <c r="NYC33" s="79"/>
      <c r="NYD33" s="79"/>
      <c r="NYE33" s="79"/>
      <c r="NYF33" s="79"/>
      <c r="NYG33" s="79"/>
      <c r="NYH33" s="79"/>
      <c r="NYI33" s="79"/>
      <c r="NYJ33" s="79"/>
      <c r="NYK33" s="79"/>
      <c r="NYL33" s="79"/>
      <c r="NYM33" s="79"/>
      <c r="NYN33" s="79"/>
      <c r="NYO33" s="79"/>
      <c r="NYP33" s="79"/>
      <c r="NYQ33" s="79"/>
      <c r="NYR33" s="79"/>
      <c r="NYS33" s="79"/>
      <c r="NYT33" s="79"/>
      <c r="NYU33" s="79"/>
      <c r="NYV33" s="79"/>
      <c r="NYW33" s="79"/>
      <c r="NYX33" s="79"/>
      <c r="NYY33" s="79"/>
      <c r="NYZ33" s="79"/>
      <c r="NZA33" s="79"/>
      <c r="NZB33" s="79"/>
      <c r="NZC33" s="79"/>
      <c r="NZD33" s="79"/>
      <c r="NZE33" s="79"/>
      <c r="NZF33" s="79"/>
      <c r="NZG33" s="79"/>
      <c r="NZH33" s="79"/>
      <c r="NZI33" s="79"/>
      <c r="NZJ33" s="79"/>
      <c r="NZK33" s="79"/>
      <c r="NZL33" s="79"/>
      <c r="NZM33" s="79"/>
      <c r="NZN33" s="79"/>
      <c r="NZO33" s="79"/>
      <c r="NZP33" s="79"/>
      <c r="NZQ33" s="79"/>
      <c r="NZR33" s="79"/>
      <c r="NZS33" s="79"/>
      <c r="NZT33" s="79"/>
      <c r="NZU33" s="79"/>
      <c r="NZV33" s="79"/>
      <c r="NZW33" s="79"/>
      <c r="NZX33" s="79"/>
      <c r="NZY33" s="79"/>
      <c r="NZZ33" s="79"/>
      <c r="OAA33" s="79"/>
      <c r="OAB33" s="79"/>
      <c r="OAC33" s="79"/>
      <c r="OAD33" s="79"/>
      <c r="OAE33" s="79"/>
      <c r="OAF33" s="79"/>
      <c r="OAG33" s="79"/>
      <c r="OAH33" s="79"/>
      <c r="OAI33" s="79"/>
      <c r="OAJ33" s="79"/>
      <c r="OAK33" s="79"/>
      <c r="OAL33" s="79"/>
      <c r="OAM33" s="79"/>
      <c r="OAN33" s="79"/>
      <c r="OAO33" s="79"/>
      <c r="OAP33" s="79"/>
      <c r="OAQ33" s="79"/>
      <c r="OAR33" s="79"/>
      <c r="OAS33" s="79"/>
      <c r="OAT33" s="79"/>
      <c r="OAU33" s="79"/>
      <c r="OAV33" s="79"/>
      <c r="OAW33" s="79"/>
      <c r="OAX33" s="79"/>
      <c r="OAY33" s="79"/>
      <c r="OAZ33" s="79"/>
      <c r="OBA33" s="79"/>
      <c r="OBB33" s="79"/>
      <c r="OBC33" s="79"/>
      <c r="OBD33" s="79"/>
      <c r="OBE33" s="79"/>
      <c r="OBF33" s="79"/>
      <c r="OBG33" s="79"/>
      <c r="OBH33" s="79"/>
      <c r="OBI33" s="79"/>
      <c r="OBJ33" s="79"/>
      <c r="OBK33" s="79"/>
      <c r="OBL33" s="79"/>
      <c r="OBM33" s="79"/>
      <c r="OBN33" s="79"/>
      <c r="OBO33" s="79"/>
      <c r="OBP33" s="79"/>
      <c r="OBQ33" s="79"/>
      <c r="OBR33" s="79"/>
      <c r="OBS33" s="79"/>
      <c r="OBT33" s="79"/>
      <c r="OBU33" s="79"/>
      <c r="OBV33" s="79"/>
      <c r="OBW33" s="79"/>
      <c r="OBX33" s="79"/>
      <c r="OBY33" s="79"/>
      <c r="OBZ33" s="79"/>
      <c r="OCA33" s="79"/>
      <c r="OCB33" s="79"/>
      <c r="OCC33" s="79"/>
      <c r="OCD33" s="79"/>
      <c r="OCE33" s="79"/>
      <c r="OCF33" s="79"/>
      <c r="OCG33" s="79"/>
      <c r="OCH33" s="79"/>
      <c r="OCI33" s="79"/>
      <c r="OCJ33" s="79"/>
      <c r="OCK33" s="79"/>
      <c r="OCL33" s="79"/>
      <c r="OCM33" s="79"/>
      <c r="OCN33" s="79"/>
      <c r="OCO33" s="79"/>
      <c r="OCP33" s="79"/>
      <c r="OCQ33" s="79"/>
      <c r="OCR33" s="79"/>
      <c r="OCS33" s="79"/>
      <c r="OCT33" s="79"/>
      <c r="OCU33" s="79"/>
      <c r="OCV33" s="79"/>
      <c r="OCW33" s="79"/>
      <c r="OCX33" s="79"/>
      <c r="OCY33" s="79"/>
      <c r="OCZ33" s="79"/>
      <c r="ODA33" s="79"/>
      <c r="ODB33" s="79"/>
      <c r="ODC33" s="79"/>
      <c r="ODD33" s="79"/>
      <c r="ODE33" s="79"/>
      <c r="ODF33" s="79"/>
      <c r="ODG33" s="79"/>
      <c r="ODH33" s="79"/>
      <c r="ODI33" s="79"/>
      <c r="ODJ33" s="79"/>
      <c r="ODK33" s="79"/>
      <c r="ODL33" s="79"/>
      <c r="ODM33" s="79"/>
      <c r="ODN33" s="79"/>
      <c r="ODO33" s="79"/>
      <c r="ODP33" s="79"/>
      <c r="ODQ33" s="79"/>
      <c r="ODR33" s="79"/>
      <c r="ODS33" s="79"/>
      <c r="ODT33" s="79"/>
      <c r="ODU33" s="79"/>
      <c r="ODV33" s="79"/>
      <c r="ODW33" s="79"/>
      <c r="ODX33" s="79"/>
      <c r="ODY33" s="79"/>
      <c r="ODZ33" s="79"/>
      <c r="OEA33" s="79"/>
      <c r="OEB33" s="79"/>
      <c r="OEC33" s="79"/>
      <c r="OED33" s="79"/>
      <c r="OEE33" s="79"/>
      <c r="OEF33" s="79"/>
      <c r="OEG33" s="79"/>
      <c r="OEH33" s="79"/>
      <c r="OEI33" s="79"/>
      <c r="OEJ33" s="79"/>
      <c r="OEK33" s="79"/>
      <c r="OEL33" s="79"/>
      <c r="OEM33" s="79"/>
      <c r="OEN33" s="79"/>
      <c r="OEO33" s="79"/>
      <c r="OEP33" s="79"/>
      <c r="OEQ33" s="79"/>
      <c r="OER33" s="79"/>
      <c r="OES33" s="79"/>
      <c r="OET33" s="79"/>
      <c r="OEU33" s="79"/>
      <c r="OEV33" s="79"/>
      <c r="OEW33" s="79"/>
      <c r="OEX33" s="79"/>
      <c r="OEY33" s="79"/>
      <c r="OEZ33" s="79"/>
      <c r="OFA33" s="79"/>
      <c r="OFB33" s="79"/>
      <c r="OFC33" s="79"/>
      <c r="OFD33" s="79"/>
      <c r="OFE33" s="79"/>
      <c r="OFF33" s="79"/>
      <c r="OFG33" s="79"/>
      <c r="OFH33" s="79"/>
      <c r="OFI33" s="79"/>
      <c r="OFJ33" s="79"/>
      <c r="OFK33" s="79"/>
      <c r="OFL33" s="79"/>
      <c r="OFM33" s="79"/>
      <c r="OFN33" s="79"/>
      <c r="OFO33" s="79"/>
      <c r="OFP33" s="79"/>
      <c r="OFQ33" s="79"/>
      <c r="OFR33" s="79"/>
      <c r="OFS33" s="79"/>
      <c r="OFT33" s="79"/>
      <c r="OFU33" s="79"/>
      <c r="OFV33" s="79"/>
      <c r="OFW33" s="79"/>
      <c r="OFX33" s="79"/>
      <c r="OFY33" s="79"/>
      <c r="OFZ33" s="79"/>
      <c r="OGA33" s="79"/>
      <c r="OGB33" s="79"/>
      <c r="OGC33" s="79"/>
      <c r="OGD33" s="79"/>
      <c r="OGE33" s="79"/>
      <c r="OGF33" s="79"/>
      <c r="OGG33" s="79"/>
      <c r="OGH33" s="79"/>
      <c r="OGI33" s="79"/>
      <c r="OGJ33" s="79"/>
      <c r="OGK33" s="79"/>
      <c r="OGL33" s="79"/>
      <c r="OGM33" s="79"/>
      <c r="OGN33" s="79"/>
      <c r="OGO33" s="79"/>
      <c r="OGP33" s="79"/>
      <c r="OGQ33" s="79"/>
      <c r="OGR33" s="79"/>
      <c r="OGS33" s="79"/>
      <c r="OGT33" s="79"/>
      <c r="OGU33" s="79"/>
      <c r="OGV33" s="79"/>
      <c r="OGW33" s="79"/>
      <c r="OGX33" s="79"/>
      <c r="OGY33" s="79"/>
      <c r="OGZ33" s="79"/>
      <c r="OHA33" s="79"/>
      <c r="OHB33" s="79"/>
      <c r="OHC33" s="79"/>
      <c r="OHD33" s="79"/>
      <c r="OHE33" s="79"/>
      <c r="OHF33" s="79"/>
      <c r="OHG33" s="79"/>
      <c r="OHH33" s="79"/>
      <c r="OHI33" s="79"/>
      <c r="OHJ33" s="79"/>
      <c r="OHK33" s="79"/>
      <c r="OHL33" s="79"/>
      <c r="OHM33" s="79"/>
      <c r="OHN33" s="79"/>
      <c r="OHO33" s="79"/>
      <c r="OHP33" s="79"/>
      <c r="OHQ33" s="79"/>
      <c r="OHR33" s="79"/>
      <c r="OHS33" s="79"/>
      <c r="OHT33" s="79"/>
      <c r="OHU33" s="79"/>
      <c r="OHV33" s="79"/>
      <c r="OHW33" s="79"/>
      <c r="OHX33" s="79"/>
      <c r="OHY33" s="79"/>
      <c r="OHZ33" s="79"/>
      <c r="OIA33" s="79"/>
      <c r="OIB33" s="79"/>
      <c r="OIC33" s="79"/>
      <c r="OID33" s="79"/>
      <c r="OIE33" s="79"/>
      <c r="OIF33" s="79"/>
      <c r="OIG33" s="79"/>
      <c r="OIH33" s="79"/>
      <c r="OII33" s="79"/>
      <c r="OIJ33" s="79"/>
      <c r="OIK33" s="79"/>
      <c r="OIL33" s="79"/>
      <c r="OIM33" s="79"/>
      <c r="OIN33" s="79"/>
      <c r="OIO33" s="79"/>
      <c r="OIP33" s="79"/>
      <c r="OIQ33" s="79"/>
      <c r="OIR33" s="79"/>
      <c r="OIS33" s="79"/>
      <c r="OIT33" s="79"/>
      <c r="OIU33" s="79"/>
      <c r="OIV33" s="79"/>
      <c r="OIW33" s="79"/>
      <c r="OIX33" s="79"/>
      <c r="OIY33" s="79"/>
      <c r="OIZ33" s="79"/>
      <c r="OJA33" s="79"/>
      <c r="OJB33" s="79"/>
      <c r="OJC33" s="79"/>
      <c r="OJD33" s="79"/>
      <c r="OJE33" s="79"/>
      <c r="OJF33" s="79"/>
      <c r="OJG33" s="79"/>
      <c r="OJH33" s="79"/>
      <c r="OJI33" s="79"/>
      <c r="OJJ33" s="79"/>
      <c r="OJK33" s="79"/>
      <c r="OJL33" s="79"/>
      <c r="OJM33" s="79"/>
      <c r="OJN33" s="79"/>
      <c r="OJO33" s="79"/>
      <c r="OJP33" s="79"/>
      <c r="OJQ33" s="79"/>
      <c r="OJR33" s="79"/>
      <c r="OJS33" s="79"/>
      <c r="OJT33" s="79"/>
      <c r="OJU33" s="79"/>
      <c r="OJV33" s="79"/>
      <c r="OJW33" s="79"/>
      <c r="OJX33" s="79"/>
      <c r="OJY33" s="79"/>
      <c r="OJZ33" s="79"/>
      <c r="OKA33" s="79"/>
      <c r="OKB33" s="79"/>
      <c r="OKC33" s="79"/>
      <c r="OKD33" s="79"/>
      <c r="OKE33" s="79"/>
      <c r="OKF33" s="79"/>
      <c r="OKG33" s="79"/>
      <c r="OKH33" s="79"/>
      <c r="OKI33" s="79"/>
      <c r="OKJ33" s="79"/>
      <c r="OKK33" s="79"/>
      <c r="OKL33" s="79"/>
      <c r="OKM33" s="79"/>
      <c r="OKN33" s="79"/>
      <c r="OKO33" s="79"/>
      <c r="OKP33" s="79"/>
      <c r="OKQ33" s="79"/>
      <c r="OKR33" s="79"/>
      <c r="OKS33" s="79"/>
      <c r="OKT33" s="79"/>
      <c r="OKU33" s="79"/>
      <c r="OKV33" s="79"/>
      <c r="OKW33" s="79"/>
      <c r="OKX33" s="79"/>
      <c r="OKY33" s="79"/>
      <c r="OKZ33" s="79"/>
      <c r="OLA33" s="79"/>
      <c r="OLB33" s="79"/>
      <c r="OLC33" s="79"/>
      <c r="OLD33" s="79"/>
      <c r="OLE33" s="79"/>
      <c r="OLF33" s="79"/>
      <c r="OLG33" s="79"/>
      <c r="OLH33" s="79"/>
      <c r="OLI33" s="79"/>
      <c r="OLJ33" s="79"/>
      <c r="OLK33" s="79"/>
      <c r="OLL33" s="79"/>
      <c r="OLM33" s="79"/>
      <c r="OLN33" s="79"/>
      <c r="OLO33" s="79"/>
      <c r="OLP33" s="79"/>
      <c r="OLQ33" s="79"/>
      <c r="OLR33" s="79"/>
      <c r="OLS33" s="79"/>
      <c r="OLT33" s="79"/>
      <c r="OLU33" s="79"/>
      <c r="OLV33" s="79"/>
      <c r="OLW33" s="79"/>
      <c r="OLX33" s="79"/>
      <c r="OLY33" s="79"/>
      <c r="OLZ33" s="79"/>
      <c r="OMA33" s="79"/>
      <c r="OMB33" s="79"/>
      <c r="OMC33" s="79"/>
      <c r="OMD33" s="79"/>
      <c r="OME33" s="79"/>
      <c r="OMF33" s="79"/>
      <c r="OMG33" s="79"/>
      <c r="OMH33" s="79"/>
      <c r="OMI33" s="79"/>
      <c r="OMJ33" s="79"/>
      <c r="OMK33" s="79"/>
      <c r="OML33" s="79"/>
      <c r="OMM33" s="79"/>
      <c r="OMN33" s="79"/>
      <c r="OMO33" s="79"/>
      <c r="OMP33" s="79"/>
      <c r="OMQ33" s="79"/>
      <c r="OMR33" s="79"/>
      <c r="OMS33" s="79"/>
      <c r="OMT33" s="79"/>
      <c r="OMU33" s="79"/>
      <c r="OMV33" s="79"/>
      <c r="OMW33" s="79"/>
      <c r="OMX33" s="79"/>
      <c r="OMY33" s="79"/>
      <c r="OMZ33" s="79"/>
      <c r="ONA33" s="79"/>
      <c r="ONB33" s="79"/>
      <c r="ONC33" s="79"/>
      <c r="OND33" s="79"/>
      <c r="ONE33" s="79"/>
      <c r="ONF33" s="79"/>
      <c r="ONG33" s="79"/>
      <c r="ONH33" s="79"/>
      <c r="ONI33" s="79"/>
      <c r="ONJ33" s="79"/>
      <c r="ONK33" s="79"/>
      <c r="ONL33" s="79"/>
      <c r="ONM33" s="79"/>
      <c r="ONN33" s="79"/>
      <c r="ONO33" s="79"/>
      <c r="ONP33" s="79"/>
      <c r="ONQ33" s="79"/>
      <c r="ONR33" s="79"/>
      <c r="ONS33" s="79"/>
      <c r="ONT33" s="79"/>
      <c r="ONU33" s="79"/>
      <c r="ONV33" s="79"/>
      <c r="ONW33" s="79"/>
      <c r="ONX33" s="79"/>
      <c r="ONY33" s="79"/>
      <c r="ONZ33" s="79"/>
      <c r="OOA33" s="79"/>
      <c r="OOB33" s="79"/>
      <c r="OOC33" s="79"/>
      <c r="OOD33" s="79"/>
      <c r="OOE33" s="79"/>
      <c r="OOF33" s="79"/>
      <c r="OOG33" s="79"/>
      <c r="OOH33" s="79"/>
      <c r="OOI33" s="79"/>
      <c r="OOJ33" s="79"/>
      <c r="OOK33" s="79"/>
      <c r="OOL33" s="79"/>
      <c r="OOM33" s="79"/>
      <c r="OON33" s="79"/>
      <c r="OOO33" s="79"/>
      <c r="OOP33" s="79"/>
      <c r="OOQ33" s="79"/>
      <c r="OOR33" s="79"/>
      <c r="OOS33" s="79"/>
      <c r="OOT33" s="79"/>
      <c r="OOU33" s="79"/>
      <c r="OOV33" s="79"/>
      <c r="OOW33" s="79"/>
      <c r="OOX33" s="79"/>
      <c r="OOY33" s="79"/>
      <c r="OOZ33" s="79"/>
      <c r="OPA33" s="79"/>
      <c r="OPB33" s="79"/>
      <c r="OPC33" s="79"/>
      <c r="OPD33" s="79"/>
      <c r="OPE33" s="79"/>
      <c r="OPF33" s="79"/>
      <c r="OPG33" s="79"/>
      <c r="OPH33" s="79"/>
      <c r="OPI33" s="79"/>
      <c r="OPJ33" s="79"/>
      <c r="OPK33" s="79"/>
      <c r="OPL33" s="79"/>
      <c r="OPM33" s="79"/>
      <c r="OPN33" s="79"/>
      <c r="OPO33" s="79"/>
      <c r="OPP33" s="79"/>
      <c r="OPQ33" s="79"/>
      <c r="OPR33" s="79"/>
      <c r="OPS33" s="79"/>
      <c r="OPT33" s="79"/>
      <c r="OPU33" s="79"/>
      <c r="OPV33" s="79"/>
      <c r="OPW33" s="79"/>
      <c r="OPX33" s="79"/>
      <c r="OPY33" s="79"/>
      <c r="OPZ33" s="79"/>
      <c r="OQA33" s="79"/>
      <c r="OQB33" s="79"/>
      <c r="OQC33" s="79"/>
      <c r="OQD33" s="79"/>
      <c r="OQE33" s="79"/>
      <c r="OQF33" s="79"/>
      <c r="OQG33" s="79"/>
      <c r="OQH33" s="79"/>
      <c r="OQI33" s="79"/>
      <c r="OQJ33" s="79"/>
      <c r="OQK33" s="79"/>
      <c r="OQL33" s="79"/>
      <c r="OQM33" s="79"/>
      <c r="OQN33" s="79"/>
      <c r="OQO33" s="79"/>
      <c r="OQP33" s="79"/>
      <c r="OQQ33" s="79"/>
      <c r="OQR33" s="79"/>
      <c r="OQS33" s="79"/>
      <c r="OQT33" s="79"/>
      <c r="OQU33" s="79"/>
      <c r="OQV33" s="79"/>
      <c r="OQW33" s="79"/>
      <c r="OQX33" s="79"/>
      <c r="OQY33" s="79"/>
      <c r="OQZ33" s="79"/>
      <c r="ORA33" s="79"/>
      <c r="ORB33" s="79"/>
      <c r="ORC33" s="79"/>
      <c r="ORD33" s="79"/>
      <c r="ORE33" s="79"/>
      <c r="ORF33" s="79"/>
      <c r="ORG33" s="79"/>
      <c r="ORH33" s="79"/>
      <c r="ORI33" s="79"/>
      <c r="ORJ33" s="79"/>
      <c r="ORK33" s="79"/>
      <c r="ORL33" s="79"/>
      <c r="ORM33" s="79"/>
      <c r="ORN33" s="79"/>
      <c r="ORO33" s="79"/>
      <c r="ORP33" s="79"/>
      <c r="ORQ33" s="79"/>
      <c r="ORR33" s="79"/>
      <c r="ORS33" s="79"/>
      <c r="ORT33" s="79"/>
      <c r="ORU33" s="79"/>
      <c r="ORV33" s="79"/>
      <c r="ORW33" s="79"/>
      <c r="ORX33" s="79"/>
      <c r="ORY33" s="79"/>
      <c r="ORZ33" s="79"/>
      <c r="OSA33" s="79"/>
      <c r="OSB33" s="79"/>
      <c r="OSC33" s="79"/>
      <c r="OSD33" s="79"/>
      <c r="OSE33" s="79"/>
      <c r="OSF33" s="79"/>
      <c r="OSG33" s="79"/>
      <c r="OSH33" s="79"/>
      <c r="OSI33" s="79"/>
      <c r="OSJ33" s="79"/>
      <c r="OSK33" s="79"/>
      <c r="OSL33" s="79"/>
      <c r="OSM33" s="79"/>
      <c r="OSN33" s="79"/>
      <c r="OSO33" s="79"/>
      <c r="OSP33" s="79"/>
      <c r="OSQ33" s="79"/>
      <c r="OSR33" s="79"/>
      <c r="OSS33" s="79"/>
      <c r="OST33" s="79"/>
      <c r="OSU33" s="79"/>
      <c r="OSV33" s="79"/>
      <c r="OSW33" s="79"/>
      <c r="OSX33" s="79"/>
      <c r="OSY33" s="79"/>
      <c r="OSZ33" s="79"/>
      <c r="OTA33" s="79"/>
      <c r="OTB33" s="79"/>
      <c r="OTC33" s="79"/>
      <c r="OTD33" s="79"/>
      <c r="OTE33" s="79"/>
      <c r="OTF33" s="79"/>
      <c r="OTG33" s="79"/>
      <c r="OTH33" s="79"/>
      <c r="OTI33" s="79"/>
      <c r="OTJ33" s="79"/>
      <c r="OTK33" s="79"/>
      <c r="OTL33" s="79"/>
      <c r="OTM33" s="79"/>
      <c r="OTN33" s="79"/>
      <c r="OTO33" s="79"/>
      <c r="OTP33" s="79"/>
      <c r="OTQ33" s="79"/>
      <c r="OTR33" s="79"/>
      <c r="OTS33" s="79"/>
      <c r="OTT33" s="79"/>
      <c r="OTU33" s="79"/>
      <c r="OTV33" s="79"/>
      <c r="OTW33" s="79"/>
      <c r="OTX33" s="79"/>
      <c r="OTY33" s="79"/>
      <c r="OTZ33" s="79"/>
      <c r="OUA33" s="79"/>
      <c r="OUB33" s="79"/>
      <c r="OUC33" s="79"/>
      <c r="OUD33" s="79"/>
      <c r="OUE33" s="79"/>
      <c r="OUF33" s="79"/>
      <c r="OUG33" s="79"/>
      <c r="OUH33" s="79"/>
      <c r="OUI33" s="79"/>
      <c r="OUJ33" s="79"/>
      <c r="OUK33" s="79"/>
      <c r="OUL33" s="79"/>
      <c r="OUM33" s="79"/>
      <c r="OUN33" s="79"/>
      <c r="OUO33" s="79"/>
      <c r="OUP33" s="79"/>
      <c r="OUQ33" s="79"/>
      <c r="OUR33" s="79"/>
      <c r="OUS33" s="79"/>
      <c r="OUT33" s="79"/>
      <c r="OUU33" s="79"/>
      <c r="OUV33" s="79"/>
      <c r="OUW33" s="79"/>
      <c r="OUX33" s="79"/>
      <c r="OUY33" s="79"/>
      <c r="OUZ33" s="79"/>
      <c r="OVA33" s="79"/>
      <c r="OVB33" s="79"/>
      <c r="OVC33" s="79"/>
      <c r="OVD33" s="79"/>
      <c r="OVE33" s="79"/>
      <c r="OVF33" s="79"/>
      <c r="OVG33" s="79"/>
      <c r="OVH33" s="79"/>
      <c r="OVI33" s="79"/>
      <c r="OVJ33" s="79"/>
      <c r="OVK33" s="79"/>
      <c r="OVL33" s="79"/>
      <c r="OVM33" s="79"/>
      <c r="OVN33" s="79"/>
      <c r="OVO33" s="79"/>
      <c r="OVP33" s="79"/>
      <c r="OVQ33" s="79"/>
      <c r="OVR33" s="79"/>
      <c r="OVS33" s="79"/>
      <c r="OVT33" s="79"/>
      <c r="OVU33" s="79"/>
      <c r="OVV33" s="79"/>
      <c r="OVW33" s="79"/>
      <c r="OVX33" s="79"/>
      <c r="OVY33" s="79"/>
      <c r="OVZ33" s="79"/>
      <c r="OWA33" s="79"/>
      <c r="OWB33" s="79"/>
      <c r="OWC33" s="79"/>
      <c r="OWD33" s="79"/>
      <c r="OWE33" s="79"/>
      <c r="OWF33" s="79"/>
      <c r="OWG33" s="79"/>
      <c r="OWH33" s="79"/>
      <c r="OWI33" s="79"/>
      <c r="OWJ33" s="79"/>
      <c r="OWK33" s="79"/>
      <c r="OWL33" s="79"/>
      <c r="OWM33" s="79"/>
      <c r="OWN33" s="79"/>
      <c r="OWO33" s="79"/>
      <c r="OWP33" s="79"/>
      <c r="OWQ33" s="79"/>
      <c r="OWR33" s="79"/>
      <c r="OWS33" s="79"/>
      <c r="OWT33" s="79"/>
      <c r="OWU33" s="79"/>
      <c r="OWV33" s="79"/>
      <c r="OWW33" s="79"/>
      <c r="OWX33" s="79"/>
      <c r="OWY33" s="79"/>
      <c r="OWZ33" s="79"/>
      <c r="OXA33" s="79"/>
      <c r="OXB33" s="79"/>
      <c r="OXC33" s="79"/>
      <c r="OXD33" s="79"/>
      <c r="OXE33" s="79"/>
      <c r="OXF33" s="79"/>
      <c r="OXG33" s="79"/>
      <c r="OXH33" s="79"/>
      <c r="OXI33" s="79"/>
      <c r="OXJ33" s="79"/>
      <c r="OXK33" s="79"/>
      <c r="OXL33" s="79"/>
      <c r="OXM33" s="79"/>
      <c r="OXN33" s="79"/>
      <c r="OXO33" s="79"/>
      <c r="OXP33" s="79"/>
      <c r="OXQ33" s="79"/>
      <c r="OXR33" s="79"/>
      <c r="OXS33" s="79"/>
      <c r="OXT33" s="79"/>
      <c r="OXU33" s="79"/>
      <c r="OXV33" s="79"/>
      <c r="OXW33" s="79"/>
      <c r="OXX33" s="79"/>
      <c r="OXY33" s="79"/>
      <c r="OXZ33" s="79"/>
      <c r="OYA33" s="79"/>
      <c r="OYB33" s="79"/>
      <c r="OYC33" s="79"/>
      <c r="OYD33" s="79"/>
      <c r="OYE33" s="79"/>
      <c r="OYF33" s="79"/>
      <c r="OYG33" s="79"/>
      <c r="OYH33" s="79"/>
      <c r="OYI33" s="79"/>
      <c r="OYJ33" s="79"/>
      <c r="OYK33" s="79"/>
      <c r="OYL33" s="79"/>
      <c r="OYM33" s="79"/>
      <c r="OYN33" s="79"/>
      <c r="OYO33" s="79"/>
      <c r="OYP33" s="79"/>
      <c r="OYQ33" s="79"/>
      <c r="OYR33" s="79"/>
      <c r="OYS33" s="79"/>
      <c r="OYT33" s="79"/>
      <c r="OYU33" s="79"/>
      <c r="OYV33" s="79"/>
      <c r="OYW33" s="79"/>
      <c r="OYX33" s="79"/>
      <c r="OYY33" s="79"/>
      <c r="OYZ33" s="79"/>
      <c r="OZA33" s="79"/>
      <c r="OZB33" s="79"/>
      <c r="OZC33" s="79"/>
      <c r="OZD33" s="79"/>
      <c r="OZE33" s="79"/>
      <c r="OZF33" s="79"/>
      <c r="OZG33" s="79"/>
      <c r="OZH33" s="79"/>
      <c r="OZI33" s="79"/>
      <c r="OZJ33" s="79"/>
      <c r="OZK33" s="79"/>
      <c r="OZL33" s="79"/>
      <c r="OZM33" s="79"/>
      <c r="OZN33" s="79"/>
      <c r="OZO33" s="79"/>
      <c r="OZP33" s="79"/>
      <c r="OZQ33" s="79"/>
      <c r="OZR33" s="79"/>
      <c r="OZS33" s="79"/>
      <c r="OZT33" s="79"/>
      <c r="OZU33" s="79"/>
      <c r="OZV33" s="79"/>
      <c r="OZW33" s="79"/>
      <c r="OZX33" s="79"/>
      <c r="OZY33" s="79"/>
      <c r="OZZ33" s="79"/>
      <c r="PAA33" s="79"/>
      <c r="PAB33" s="79"/>
      <c r="PAC33" s="79"/>
      <c r="PAD33" s="79"/>
      <c r="PAE33" s="79"/>
      <c r="PAF33" s="79"/>
      <c r="PAG33" s="79"/>
      <c r="PAH33" s="79"/>
      <c r="PAI33" s="79"/>
      <c r="PAJ33" s="79"/>
      <c r="PAK33" s="79"/>
      <c r="PAL33" s="79"/>
      <c r="PAM33" s="79"/>
      <c r="PAN33" s="79"/>
      <c r="PAO33" s="79"/>
      <c r="PAP33" s="79"/>
      <c r="PAQ33" s="79"/>
      <c r="PAR33" s="79"/>
      <c r="PAS33" s="79"/>
      <c r="PAT33" s="79"/>
      <c r="PAU33" s="79"/>
      <c r="PAV33" s="79"/>
      <c r="PAW33" s="79"/>
      <c r="PAX33" s="79"/>
      <c r="PAY33" s="79"/>
      <c r="PAZ33" s="79"/>
      <c r="PBA33" s="79"/>
      <c r="PBB33" s="79"/>
      <c r="PBC33" s="79"/>
      <c r="PBD33" s="79"/>
      <c r="PBE33" s="79"/>
      <c r="PBF33" s="79"/>
      <c r="PBG33" s="79"/>
      <c r="PBH33" s="79"/>
      <c r="PBI33" s="79"/>
      <c r="PBJ33" s="79"/>
      <c r="PBK33" s="79"/>
      <c r="PBL33" s="79"/>
      <c r="PBM33" s="79"/>
      <c r="PBN33" s="79"/>
      <c r="PBO33" s="79"/>
      <c r="PBP33" s="79"/>
      <c r="PBQ33" s="79"/>
      <c r="PBR33" s="79"/>
      <c r="PBS33" s="79"/>
      <c r="PBT33" s="79"/>
      <c r="PBU33" s="79"/>
      <c r="PBV33" s="79"/>
      <c r="PBW33" s="79"/>
      <c r="PBX33" s="79"/>
      <c r="PBY33" s="79"/>
      <c r="PBZ33" s="79"/>
      <c r="PCA33" s="79"/>
      <c r="PCB33" s="79"/>
      <c r="PCC33" s="79"/>
      <c r="PCD33" s="79"/>
      <c r="PCE33" s="79"/>
      <c r="PCF33" s="79"/>
      <c r="PCG33" s="79"/>
      <c r="PCH33" s="79"/>
      <c r="PCI33" s="79"/>
      <c r="PCJ33" s="79"/>
      <c r="PCK33" s="79"/>
      <c r="PCL33" s="79"/>
      <c r="PCM33" s="79"/>
      <c r="PCN33" s="79"/>
      <c r="PCO33" s="79"/>
      <c r="PCP33" s="79"/>
      <c r="PCQ33" s="79"/>
      <c r="PCR33" s="79"/>
      <c r="PCS33" s="79"/>
      <c r="PCT33" s="79"/>
      <c r="PCU33" s="79"/>
      <c r="PCV33" s="79"/>
      <c r="PCW33" s="79"/>
      <c r="PCX33" s="79"/>
      <c r="PCY33" s="79"/>
      <c r="PCZ33" s="79"/>
      <c r="PDA33" s="79"/>
      <c r="PDB33" s="79"/>
      <c r="PDC33" s="79"/>
      <c r="PDD33" s="79"/>
      <c r="PDE33" s="79"/>
      <c r="PDF33" s="79"/>
      <c r="PDG33" s="79"/>
      <c r="PDH33" s="79"/>
      <c r="PDI33" s="79"/>
      <c r="PDJ33" s="79"/>
      <c r="PDK33" s="79"/>
      <c r="PDL33" s="79"/>
      <c r="PDM33" s="79"/>
      <c r="PDN33" s="79"/>
      <c r="PDO33" s="79"/>
      <c r="PDP33" s="79"/>
      <c r="PDQ33" s="79"/>
      <c r="PDR33" s="79"/>
      <c r="PDS33" s="79"/>
      <c r="PDT33" s="79"/>
      <c r="PDU33" s="79"/>
      <c r="PDV33" s="79"/>
      <c r="PDW33" s="79"/>
      <c r="PDX33" s="79"/>
      <c r="PDY33" s="79"/>
      <c r="PDZ33" s="79"/>
      <c r="PEA33" s="79"/>
      <c r="PEB33" s="79"/>
      <c r="PEC33" s="79"/>
      <c r="PED33" s="79"/>
      <c r="PEE33" s="79"/>
      <c r="PEF33" s="79"/>
      <c r="PEG33" s="79"/>
      <c r="PEH33" s="79"/>
      <c r="PEI33" s="79"/>
      <c r="PEJ33" s="79"/>
      <c r="PEK33" s="79"/>
      <c r="PEL33" s="79"/>
      <c r="PEM33" s="79"/>
      <c r="PEN33" s="79"/>
      <c r="PEO33" s="79"/>
      <c r="PEP33" s="79"/>
      <c r="PEQ33" s="79"/>
      <c r="PER33" s="79"/>
      <c r="PES33" s="79"/>
      <c r="PET33" s="79"/>
      <c r="PEU33" s="79"/>
      <c r="PEV33" s="79"/>
      <c r="PEW33" s="79"/>
      <c r="PEX33" s="79"/>
      <c r="PEY33" s="79"/>
      <c r="PEZ33" s="79"/>
      <c r="PFA33" s="79"/>
      <c r="PFB33" s="79"/>
      <c r="PFC33" s="79"/>
      <c r="PFD33" s="79"/>
      <c r="PFE33" s="79"/>
      <c r="PFF33" s="79"/>
      <c r="PFG33" s="79"/>
      <c r="PFH33" s="79"/>
      <c r="PFI33" s="79"/>
      <c r="PFJ33" s="79"/>
      <c r="PFK33" s="79"/>
      <c r="PFL33" s="79"/>
      <c r="PFM33" s="79"/>
      <c r="PFN33" s="79"/>
      <c r="PFO33" s="79"/>
      <c r="PFP33" s="79"/>
      <c r="PFQ33" s="79"/>
      <c r="PFR33" s="79"/>
      <c r="PFS33" s="79"/>
      <c r="PFT33" s="79"/>
      <c r="PFU33" s="79"/>
      <c r="PFV33" s="79"/>
      <c r="PFW33" s="79"/>
      <c r="PFX33" s="79"/>
      <c r="PFY33" s="79"/>
      <c r="PFZ33" s="79"/>
      <c r="PGA33" s="79"/>
      <c r="PGB33" s="79"/>
      <c r="PGC33" s="79"/>
      <c r="PGD33" s="79"/>
      <c r="PGE33" s="79"/>
      <c r="PGF33" s="79"/>
      <c r="PGG33" s="79"/>
      <c r="PGH33" s="79"/>
      <c r="PGI33" s="79"/>
      <c r="PGJ33" s="79"/>
      <c r="PGK33" s="79"/>
      <c r="PGL33" s="79"/>
      <c r="PGM33" s="79"/>
      <c r="PGN33" s="79"/>
      <c r="PGO33" s="79"/>
      <c r="PGP33" s="79"/>
      <c r="PGQ33" s="79"/>
      <c r="PGR33" s="79"/>
      <c r="PGS33" s="79"/>
      <c r="PGT33" s="79"/>
      <c r="PGU33" s="79"/>
      <c r="PGV33" s="79"/>
      <c r="PGW33" s="79"/>
      <c r="PGX33" s="79"/>
      <c r="PGY33" s="79"/>
      <c r="PGZ33" s="79"/>
      <c r="PHA33" s="79"/>
      <c r="PHB33" s="79"/>
      <c r="PHC33" s="79"/>
      <c r="PHD33" s="79"/>
      <c r="PHE33" s="79"/>
      <c r="PHF33" s="79"/>
      <c r="PHG33" s="79"/>
      <c r="PHH33" s="79"/>
      <c r="PHI33" s="79"/>
      <c r="PHJ33" s="79"/>
      <c r="PHK33" s="79"/>
      <c r="PHL33" s="79"/>
      <c r="PHM33" s="79"/>
      <c r="PHN33" s="79"/>
      <c r="PHO33" s="79"/>
      <c r="PHP33" s="79"/>
      <c r="PHQ33" s="79"/>
      <c r="PHR33" s="79"/>
      <c r="PHS33" s="79"/>
      <c r="PHT33" s="79"/>
      <c r="PHU33" s="79"/>
      <c r="PHV33" s="79"/>
      <c r="PHW33" s="79"/>
      <c r="PHX33" s="79"/>
      <c r="PHY33" s="79"/>
      <c r="PHZ33" s="79"/>
      <c r="PIA33" s="79"/>
      <c r="PIB33" s="79"/>
      <c r="PIC33" s="79"/>
      <c r="PID33" s="79"/>
      <c r="PIE33" s="79"/>
      <c r="PIF33" s="79"/>
      <c r="PIG33" s="79"/>
      <c r="PIH33" s="79"/>
      <c r="PII33" s="79"/>
      <c r="PIJ33" s="79"/>
      <c r="PIK33" s="79"/>
      <c r="PIL33" s="79"/>
      <c r="PIM33" s="79"/>
      <c r="PIN33" s="79"/>
      <c r="PIO33" s="79"/>
      <c r="PIP33" s="79"/>
      <c r="PIQ33" s="79"/>
      <c r="PIR33" s="79"/>
      <c r="PIS33" s="79"/>
      <c r="PIT33" s="79"/>
      <c r="PIU33" s="79"/>
      <c r="PIV33" s="79"/>
      <c r="PIW33" s="79"/>
      <c r="PIX33" s="79"/>
      <c r="PIY33" s="79"/>
      <c r="PIZ33" s="79"/>
      <c r="PJA33" s="79"/>
      <c r="PJB33" s="79"/>
      <c r="PJC33" s="79"/>
      <c r="PJD33" s="79"/>
      <c r="PJE33" s="79"/>
      <c r="PJF33" s="79"/>
      <c r="PJG33" s="79"/>
      <c r="PJH33" s="79"/>
      <c r="PJI33" s="79"/>
      <c r="PJJ33" s="79"/>
      <c r="PJK33" s="79"/>
      <c r="PJL33" s="79"/>
      <c r="PJM33" s="79"/>
      <c r="PJN33" s="79"/>
      <c r="PJO33" s="79"/>
      <c r="PJP33" s="79"/>
      <c r="PJQ33" s="79"/>
      <c r="PJR33" s="79"/>
      <c r="PJS33" s="79"/>
      <c r="PJT33" s="79"/>
      <c r="PJU33" s="79"/>
      <c r="PJV33" s="79"/>
      <c r="PJW33" s="79"/>
      <c r="PJX33" s="79"/>
      <c r="PJY33" s="79"/>
      <c r="PJZ33" s="79"/>
      <c r="PKA33" s="79"/>
      <c r="PKB33" s="79"/>
      <c r="PKC33" s="79"/>
      <c r="PKD33" s="79"/>
      <c r="PKE33" s="79"/>
      <c r="PKF33" s="79"/>
      <c r="PKG33" s="79"/>
      <c r="PKH33" s="79"/>
      <c r="PKI33" s="79"/>
      <c r="PKJ33" s="79"/>
      <c r="PKK33" s="79"/>
      <c r="PKL33" s="79"/>
      <c r="PKM33" s="79"/>
      <c r="PKN33" s="79"/>
      <c r="PKO33" s="79"/>
      <c r="PKP33" s="79"/>
      <c r="PKQ33" s="79"/>
      <c r="PKR33" s="79"/>
      <c r="PKS33" s="79"/>
      <c r="PKT33" s="79"/>
      <c r="PKU33" s="79"/>
      <c r="PKV33" s="79"/>
      <c r="PKW33" s="79"/>
      <c r="PKX33" s="79"/>
      <c r="PKY33" s="79"/>
      <c r="PKZ33" s="79"/>
      <c r="PLA33" s="79"/>
      <c r="PLB33" s="79"/>
      <c r="PLC33" s="79"/>
      <c r="PLD33" s="79"/>
      <c r="PLE33" s="79"/>
      <c r="PLF33" s="79"/>
      <c r="PLG33" s="79"/>
      <c r="PLH33" s="79"/>
      <c r="PLI33" s="79"/>
      <c r="PLJ33" s="79"/>
      <c r="PLK33" s="79"/>
      <c r="PLL33" s="79"/>
      <c r="PLM33" s="79"/>
      <c r="PLN33" s="79"/>
      <c r="PLO33" s="79"/>
      <c r="PLP33" s="79"/>
      <c r="PLQ33" s="79"/>
      <c r="PLR33" s="79"/>
      <c r="PLS33" s="79"/>
      <c r="PLT33" s="79"/>
      <c r="PLU33" s="79"/>
      <c r="PLV33" s="79"/>
      <c r="PLW33" s="79"/>
      <c r="PLX33" s="79"/>
      <c r="PLY33" s="79"/>
      <c r="PLZ33" s="79"/>
      <c r="PMA33" s="79"/>
      <c r="PMB33" s="79"/>
      <c r="PMC33" s="79"/>
      <c r="PMD33" s="79"/>
      <c r="PME33" s="79"/>
      <c r="PMF33" s="79"/>
      <c r="PMG33" s="79"/>
      <c r="PMH33" s="79"/>
      <c r="PMI33" s="79"/>
      <c r="PMJ33" s="79"/>
      <c r="PMK33" s="79"/>
      <c r="PML33" s="79"/>
      <c r="PMM33" s="79"/>
      <c r="PMN33" s="79"/>
      <c r="PMO33" s="79"/>
      <c r="PMP33" s="79"/>
      <c r="PMQ33" s="79"/>
      <c r="PMR33" s="79"/>
      <c r="PMS33" s="79"/>
      <c r="PMT33" s="79"/>
      <c r="PMU33" s="79"/>
      <c r="PMV33" s="79"/>
      <c r="PMW33" s="79"/>
      <c r="PMX33" s="79"/>
      <c r="PMY33" s="79"/>
      <c r="PMZ33" s="79"/>
      <c r="PNA33" s="79"/>
      <c r="PNB33" s="79"/>
      <c r="PNC33" s="79"/>
      <c r="PND33" s="79"/>
      <c r="PNE33" s="79"/>
      <c r="PNF33" s="79"/>
      <c r="PNG33" s="79"/>
      <c r="PNH33" s="79"/>
      <c r="PNI33" s="79"/>
      <c r="PNJ33" s="79"/>
      <c r="PNK33" s="79"/>
      <c r="PNL33" s="79"/>
      <c r="PNM33" s="79"/>
      <c r="PNN33" s="79"/>
      <c r="PNO33" s="79"/>
      <c r="PNP33" s="79"/>
      <c r="PNQ33" s="79"/>
      <c r="PNR33" s="79"/>
      <c r="PNS33" s="79"/>
      <c r="PNT33" s="79"/>
      <c r="PNU33" s="79"/>
      <c r="PNV33" s="79"/>
      <c r="PNW33" s="79"/>
      <c r="PNX33" s="79"/>
      <c r="PNY33" s="79"/>
      <c r="PNZ33" s="79"/>
      <c r="POA33" s="79"/>
      <c r="POB33" s="79"/>
      <c r="POC33" s="79"/>
      <c r="POD33" s="79"/>
      <c r="POE33" s="79"/>
      <c r="POF33" s="79"/>
      <c r="POG33" s="79"/>
      <c r="POH33" s="79"/>
      <c r="POI33" s="79"/>
      <c r="POJ33" s="79"/>
      <c r="POK33" s="79"/>
      <c r="POL33" s="79"/>
      <c r="POM33" s="79"/>
      <c r="PON33" s="79"/>
      <c r="POO33" s="79"/>
      <c r="POP33" s="79"/>
      <c r="POQ33" s="79"/>
      <c r="POR33" s="79"/>
      <c r="POS33" s="79"/>
      <c r="POT33" s="79"/>
      <c r="POU33" s="79"/>
      <c r="POV33" s="79"/>
      <c r="POW33" s="79"/>
      <c r="POX33" s="79"/>
      <c r="POY33" s="79"/>
      <c r="POZ33" s="79"/>
      <c r="PPA33" s="79"/>
      <c r="PPB33" s="79"/>
      <c r="PPC33" s="79"/>
      <c r="PPD33" s="79"/>
      <c r="PPE33" s="79"/>
      <c r="PPF33" s="79"/>
      <c r="PPG33" s="79"/>
      <c r="PPH33" s="79"/>
      <c r="PPI33" s="79"/>
      <c r="PPJ33" s="79"/>
      <c r="PPK33" s="79"/>
      <c r="PPL33" s="79"/>
      <c r="PPM33" s="79"/>
      <c r="PPN33" s="79"/>
      <c r="PPO33" s="79"/>
      <c r="PPP33" s="79"/>
      <c r="PPQ33" s="79"/>
      <c r="PPR33" s="79"/>
      <c r="PPS33" s="79"/>
      <c r="PPT33" s="79"/>
      <c r="PPU33" s="79"/>
      <c r="PPV33" s="79"/>
      <c r="PPW33" s="79"/>
      <c r="PPX33" s="79"/>
      <c r="PPY33" s="79"/>
      <c r="PPZ33" s="79"/>
      <c r="PQA33" s="79"/>
      <c r="PQB33" s="79"/>
      <c r="PQC33" s="79"/>
      <c r="PQD33" s="79"/>
      <c r="PQE33" s="79"/>
      <c r="PQF33" s="79"/>
      <c r="PQG33" s="79"/>
      <c r="PQH33" s="79"/>
      <c r="PQI33" s="79"/>
      <c r="PQJ33" s="79"/>
      <c r="PQK33" s="79"/>
      <c r="PQL33" s="79"/>
      <c r="PQM33" s="79"/>
      <c r="PQN33" s="79"/>
      <c r="PQO33" s="79"/>
      <c r="PQP33" s="79"/>
      <c r="PQQ33" s="79"/>
      <c r="PQR33" s="79"/>
      <c r="PQS33" s="79"/>
      <c r="PQT33" s="79"/>
      <c r="PQU33" s="79"/>
      <c r="PQV33" s="79"/>
      <c r="PQW33" s="79"/>
      <c r="PQX33" s="79"/>
      <c r="PQY33" s="79"/>
      <c r="PQZ33" s="79"/>
      <c r="PRA33" s="79"/>
      <c r="PRB33" s="79"/>
      <c r="PRC33" s="79"/>
      <c r="PRD33" s="79"/>
      <c r="PRE33" s="79"/>
      <c r="PRF33" s="79"/>
      <c r="PRG33" s="79"/>
      <c r="PRH33" s="79"/>
      <c r="PRI33" s="79"/>
      <c r="PRJ33" s="79"/>
      <c r="PRK33" s="79"/>
      <c r="PRL33" s="79"/>
      <c r="PRM33" s="79"/>
      <c r="PRN33" s="79"/>
      <c r="PRO33" s="79"/>
      <c r="PRP33" s="79"/>
      <c r="PRQ33" s="79"/>
      <c r="PRR33" s="79"/>
      <c r="PRS33" s="79"/>
      <c r="PRT33" s="79"/>
      <c r="PRU33" s="79"/>
      <c r="PRV33" s="79"/>
      <c r="PRW33" s="79"/>
      <c r="PRX33" s="79"/>
      <c r="PRY33" s="79"/>
      <c r="PRZ33" s="79"/>
      <c r="PSA33" s="79"/>
      <c r="PSB33" s="79"/>
      <c r="PSC33" s="79"/>
      <c r="PSD33" s="79"/>
      <c r="PSE33" s="79"/>
      <c r="PSF33" s="79"/>
      <c r="PSG33" s="79"/>
      <c r="PSH33" s="79"/>
      <c r="PSI33" s="79"/>
      <c r="PSJ33" s="79"/>
      <c r="PSK33" s="79"/>
      <c r="PSL33" s="79"/>
      <c r="PSM33" s="79"/>
      <c r="PSN33" s="79"/>
      <c r="PSO33" s="79"/>
      <c r="PSP33" s="79"/>
      <c r="PSQ33" s="79"/>
      <c r="PSR33" s="79"/>
      <c r="PSS33" s="79"/>
      <c r="PST33" s="79"/>
      <c r="PSU33" s="79"/>
      <c r="PSV33" s="79"/>
      <c r="PSW33" s="79"/>
      <c r="PSX33" s="79"/>
      <c r="PSY33" s="79"/>
      <c r="PSZ33" s="79"/>
      <c r="PTA33" s="79"/>
      <c r="PTB33" s="79"/>
      <c r="PTC33" s="79"/>
      <c r="PTD33" s="79"/>
      <c r="PTE33" s="79"/>
      <c r="PTF33" s="79"/>
      <c r="PTG33" s="79"/>
      <c r="PTH33" s="79"/>
      <c r="PTI33" s="79"/>
      <c r="PTJ33" s="79"/>
      <c r="PTK33" s="79"/>
      <c r="PTL33" s="79"/>
      <c r="PTM33" s="79"/>
      <c r="PTN33" s="79"/>
      <c r="PTO33" s="79"/>
      <c r="PTP33" s="79"/>
      <c r="PTQ33" s="79"/>
      <c r="PTR33" s="79"/>
      <c r="PTS33" s="79"/>
      <c r="PTT33" s="79"/>
      <c r="PTU33" s="79"/>
      <c r="PTV33" s="79"/>
      <c r="PTW33" s="79"/>
      <c r="PTX33" s="79"/>
      <c r="PTY33" s="79"/>
      <c r="PTZ33" s="79"/>
      <c r="PUA33" s="79"/>
      <c r="PUB33" s="79"/>
      <c r="PUC33" s="79"/>
      <c r="PUD33" s="79"/>
      <c r="PUE33" s="79"/>
      <c r="PUF33" s="79"/>
      <c r="PUG33" s="79"/>
      <c r="PUH33" s="79"/>
      <c r="PUI33" s="79"/>
      <c r="PUJ33" s="79"/>
      <c r="PUK33" s="79"/>
      <c r="PUL33" s="79"/>
      <c r="PUM33" s="79"/>
      <c r="PUN33" s="79"/>
      <c r="PUO33" s="79"/>
      <c r="PUP33" s="79"/>
      <c r="PUQ33" s="79"/>
      <c r="PUR33" s="79"/>
      <c r="PUS33" s="79"/>
      <c r="PUT33" s="79"/>
      <c r="PUU33" s="79"/>
      <c r="PUV33" s="79"/>
      <c r="PUW33" s="79"/>
      <c r="PUX33" s="79"/>
      <c r="PUY33" s="79"/>
      <c r="PUZ33" s="79"/>
      <c r="PVA33" s="79"/>
      <c r="PVB33" s="79"/>
      <c r="PVC33" s="79"/>
      <c r="PVD33" s="79"/>
      <c r="PVE33" s="79"/>
      <c r="PVF33" s="79"/>
      <c r="PVG33" s="79"/>
      <c r="PVH33" s="79"/>
      <c r="PVI33" s="79"/>
      <c r="PVJ33" s="79"/>
      <c r="PVK33" s="79"/>
      <c r="PVL33" s="79"/>
      <c r="PVM33" s="79"/>
      <c r="PVN33" s="79"/>
      <c r="PVO33" s="79"/>
      <c r="PVP33" s="79"/>
      <c r="PVQ33" s="79"/>
      <c r="PVR33" s="79"/>
      <c r="PVS33" s="79"/>
      <c r="PVT33" s="79"/>
      <c r="PVU33" s="79"/>
      <c r="PVV33" s="79"/>
      <c r="PVW33" s="79"/>
      <c r="PVX33" s="79"/>
      <c r="PVY33" s="79"/>
      <c r="PVZ33" s="79"/>
      <c r="PWA33" s="79"/>
      <c r="PWB33" s="79"/>
      <c r="PWC33" s="79"/>
      <c r="PWD33" s="79"/>
      <c r="PWE33" s="79"/>
      <c r="PWF33" s="79"/>
      <c r="PWG33" s="79"/>
      <c r="PWH33" s="79"/>
      <c r="PWI33" s="79"/>
      <c r="PWJ33" s="79"/>
      <c r="PWK33" s="79"/>
      <c r="PWL33" s="79"/>
      <c r="PWM33" s="79"/>
      <c r="PWN33" s="79"/>
      <c r="PWO33" s="79"/>
      <c r="PWP33" s="79"/>
      <c r="PWQ33" s="79"/>
      <c r="PWR33" s="79"/>
      <c r="PWS33" s="79"/>
      <c r="PWT33" s="79"/>
      <c r="PWU33" s="79"/>
      <c r="PWV33" s="79"/>
      <c r="PWW33" s="79"/>
      <c r="PWX33" s="79"/>
      <c r="PWY33" s="79"/>
      <c r="PWZ33" s="79"/>
      <c r="PXA33" s="79"/>
      <c r="PXB33" s="79"/>
      <c r="PXC33" s="79"/>
      <c r="PXD33" s="79"/>
      <c r="PXE33" s="79"/>
      <c r="PXF33" s="79"/>
      <c r="PXG33" s="79"/>
      <c r="PXH33" s="79"/>
      <c r="PXI33" s="79"/>
      <c r="PXJ33" s="79"/>
      <c r="PXK33" s="79"/>
      <c r="PXL33" s="79"/>
      <c r="PXM33" s="79"/>
      <c r="PXN33" s="79"/>
      <c r="PXO33" s="79"/>
      <c r="PXP33" s="79"/>
      <c r="PXQ33" s="79"/>
      <c r="PXR33" s="79"/>
      <c r="PXS33" s="79"/>
      <c r="PXT33" s="79"/>
      <c r="PXU33" s="79"/>
      <c r="PXV33" s="79"/>
      <c r="PXW33" s="79"/>
      <c r="PXX33" s="79"/>
      <c r="PXY33" s="79"/>
      <c r="PXZ33" s="79"/>
      <c r="PYA33" s="79"/>
      <c r="PYB33" s="79"/>
      <c r="PYC33" s="79"/>
      <c r="PYD33" s="79"/>
      <c r="PYE33" s="79"/>
      <c r="PYF33" s="79"/>
      <c r="PYG33" s="79"/>
      <c r="PYH33" s="79"/>
      <c r="PYI33" s="79"/>
      <c r="PYJ33" s="79"/>
      <c r="PYK33" s="79"/>
      <c r="PYL33" s="79"/>
      <c r="PYM33" s="79"/>
      <c r="PYN33" s="79"/>
      <c r="PYO33" s="79"/>
      <c r="PYP33" s="79"/>
      <c r="PYQ33" s="79"/>
      <c r="PYR33" s="79"/>
      <c r="PYS33" s="79"/>
      <c r="PYT33" s="79"/>
      <c r="PYU33" s="79"/>
      <c r="PYV33" s="79"/>
      <c r="PYW33" s="79"/>
      <c r="PYX33" s="79"/>
      <c r="PYY33" s="79"/>
      <c r="PYZ33" s="79"/>
      <c r="PZA33" s="79"/>
      <c r="PZB33" s="79"/>
      <c r="PZC33" s="79"/>
      <c r="PZD33" s="79"/>
      <c r="PZE33" s="79"/>
      <c r="PZF33" s="79"/>
      <c r="PZG33" s="79"/>
      <c r="PZH33" s="79"/>
      <c r="PZI33" s="79"/>
      <c r="PZJ33" s="79"/>
      <c r="PZK33" s="79"/>
      <c r="PZL33" s="79"/>
      <c r="PZM33" s="79"/>
      <c r="PZN33" s="79"/>
      <c r="PZO33" s="79"/>
      <c r="PZP33" s="79"/>
      <c r="PZQ33" s="79"/>
      <c r="PZR33" s="79"/>
      <c r="PZS33" s="79"/>
      <c r="PZT33" s="79"/>
      <c r="PZU33" s="79"/>
      <c r="PZV33" s="79"/>
      <c r="PZW33" s="79"/>
      <c r="PZX33" s="79"/>
      <c r="PZY33" s="79"/>
      <c r="PZZ33" s="79"/>
      <c r="QAA33" s="79"/>
      <c r="QAB33" s="79"/>
      <c r="QAC33" s="79"/>
      <c r="QAD33" s="79"/>
      <c r="QAE33" s="79"/>
      <c r="QAF33" s="79"/>
      <c r="QAG33" s="79"/>
      <c r="QAH33" s="79"/>
      <c r="QAI33" s="79"/>
      <c r="QAJ33" s="79"/>
      <c r="QAK33" s="79"/>
      <c r="QAL33" s="79"/>
      <c r="QAM33" s="79"/>
      <c r="QAN33" s="79"/>
      <c r="QAO33" s="79"/>
      <c r="QAP33" s="79"/>
      <c r="QAQ33" s="79"/>
      <c r="QAR33" s="79"/>
      <c r="QAS33" s="79"/>
      <c r="QAT33" s="79"/>
      <c r="QAU33" s="79"/>
      <c r="QAV33" s="79"/>
      <c r="QAW33" s="79"/>
      <c r="QAX33" s="79"/>
      <c r="QAY33" s="79"/>
      <c r="QAZ33" s="79"/>
      <c r="QBA33" s="79"/>
      <c r="QBB33" s="79"/>
      <c r="QBC33" s="79"/>
      <c r="QBD33" s="79"/>
      <c r="QBE33" s="79"/>
      <c r="QBF33" s="79"/>
      <c r="QBG33" s="79"/>
      <c r="QBH33" s="79"/>
      <c r="QBI33" s="79"/>
      <c r="QBJ33" s="79"/>
      <c r="QBK33" s="79"/>
      <c r="QBL33" s="79"/>
      <c r="QBM33" s="79"/>
      <c r="QBN33" s="79"/>
      <c r="QBO33" s="79"/>
      <c r="QBP33" s="79"/>
      <c r="QBQ33" s="79"/>
      <c r="QBR33" s="79"/>
      <c r="QBS33" s="79"/>
      <c r="QBT33" s="79"/>
      <c r="QBU33" s="79"/>
      <c r="QBV33" s="79"/>
      <c r="QBW33" s="79"/>
      <c r="QBX33" s="79"/>
      <c r="QBY33" s="79"/>
      <c r="QBZ33" s="79"/>
      <c r="QCA33" s="79"/>
      <c r="QCB33" s="79"/>
      <c r="QCC33" s="79"/>
      <c r="QCD33" s="79"/>
      <c r="QCE33" s="79"/>
      <c r="QCF33" s="79"/>
      <c r="QCG33" s="79"/>
      <c r="QCH33" s="79"/>
      <c r="QCI33" s="79"/>
      <c r="QCJ33" s="79"/>
      <c r="QCK33" s="79"/>
      <c r="QCL33" s="79"/>
      <c r="QCM33" s="79"/>
      <c r="QCN33" s="79"/>
      <c r="QCO33" s="79"/>
      <c r="QCP33" s="79"/>
      <c r="QCQ33" s="79"/>
      <c r="QCR33" s="79"/>
      <c r="QCS33" s="79"/>
      <c r="QCT33" s="79"/>
      <c r="QCU33" s="79"/>
      <c r="QCV33" s="79"/>
      <c r="QCW33" s="79"/>
      <c r="QCX33" s="79"/>
      <c r="QCY33" s="79"/>
      <c r="QCZ33" s="79"/>
      <c r="QDA33" s="79"/>
      <c r="QDB33" s="79"/>
      <c r="QDC33" s="79"/>
      <c r="QDD33" s="79"/>
      <c r="QDE33" s="79"/>
      <c r="QDF33" s="79"/>
      <c r="QDG33" s="79"/>
      <c r="QDH33" s="79"/>
      <c r="QDI33" s="79"/>
      <c r="QDJ33" s="79"/>
      <c r="QDK33" s="79"/>
      <c r="QDL33" s="79"/>
      <c r="QDM33" s="79"/>
      <c r="QDN33" s="79"/>
      <c r="QDO33" s="79"/>
      <c r="QDP33" s="79"/>
      <c r="QDQ33" s="79"/>
      <c r="QDR33" s="79"/>
      <c r="QDS33" s="79"/>
      <c r="QDT33" s="79"/>
      <c r="QDU33" s="79"/>
      <c r="QDV33" s="79"/>
      <c r="QDW33" s="79"/>
      <c r="QDX33" s="79"/>
      <c r="QDY33" s="79"/>
      <c r="QDZ33" s="79"/>
      <c r="QEA33" s="79"/>
      <c r="QEB33" s="79"/>
      <c r="QEC33" s="79"/>
      <c r="QED33" s="79"/>
      <c r="QEE33" s="79"/>
      <c r="QEF33" s="79"/>
      <c r="QEG33" s="79"/>
      <c r="QEH33" s="79"/>
      <c r="QEI33" s="79"/>
      <c r="QEJ33" s="79"/>
      <c r="QEK33" s="79"/>
      <c r="QEL33" s="79"/>
      <c r="QEM33" s="79"/>
      <c r="QEN33" s="79"/>
      <c r="QEO33" s="79"/>
      <c r="QEP33" s="79"/>
      <c r="QEQ33" s="79"/>
      <c r="QER33" s="79"/>
      <c r="QES33" s="79"/>
      <c r="QET33" s="79"/>
      <c r="QEU33" s="79"/>
      <c r="QEV33" s="79"/>
      <c r="QEW33" s="79"/>
      <c r="QEX33" s="79"/>
      <c r="QEY33" s="79"/>
      <c r="QEZ33" s="79"/>
      <c r="QFA33" s="79"/>
      <c r="QFB33" s="79"/>
      <c r="QFC33" s="79"/>
      <c r="QFD33" s="79"/>
      <c r="QFE33" s="79"/>
      <c r="QFF33" s="79"/>
      <c r="QFG33" s="79"/>
      <c r="QFH33" s="79"/>
      <c r="QFI33" s="79"/>
      <c r="QFJ33" s="79"/>
      <c r="QFK33" s="79"/>
      <c r="QFL33" s="79"/>
      <c r="QFM33" s="79"/>
      <c r="QFN33" s="79"/>
      <c r="QFO33" s="79"/>
      <c r="QFP33" s="79"/>
      <c r="QFQ33" s="79"/>
      <c r="QFR33" s="79"/>
      <c r="QFS33" s="79"/>
      <c r="QFT33" s="79"/>
      <c r="QFU33" s="79"/>
      <c r="QFV33" s="79"/>
      <c r="QFW33" s="79"/>
      <c r="QFX33" s="79"/>
      <c r="QFY33" s="79"/>
      <c r="QFZ33" s="79"/>
      <c r="QGA33" s="79"/>
      <c r="QGB33" s="79"/>
      <c r="QGC33" s="79"/>
      <c r="QGD33" s="79"/>
      <c r="QGE33" s="79"/>
      <c r="QGF33" s="79"/>
      <c r="QGG33" s="79"/>
      <c r="QGH33" s="79"/>
      <c r="QGI33" s="79"/>
      <c r="QGJ33" s="79"/>
      <c r="QGK33" s="79"/>
      <c r="QGL33" s="79"/>
      <c r="QGM33" s="79"/>
      <c r="QGN33" s="79"/>
      <c r="QGO33" s="79"/>
      <c r="QGP33" s="79"/>
      <c r="QGQ33" s="79"/>
      <c r="QGR33" s="79"/>
      <c r="QGS33" s="79"/>
      <c r="QGT33" s="79"/>
      <c r="QGU33" s="79"/>
      <c r="QGV33" s="79"/>
      <c r="QGW33" s="79"/>
      <c r="QGX33" s="79"/>
      <c r="QGY33" s="79"/>
      <c r="QGZ33" s="79"/>
      <c r="QHA33" s="79"/>
      <c r="QHB33" s="79"/>
      <c r="QHC33" s="79"/>
      <c r="QHD33" s="79"/>
      <c r="QHE33" s="79"/>
      <c r="QHF33" s="79"/>
      <c r="QHG33" s="79"/>
      <c r="QHH33" s="79"/>
      <c r="QHI33" s="79"/>
      <c r="QHJ33" s="79"/>
      <c r="QHK33" s="79"/>
      <c r="QHL33" s="79"/>
      <c r="QHM33" s="79"/>
      <c r="QHN33" s="79"/>
      <c r="QHO33" s="79"/>
      <c r="QHP33" s="79"/>
      <c r="QHQ33" s="79"/>
      <c r="QHR33" s="79"/>
      <c r="QHS33" s="79"/>
      <c r="QHT33" s="79"/>
      <c r="QHU33" s="79"/>
      <c r="QHV33" s="79"/>
      <c r="QHW33" s="79"/>
      <c r="QHX33" s="79"/>
      <c r="QHY33" s="79"/>
      <c r="QHZ33" s="79"/>
      <c r="QIA33" s="79"/>
      <c r="QIB33" s="79"/>
      <c r="QIC33" s="79"/>
      <c r="QID33" s="79"/>
      <c r="QIE33" s="79"/>
      <c r="QIF33" s="79"/>
      <c r="QIG33" s="79"/>
      <c r="QIH33" s="79"/>
      <c r="QII33" s="79"/>
      <c r="QIJ33" s="79"/>
      <c r="QIK33" s="79"/>
      <c r="QIL33" s="79"/>
      <c r="QIM33" s="79"/>
      <c r="QIN33" s="79"/>
      <c r="QIO33" s="79"/>
      <c r="QIP33" s="79"/>
      <c r="QIQ33" s="79"/>
      <c r="QIR33" s="79"/>
      <c r="QIS33" s="79"/>
      <c r="QIT33" s="79"/>
      <c r="QIU33" s="79"/>
      <c r="QIV33" s="79"/>
      <c r="QIW33" s="79"/>
      <c r="QIX33" s="79"/>
      <c r="QIY33" s="79"/>
      <c r="QIZ33" s="79"/>
      <c r="QJA33" s="79"/>
      <c r="QJB33" s="79"/>
      <c r="QJC33" s="79"/>
      <c r="QJD33" s="79"/>
      <c r="QJE33" s="79"/>
      <c r="QJF33" s="79"/>
      <c r="QJG33" s="79"/>
      <c r="QJH33" s="79"/>
      <c r="QJI33" s="79"/>
      <c r="QJJ33" s="79"/>
      <c r="QJK33" s="79"/>
      <c r="QJL33" s="79"/>
      <c r="QJM33" s="79"/>
      <c r="QJN33" s="79"/>
      <c r="QJO33" s="79"/>
      <c r="QJP33" s="79"/>
      <c r="QJQ33" s="79"/>
      <c r="QJR33" s="79"/>
      <c r="QJS33" s="79"/>
      <c r="QJT33" s="79"/>
      <c r="QJU33" s="79"/>
      <c r="QJV33" s="79"/>
      <c r="QJW33" s="79"/>
      <c r="QJX33" s="79"/>
      <c r="QJY33" s="79"/>
      <c r="QJZ33" s="79"/>
      <c r="QKA33" s="79"/>
      <c r="QKB33" s="79"/>
      <c r="QKC33" s="79"/>
      <c r="QKD33" s="79"/>
      <c r="QKE33" s="79"/>
      <c r="QKF33" s="79"/>
      <c r="QKG33" s="79"/>
      <c r="QKH33" s="79"/>
      <c r="QKI33" s="79"/>
      <c r="QKJ33" s="79"/>
      <c r="QKK33" s="79"/>
      <c r="QKL33" s="79"/>
      <c r="QKM33" s="79"/>
      <c r="QKN33" s="79"/>
      <c r="QKO33" s="79"/>
      <c r="QKP33" s="79"/>
      <c r="QKQ33" s="79"/>
      <c r="QKR33" s="79"/>
      <c r="QKS33" s="79"/>
      <c r="QKT33" s="79"/>
      <c r="QKU33" s="79"/>
      <c r="QKV33" s="79"/>
      <c r="QKW33" s="79"/>
      <c r="QKX33" s="79"/>
      <c r="QKY33" s="79"/>
      <c r="QKZ33" s="79"/>
      <c r="QLA33" s="79"/>
      <c r="QLB33" s="79"/>
      <c r="QLC33" s="79"/>
      <c r="QLD33" s="79"/>
      <c r="QLE33" s="79"/>
      <c r="QLF33" s="79"/>
      <c r="QLG33" s="79"/>
      <c r="QLH33" s="79"/>
      <c r="QLI33" s="79"/>
      <c r="QLJ33" s="79"/>
      <c r="QLK33" s="79"/>
      <c r="QLL33" s="79"/>
      <c r="QLM33" s="79"/>
      <c r="QLN33" s="79"/>
      <c r="QLO33" s="79"/>
      <c r="QLP33" s="79"/>
      <c r="QLQ33" s="79"/>
      <c r="QLR33" s="79"/>
      <c r="QLS33" s="79"/>
      <c r="QLT33" s="79"/>
      <c r="QLU33" s="79"/>
      <c r="QLV33" s="79"/>
      <c r="QLW33" s="79"/>
      <c r="QLX33" s="79"/>
      <c r="QLY33" s="79"/>
      <c r="QLZ33" s="79"/>
      <c r="QMA33" s="79"/>
      <c r="QMB33" s="79"/>
      <c r="QMC33" s="79"/>
      <c r="QMD33" s="79"/>
      <c r="QME33" s="79"/>
      <c r="QMF33" s="79"/>
      <c r="QMG33" s="79"/>
      <c r="QMH33" s="79"/>
      <c r="QMI33" s="79"/>
      <c r="QMJ33" s="79"/>
      <c r="QMK33" s="79"/>
      <c r="QML33" s="79"/>
      <c r="QMM33" s="79"/>
      <c r="QMN33" s="79"/>
      <c r="QMO33" s="79"/>
      <c r="QMP33" s="79"/>
      <c r="QMQ33" s="79"/>
      <c r="QMR33" s="79"/>
      <c r="QMS33" s="79"/>
      <c r="QMT33" s="79"/>
      <c r="QMU33" s="79"/>
      <c r="QMV33" s="79"/>
      <c r="QMW33" s="79"/>
      <c r="QMX33" s="79"/>
      <c r="QMY33" s="79"/>
      <c r="QMZ33" s="79"/>
      <c r="QNA33" s="79"/>
      <c r="QNB33" s="79"/>
      <c r="QNC33" s="79"/>
      <c r="QND33" s="79"/>
      <c r="QNE33" s="79"/>
      <c r="QNF33" s="79"/>
      <c r="QNG33" s="79"/>
      <c r="QNH33" s="79"/>
      <c r="QNI33" s="79"/>
      <c r="QNJ33" s="79"/>
      <c r="QNK33" s="79"/>
      <c r="QNL33" s="79"/>
      <c r="QNM33" s="79"/>
      <c r="QNN33" s="79"/>
      <c r="QNO33" s="79"/>
      <c r="QNP33" s="79"/>
      <c r="QNQ33" s="79"/>
      <c r="QNR33" s="79"/>
      <c r="QNS33" s="79"/>
      <c r="QNT33" s="79"/>
      <c r="QNU33" s="79"/>
      <c r="QNV33" s="79"/>
      <c r="QNW33" s="79"/>
      <c r="QNX33" s="79"/>
      <c r="QNY33" s="79"/>
      <c r="QNZ33" s="79"/>
      <c r="QOA33" s="79"/>
      <c r="QOB33" s="79"/>
      <c r="QOC33" s="79"/>
      <c r="QOD33" s="79"/>
      <c r="QOE33" s="79"/>
      <c r="QOF33" s="79"/>
      <c r="QOG33" s="79"/>
      <c r="QOH33" s="79"/>
      <c r="QOI33" s="79"/>
      <c r="QOJ33" s="79"/>
      <c r="QOK33" s="79"/>
      <c r="QOL33" s="79"/>
      <c r="QOM33" s="79"/>
      <c r="QON33" s="79"/>
      <c r="QOO33" s="79"/>
      <c r="QOP33" s="79"/>
      <c r="QOQ33" s="79"/>
      <c r="QOR33" s="79"/>
      <c r="QOS33" s="79"/>
      <c r="QOT33" s="79"/>
      <c r="QOU33" s="79"/>
      <c r="QOV33" s="79"/>
      <c r="QOW33" s="79"/>
      <c r="QOX33" s="79"/>
      <c r="QOY33" s="79"/>
      <c r="QOZ33" s="79"/>
      <c r="QPA33" s="79"/>
      <c r="QPB33" s="79"/>
      <c r="QPC33" s="79"/>
      <c r="QPD33" s="79"/>
      <c r="QPE33" s="79"/>
      <c r="QPF33" s="79"/>
      <c r="QPG33" s="79"/>
      <c r="QPH33" s="79"/>
      <c r="QPI33" s="79"/>
      <c r="QPJ33" s="79"/>
      <c r="QPK33" s="79"/>
      <c r="QPL33" s="79"/>
      <c r="QPM33" s="79"/>
      <c r="QPN33" s="79"/>
      <c r="QPO33" s="79"/>
      <c r="QPP33" s="79"/>
      <c r="QPQ33" s="79"/>
      <c r="QPR33" s="79"/>
      <c r="QPS33" s="79"/>
      <c r="QPT33" s="79"/>
      <c r="QPU33" s="79"/>
      <c r="QPV33" s="79"/>
      <c r="QPW33" s="79"/>
      <c r="QPX33" s="79"/>
      <c r="QPY33" s="79"/>
      <c r="QPZ33" s="79"/>
      <c r="QQA33" s="79"/>
      <c r="QQB33" s="79"/>
      <c r="QQC33" s="79"/>
      <c r="QQD33" s="79"/>
      <c r="QQE33" s="79"/>
      <c r="QQF33" s="79"/>
      <c r="QQG33" s="79"/>
      <c r="QQH33" s="79"/>
      <c r="QQI33" s="79"/>
      <c r="QQJ33" s="79"/>
      <c r="QQK33" s="79"/>
      <c r="QQL33" s="79"/>
      <c r="QQM33" s="79"/>
      <c r="QQN33" s="79"/>
      <c r="QQO33" s="79"/>
      <c r="QQP33" s="79"/>
      <c r="QQQ33" s="79"/>
      <c r="QQR33" s="79"/>
      <c r="QQS33" s="79"/>
      <c r="QQT33" s="79"/>
      <c r="QQU33" s="79"/>
      <c r="QQV33" s="79"/>
      <c r="QQW33" s="79"/>
      <c r="QQX33" s="79"/>
      <c r="QQY33" s="79"/>
      <c r="QQZ33" s="79"/>
      <c r="QRA33" s="79"/>
      <c r="QRB33" s="79"/>
      <c r="QRC33" s="79"/>
      <c r="QRD33" s="79"/>
      <c r="QRE33" s="79"/>
      <c r="QRF33" s="79"/>
      <c r="QRG33" s="79"/>
      <c r="QRH33" s="79"/>
      <c r="QRI33" s="79"/>
      <c r="QRJ33" s="79"/>
      <c r="QRK33" s="79"/>
      <c r="QRL33" s="79"/>
      <c r="QRM33" s="79"/>
      <c r="QRN33" s="79"/>
      <c r="QRO33" s="79"/>
      <c r="QRP33" s="79"/>
      <c r="QRQ33" s="79"/>
      <c r="QRR33" s="79"/>
      <c r="QRS33" s="79"/>
      <c r="QRT33" s="79"/>
      <c r="QRU33" s="79"/>
      <c r="QRV33" s="79"/>
      <c r="QRW33" s="79"/>
      <c r="QRX33" s="79"/>
      <c r="QRY33" s="79"/>
      <c r="QRZ33" s="79"/>
      <c r="QSA33" s="79"/>
      <c r="QSB33" s="79"/>
      <c r="QSC33" s="79"/>
      <c r="QSD33" s="79"/>
      <c r="QSE33" s="79"/>
      <c r="QSF33" s="79"/>
      <c r="QSG33" s="79"/>
      <c r="QSH33" s="79"/>
      <c r="QSI33" s="79"/>
      <c r="QSJ33" s="79"/>
      <c r="QSK33" s="79"/>
      <c r="QSL33" s="79"/>
      <c r="QSM33" s="79"/>
      <c r="QSN33" s="79"/>
      <c r="QSO33" s="79"/>
      <c r="QSP33" s="79"/>
      <c r="QSQ33" s="79"/>
      <c r="QSR33" s="79"/>
      <c r="QSS33" s="79"/>
      <c r="QST33" s="79"/>
      <c r="QSU33" s="79"/>
      <c r="QSV33" s="79"/>
      <c r="QSW33" s="79"/>
      <c r="QSX33" s="79"/>
      <c r="QSY33" s="79"/>
      <c r="QSZ33" s="79"/>
      <c r="QTA33" s="79"/>
      <c r="QTB33" s="79"/>
      <c r="QTC33" s="79"/>
      <c r="QTD33" s="79"/>
      <c r="QTE33" s="79"/>
      <c r="QTF33" s="79"/>
      <c r="QTG33" s="79"/>
      <c r="QTH33" s="79"/>
      <c r="QTI33" s="79"/>
      <c r="QTJ33" s="79"/>
      <c r="QTK33" s="79"/>
      <c r="QTL33" s="79"/>
      <c r="QTM33" s="79"/>
      <c r="QTN33" s="79"/>
      <c r="QTO33" s="79"/>
      <c r="QTP33" s="79"/>
      <c r="QTQ33" s="79"/>
      <c r="QTR33" s="79"/>
      <c r="QTS33" s="79"/>
      <c r="QTT33" s="79"/>
      <c r="QTU33" s="79"/>
      <c r="QTV33" s="79"/>
      <c r="QTW33" s="79"/>
      <c r="QTX33" s="79"/>
      <c r="QTY33" s="79"/>
      <c r="QTZ33" s="79"/>
      <c r="QUA33" s="79"/>
      <c r="QUB33" s="79"/>
      <c r="QUC33" s="79"/>
      <c r="QUD33" s="79"/>
      <c r="QUE33" s="79"/>
      <c r="QUF33" s="79"/>
      <c r="QUG33" s="79"/>
      <c r="QUH33" s="79"/>
      <c r="QUI33" s="79"/>
      <c r="QUJ33" s="79"/>
      <c r="QUK33" s="79"/>
      <c r="QUL33" s="79"/>
      <c r="QUM33" s="79"/>
      <c r="QUN33" s="79"/>
      <c r="QUO33" s="79"/>
      <c r="QUP33" s="79"/>
      <c r="QUQ33" s="79"/>
      <c r="QUR33" s="79"/>
      <c r="QUS33" s="79"/>
      <c r="QUT33" s="79"/>
      <c r="QUU33" s="79"/>
      <c r="QUV33" s="79"/>
      <c r="QUW33" s="79"/>
      <c r="QUX33" s="79"/>
      <c r="QUY33" s="79"/>
      <c r="QUZ33" s="79"/>
      <c r="QVA33" s="79"/>
      <c r="QVB33" s="79"/>
      <c r="QVC33" s="79"/>
      <c r="QVD33" s="79"/>
      <c r="QVE33" s="79"/>
      <c r="QVF33" s="79"/>
      <c r="QVG33" s="79"/>
      <c r="QVH33" s="79"/>
      <c r="QVI33" s="79"/>
      <c r="QVJ33" s="79"/>
      <c r="QVK33" s="79"/>
      <c r="QVL33" s="79"/>
      <c r="QVM33" s="79"/>
      <c r="QVN33" s="79"/>
      <c r="QVO33" s="79"/>
      <c r="QVP33" s="79"/>
      <c r="QVQ33" s="79"/>
      <c r="QVR33" s="79"/>
      <c r="QVS33" s="79"/>
      <c r="QVT33" s="79"/>
      <c r="QVU33" s="79"/>
      <c r="QVV33" s="79"/>
      <c r="QVW33" s="79"/>
      <c r="QVX33" s="79"/>
      <c r="QVY33" s="79"/>
      <c r="QVZ33" s="79"/>
      <c r="QWA33" s="79"/>
      <c r="QWB33" s="79"/>
      <c r="QWC33" s="79"/>
      <c r="QWD33" s="79"/>
      <c r="QWE33" s="79"/>
      <c r="QWF33" s="79"/>
      <c r="QWG33" s="79"/>
      <c r="QWH33" s="79"/>
      <c r="QWI33" s="79"/>
      <c r="QWJ33" s="79"/>
      <c r="QWK33" s="79"/>
      <c r="QWL33" s="79"/>
      <c r="QWM33" s="79"/>
      <c r="QWN33" s="79"/>
      <c r="QWO33" s="79"/>
      <c r="QWP33" s="79"/>
      <c r="QWQ33" s="79"/>
      <c r="QWR33" s="79"/>
      <c r="QWS33" s="79"/>
      <c r="QWT33" s="79"/>
      <c r="QWU33" s="79"/>
      <c r="QWV33" s="79"/>
      <c r="QWW33" s="79"/>
      <c r="QWX33" s="79"/>
      <c r="QWY33" s="79"/>
      <c r="QWZ33" s="79"/>
      <c r="QXA33" s="79"/>
      <c r="QXB33" s="79"/>
      <c r="QXC33" s="79"/>
      <c r="QXD33" s="79"/>
      <c r="QXE33" s="79"/>
      <c r="QXF33" s="79"/>
      <c r="QXG33" s="79"/>
      <c r="QXH33" s="79"/>
      <c r="QXI33" s="79"/>
      <c r="QXJ33" s="79"/>
      <c r="QXK33" s="79"/>
      <c r="QXL33" s="79"/>
      <c r="QXM33" s="79"/>
      <c r="QXN33" s="79"/>
      <c r="QXO33" s="79"/>
      <c r="QXP33" s="79"/>
      <c r="QXQ33" s="79"/>
      <c r="QXR33" s="79"/>
      <c r="QXS33" s="79"/>
      <c r="QXT33" s="79"/>
      <c r="QXU33" s="79"/>
      <c r="QXV33" s="79"/>
      <c r="QXW33" s="79"/>
      <c r="QXX33" s="79"/>
      <c r="QXY33" s="79"/>
      <c r="QXZ33" s="79"/>
      <c r="QYA33" s="79"/>
      <c r="QYB33" s="79"/>
      <c r="QYC33" s="79"/>
      <c r="QYD33" s="79"/>
      <c r="QYE33" s="79"/>
      <c r="QYF33" s="79"/>
      <c r="QYG33" s="79"/>
      <c r="QYH33" s="79"/>
      <c r="QYI33" s="79"/>
      <c r="QYJ33" s="79"/>
      <c r="QYK33" s="79"/>
      <c r="QYL33" s="79"/>
      <c r="QYM33" s="79"/>
      <c r="QYN33" s="79"/>
      <c r="QYO33" s="79"/>
      <c r="QYP33" s="79"/>
      <c r="QYQ33" s="79"/>
      <c r="QYR33" s="79"/>
      <c r="QYS33" s="79"/>
      <c r="QYT33" s="79"/>
      <c r="QYU33" s="79"/>
      <c r="QYV33" s="79"/>
      <c r="QYW33" s="79"/>
      <c r="QYX33" s="79"/>
      <c r="QYY33" s="79"/>
      <c r="QYZ33" s="79"/>
      <c r="QZA33" s="79"/>
      <c r="QZB33" s="79"/>
      <c r="QZC33" s="79"/>
      <c r="QZD33" s="79"/>
      <c r="QZE33" s="79"/>
      <c r="QZF33" s="79"/>
      <c r="QZG33" s="79"/>
      <c r="QZH33" s="79"/>
      <c r="QZI33" s="79"/>
      <c r="QZJ33" s="79"/>
      <c r="QZK33" s="79"/>
      <c r="QZL33" s="79"/>
      <c r="QZM33" s="79"/>
      <c r="QZN33" s="79"/>
      <c r="QZO33" s="79"/>
      <c r="QZP33" s="79"/>
      <c r="QZQ33" s="79"/>
      <c r="QZR33" s="79"/>
      <c r="QZS33" s="79"/>
      <c r="QZT33" s="79"/>
      <c r="QZU33" s="79"/>
      <c r="QZV33" s="79"/>
      <c r="QZW33" s="79"/>
      <c r="QZX33" s="79"/>
      <c r="QZY33" s="79"/>
      <c r="QZZ33" s="79"/>
      <c r="RAA33" s="79"/>
      <c r="RAB33" s="79"/>
      <c r="RAC33" s="79"/>
      <c r="RAD33" s="79"/>
      <c r="RAE33" s="79"/>
      <c r="RAF33" s="79"/>
      <c r="RAG33" s="79"/>
      <c r="RAH33" s="79"/>
      <c r="RAI33" s="79"/>
      <c r="RAJ33" s="79"/>
      <c r="RAK33" s="79"/>
      <c r="RAL33" s="79"/>
      <c r="RAM33" s="79"/>
      <c r="RAN33" s="79"/>
      <c r="RAO33" s="79"/>
      <c r="RAP33" s="79"/>
      <c r="RAQ33" s="79"/>
      <c r="RAR33" s="79"/>
      <c r="RAS33" s="79"/>
      <c r="RAT33" s="79"/>
      <c r="RAU33" s="79"/>
      <c r="RAV33" s="79"/>
      <c r="RAW33" s="79"/>
      <c r="RAX33" s="79"/>
      <c r="RAY33" s="79"/>
      <c r="RAZ33" s="79"/>
      <c r="RBA33" s="79"/>
      <c r="RBB33" s="79"/>
      <c r="RBC33" s="79"/>
      <c r="RBD33" s="79"/>
      <c r="RBE33" s="79"/>
      <c r="RBF33" s="79"/>
      <c r="RBG33" s="79"/>
      <c r="RBH33" s="79"/>
      <c r="RBI33" s="79"/>
      <c r="RBJ33" s="79"/>
      <c r="RBK33" s="79"/>
      <c r="RBL33" s="79"/>
      <c r="RBM33" s="79"/>
      <c r="RBN33" s="79"/>
      <c r="RBO33" s="79"/>
      <c r="RBP33" s="79"/>
      <c r="RBQ33" s="79"/>
      <c r="RBR33" s="79"/>
      <c r="RBS33" s="79"/>
      <c r="RBT33" s="79"/>
      <c r="RBU33" s="79"/>
      <c r="RBV33" s="79"/>
      <c r="RBW33" s="79"/>
      <c r="RBX33" s="79"/>
      <c r="RBY33" s="79"/>
      <c r="RBZ33" s="79"/>
      <c r="RCA33" s="79"/>
      <c r="RCB33" s="79"/>
      <c r="RCC33" s="79"/>
      <c r="RCD33" s="79"/>
      <c r="RCE33" s="79"/>
      <c r="RCF33" s="79"/>
      <c r="RCG33" s="79"/>
      <c r="RCH33" s="79"/>
      <c r="RCI33" s="79"/>
      <c r="RCJ33" s="79"/>
      <c r="RCK33" s="79"/>
      <c r="RCL33" s="79"/>
      <c r="RCM33" s="79"/>
      <c r="RCN33" s="79"/>
      <c r="RCO33" s="79"/>
      <c r="RCP33" s="79"/>
      <c r="RCQ33" s="79"/>
      <c r="RCR33" s="79"/>
      <c r="RCS33" s="79"/>
      <c r="RCT33" s="79"/>
      <c r="RCU33" s="79"/>
      <c r="RCV33" s="79"/>
      <c r="RCW33" s="79"/>
      <c r="RCX33" s="79"/>
      <c r="RCY33" s="79"/>
      <c r="RCZ33" s="79"/>
      <c r="RDA33" s="79"/>
      <c r="RDB33" s="79"/>
      <c r="RDC33" s="79"/>
      <c r="RDD33" s="79"/>
      <c r="RDE33" s="79"/>
      <c r="RDF33" s="79"/>
      <c r="RDG33" s="79"/>
      <c r="RDH33" s="79"/>
      <c r="RDI33" s="79"/>
      <c r="RDJ33" s="79"/>
      <c r="RDK33" s="79"/>
      <c r="RDL33" s="79"/>
      <c r="RDM33" s="79"/>
      <c r="RDN33" s="79"/>
      <c r="RDO33" s="79"/>
      <c r="RDP33" s="79"/>
      <c r="RDQ33" s="79"/>
      <c r="RDR33" s="79"/>
      <c r="RDS33" s="79"/>
      <c r="RDT33" s="79"/>
      <c r="RDU33" s="79"/>
      <c r="RDV33" s="79"/>
      <c r="RDW33" s="79"/>
      <c r="RDX33" s="79"/>
      <c r="RDY33" s="79"/>
      <c r="RDZ33" s="79"/>
      <c r="REA33" s="79"/>
      <c r="REB33" s="79"/>
      <c r="REC33" s="79"/>
      <c r="RED33" s="79"/>
      <c r="REE33" s="79"/>
      <c r="REF33" s="79"/>
      <c r="REG33" s="79"/>
      <c r="REH33" s="79"/>
      <c r="REI33" s="79"/>
      <c r="REJ33" s="79"/>
      <c r="REK33" s="79"/>
      <c r="REL33" s="79"/>
      <c r="REM33" s="79"/>
      <c r="REN33" s="79"/>
      <c r="REO33" s="79"/>
      <c r="REP33" s="79"/>
      <c r="REQ33" s="79"/>
      <c r="RER33" s="79"/>
      <c r="RES33" s="79"/>
      <c r="RET33" s="79"/>
      <c r="REU33" s="79"/>
      <c r="REV33" s="79"/>
      <c r="REW33" s="79"/>
      <c r="REX33" s="79"/>
      <c r="REY33" s="79"/>
      <c r="REZ33" s="79"/>
      <c r="RFA33" s="79"/>
      <c r="RFB33" s="79"/>
      <c r="RFC33" s="79"/>
      <c r="RFD33" s="79"/>
      <c r="RFE33" s="79"/>
      <c r="RFF33" s="79"/>
      <c r="RFG33" s="79"/>
      <c r="RFH33" s="79"/>
      <c r="RFI33" s="79"/>
      <c r="RFJ33" s="79"/>
      <c r="RFK33" s="79"/>
      <c r="RFL33" s="79"/>
      <c r="RFM33" s="79"/>
      <c r="RFN33" s="79"/>
      <c r="RFO33" s="79"/>
      <c r="RFP33" s="79"/>
      <c r="RFQ33" s="79"/>
      <c r="RFR33" s="79"/>
      <c r="RFS33" s="79"/>
      <c r="RFT33" s="79"/>
      <c r="RFU33" s="79"/>
      <c r="RFV33" s="79"/>
      <c r="RFW33" s="79"/>
      <c r="RFX33" s="79"/>
      <c r="RFY33" s="79"/>
      <c r="RFZ33" s="79"/>
      <c r="RGA33" s="79"/>
      <c r="RGB33" s="79"/>
      <c r="RGC33" s="79"/>
      <c r="RGD33" s="79"/>
      <c r="RGE33" s="79"/>
      <c r="RGF33" s="79"/>
      <c r="RGG33" s="79"/>
      <c r="RGH33" s="79"/>
      <c r="RGI33" s="79"/>
      <c r="RGJ33" s="79"/>
      <c r="RGK33" s="79"/>
      <c r="RGL33" s="79"/>
      <c r="RGM33" s="79"/>
      <c r="RGN33" s="79"/>
      <c r="RGO33" s="79"/>
      <c r="RGP33" s="79"/>
      <c r="RGQ33" s="79"/>
      <c r="RGR33" s="79"/>
      <c r="RGS33" s="79"/>
      <c r="RGT33" s="79"/>
      <c r="RGU33" s="79"/>
      <c r="RGV33" s="79"/>
      <c r="RGW33" s="79"/>
      <c r="RGX33" s="79"/>
      <c r="RGY33" s="79"/>
      <c r="RGZ33" s="79"/>
      <c r="RHA33" s="79"/>
      <c r="RHB33" s="79"/>
      <c r="RHC33" s="79"/>
      <c r="RHD33" s="79"/>
      <c r="RHE33" s="79"/>
      <c r="RHF33" s="79"/>
      <c r="RHG33" s="79"/>
      <c r="RHH33" s="79"/>
      <c r="RHI33" s="79"/>
      <c r="RHJ33" s="79"/>
      <c r="RHK33" s="79"/>
      <c r="RHL33" s="79"/>
      <c r="RHM33" s="79"/>
      <c r="RHN33" s="79"/>
      <c r="RHO33" s="79"/>
      <c r="RHP33" s="79"/>
      <c r="RHQ33" s="79"/>
      <c r="RHR33" s="79"/>
      <c r="RHS33" s="79"/>
      <c r="RHT33" s="79"/>
      <c r="RHU33" s="79"/>
      <c r="RHV33" s="79"/>
      <c r="RHW33" s="79"/>
      <c r="RHX33" s="79"/>
      <c r="RHY33" s="79"/>
      <c r="RHZ33" s="79"/>
      <c r="RIA33" s="79"/>
      <c r="RIB33" s="79"/>
      <c r="RIC33" s="79"/>
      <c r="RID33" s="79"/>
      <c r="RIE33" s="79"/>
      <c r="RIF33" s="79"/>
      <c r="RIG33" s="79"/>
      <c r="RIH33" s="79"/>
      <c r="RII33" s="79"/>
      <c r="RIJ33" s="79"/>
      <c r="RIK33" s="79"/>
      <c r="RIL33" s="79"/>
      <c r="RIM33" s="79"/>
      <c r="RIN33" s="79"/>
      <c r="RIO33" s="79"/>
      <c r="RIP33" s="79"/>
      <c r="RIQ33" s="79"/>
      <c r="RIR33" s="79"/>
      <c r="RIS33" s="79"/>
      <c r="RIT33" s="79"/>
      <c r="RIU33" s="79"/>
      <c r="RIV33" s="79"/>
      <c r="RIW33" s="79"/>
      <c r="RIX33" s="79"/>
      <c r="RIY33" s="79"/>
      <c r="RIZ33" s="79"/>
      <c r="RJA33" s="79"/>
      <c r="RJB33" s="79"/>
      <c r="RJC33" s="79"/>
      <c r="RJD33" s="79"/>
      <c r="RJE33" s="79"/>
      <c r="RJF33" s="79"/>
      <c r="RJG33" s="79"/>
      <c r="RJH33" s="79"/>
      <c r="RJI33" s="79"/>
      <c r="RJJ33" s="79"/>
      <c r="RJK33" s="79"/>
      <c r="RJL33" s="79"/>
      <c r="RJM33" s="79"/>
      <c r="RJN33" s="79"/>
      <c r="RJO33" s="79"/>
      <c r="RJP33" s="79"/>
      <c r="RJQ33" s="79"/>
      <c r="RJR33" s="79"/>
      <c r="RJS33" s="79"/>
      <c r="RJT33" s="79"/>
      <c r="RJU33" s="79"/>
      <c r="RJV33" s="79"/>
      <c r="RJW33" s="79"/>
      <c r="RJX33" s="79"/>
      <c r="RJY33" s="79"/>
      <c r="RJZ33" s="79"/>
      <c r="RKA33" s="79"/>
      <c r="RKB33" s="79"/>
      <c r="RKC33" s="79"/>
      <c r="RKD33" s="79"/>
      <c r="RKE33" s="79"/>
      <c r="RKF33" s="79"/>
      <c r="RKG33" s="79"/>
      <c r="RKH33" s="79"/>
      <c r="RKI33" s="79"/>
      <c r="RKJ33" s="79"/>
      <c r="RKK33" s="79"/>
      <c r="RKL33" s="79"/>
      <c r="RKM33" s="79"/>
      <c r="RKN33" s="79"/>
      <c r="RKO33" s="79"/>
      <c r="RKP33" s="79"/>
      <c r="RKQ33" s="79"/>
      <c r="RKR33" s="79"/>
      <c r="RKS33" s="79"/>
      <c r="RKT33" s="79"/>
      <c r="RKU33" s="79"/>
      <c r="RKV33" s="79"/>
      <c r="RKW33" s="79"/>
      <c r="RKX33" s="79"/>
      <c r="RKY33" s="79"/>
      <c r="RKZ33" s="79"/>
      <c r="RLA33" s="79"/>
      <c r="RLB33" s="79"/>
      <c r="RLC33" s="79"/>
      <c r="RLD33" s="79"/>
      <c r="RLE33" s="79"/>
      <c r="RLF33" s="79"/>
      <c r="RLG33" s="79"/>
      <c r="RLH33" s="79"/>
      <c r="RLI33" s="79"/>
      <c r="RLJ33" s="79"/>
      <c r="RLK33" s="79"/>
      <c r="RLL33" s="79"/>
      <c r="RLM33" s="79"/>
      <c r="RLN33" s="79"/>
      <c r="RLO33" s="79"/>
      <c r="RLP33" s="79"/>
      <c r="RLQ33" s="79"/>
      <c r="RLR33" s="79"/>
      <c r="RLS33" s="79"/>
      <c r="RLT33" s="79"/>
      <c r="RLU33" s="79"/>
      <c r="RLV33" s="79"/>
      <c r="RLW33" s="79"/>
      <c r="RLX33" s="79"/>
      <c r="RLY33" s="79"/>
      <c r="RLZ33" s="79"/>
      <c r="RMA33" s="79"/>
      <c r="RMB33" s="79"/>
      <c r="RMC33" s="79"/>
      <c r="RMD33" s="79"/>
      <c r="RME33" s="79"/>
      <c r="RMF33" s="79"/>
      <c r="RMG33" s="79"/>
      <c r="RMH33" s="79"/>
      <c r="RMI33" s="79"/>
      <c r="RMJ33" s="79"/>
      <c r="RMK33" s="79"/>
      <c r="RML33" s="79"/>
      <c r="RMM33" s="79"/>
      <c r="RMN33" s="79"/>
      <c r="RMO33" s="79"/>
      <c r="RMP33" s="79"/>
      <c r="RMQ33" s="79"/>
      <c r="RMR33" s="79"/>
      <c r="RMS33" s="79"/>
      <c r="RMT33" s="79"/>
      <c r="RMU33" s="79"/>
      <c r="RMV33" s="79"/>
      <c r="RMW33" s="79"/>
      <c r="RMX33" s="79"/>
      <c r="RMY33" s="79"/>
      <c r="RMZ33" s="79"/>
      <c r="RNA33" s="79"/>
      <c r="RNB33" s="79"/>
      <c r="RNC33" s="79"/>
      <c r="RND33" s="79"/>
      <c r="RNE33" s="79"/>
      <c r="RNF33" s="79"/>
      <c r="RNG33" s="79"/>
      <c r="RNH33" s="79"/>
      <c r="RNI33" s="79"/>
      <c r="RNJ33" s="79"/>
      <c r="RNK33" s="79"/>
      <c r="RNL33" s="79"/>
      <c r="RNM33" s="79"/>
      <c r="RNN33" s="79"/>
      <c r="RNO33" s="79"/>
      <c r="RNP33" s="79"/>
      <c r="RNQ33" s="79"/>
      <c r="RNR33" s="79"/>
      <c r="RNS33" s="79"/>
      <c r="RNT33" s="79"/>
      <c r="RNU33" s="79"/>
      <c r="RNV33" s="79"/>
      <c r="RNW33" s="79"/>
      <c r="RNX33" s="79"/>
      <c r="RNY33" s="79"/>
      <c r="RNZ33" s="79"/>
      <c r="ROA33" s="79"/>
      <c r="ROB33" s="79"/>
      <c r="ROC33" s="79"/>
      <c r="ROD33" s="79"/>
      <c r="ROE33" s="79"/>
      <c r="ROF33" s="79"/>
      <c r="ROG33" s="79"/>
      <c r="ROH33" s="79"/>
      <c r="ROI33" s="79"/>
      <c r="ROJ33" s="79"/>
      <c r="ROK33" s="79"/>
      <c r="ROL33" s="79"/>
      <c r="ROM33" s="79"/>
      <c r="RON33" s="79"/>
      <c r="ROO33" s="79"/>
      <c r="ROP33" s="79"/>
      <c r="ROQ33" s="79"/>
      <c r="ROR33" s="79"/>
      <c r="ROS33" s="79"/>
      <c r="ROT33" s="79"/>
      <c r="ROU33" s="79"/>
      <c r="ROV33" s="79"/>
      <c r="ROW33" s="79"/>
      <c r="ROX33" s="79"/>
      <c r="ROY33" s="79"/>
      <c r="ROZ33" s="79"/>
      <c r="RPA33" s="79"/>
      <c r="RPB33" s="79"/>
      <c r="RPC33" s="79"/>
      <c r="RPD33" s="79"/>
      <c r="RPE33" s="79"/>
      <c r="RPF33" s="79"/>
      <c r="RPG33" s="79"/>
      <c r="RPH33" s="79"/>
      <c r="RPI33" s="79"/>
      <c r="RPJ33" s="79"/>
      <c r="RPK33" s="79"/>
      <c r="RPL33" s="79"/>
      <c r="RPM33" s="79"/>
      <c r="RPN33" s="79"/>
      <c r="RPO33" s="79"/>
      <c r="RPP33" s="79"/>
      <c r="RPQ33" s="79"/>
      <c r="RPR33" s="79"/>
      <c r="RPS33" s="79"/>
      <c r="RPT33" s="79"/>
      <c r="RPU33" s="79"/>
      <c r="RPV33" s="79"/>
      <c r="RPW33" s="79"/>
      <c r="RPX33" s="79"/>
      <c r="RPY33" s="79"/>
      <c r="RPZ33" s="79"/>
      <c r="RQA33" s="79"/>
      <c r="RQB33" s="79"/>
      <c r="RQC33" s="79"/>
      <c r="RQD33" s="79"/>
      <c r="RQE33" s="79"/>
      <c r="RQF33" s="79"/>
      <c r="RQG33" s="79"/>
      <c r="RQH33" s="79"/>
      <c r="RQI33" s="79"/>
      <c r="RQJ33" s="79"/>
      <c r="RQK33" s="79"/>
      <c r="RQL33" s="79"/>
      <c r="RQM33" s="79"/>
      <c r="RQN33" s="79"/>
      <c r="RQO33" s="79"/>
      <c r="RQP33" s="79"/>
      <c r="RQQ33" s="79"/>
      <c r="RQR33" s="79"/>
      <c r="RQS33" s="79"/>
      <c r="RQT33" s="79"/>
      <c r="RQU33" s="79"/>
      <c r="RQV33" s="79"/>
      <c r="RQW33" s="79"/>
      <c r="RQX33" s="79"/>
      <c r="RQY33" s="79"/>
      <c r="RQZ33" s="79"/>
      <c r="RRA33" s="79"/>
      <c r="RRB33" s="79"/>
      <c r="RRC33" s="79"/>
      <c r="RRD33" s="79"/>
      <c r="RRE33" s="79"/>
      <c r="RRF33" s="79"/>
      <c r="RRG33" s="79"/>
      <c r="RRH33" s="79"/>
      <c r="RRI33" s="79"/>
      <c r="RRJ33" s="79"/>
      <c r="RRK33" s="79"/>
      <c r="RRL33" s="79"/>
      <c r="RRM33" s="79"/>
      <c r="RRN33" s="79"/>
      <c r="RRO33" s="79"/>
      <c r="RRP33" s="79"/>
      <c r="RRQ33" s="79"/>
      <c r="RRR33" s="79"/>
      <c r="RRS33" s="79"/>
      <c r="RRT33" s="79"/>
      <c r="RRU33" s="79"/>
      <c r="RRV33" s="79"/>
      <c r="RRW33" s="79"/>
      <c r="RRX33" s="79"/>
      <c r="RRY33" s="79"/>
      <c r="RRZ33" s="79"/>
      <c r="RSA33" s="79"/>
      <c r="RSB33" s="79"/>
      <c r="RSC33" s="79"/>
      <c r="RSD33" s="79"/>
      <c r="RSE33" s="79"/>
      <c r="RSF33" s="79"/>
      <c r="RSG33" s="79"/>
      <c r="RSH33" s="79"/>
      <c r="RSI33" s="79"/>
      <c r="RSJ33" s="79"/>
      <c r="RSK33" s="79"/>
      <c r="RSL33" s="79"/>
      <c r="RSM33" s="79"/>
      <c r="RSN33" s="79"/>
      <c r="RSO33" s="79"/>
      <c r="RSP33" s="79"/>
      <c r="RSQ33" s="79"/>
      <c r="RSR33" s="79"/>
      <c r="RSS33" s="79"/>
      <c r="RST33" s="79"/>
      <c r="RSU33" s="79"/>
      <c r="RSV33" s="79"/>
      <c r="RSW33" s="79"/>
      <c r="RSX33" s="79"/>
      <c r="RSY33" s="79"/>
      <c r="RSZ33" s="79"/>
      <c r="RTA33" s="79"/>
      <c r="RTB33" s="79"/>
      <c r="RTC33" s="79"/>
      <c r="RTD33" s="79"/>
      <c r="RTE33" s="79"/>
      <c r="RTF33" s="79"/>
      <c r="RTG33" s="79"/>
      <c r="RTH33" s="79"/>
      <c r="RTI33" s="79"/>
      <c r="RTJ33" s="79"/>
      <c r="RTK33" s="79"/>
      <c r="RTL33" s="79"/>
      <c r="RTM33" s="79"/>
      <c r="RTN33" s="79"/>
      <c r="RTO33" s="79"/>
      <c r="RTP33" s="79"/>
      <c r="RTQ33" s="79"/>
      <c r="RTR33" s="79"/>
      <c r="RTS33" s="79"/>
      <c r="RTT33" s="79"/>
      <c r="RTU33" s="79"/>
      <c r="RTV33" s="79"/>
      <c r="RTW33" s="79"/>
      <c r="RTX33" s="79"/>
      <c r="RTY33" s="79"/>
      <c r="RTZ33" s="79"/>
      <c r="RUA33" s="79"/>
      <c r="RUB33" s="79"/>
      <c r="RUC33" s="79"/>
      <c r="RUD33" s="79"/>
      <c r="RUE33" s="79"/>
      <c r="RUF33" s="79"/>
      <c r="RUG33" s="79"/>
      <c r="RUH33" s="79"/>
      <c r="RUI33" s="79"/>
      <c r="RUJ33" s="79"/>
      <c r="RUK33" s="79"/>
      <c r="RUL33" s="79"/>
      <c r="RUM33" s="79"/>
      <c r="RUN33" s="79"/>
      <c r="RUO33" s="79"/>
      <c r="RUP33" s="79"/>
      <c r="RUQ33" s="79"/>
      <c r="RUR33" s="79"/>
      <c r="RUS33" s="79"/>
      <c r="RUT33" s="79"/>
      <c r="RUU33" s="79"/>
      <c r="RUV33" s="79"/>
      <c r="RUW33" s="79"/>
      <c r="RUX33" s="79"/>
      <c r="RUY33" s="79"/>
      <c r="RUZ33" s="79"/>
      <c r="RVA33" s="79"/>
      <c r="RVB33" s="79"/>
      <c r="RVC33" s="79"/>
      <c r="RVD33" s="79"/>
      <c r="RVE33" s="79"/>
      <c r="RVF33" s="79"/>
      <c r="RVG33" s="79"/>
      <c r="RVH33" s="79"/>
      <c r="RVI33" s="79"/>
      <c r="RVJ33" s="79"/>
      <c r="RVK33" s="79"/>
      <c r="RVL33" s="79"/>
      <c r="RVM33" s="79"/>
      <c r="RVN33" s="79"/>
      <c r="RVO33" s="79"/>
      <c r="RVP33" s="79"/>
      <c r="RVQ33" s="79"/>
      <c r="RVR33" s="79"/>
      <c r="RVS33" s="79"/>
      <c r="RVT33" s="79"/>
      <c r="RVU33" s="79"/>
      <c r="RVV33" s="79"/>
      <c r="RVW33" s="79"/>
      <c r="RVX33" s="79"/>
      <c r="RVY33" s="79"/>
      <c r="RVZ33" s="79"/>
      <c r="RWA33" s="79"/>
      <c r="RWB33" s="79"/>
      <c r="RWC33" s="79"/>
      <c r="RWD33" s="79"/>
      <c r="RWE33" s="79"/>
      <c r="RWF33" s="79"/>
      <c r="RWG33" s="79"/>
      <c r="RWH33" s="79"/>
      <c r="RWI33" s="79"/>
      <c r="RWJ33" s="79"/>
      <c r="RWK33" s="79"/>
      <c r="RWL33" s="79"/>
      <c r="RWM33" s="79"/>
      <c r="RWN33" s="79"/>
      <c r="RWO33" s="79"/>
      <c r="RWP33" s="79"/>
      <c r="RWQ33" s="79"/>
      <c r="RWR33" s="79"/>
      <c r="RWS33" s="79"/>
      <c r="RWT33" s="79"/>
      <c r="RWU33" s="79"/>
      <c r="RWV33" s="79"/>
      <c r="RWW33" s="79"/>
      <c r="RWX33" s="79"/>
      <c r="RWY33" s="79"/>
      <c r="RWZ33" s="79"/>
      <c r="RXA33" s="79"/>
      <c r="RXB33" s="79"/>
      <c r="RXC33" s="79"/>
      <c r="RXD33" s="79"/>
      <c r="RXE33" s="79"/>
      <c r="RXF33" s="79"/>
      <c r="RXG33" s="79"/>
      <c r="RXH33" s="79"/>
      <c r="RXI33" s="79"/>
      <c r="RXJ33" s="79"/>
      <c r="RXK33" s="79"/>
      <c r="RXL33" s="79"/>
      <c r="RXM33" s="79"/>
      <c r="RXN33" s="79"/>
      <c r="RXO33" s="79"/>
      <c r="RXP33" s="79"/>
      <c r="RXQ33" s="79"/>
      <c r="RXR33" s="79"/>
      <c r="RXS33" s="79"/>
      <c r="RXT33" s="79"/>
      <c r="RXU33" s="79"/>
      <c r="RXV33" s="79"/>
      <c r="RXW33" s="79"/>
      <c r="RXX33" s="79"/>
      <c r="RXY33" s="79"/>
      <c r="RXZ33" s="79"/>
      <c r="RYA33" s="79"/>
      <c r="RYB33" s="79"/>
      <c r="RYC33" s="79"/>
      <c r="RYD33" s="79"/>
      <c r="RYE33" s="79"/>
      <c r="RYF33" s="79"/>
      <c r="RYG33" s="79"/>
      <c r="RYH33" s="79"/>
      <c r="RYI33" s="79"/>
      <c r="RYJ33" s="79"/>
      <c r="RYK33" s="79"/>
      <c r="RYL33" s="79"/>
      <c r="RYM33" s="79"/>
      <c r="RYN33" s="79"/>
      <c r="RYO33" s="79"/>
      <c r="RYP33" s="79"/>
      <c r="RYQ33" s="79"/>
      <c r="RYR33" s="79"/>
      <c r="RYS33" s="79"/>
      <c r="RYT33" s="79"/>
      <c r="RYU33" s="79"/>
      <c r="RYV33" s="79"/>
      <c r="RYW33" s="79"/>
      <c r="RYX33" s="79"/>
      <c r="RYY33" s="79"/>
      <c r="RYZ33" s="79"/>
      <c r="RZA33" s="79"/>
      <c r="RZB33" s="79"/>
      <c r="RZC33" s="79"/>
      <c r="RZD33" s="79"/>
      <c r="RZE33" s="79"/>
      <c r="RZF33" s="79"/>
      <c r="RZG33" s="79"/>
      <c r="RZH33" s="79"/>
      <c r="RZI33" s="79"/>
      <c r="RZJ33" s="79"/>
      <c r="RZK33" s="79"/>
      <c r="RZL33" s="79"/>
      <c r="RZM33" s="79"/>
      <c r="RZN33" s="79"/>
      <c r="RZO33" s="79"/>
      <c r="RZP33" s="79"/>
      <c r="RZQ33" s="79"/>
      <c r="RZR33" s="79"/>
      <c r="RZS33" s="79"/>
      <c r="RZT33" s="79"/>
      <c r="RZU33" s="79"/>
      <c r="RZV33" s="79"/>
      <c r="RZW33" s="79"/>
      <c r="RZX33" s="79"/>
      <c r="RZY33" s="79"/>
      <c r="RZZ33" s="79"/>
      <c r="SAA33" s="79"/>
      <c r="SAB33" s="79"/>
      <c r="SAC33" s="79"/>
      <c r="SAD33" s="79"/>
      <c r="SAE33" s="79"/>
      <c r="SAF33" s="79"/>
      <c r="SAG33" s="79"/>
      <c r="SAH33" s="79"/>
      <c r="SAI33" s="79"/>
      <c r="SAJ33" s="79"/>
      <c r="SAK33" s="79"/>
      <c r="SAL33" s="79"/>
      <c r="SAM33" s="79"/>
      <c r="SAN33" s="79"/>
      <c r="SAO33" s="79"/>
      <c r="SAP33" s="79"/>
      <c r="SAQ33" s="79"/>
      <c r="SAR33" s="79"/>
      <c r="SAS33" s="79"/>
      <c r="SAT33" s="79"/>
      <c r="SAU33" s="79"/>
      <c r="SAV33" s="79"/>
      <c r="SAW33" s="79"/>
      <c r="SAX33" s="79"/>
      <c r="SAY33" s="79"/>
      <c r="SAZ33" s="79"/>
      <c r="SBA33" s="79"/>
      <c r="SBB33" s="79"/>
      <c r="SBC33" s="79"/>
      <c r="SBD33" s="79"/>
      <c r="SBE33" s="79"/>
      <c r="SBF33" s="79"/>
      <c r="SBG33" s="79"/>
      <c r="SBH33" s="79"/>
      <c r="SBI33" s="79"/>
      <c r="SBJ33" s="79"/>
      <c r="SBK33" s="79"/>
      <c r="SBL33" s="79"/>
      <c r="SBM33" s="79"/>
      <c r="SBN33" s="79"/>
      <c r="SBO33" s="79"/>
      <c r="SBP33" s="79"/>
      <c r="SBQ33" s="79"/>
      <c r="SBR33" s="79"/>
      <c r="SBS33" s="79"/>
      <c r="SBT33" s="79"/>
      <c r="SBU33" s="79"/>
      <c r="SBV33" s="79"/>
      <c r="SBW33" s="79"/>
      <c r="SBX33" s="79"/>
      <c r="SBY33" s="79"/>
      <c r="SBZ33" s="79"/>
      <c r="SCA33" s="79"/>
      <c r="SCB33" s="79"/>
      <c r="SCC33" s="79"/>
      <c r="SCD33" s="79"/>
      <c r="SCE33" s="79"/>
      <c r="SCF33" s="79"/>
      <c r="SCG33" s="79"/>
      <c r="SCH33" s="79"/>
      <c r="SCI33" s="79"/>
      <c r="SCJ33" s="79"/>
      <c r="SCK33" s="79"/>
      <c r="SCL33" s="79"/>
      <c r="SCM33" s="79"/>
      <c r="SCN33" s="79"/>
      <c r="SCO33" s="79"/>
      <c r="SCP33" s="79"/>
      <c r="SCQ33" s="79"/>
      <c r="SCR33" s="79"/>
      <c r="SCS33" s="79"/>
      <c r="SCT33" s="79"/>
      <c r="SCU33" s="79"/>
      <c r="SCV33" s="79"/>
      <c r="SCW33" s="79"/>
      <c r="SCX33" s="79"/>
      <c r="SCY33" s="79"/>
      <c r="SCZ33" s="79"/>
      <c r="SDA33" s="79"/>
      <c r="SDB33" s="79"/>
      <c r="SDC33" s="79"/>
      <c r="SDD33" s="79"/>
      <c r="SDE33" s="79"/>
      <c r="SDF33" s="79"/>
      <c r="SDG33" s="79"/>
      <c r="SDH33" s="79"/>
      <c r="SDI33" s="79"/>
      <c r="SDJ33" s="79"/>
      <c r="SDK33" s="79"/>
      <c r="SDL33" s="79"/>
      <c r="SDM33" s="79"/>
      <c r="SDN33" s="79"/>
      <c r="SDO33" s="79"/>
      <c r="SDP33" s="79"/>
      <c r="SDQ33" s="79"/>
      <c r="SDR33" s="79"/>
      <c r="SDS33" s="79"/>
      <c r="SDT33" s="79"/>
      <c r="SDU33" s="79"/>
      <c r="SDV33" s="79"/>
      <c r="SDW33" s="79"/>
      <c r="SDX33" s="79"/>
      <c r="SDY33" s="79"/>
      <c r="SDZ33" s="79"/>
      <c r="SEA33" s="79"/>
      <c r="SEB33" s="79"/>
      <c r="SEC33" s="79"/>
      <c r="SED33" s="79"/>
      <c r="SEE33" s="79"/>
      <c r="SEF33" s="79"/>
      <c r="SEG33" s="79"/>
      <c r="SEH33" s="79"/>
      <c r="SEI33" s="79"/>
      <c r="SEJ33" s="79"/>
      <c r="SEK33" s="79"/>
      <c r="SEL33" s="79"/>
      <c r="SEM33" s="79"/>
      <c r="SEN33" s="79"/>
      <c r="SEO33" s="79"/>
      <c r="SEP33" s="79"/>
      <c r="SEQ33" s="79"/>
      <c r="SER33" s="79"/>
      <c r="SES33" s="79"/>
      <c r="SET33" s="79"/>
      <c r="SEU33" s="79"/>
      <c r="SEV33" s="79"/>
      <c r="SEW33" s="79"/>
      <c r="SEX33" s="79"/>
      <c r="SEY33" s="79"/>
      <c r="SEZ33" s="79"/>
      <c r="SFA33" s="79"/>
      <c r="SFB33" s="79"/>
      <c r="SFC33" s="79"/>
      <c r="SFD33" s="79"/>
      <c r="SFE33" s="79"/>
      <c r="SFF33" s="79"/>
      <c r="SFG33" s="79"/>
      <c r="SFH33" s="79"/>
      <c r="SFI33" s="79"/>
      <c r="SFJ33" s="79"/>
      <c r="SFK33" s="79"/>
      <c r="SFL33" s="79"/>
      <c r="SFM33" s="79"/>
      <c r="SFN33" s="79"/>
      <c r="SFO33" s="79"/>
      <c r="SFP33" s="79"/>
      <c r="SFQ33" s="79"/>
      <c r="SFR33" s="79"/>
      <c r="SFS33" s="79"/>
      <c r="SFT33" s="79"/>
      <c r="SFU33" s="79"/>
      <c r="SFV33" s="79"/>
      <c r="SFW33" s="79"/>
      <c r="SFX33" s="79"/>
      <c r="SFY33" s="79"/>
      <c r="SFZ33" s="79"/>
      <c r="SGA33" s="79"/>
      <c r="SGB33" s="79"/>
      <c r="SGC33" s="79"/>
      <c r="SGD33" s="79"/>
      <c r="SGE33" s="79"/>
      <c r="SGF33" s="79"/>
      <c r="SGG33" s="79"/>
      <c r="SGH33" s="79"/>
      <c r="SGI33" s="79"/>
      <c r="SGJ33" s="79"/>
      <c r="SGK33" s="79"/>
      <c r="SGL33" s="79"/>
      <c r="SGM33" s="79"/>
      <c r="SGN33" s="79"/>
      <c r="SGO33" s="79"/>
      <c r="SGP33" s="79"/>
      <c r="SGQ33" s="79"/>
      <c r="SGR33" s="79"/>
      <c r="SGS33" s="79"/>
      <c r="SGT33" s="79"/>
      <c r="SGU33" s="79"/>
      <c r="SGV33" s="79"/>
      <c r="SGW33" s="79"/>
      <c r="SGX33" s="79"/>
      <c r="SGY33" s="79"/>
      <c r="SGZ33" s="79"/>
      <c r="SHA33" s="79"/>
      <c r="SHB33" s="79"/>
      <c r="SHC33" s="79"/>
      <c r="SHD33" s="79"/>
      <c r="SHE33" s="79"/>
      <c r="SHF33" s="79"/>
      <c r="SHG33" s="79"/>
      <c r="SHH33" s="79"/>
      <c r="SHI33" s="79"/>
      <c r="SHJ33" s="79"/>
      <c r="SHK33" s="79"/>
      <c r="SHL33" s="79"/>
      <c r="SHM33" s="79"/>
      <c r="SHN33" s="79"/>
      <c r="SHO33" s="79"/>
      <c r="SHP33" s="79"/>
      <c r="SHQ33" s="79"/>
      <c r="SHR33" s="79"/>
      <c r="SHS33" s="79"/>
      <c r="SHT33" s="79"/>
      <c r="SHU33" s="79"/>
      <c r="SHV33" s="79"/>
      <c r="SHW33" s="79"/>
      <c r="SHX33" s="79"/>
      <c r="SHY33" s="79"/>
      <c r="SHZ33" s="79"/>
      <c r="SIA33" s="79"/>
      <c r="SIB33" s="79"/>
      <c r="SIC33" s="79"/>
      <c r="SID33" s="79"/>
      <c r="SIE33" s="79"/>
      <c r="SIF33" s="79"/>
      <c r="SIG33" s="79"/>
      <c r="SIH33" s="79"/>
      <c r="SII33" s="79"/>
      <c r="SIJ33" s="79"/>
      <c r="SIK33" s="79"/>
      <c r="SIL33" s="79"/>
      <c r="SIM33" s="79"/>
      <c r="SIN33" s="79"/>
      <c r="SIO33" s="79"/>
      <c r="SIP33" s="79"/>
      <c r="SIQ33" s="79"/>
      <c r="SIR33" s="79"/>
      <c r="SIS33" s="79"/>
      <c r="SIT33" s="79"/>
      <c r="SIU33" s="79"/>
      <c r="SIV33" s="79"/>
      <c r="SIW33" s="79"/>
      <c r="SIX33" s="79"/>
      <c r="SIY33" s="79"/>
      <c r="SIZ33" s="79"/>
      <c r="SJA33" s="79"/>
      <c r="SJB33" s="79"/>
      <c r="SJC33" s="79"/>
      <c r="SJD33" s="79"/>
      <c r="SJE33" s="79"/>
      <c r="SJF33" s="79"/>
      <c r="SJG33" s="79"/>
      <c r="SJH33" s="79"/>
      <c r="SJI33" s="79"/>
      <c r="SJJ33" s="79"/>
      <c r="SJK33" s="79"/>
      <c r="SJL33" s="79"/>
      <c r="SJM33" s="79"/>
      <c r="SJN33" s="79"/>
      <c r="SJO33" s="79"/>
      <c r="SJP33" s="79"/>
      <c r="SJQ33" s="79"/>
      <c r="SJR33" s="79"/>
      <c r="SJS33" s="79"/>
      <c r="SJT33" s="79"/>
      <c r="SJU33" s="79"/>
      <c r="SJV33" s="79"/>
      <c r="SJW33" s="79"/>
      <c r="SJX33" s="79"/>
      <c r="SJY33" s="79"/>
      <c r="SJZ33" s="79"/>
      <c r="SKA33" s="79"/>
      <c r="SKB33" s="79"/>
      <c r="SKC33" s="79"/>
      <c r="SKD33" s="79"/>
      <c r="SKE33" s="79"/>
      <c r="SKF33" s="79"/>
      <c r="SKG33" s="79"/>
      <c r="SKH33" s="79"/>
      <c r="SKI33" s="79"/>
      <c r="SKJ33" s="79"/>
      <c r="SKK33" s="79"/>
      <c r="SKL33" s="79"/>
      <c r="SKM33" s="79"/>
      <c r="SKN33" s="79"/>
      <c r="SKO33" s="79"/>
      <c r="SKP33" s="79"/>
      <c r="SKQ33" s="79"/>
      <c r="SKR33" s="79"/>
      <c r="SKS33" s="79"/>
      <c r="SKT33" s="79"/>
      <c r="SKU33" s="79"/>
      <c r="SKV33" s="79"/>
      <c r="SKW33" s="79"/>
      <c r="SKX33" s="79"/>
      <c r="SKY33" s="79"/>
      <c r="SKZ33" s="79"/>
      <c r="SLA33" s="79"/>
      <c r="SLB33" s="79"/>
      <c r="SLC33" s="79"/>
      <c r="SLD33" s="79"/>
      <c r="SLE33" s="79"/>
      <c r="SLF33" s="79"/>
      <c r="SLG33" s="79"/>
      <c r="SLH33" s="79"/>
      <c r="SLI33" s="79"/>
      <c r="SLJ33" s="79"/>
      <c r="SLK33" s="79"/>
      <c r="SLL33" s="79"/>
      <c r="SLM33" s="79"/>
      <c r="SLN33" s="79"/>
      <c r="SLO33" s="79"/>
      <c r="SLP33" s="79"/>
      <c r="SLQ33" s="79"/>
      <c r="SLR33" s="79"/>
      <c r="SLS33" s="79"/>
      <c r="SLT33" s="79"/>
      <c r="SLU33" s="79"/>
      <c r="SLV33" s="79"/>
      <c r="SLW33" s="79"/>
      <c r="SLX33" s="79"/>
      <c r="SLY33" s="79"/>
      <c r="SLZ33" s="79"/>
      <c r="SMA33" s="79"/>
      <c r="SMB33" s="79"/>
      <c r="SMC33" s="79"/>
      <c r="SMD33" s="79"/>
      <c r="SME33" s="79"/>
      <c r="SMF33" s="79"/>
      <c r="SMG33" s="79"/>
      <c r="SMH33" s="79"/>
      <c r="SMI33" s="79"/>
      <c r="SMJ33" s="79"/>
      <c r="SMK33" s="79"/>
      <c r="SML33" s="79"/>
      <c r="SMM33" s="79"/>
      <c r="SMN33" s="79"/>
      <c r="SMO33" s="79"/>
      <c r="SMP33" s="79"/>
      <c r="SMQ33" s="79"/>
      <c r="SMR33" s="79"/>
      <c r="SMS33" s="79"/>
      <c r="SMT33" s="79"/>
      <c r="SMU33" s="79"/>
      <c r="SMV33" s="79"/>
      <c r="SMW33" s="79"/>
      <c r="SMX33" s="79"/>
      <c r="SMY33" s="79"/>
      <c r="SMZ33" s="79"/>
      <c r="SNA33" s="79"/>
      <c r="SNB33" s="79"/>
      <c r="SNC33" s="79"/>
      <c r="SND33" s="79"/>
      <c r="SNE33" s="79"/>
      <c r="SNF33" s="79"/>
      <c r="SNG33" s="79"/>
      <c r="SNH33" s="79"/>
      <c r="SNI33" s="79"/>
      <c r="SNJ33" s="79"/>
      <c r="SNK33" s="79"/>
      <c r="SNL33" s="79"/>
      <c r="SNM33" s="79"/>
      <c r="SNN33" s="79"/>
      <c r="SNO33" s="79"/>
      <c r="SNP33" s="79"/>
      <c r="SNQ33" s="79"/>
      <c r="SNR33" s="79"/>
      <c r="SNS33" s="79"/>
      <c r="SNT33" s="79"/>
      <c r="SNU33" s="79"/>
      <c r="SNV33" s="79"/>
      <c r="SNW33" s="79"/>
      <c r="SNX33" s="79"/>
      <c r="SNY33" s="79"/>
      <c r="SNZ33" s="79"/>
      <c r="SOA33" s="79"/>
      <c r="SOB33" s="79"/>
      <c r="SOC33" s="79"/>
      <c r="SOD33" s="79"/>
      <c r="SOE33" s="79"/>
      <c r="SOF33" s="79"/>
      <c r="SOG33" s="79"/>
      <c r="SOH33" s="79"/>
      <c r="SOI33" s="79"/>
      <c r="SOJ33" s="79"/>
      <c r="SOK33" s="79"/>
      <c r="SOL33" s="79"/>
      <c r="SOM33" s="79"/>
      <c r="SON33" s="79"/>
      <c r="SOO33" s="79"/>
      <c r="SOP33" s="79"/>
      <c r="SOQ33" s="79"/>
      <c r="SOR33" s="79"/>
      <c r="SOS33" s="79"/>
      <c r="SOT33" s="79"/>
      <c r="SOU33" s="79"/>
      <c r="SOV33" s="79"/>
      <c r="SOW33" s="79"/>
      <c r="SOX33" s="79"/>
      <c r="SOY33" s="79"/>
      <c r="SOZ33" s="79"/>
      <c r="SPA33" s="79"/>
      <c r="SPB33" s="79"/>
      <c r="SPC33" s="79"/>
      <c r="SPD33" s="79"/>
      <c r="SPE33" s="79"/>
      <c r="SPF33" s="79"/>
      <c r="SPG33" s="79"/>
      <c r="SPH33" s="79"/>
      <c r="SPI33" s="79"/>
      <c r="SPJ33" s="79"/>
      <c r="SPK33" s="79"/>
      <c r="SPL33" s="79"/>
      <c r="SPM33" s="79"/>
      <c r="SPN33" s="79"/>
      <c r="SPO33" s="79"/>
      <c r="SPP33" s="79"/>
      <c r="SPQ33" s="79"/>
      <c r="SPR33" s="79"/>
      <c r="SPS33" s="79"/>
      <c r="SPT33" s="79"/>
      <c r="SPU33" s="79"/>
      <c r="SPV33" s="79"/>
      <c r="SPW33" s="79"/>
      <c r="SPX33" s="79"/>
      <c r="SPY33" s="79"/>
      <c r="SPZ33" s="79"/>
      <c r="SQA33" s="79"/>
      <c r="SQB33" s="79"/>
      <c r="SQC33" s="79"/>
      <c r="SQD33" s="79"/>
      <c r="SQE33" s="79"/>
      <c r="SQF33" s="79"/>
      <c r="SQG33" s="79"/>
      <c r="SQH33" s="79"/>
      <c r="SQI33" s="79"/>
      <c r="SQJ33" s="79"/>
      <c r="SQK33" s="79"/>
      <c r="SQL33" s="79"/>
      <c r="SQM33" s="79"/>
      <c r="SQN33" s="79"/>
      <c r="SQO33" s="79"/>
      <c r="SQP33" s="79"/>
      <c r="SQQ33" s="79"/>
      <c r="SQR33" s="79"/>
      <c r="SQS33" s="79"/>
      <c r="SQT33" s="79"/>
      <c r="SQU33" s="79"/>
      <c r="SQV33" s="79"/>
      <c r="SQW33" s="79"/>
      <c r="SQX33" s="79"/>
      <c r="SQY33" s="79"/>
      <c r="SQZ33" s="79"/>
      <c r="SRA33" s="79"/>
      <c r="SRB33" s="79"/>
      <c r="SRC33" s="79"/>
      <c r="SRD33" s="79"/>
      <c r="SRE33" s="79"/>
      <c r="SRF33" s="79"/>
      <c r="SRG33" s="79"/>
      <c r="SRH33" s="79"/>
      <c r="SRI33" s="79"/>
      <c r="SRJ33" s="79"/>
      <c r="SRK33" s="79"/>
      <c r="SRL33" s="79"/>
      <c r="SRM33" s="79"/>
      <c r="SRN33" s="79"/>
      <c r="SRO33" s="79"/>
      <c r="SRP33" s="79"/>
      <c r="SRQ33" s="79"/>
      <c r="SRR33" s="79"/>
      <c r="SRS33" s="79"/>
      <c r="SRT33" s="79"/>
      <c r="SRU33" s="79"/>
      <c r="SRV33" s="79"/>
      <c r="SRW33" s="79"/>
      <c r="SRX33" s="79"/>
      <c r="SRY33" s="79"/>
      <c r="SRZ33" s="79"/>
      <c r="SSA33" s="79"/>
      <c r="SSB33" s="79"/>
      <c r="SSC33" s="79"/>
      <c r="SSD33" s="79"/>
      <c r="SSE33" s="79"/>
      <c r="SSF33" s="79"/>
      <c r="SSG33" s="79"/>
      <c r="SSH33" s="79"/>
      <c r="SSI33" s="79"/>
      <c r="SSJ33" s="79"/>
      <c r="SSK33" s="79"/>
      <c r="SSL33" s="79"/>
      <c r="SSM33" s="79"/>
      <c r="SSN33" s="79"/>
      <c r="SSO33" s="79"/>
      <c r="SSP33" s="79"/>
      <c r="SSQ33" s="79"/>
      <c r="SSR33" s="79"/>
      <c r="SSS33" s="79"/>
      <c r="SST33" s="79"/>
      <c r="SSU33" s="79"/>
      <c r="SSV33" s="79"/>
      <c r="SSW33" s="79"/>
      <c r="SSX33" s="79"/>
      <c r="SSY33" s="79"/>
      <c r="SSZ33" s="79"/>
      <c r="STA33" s="79"/>
      <c r="STB33" s="79"/>
      <c r="STC33" s="79"/>
      <c r="STD33" s="79"/>
      <c r="STE33" s="79"/>
      <c r="STF33" s="79"/>
      <c r="STG33" s="79"/>
      <c r="STH33" s="79"/>
      <c r="STI33" s="79"/>
      <c r="STJ33" s="79"/>
      <c r="STK33" s="79"/>
      <c r="STL33" s="79"/>
      <c r="STM33" s="79"/>
      <c r="STN33" s="79"/>
      <c r="STO33" s="79"/>
      <c r="STP33" s="79"/>
      <c r="STQ33" s="79"/>
      <c r="STR33" s="79"/>
      <c r="STS33" s="79"/>
      <c r="STT33" s="79"/>
      <c r="STU33" s="79"/>
      <c r="STV33" s="79"/>
      <c r="STW33" s="79"/>
      <c r="STX33" s="79"/>
      <c r="STY33" s="79"/>
      <c r="STZ33" s="79"/>
      <c r="SUA33" s="79"/>
      <c r="SUB33" s="79"/>
      <c r="SUC33" s="79"/>
      <c r="SUD33" s="79"/>
      <c r="SUE33" s="79"/>
      <c r="SUF33" s="79"/>
      <c r="SUG33" s="79"/>
      <c r="SUH33" s="79"/>
      <c r="SUI33" s="79"/>
      <c r="SUJ33" s="79"/>
      <c r="SUK33" s="79"/>
      <c r="SUL33" s="79"/>
      <c r="SUM33" s="79"/>
      <c r="SUN33" s="79"/>
      <c r="SUO33" s="79"/>
      <c r="SUP33" s="79"/>
      <c r="SUQ33" s="79"/>
      <c r="SUR33" s="79"/>
      <c r="SUS33" s="79"/>
      <c r="SUT33" s="79"/>
      <c r="SUU33" s="79"/>
      <c r="SUV33" s="79"/>
      <c r="SUW33" s="79"/>
      <c r="SUX33" s="79"/>
      <c r="SUY33" s="79"/>
      <c r="SUZ33" s="79"/>
      <c r="SVA33" s="79"/>
      <c r="SVB33" s="79"/>
      <c r="SVC33" s="79"/>
      <c r="SVD33" s="79"/>
      <c r="SVE33" s="79"/>
      <c r="SVF33" s="79"/>
      <c r="SVG33" s="79"/>
      <c r="SVH33" s="79"/>
      <c r="SVI33" s="79"/>
      <c r="SVJ33" s="79"/>
      <c r="SVK33" s="79"/>
      <c r="SVL33" s="79"/>
      <c r="SVM33" s="79"/>
      <c r="SVN33" s="79"/>
      <c r="SVO33" s="79"/>
      <c r="SVP33" s="79"/>
      <c r="SVQ33" s="79"/>
      <c r="SVR33" s="79"/>
      <c r="SVS33" s="79"/>
      <c r="SVT33" s="79"/>
      <c r="SVU33" s="79"/>
      <c r="SVV33" s="79"/>
      <c r="SVW33" s="79"/>
      <c r="SVX33" s="79"/>
      <c r="SVY33" s="79"/>
      <c r="SVZ33" s="79"/>
      <c r="SWA33" s="79"/>
      <c r="SWB33" s="79"/>
      <c r="SWC33" s="79"/>
      <c r="SWD33" s="79"/>
      <c r="SWE33" s="79"/>
      <c r="SWF33" s="79"/>
      <c r="SWG33" s="79"/>
      <c r="SWH33" s="79"/>
      <c r="SWI33" s="79"/>
      <c r="SWJ33" s="79"/>
      <c r="SWK33" s="79"/>
      <c r="SWL33" s="79"/>
      <c r="SWM33" s="79"/>
      <c r="SWN33" s="79"/>
      <c r="SWO33" s="79"/>
      <c r="SWP33" s="79"/>
      <c r="SWQ33" s="79"/>
      <c r="SWR33" s="79"/>
      <c r="SWS33" s="79"/>
      <c r="SWT33" s="79"/>
      <c r="SWU33" s="79"/>
      <c r="SWV33" s="79"/>
      <c r="SWW33" s="79"/>
      <c r="SWX33" s="79"/>
      <c r="SWY33" s="79"/>
      <c r="SWZ33" s="79"/>
      <c r="SXA33" s="79"/>
      <c r="SXB33" s="79"/>
      <c r="SXC33" s="79"/>
      <c r="SXD33" s="79"/>
      <c r="SXE33" s="79"/>
      <c r="SXF33" s="79"/>
      <c r="SXG33" s="79"/>
      <c r="SXH33" s="79"/>
      <c r="SXI33" s="79"/>
      <c r="SXJ33" s="79"/>
      <c r="SXK33" s="79"/>
      <c r="SXL33" s="79"/>
      <c r="SXM33" s="79"/>
      <c r="SXN33" s="79"/>
      <c r="SXO33" s="79"/>
      <c r="SXP33" s="79"/>
      <c r="SXQ33" s="79"/>
      <c r="SXR33" s="79"/>
      <c r="SXS33" s="79"/>
      <c r="SXT33" s="79"/>
      <c r="SXU33" s="79"/>
      <c r="SXV33" s="79"/>
      <c r="SXW33" s="79"/>
      <c r="SXX33" s="79"/>
      <c r="SXY33" s="79"/>
      <c r="SXZ33" s="79"/>
      <c r="SYA33" s="79"/>
      <c r="SYB33" s="79"/>
      <c r="SYC33" s="79"/>
      <c r="SYD33" s="79"/>
      <c r="SYE33" s="79"/>
      <c r="SYF33" s="79"/>
      <c r="SYG33" s="79"/>
      <c r="SYH33" s="79"/>
      <c r="SYI33" s="79"/>
      <c r="SYJ33" s="79"/>
      <c r="SYK33" s="79"/>
      <c r="SYL33" s="79"/>
      <c r="SYM33" s="79"/>
      <c r="SYN33" s="79"/>
      <c r="SYO33" s="79"/>
      <c r="SYP33" s="79"/>
      <c r="SYQ33" s="79"/>
      <c r="SYR33" s="79"/>
      <c r="SYS33" s="79"/>
      <c r="SYT33" s="79"/>
      <c r="SYU33" s="79"/>
      <c r="SYV33" s="79"/>
      <c r="SYW33" s="79"/>
      <c r="SYX33" s="79"/>
      <c r="SYY33" s="79"/>
      <c r="SYZ33" s="79"/>
      <c r="SZA33" s="79"/>
      <c r="SZB33" s="79"/>
      <c r="SZC33" s="79"/>
      <c r="SZD33" s="79"/>
      <c r="SZE33" s="79"/>
      <c r="SZF33" s="79"/>
      <c r="SZG33" s="79"/>
      <c r="SZH33" s="79"/>
      <c r="SZI33" s="79"/>
      <c r="SZJ33" s="79"/>
      <c r="SZK33" s="79"/>
      <c r="SZL33" s="79"/>
      <c r="SZM33" s="79"/>
      <c r="SZN33" s="79"/>
      <c r="SZO33" s="79"/>
      <c r="SZP33" s="79"/>
      <c r="SZQ33" s="79"/>
      <c r="SZR33" s="79"/>
      <c r="SZS33" s="79"/>
      <c r="SZT33" s="79"/>
      <c r="SZU33" s="79"/>
      <c r="SZV33" s="79"/>
      <c r="SZW33" s="79"/>
      <c r="SZX33" s="79"/>
      <c r="SZY33" s="79"/>
      <c r="SZZ33" s="79"/>
      <c r="TAA33" s="79"/>
      <c r="TAB33" s="79"/>
      <c r="TAC33" s="79"/>
      <c r="TAD33" s="79"/>
      <c r="TAE33" s="79"/>
      <c r="TAF33" s="79"/>
      <c r="TAG33" s="79"/>
      <c r="TAH33" s="79"/>
      <c r="TAI33" s="79"/>
      <c r="TAJ33" s="79"/>
      <c r="TAK33" s="79"/>
      <c r="TAL33" s="79"/>
      <c r="TAM33" s="79"/>
      <c r="TAN33" s="79"/>
      <c r="TAO33" s="79"/>
      <c r="TAP33" s="79"/>
      <c r="TAQ33" s="79"/>
      <c r="TAR33" s="79"/>
      <c r="TAS33" s="79"/>
      <c r="TAT33" s="79"/>
      <c r="TAU33" s="79"/>
      <c r="TAV33" s="79"/>
      <c r="TAW33" s="79"/>
      <c r="TAX33" s="79"/>
      <c r="TAY33" s="79"/>
      <c r="TAZ33" s="79"/>
      <c r="TBA33" s="79"/>
      <c r="TBB33" s="79"/>
      <c r="TBC33" s="79"/>
      <c r="TBD33" s="79"/>
      <c r="TBE33" s="79"/>
      <c r="TBF33" s="79"/>
      <c r="TBG33" s="79"/>
      <c r="TBH33" s="79"/>
      <c r="TBI33" s="79"/>
      <c r="TBJ33" s="79"/>
      <c r="TBK33" s="79"/>
      <c r="TBL33" s="79"/>
      <c r="TBM33" s="79"/>
      <c r="TBN33" s="79"/>
      <c r="TBO33" s="79"/>
      <c r="TBP33" s="79"/>
      <c r="TBQ33" s="79"/>
      <c r="TBR33" s="79"/>
      <c r="TBS33" s="79"/>
      <c r="TBT33" s="79"/>
      <c r="TBU33" s="79"/>
      <c r="TBV33" s="79"/>
      <c r="TBW33" s="79"/>
      <c r="TBX33" s="79"/>
      <c r="TBY33" s="79"/>
      <c r="TBZ33" s="79"/>
      <c r="TCA33" s="79"/>
      <c r="TCB33" s="79"/>
      <c r="TCC33" s="79"/>
      <c r="TCD33" s="79"/>
      <c r="TCE33" s="79"/>
      <c r="TCF33" s="79"/>
      <c r="TCG33" s="79"/>
      <c r="TCH33" s="79"/>
      <c r="TCI33" s="79"/>
      <c r="TCJ33" s="79"/>
      <c r="TCK33" s="79"/>
      <c r="TCL33" s="79"/>
      <c r="TCM33" s="79"/>
      <c r="TCN33" s="79"/>
      <c r="TCO33" s="79"/>
      <c r="TCP33" s="79"/>
      <c r="TCQ33" s="79"/>
      <c r="TCR33" s="79"/>
      <c r="TCS33" s="79"/>
      <c r="TCT33" s="79"/>
      <c r="TCU33" s="79"/>
      <c r="TCV33" s="79"/>
      <c r="TCW33" s="79"/>
      <c r="TCX33" s="79"/>
      <c r="TCY33" s="79"/>
      <c r="TCZ33" s="79"/>
      <c r="TDA33" s="79"/>
      <c r="TDB33" s="79"/>
      <c r="TDC33" s="79"/>
      <c r="TDD33" s="79"/>
      <c r="TDE33" s="79"/>
      <c r="TDF33" s="79"/>
      <c r="TDG33" s="79"/>
      <c r="TDH33" s="79"/>
      <c r="TDI33" s="79"/>
      <c r="TDJ33" s="79"/>
      <c r="TDK33" s="79"/>
      <c r="TDL33" s="79"/>
      <c r="TDM33" s="79"/>
      <c r="TDN33" s="79"/>
      <c r="TDO33" s="79"/>
      <c r="TDP33" s="79"/>
      <c r="TDQ33" s="79"/>
      <c r="TDR33" s="79"/>
      <c r="TDS33" s="79"/>
      <c r="TDT33" s="79"/>
      <c r="TDU33" s="79"/>
      <c r="TDV33" s="79"/>
      <c r="TDW33" s="79"/>
      <c r="TDX33" s="79"/>
      <c r="TDY33" s="79"/>
      <c r="TDZ33" s="79"/>
      <c r="TEA33" s="79"/>
      <c r="TEB33" s="79"/>
      <c r="TEC33" s="79"/>
      <c r="TED33" s="79"/>
      <c r="TEE33" s="79"/>
      <c r="TEF33" s="79"/>
      <c r="TEG33" s="79"/>
      <c r="TEH33" s="79"/>
      <c r="TEI33" s="79"/>
      <c r="TEJ33" s="79"/>
      <c r="TEK33" s="79"/>
      <c r="TEL33" s="79"/>
      <c r="TEM33" s="79"/>
      <c r="TEN33" s="79"/>
      <c r="TEO33" s="79"/>
      <c r="TEP33" s="79"/>
      <c r="TEQ33" s="79"/>
      <c r="TER33" s="79"/>
      <c r="TES33" s="79"/>
      <c r="TET33" s="79"/>
      <c r="TEU33" s="79"/>
      <c r="TEV33" s="79"/>
      <c r="TEW33" s="79"/>
      <c r="TEX33" s="79"/>
      <c r="TEY33" s="79"/>
      <c r="TEZ33" s="79"/>
      <c r="TFA33" s="79"/>
      <c r="TFB33" s="79"/>
      <c r="TFC33" s="79"/>
      <c r="TFD33" s="79"/>
      <c r="TFE33" s="79"/>
      <c r="TFF33" s="79"/>
      <c r="TFG33" s="79"/>
      <c r="TFH33" s="79"/>
      <c r="TFI33" s="79"/>
      <c r="TFJ33" s="79"/>
      <c r="TFK33" s="79"/>
      <c r="TFL33" s="79"/>
      <c r="TFM33" s="79"/>
      <c r="TFN33" s="79"/>
      <c r="TFO33" s="79"/>
      <c r="TFP33" s="79"/>
      <c r="TFQ33" s="79"/>
      <c r="TFR33" s="79"/>
      <c r="TFS33" s="79"/>
      <c r="TFT33" s="79"/>
      <c r="TFU33" s="79"/>
      <c r="TFV33" s="79"/>
      <c r="TFW33" s="79"/>
      <c r="TFX33" s="79"/>
      <c r="TFY33" s="79"/>
      <c r="TFZ33" s="79"/>
      <c r="TGA33" s="79"/>
      <c r="TGB33" s="79"/>
      <c r="TGC33" s="79"/>
      <c r="TGD33" s="79"/>
      <c r="TGE33" s="79"/>
      <c r="TGF33" s="79"/>
      <c r="TGG33" s="79"/>
      <c r="TGH33" s="79"/>
      <c r="TGI33" s="79"/>
      <c r="TGJ33" s="79"/>
      <c r="TGK33" s="79"/>
      <c r="TGL33" s="79"/>
      <c r="TGM33" s="79"/>
      <c r="TGN33" s="79"/>
      <c r="TGO33" s="79"/>
      <c r="TGP33" s="79"/>
      <c r="TGQ33" s="79"/>
      <c r="TGR33" s="79"/>
      <c r="TGS33" s="79"/>
      <c r="TGT33" s="79"/>
      <c r="TGU33" s="79"/>
      <c r="TGV33" s="79"/>
      <c r="TGW33" s="79"/>
      <c r="TGX33" s="79"/>
      <c r="TGY33" s="79"/>
      <c r="TGZ33" s="79"/>
      <c r="THA33" s="79"/>
      <c r="THB33" s="79"/>
      <c r="THC33" s="79"/>
      <c r="THD33" s="79"/>
      <c r="THE33" s="79"/>
      <c r="THF33" s="79"/>
      <c r="THG33" s="79"/>
      <c r="THH33" s="79"/>
      <c r="THI33" s="79"/>
      <c r="THJ33" s="79"/>
      <c r="THK33" s="79"/>
      <c r="THL33" s="79"/>
      <c r="THM33" s="79"/>
      <c r="THN33" s="79"/>
      <c r="THO33" s="79"/>
      <c r="THP33" s="79"/>
      <c r="THQ33" s="79"/>
      <c r="THR33" s="79"/>
      <c r="THS33" s="79"/>
      <c r="THT33" s="79"/>
      <c r="THU33" s="79"/>
      <c r="THV33" s="79"/>
      <c r="THW33" s="79"/>
      <c r="THX33" s="79"/>
      <c r="THY33" s="79"/>
      <c r="THZ33" s="79"/>
      <c r="TIA33" s="79"/>
      <c r="TIB33" s="79"/>
      <c r="TIC33" s="79"/>
      <c r="TID33" s="79"/>
      <c r="TIE33" s="79"/>
      <c r="TIF33" s="79"/>
      <c r="TIG33" s="79"/>
      <c r="TIH33" s="79"/>
      <c r="TII33" s="79"/>
      <c r="TIJ33" s="79"/>
      <c r="TIK33" s="79"/>
      <c r="TIL33" s="79"/>
      <c r="TIM33" s="79"/>
      <c r="TIN33" s="79"/>
      <c r="TIO33" s="79"/>
      <c r="TIP33" s="79"/>
      <c r="TIQ33" s="79"/>
      <c r="TIR33" s="79"/>
      <c r="TIS33" s="79"/>
      <c r="TIT33" s="79"/>
      <c r="TIU33" s="79"/>
      <c r="TIV33" s="79"/>
      <c r="TIW33" s="79"/>
      <c r="TIX33" s="79"/>
      <c r="TIY33" s="79"/>
      <c r="TIZ33" s="79"/>
      <c r="TJA33" s="79"/>
      <c r="TJB33" s="79"/>
      <c r="TJC33" s="79"/>
      <c r="TJD33" s="79"/>
      <c r="TJE33" s="79"/>
      <c r="TJF33" s="79"/>
      <c r="TJG33" s="79"/>
      <c r="TJH33" s="79"/>
      <c r="TJI33" s="79"/>
      <c r="TJJ33" s="79"/>
      <c r="TJK33" s="79"/>
      <c r="TJL33" s="79"/>
      <c r="TJM33" s="79"/>
      <c r="TJN33" s="79"/>
      <c r="TJO33" s="79"/>
      <c r="TJP33" s="79"/>
      <c r="TJQ33" s="79"/>
      <c r="TJR33" s="79"/>
      <c r="TJS33" s="79"/>
      <c r="TJT33" s="79"/>
      <c r="TJU33" s="79"/>
      <c r="TJV33" s="79"/>
      <c r="TJW33" s="79"/>
      <c r="TJX33" s="79"/>
      <c r="TJY33" s="79"/>
      <c r="TJZ33" s="79"/>
      <c r="TKA33" s="79"/>
      <c r="TKB33" s="79"/>
      <c r="TKC33" s="79"/>
      <c r="TKD33" s="79"/>
      <c r="TKE33" s="79"/>
      <c r="TKF33" s="79"/>
      <c r="TKG33" s="79"/>
      <c r="TKH33" s="79"/>
      <c r="TKI33" s="79"/>
      <c r="TKJ33" s="79"/>
      <c r="TKK33" s="79"/>
      <c r="TKL33" s="79"/>
      <c r="TKM33" s="79"/>
      <c r="TKN33" s="79"/>
      <c r="TKO33" s="79"/>
      <c r="TKP33" s="79"/>
      <c r="TKQ33" s="79"/>
      <c r="TKR33" s="79"/>
      <c r="TKS33" s="79"/>
      <c r="TKT33" s="79"/>
      <c r="TKU33" s="79"/>
      <c r="TKV33" s="79"/>
      <c r="TKW33" s="79"/>
      <c r="TKX33" s="79"/>
      <c r="TKY33" s="79"/>
      <c r="TKZ33" s="79"/>
      <c r="TLA33" s="79"/>
      <c r="TLB33" s="79"/>
      <c r="TLC33" s="79"/>
      <c r="TLD33" s="79"/>
      <c r="TLE33" s="79"/>
      <c r="TLF33" s="79"/>
      <c r="TLG33" s="79"/>
      <c r="TLH33" s="79"/>
      <c r="TLI33" s="79"/>
      <c r="TLJ33" s="79"/>
      <c r="TLK33" s="79"/>
      <c r="TLL33" s="79"/>
      <c r="TLM33" s="79"/>
      <c r="TLN33" s="79"/>
      <c r="TLO33" s="79"/>
      <c r="TLP33" s="79"/>
      <c r="TLQ33" s="79"/>
      <c r="TLR33" s="79"/>
      <c r="TLS33" s="79"/>
      <c r="TLT33" s="79"/>
      <c r="TLU33" s="79"/>
      <c r="TLV33" s="79"/>
      <c r="TLW33" s="79"/>
      <c r="TLX33" s="79"/>
      <c r="TLY33" s="79"/>
      <c r="TLZ33" s="79"/>
      <c r="TMA33" s="79"/>
      <c r="TMB33" s="79"/>
      <c r="TMC33" s="79"/>
      <c r="TMD33" s="79"/>
      <c r="TME33" s="79"/>
      <c r="TMF33" s="79"/>
      <c r="TMG33" s="79"/>
      <c r="TMH33" s="79"/>
      <c r="TMI33" s="79"/>
      <c r="TMJ33" s="79"/>
      <c r="TMK33" s="79"/>
      <c r="TML33" s="79"/>
      <c r="TMM33" s="79"/>
      <c r="TMN33" s="79"/>
      <c r="TMO33" s="79"/>
      <c r="TMP33" s="79"/>
      <c r="TMQ33" s="79"/>
      <c r="TMR33" s="79"/>
      <c r="TMS33" s="79"/>
      <c r="TMT33" s="79"/>
      <c r="TMU33" s="79"/>
      <c r="TMV33" s="79"/>
      <c r="TMW33" s="79"/>
      <c r="TMX33" s="79"/>
      <c r="TMY33" s="79"/>
      <c r="TMZ33" s="79"/>
      <c r="TNA33" s="79"/>
      <c r="TNB33" s="79"/>
      <c r="TNC33" s="79"/>
      <c r="TND33" s="79"/>
      <c r="TNE33" s="79"/>
      <c r="TNF33" s="79"/>
      <c r="TNG33" s="79"/>
      <c r="TNH33" s="79"/>
      <c r="TNI33" s="79"/>
      <c r="TNJ33" s="79"/>
      <c r="TNK33" s="79"/>
      <c r="TNL33" s="79"/>
      <c r="TNM33" s="79"/>
      <c r="TNN33" s="79"/>
      <c r="TNO33" s="79"/>
      <c r="TNP33" s="79"/>
      <c r="TNQ33" s="79"/>
      <c r="TNR33" s="79"/>
      <c r="TNS33" s="79"/>
      <c r="TNT33" s="79"/>
      <c r="TNU33" s="79"/>
      <c r="TNV33" s="79"/>
      <c r="TNW33" s="79"/>
      <c r="TNX33" s="79"/>
      <c r="TNY33" s="79"/>
      <c r="TNZ33" s="79"/>
      <c r="TOA33" s="79"/>
      <c r="TOB33" s="79"/>
      <c r="TOC33" s="79"/>
      <c r="TOD33" s="79"/>
      <c r="TOE33" s="79"/>
      <c r="TOF33" s="79"/>
      <c r="TOG33" s="79"/>
      <c r="TOH33" s="79"/>
      <c r="TOI33" s="79"/>
      <c r="TOJ33" s="79"/>
      <c r="TOK33" s="79"/>
      <c r="TOL33" s="79"/>
      <c r="TOM33" s="79"/>
      <c r="TON33" s="79"/>
      <c r="TOO33" s="79"/>
      <c r="TOP33" s="79"/>
      <c r="TOQ33" s="79"/>
      <c r="TOR33" s="79"/>
      <c r="TOS33" s="79"/>
      <c r="TOT33" s="79"/>
      <c r="TOU33" s="79"/>
      <c r="TOV33" s="79"/>
      <c r="TOW33" s="79"/>
      <c r="TOX33" s="79"/>
      <c r="TOY33" s="79"/>
      <c r="TOZ33" s="79"/>
      <c r="TPA33" s="79"/>
      <c r="TPB33" s="79"/>
      <c r="TPC33" s="79"/>
      <c r="TPD33" s="79"/>
      <c r="TPE33" s="79"/>
      <c r="TPF33" s="79"/>
      <c r="TPG33" s="79"/>
      <c r="TPH33" s="79"/>
      <c r="TPI33" s="79"/>
      <c r="TPJ33" s="79"/>
      <c r="TPK33" s="79"/>
      <c r="TPL33" s="79"/>
      <c r="TPM33" s="79"/>
      <c r="TPN33" s="79"/>
      <c r="TPO33" s="79"/>
      <c r="TPP33" s="79"/>
      <c r="TPQ33" s="79"/>
      <c r="TPR33" s="79"/>
      <c r="TPS33" s="79"/>
      <c r="TPT33" s="79"/>
      <c r="TPU33" s="79"/>
      <c r="TPV33" s="79"/>
      <c r="TPW33" s="79"/>
      <c r="TPX33" s="79"/>
      <c r="TPY33" s="79"/>
      <c r="TPZ33" s="79"/>
      <c r="TQA33" s="79"/>
      <c r="TQB33" s="79"/>
      <c r="TQC33" s="79"/>
      <c r="TQD33" s="79"/>
      <c r="TQE33" s="79"/>
      <c r="TQF33" s="79"/>
      <c r="TQG33" s="79"/>
      <c r="TQH33" s="79"/>
      <c r="TQI33" s="79"/>
      <c r="TQJ33" s="79"/>
      <c r="TQK33" s="79"/>
      <c r="TQL33" s="79"/>
      <c r="TQM33" s="79"/>
      <c r="TQN33" s="79"/>
      <c r="TQO33" s="79"/>
      <c r="TQP33" s="79"/>
      <c r="TQQ33" s="79"/>
      <c r="TQR33" s="79"/>
      <c r="TQS33" s="79"/>
      <c r="TQT33" s="79"/>
      <c r="TQU33" s="79"/>
      <c r="TQV33" s="79"/>
      <c r="TQW33" s="79"/>
      <c r="TQX33" s="79"/>
      <c r="TQY33" s="79"/>
      <c r="TQZ33" s="79"/>
      <c r="TRA33" s="79"/>
      <c r="TRB33" s="79"/>
      <c r="TRC33" s="79"/>
      <c r="TRD33" s="79"/>
      <c r="TRE33" s="79"/>
      <c r="TRF33" s="79"/>
      <c r="TRG33" s="79"/>
      <c r="TRH33" s="79"/>
      <c r="TRI33" s="79"/>
      <c r="TRJ33" s="79"/>
      <c r="TRK33" s="79"/>
      <c r="TRL33" s="79"/>
      <c r="TRM33" s="79"/>
      <c r="TRN33" s="79"/>
      <c r="TRO33" s="79"/>
      <c r="TRP33" s="79"/>
      <c r="TRQ33" s="79"/>
      <c r="TRR33" s="79"/>
      <c r="TRS33" s="79"/>
      <c r="TRT33" s="79"/>
      <c r="TRU33" s="79"/>
      <c r="TRV33" s="79"/>
      <c r="TRW33" s="79"/>
      <c r="TRX33" s="79"/>
      <c r="TRY33" s="79"/>
      <c r="TRZ33" s="79"/>
      <c r="TSA33" s="79"/>
      <c r="TSB33" s="79"/>
      <c r="TSC33" s="79"/>
      <c r="TSD33" s="79"/>
      <c r="TSE33" s="79"/>
      <c r="TSF33" s="79"/>
      <c r="TSG33" s="79"/>
      <c r="TSH33" s="79"/>
      <c r="TSI33" s="79"/>
      <c r="TSJ33" s="79"/>
      <c r="TSK33" s="79"/>
      <c r="TSL33" s="79"/>
      <c r="TSM33" s="79"/>
      <c r="TSN33" s="79"/>
      <c r="TSO33" s="79"/>
      <c r="TSP33" s="79"/>
      <c r="TSQ33" s="79"/>
      <c r="TSR33" s="79"/>
      <c r="TSS33" s="79"/>
      <c r="TST33" s="79"/>
      <c r="TSU33" s="79"/>
      <c r="TSV33" s="79"/>
      <c r="TSW33" s="79"/>
      <c r="TSX33" s="79"/>
      <c r="TSY33" s="79"/>
      <c r="TSZ33" s="79"/>
      <c r="TTA33" s="79"/>
      <c r="TTB33" s="79"/>
      <c r="TTC33" s="79"/>
      <c r="TTD33" s="79"/>
      <c r="TTE33" s="79"/>
      <c r="TTF33" s="79"/>
      <c r="TTG33" s="79"/>
      <c r="TTH33" s="79"/>
      <c r="TTI33" s="79"/>
      <c r="TTJ33" s="79"/>
      <c r="TTK33" s="79"/>
      <c r="TTL33" s="79"/>
      <c r="TTM33" s="79"/>
      <c r="TTN33" s="79"/>
      <c r="TTO33" s="79"/>
      <c r="TTP33" s="79"/>
      <c r="TTQ33" s="79"/>
      <c r="TTR33" s="79"/>
      <c r="TTS33" s="79"/>
      <c r="TTT33" s="79"/>
      <c r="TTU33" s="79"/>
      <c r="TTV33" s="79"/>
      <c r="TTW33" s="79"/>
      <c r="TTX33" s="79"/>
      <c r="TTY33" s="79"/>
      <c r="TTZ33" s="79"/>
      <c r="TUA33" s="79"/>
      <c r="TUB33" s="79"/>
      <c r="TUC33" s="79"/>
      <c r="TUD33" s="79"/>
      <c r="TUE33" s="79"/>
      <c r="TUF33" s="79"/>
      <c r="TUG33" s="79"/>
      <c r="TUH33" s="79"/>
      <c r="TUI33" s="79"/>
      <c r="TUJ33" s="79"/>
      <c r="TUK33" s="79"/>
      <c r="TUL33" s="79"/>
      <c r="TUM33" s="79"/>
      <c r="TUN33" s="79"/>
      <c r="TUO33" s="79"/>
      <c r="TUP33" s="79"/>
      <c r="TUQ33" s="79"/>
      <c r="TUR33" s="79"/>
      <c r="TUS33" s="79"/>
      <c r="TUT33" s="79"/>
      <c r="TUU33" s="79"/>
      <c r="TUV33" s="79"/>
      <c r="TUW33" s="79"/>
      <c r="TUX33" s="79"/>
      <c r="TUY33" s="79"/>
      <c r="TUZ33" s="79"/>
      <c r="TVA33" s="79"/>
      <c r="TVB33" s="79"/>
      <c r="TVC33" s="79"/>
      <c r="TVD33" s="79"/>
      <c r="TVE33" s="79"/>
      <c r="TVF33" s="79"/>
      <c r="TVG33" s="79"/>
      <c r="TVH33" s="79"/>
      <c r="TVI33" s="79"/>
      <c r="TVJ33" s="79"/>
      <c r="TVK33" s="79"/>
      <c r="TVL33" s="79"/>
      <c r="TVM33" s="79"/>
      <c r="TVN33" s="79"/>
      <c r="TVO33" s="79"/>
      <c r="TVP33" s="79"/>
      <c r="TVQ33" s="79"/>
      <c r="TVR33" s="79"/>
      <c r="TVS33" s="79"/>
      <c r="TVT33" s="79"/>
      <c r="TVU33" s="79"/>
      <c r="TVV33" s="79"/>
      <c r="TVW33" s="79"/>
      <c r="TVX33" s="79"/>
      <c r="TVY33" s="79"/>
      <c r="TVZ33" s="79"/>
      <c r="TWA33" s="79"/>
      <c r="TWB33" s="79"/>
      <c r="TWC33" s="79"/>
      <c r="TWD33" s="79"/>
      <c r="TWE33" s="79"/>
      <c r="TWF33" s="79"/>
      <c r="TWG33" s="79"/>
      <c r="TWH33" s="79"/>
      <c r="TWI33" s="79"/>
      <c r="TWJ33" s="79"/>
      <c r="TWK33" s="79"/>
      <c r="TWL33" s="79"/>
      <c r="TWM33" s="79"/>
      <c r="TWN33" s="79"/>
      <c r="TWO33" s="79"/>
      <c r="TWP33" s="79"/>
      <c r="TWQ33" s="79"/>
      <c r="TWR33" s="79"/>
      <c r="TWS33" s="79"/>
      <c r="TWT33" s="79"/>
      <c r="TWU33" s="79"/>
      <c r="TWV33" s="79"/>
      <c r="TWW33" s="79"/>
      <c r="TWX33" s="79"/>
      <c r="TWY33" s="79"/>
      <c r="TWZ33" s="79"/>
      <c r="TXA33" s="79"/>
      <c r="TXB33" s="79"/>
      <c r="TXC33" s="79"/>
      <c r="TXD33" s="79"/>
      <c r="TXE33" s="79"/>
      <c r="TXF33" s="79"/>
      <c r="TXG33" s="79"/>
      <c r="TXH33" s="79"/>
      <c r="TXI33" s="79"/>
      <c r="TXJ33" s="79"/>
      <c r="TXK33" s="79"/>
      <c r="TXL33" s="79"/>
      <c r="TXM33" s="79"/>
      <c r="TXN33" s="79"/>
      <c r="TXO33" s="79"/>
      <c r="TXP33" s="79"/>
      <c r="TXQ33" s="79"/>
      <c r="TXR33" s="79"/>
      <c r="TXS33" s="79"/>
      <c r="TXT33" s="79"/>
      <c r="TXU33" s="79"/>
      <c r="TXV33" s="79"/>
      <c r="TXW33" s="79"/>
      <c r="TXX33" s="79"/>
      <c r="TXY33" s="79"/>
      <c r="TXZ33" s="79"/>
      <c r="TYA33" s="79"/>
      <c r="TYB33" s="79"/>
      <c r="TYC33" s="79"/>
      <c r="TYD33" s="79"/>
      <c r="TYE33" s="79"/>
      <c r="TYF33" s="79"/>
      <c r="TYG33" s="79"/>
      <c r="TYH33" s="79"/>
      <c r="TYI33" s="79"/>
      <c r="TYJ33" s="79"/>
      <c r="TYK33" s="79"/>
      <c r="TYL33" s="79"/>
      <c r="TYM33" s="79"/>
      <c r="TYN33" s="79"/>
      <c r="TYO33" s="79"/>
      <c r="TYP33" s="79"/>
      <c r="TYQ33" s="79"/>
      <c r="TYR33" s="79"/>
      <c r="TYS33" s="79"/>
      <c r="TYT33" s="79"/>
      <c r="TYU33" s="79"/>
      <c r="TYV33" s="79"/>
      <c r="TYW33" s="79"/>
      <c r="TYX33" s="79"/>
      <c r="TYY33" s="79"/>
      <c r="TYZ33" s="79"/>
      <c r="TZA33" s="79"/>
      <c r="TZB33" s="79"/>
      <c r="TZC33" s="79"/>
      <c r="TZD33" s="79"/>
      <c r="TZE33" s="79"/>
      <c r="TZF33" s="79"/>
      <c r="TZG33" s="79"/>
      <c r="TZH33" s="79"/>
      <c r="TZI33" s="79"/>
      <c r="TZJ33" s="79"/>
      <c r="TZK33" s="79"/>
      <c r="TZL33" s="79"/>
      <c r="TZM33" s="79"/>
      <c r="TZN33" s="79"/>
      <c r="TZO33" s="79"/>
      <c r="TZP33" s="79"/>
      <c r="TZQ33" s="79"/>
      <c r="TZR33" s="79"/>
      <c r="TZS33" s="79"/>
      <c r="TZT33" s="79"/>
      <c r="TZU33" s="79"/>
      <c r="TZV33" s="79"/>
      <c r="TZW33" s="79"/>
      <c r="TZX33" s="79"/>
      <c r="TZY33" s="79"/>
      <c r="TZZ33" s="79"/>
      <c r="UAA33" s="79"/>
      <c r="UAB33" s="79"/>
      <c r="UAC33" s="79"/>
      <c r="UAD33" s="79"/>
      <c r="UAE33" s="79"/>
      <c r="UAF33" s="79"/>
      <c r="UAG33" s="79"/>
      <c r="UAH33" s="79"/>
      <c r="UAI33" s="79"/>
      <c r="UAJ33" s="79"/>
      <c r="UAK33" s="79"/>
      <c r="UAL33" s="79"/>
      <c r="UAM33" s="79"/>
      <c r="UAN33" s="79"/>
      <c r="UAO33" s="79"/>
      <c r="UAP33" s="79"/>
      <c r="UAQ33" s="79"/>
      <c r="UAR33" s="79"/>
      <c r="UAS33" s="79"/>
      <c r="UAT33" s="79"/>
      <c r="UAU33" s="79"/>
      <c r="UAV33" s="79"/>
      <c r="UAW33" s="79"/>
      <c r="UAX33" s="79"/>
      <c r="UAY33" s="79"/>
      <c r="UAZ33" s="79"/>
      <c r="UBA33" s="79"/>
      <c r="UBB33" s="79"/>
      <c r="UBC33" s="79"/>
      <c r="UBD33" s="79"/>
      <c r="UBE33" s="79"/>
      <c r="UBF33" s="79"/>
      <c r="UBG33" s="79"/>
      <c r="UBH33" s="79"/>
      <c r="UBI33" s="79"/>
      <c r="UBJ33" s="79"/>
      <c r="UBK33" s="79"/>
      <c r="UBL33" s="79"/>
      <c r="UBM33" s="79"/>
      <c r="UBN33" s="79"/>
      <c r="UBO33" s="79"/>
      <c r="UBP33" s="79"/>
      <c r="UBQ33" s="79"/>
      <c r="UBR33" s="79"/>
      <c r="UBS33" s="79"/>
      <c r="UBT33" s="79"/>
      <c r="UBU33" s="79"/>
      <c r="UBV33" s="79"/>
      <c r="UBW33" s="79"/>
      <c r="UBX33" s="79"/>
      <c r="UBY33" s="79"/>
      <c r="UBZ33" s="79"/>
      <c r="UCA33" s="79"/>
      <c r="UCB33" s="79"/>
      <c r="UCC33" s="79"/>
      <c r="UCD33" s="79"/>
      <c r="UCE33" s="79"/>
      <c r="UCF33" s="79"/>
      <c r="UCG33" s="79"/>
      <c r="UCH33" s="79"/>
      <c r="UCI33" s="79"/>
      <c r="UCJ33" s="79"/>
      <c r="UCK33" s="79"/>
      <c r="UCL33" s="79"/>
      <c r="UCM33" s="79"/>
      <c r="UCN33" s="79"/>
      <c r="UCO33" s="79"/>
      <c r="UCP33" s="79"/>
      <c r="UCQ33" s="79"/>
      <c r="UCR33" s="79"/>
      <c r="UCS33" s="79"/>
      <c r="UCT33" s="79"/>
      <c r="UCU33" s="79"/>
      <c r="UCV33" s="79"/>
      <c r="UCW33" s="79"/>
      <c r="UCX33" s="79"/>
      <c r="UCY33" s="79"/>
      <c r="UCZ33" s="79"/>
      <c r="UDA33" s="79"/>
      <c r="UDB33" s="79"/>
      <c r="UDC33" s="79"/>
      <c r="UDD33" s="79"/>
      <c r="UDE33" s="79"/>
      <c r="UDF33" s="79"/>
      <c r="UDG33" s="79"/>
      <c r="UDH33" s="79"/>
      <c r="UDI33" s="79"/>
      <c r="UDJ33" s="79"/>
      <c r="UDK33" s="79"/>
      <c r="UDL33" s="79"/>
      <c r="UDM33" s="79"/>
      <c r="UDN33" s="79"/>
      <c r="UDO33" s="79"/>
      <c r="UDP33" s="79"/>
      <c r="UDQ33" s="79"/>
      <c r="UDR33" s="79"/>
      <c r="UDS33" s="79"/>
      <c r="UDT33" s="79"/>
      <c r="UDU33" s="79"/>
      <c r="UDV33" s="79"/>
      <c r="UDW33" s="79"/>
      <c r="UDX33" s="79"/>
      <c r="UDY33" s="79"/>
      <c r="UDZ33" s="79"/>
      <c r="UEA33" s="79"/>
      <c r="UEB33" s="79"/>
      <c r="UEC33" s="79"/>
      <c r="UED33" s="79"/>
      <c r="UEE33" s="79"/>
      <c r="UEF33" s="79"/>
      <c r="UEG33" s="79"/>
      <c r="UEH33" s="79"/>
      <c r="UEI33" s="79"/>
      <c r="UEJ33" s="79"/>
      <c r="UEK33" s="79"/>
      <c r="UEL33" s="79"/>
      <c r="UEM33" s="79"/>
      <c r="UEN33" s="79"/>
      <c r="UEO33" s="79"/>
      <c r="UEP33" s="79"/>
      <c r="UEQ33" s="79"/>
      <c r="UER33" s="79"/>
      <c r="UES33" s="79"/>
      <c r="UET33" s="79"/>
      <c r="UEU33" s="79"/>
      <c r="UEV33" s="79"/>
      <c r="UEW33" s="79"/>
      <c r="UEX33" s="79"/>
      <c r="UEY33" s="79"/>
      <c r="UEZ33" s="79"/>
      <c r="UFA33" s="79"/>
      <c r="UFB33" s="79"/>
      <c r="UFC33" s="79"/>
      <c r="UFD33" s="79"/>
      <c r="UFE33" s="79"/>
      <c r="UFF33" s="79"/>
      <c r="UFG33" s="79"/>
      <c r="UFH33" s="79"/>
      <c r="UFI33" s="79"/>
      <c r="UFJ33" s="79"/>
      <c r="UFK33" s="79"/>
      <c r="UFL33" s="79"/>
      <c r="UFM33" s="79"/>
      <c r="UFN33" s="79"/>
      <c r="UFO33" s="79"/>
      <c r="UFP33" s="79"/>
      <c r="UFQ33" s="79"/>
      <c r="UFR33" s="79"/>
      <c r="UFS33" s="79"/>
      <c r="UFT33" s="79"/>
      <c r="UFU33" s="79"/>
      <c r="UFV33" s="79"/>
      <c r="UFW33" s="79"/>
      <c r="UFX33" s="79"/>
      <c r="UFY33" s="79"/>
      <c r="UFZ33" s="79"/>
      <c r="UGA33" s="79"/>
      <c r="UGB33" s="79"/>
      <c r="UGC33" s="79"/>
      <c r="UGD33" s="79"/>
      <c r="UGE33" s="79"/>
      <c r="UGF33" s="79"/>
      <c r="UGG33" s="79"/>
      <c r="UGH33" s="79"/>
      <c r="UGI33" s="79"/>
      <c r="UGJ33" s="79"/>
      <c r="UGK33" s="79"/>
      <c r="UGL33" s="79"/>
      <c r="UGM33" s="79"/>
      <c r="UGN33" s="79"/>
      <c r="UGO33" s="79"/>
      <c r="UGP33" s="79"/>
      <c r="UGQ33" s="79"/>
      <c r="UGR33" s="79"/>
      <c r="UGS33" s="79"/>
      <c r="UGT33" s="79"/>
      <c r="UGU33" s="79"/>
      <c r="UGV33" s="79"/>
      <c r="UGW33" s="79"/>
      <c r="UGX33" s="79"/>
      <c r="UGY33" s="79"/>
      <c r="UGZ33" s="79"/>
      <c r="UHA33" s="79"/>
      <c r="UHB33" s="79"/>
      <c r="UHC33" s="79"/>
      <c r="UHD33" s="79"/>
      <c r="UHE33" s="79"/>
      <c r="UHF33" s="79"/>
      <c r="UHG33" s="79"/>
      <c r="UHH33" s="79"/>
      <c r="UHI33" s="79"/>
      <c r="UHJ33" s="79"/>
      <c r="UHK33" s="79"/>
      <c r="UHL33" s="79"/>
      <c r="UHM33" s="79"/>
      <c r="UHN33" s="79"/>
      <c r="UHO33" s="79"/>
      <c r="UHP33" s="79"/>
      <c r="UHQ33" s="79"/>
      <c r="UHR33" s="79"/>
      <c r="UHS33" s="79"/>
      <c r="UHT33" s="79"/>
      <c r="UHU33" s="79"/>
      <c r="UHV33" s="79"/>
      <c r="UHW33" s="79"/>
      <c r="UHX33" s="79"/>
      <c r="UHY33" s="79"/>
      <c r="UHZ33" s="79"/>
      <c r="UIA33" s="79"/>
      <c r="UIB33" s="79"/>
      <c r="UIC33" s="79"/>
      <c r="UID33" s="79"/>
      <c r="UIE33" s="79"/>
      <c r="UIF33" s="79"/>
      <c r="UIG33" s="79"/>
      <c r="UIH33" s="79"/>
      <c r="UII33" s="79"/>
      <c r="UIJ33" s="79"/>
      <c r="UIK33" s="79"/>
      <c r="UIL33" s="79"/>
      <c r="UIM33" s="79"/>
      <c r="UIN33" s="79"/>
      <c r="UIO33" s="79"/>
      <c r="UIP33" s="79"/>
      <c r="UIQ33" s="79"/>
      <c r="UIR33" s="79"/>
      <c r="UIS33" s="79"/>
      <c r="UIT33" s="79"/>
      <c r="UIU33" s="79"/>
      <c r="UIV33" s="79"/>
      <c r="UIW33" s="79"/>
      <c r="UIX33" s="79"/>
      <c r="UIY33" s="79"/>
      <c r="UIZ33" s="79"/>
      <c r="UJA33" s="79"/>
      <c r="UJB33" s="79"/>
      <c r="UJC33" s="79"/>
      <c r="UJD33" s="79"/>
      <c r="UJE33" s="79"/>
      <c r="UJF33" s="79"/>
      <c r="UJG33" s="79"/>
      <c r="UJH33" s="79"/>
      <c r="UJI33" s="79"/>
      <c r="UJJ33" s="79"/>
      <c r="UJK33" s="79"/>
      <c r="UJL33" s="79"/>
      <c r="UJM33" s="79"/>
      <c r="UJN33" s="79"/>
      <c r="UJO33" s="79"/>
      <c r="UJP33" s="79"/>
      <c r="UJQ33" s="79"/>
      <c r="UJR33" s="79"/>
      <c r="UJS33" s="79"/>
      <c r="UJT33" s="79"/>
      <c r="UJU33" s="79"/>
      <c r="UJV33" s="79"/>
      <c r="UJW33" s="79"/>
      <c r="UJX33" s="79"/>
      <c r="UJY33" s="79"/>
      <c r="UJZ33" s="79"/>
      <c r="UKA33" s="79"/>
      <c r="UKB33" s="79"/>
      <c r="UKC33" s="79"/>
      <c r="UKD33" s="79"/>
      <c r="UKE33" s="79"/>
      <c r="UKF33" s="79"/>
      <c r="UKG33" s="79"/>
      <c r="UKH33" s="79"/>
      <c r="UKI33" s="79"/>
      <c r="UKJ33" s="79"/>
      <c r="UKK33" s="79"/>
      <c r="UKL33" s="79"/>
      <c r="UKM33" s="79"/>
      <c r="UKN33" s="79"/>
      <c r="UKO33" s="79"/>
      <c r="UKP33" s="79"/>
      <c r="UKQ33" s="79"/>
      <c r="UKR33" s="79"/>
      <c r="UKS33" s="79"/>
      <c r="UKT33" s="79"/>
      <c r="UKU33" s="79"/>
      <c r="UKV33" s="79"/>
      <c r="UKW33" s="79"/>
      <c r="UKX33" s="79"/>
      <c r="UKY33" s="79"/>
      <c r="UKZ33" s="79"/>
      <c r="ULA33" s="79"/>
      <c r="ULB33" s="79"/>
      <c r="ULC33" s="79"/>
      <c r="ULD33" s="79"/>
      <c r="ULE33" s="79"/>
      <c r="ULF33" s="79"/>
      <c r="ULG33" s="79"/>
      <c r="ULH33" s="79"/>
      <c r="ULI33" s="79"/>
      <c r="ULJ33" s="79"/>
      <c r="ULK33" s="79"/>
      <c r="ULL33" s="79"/>
      <c r="ULM33" s="79"/>
      <c r="ULN33" s="79"/>
      <c r="ULO33" s="79"/>
      <c r="ULP33" s="79"/>
      <c r="ULQ33" s="79"/>
      <c r="ULR33" s="79"/>
      <c r="ULS33" s="79"/>
      <c r="ULT33" s="79"/>
      <c r="ULU33" s="79"/>
      <c r="ULV33" s="79"/>
      <c r="ULW33" s="79"/>
      <c r="ULX33" s="79"/>
      <c r="ULY33" s="79"/>
      <c r="ULZ33" s="79"/>
      <c r="UMA33" s="79"/>
      <c r="UMB33" s="79"/>
      <c r="UMC33" s="79"/>
      <c r="UMD33" s="79"/>
      <c r="UME33" s="79"/>
      <c r="UMF33" s="79"/>
      <c r="UMG33" s="79"/>
      <c r="UMH33" s="79"/>
      <c r="UMI33" s="79"/>
      <c r="UMJ33" s="79"/>
      <c r="UMK33" s="79"/>
      <c r="UML33" s="79"/>
      <c r="UMM33" s="79"/>
      <c r="UMN33" s="79"/>
      <c r="UMO33" s="79"/>
      <c r="UMP33" s="79"/>
      <c r="UMQ33" s="79"/>
      <c r="UMR33" s="79"/>
      <c r="UMS33" s="79"/>
      <c r="UMT33" s="79"/>
      <c r="UMU33" s="79"/>
      <c r="UMV33" s="79"/>
      <c r="UMW33" s="79"/>
      <c r="UMX33" s="79"/>
      <c r="UMY33" s="79"/>
      <c r="UMZ33" s="79"/>
      <c r="UNA33" s="79"/>
      <c r="UNB33" s="79"/>
      <c r="UNC33" s="79"/>
      <c r="UND33" s="79"/>
      <c r="UNE33" s="79"/>
      <c r="UNF33" s="79"/>
      <c r="UNG33" s="79"/>
      <c r="UNH33" s="79"/>
      <c r="UNI33" s="79"/>
      <c r="UNJ33" s="79"/>
      <c r="UNK33" s="79"/>
      <c r="UNL33" s="79"/>
      <c r="UNM33" s="79"/>
      <c r="UNN33" s="79"/>
      <c r="UNO33" s="79"/>
      <c r="UNP33" s="79"/>
      <c r="UNQ33" s="79"/>
      <c r="UNR33" s="79"/>
      <c r="UNS33" s="79"/>
      <c r="UNT33" s="79"/>
      <c r="UNU33" s="79"/>
      <c r="UNV33" s="79"/>
      <c r="UNW33" s="79"/>
      <c r="UNX33" s="79"/>
      <c r="UNY33" s="79"/>
      <c r="UNZ33" s="79"/>
      <c r="UOA33" s="79"/>
      <c r="UOB33" s="79"/>
      <c r="UOC33" s="79"/>
      <c r="UOD33" s="79"/>
      <c r="UOE33" s="79"/>
      <c r="UOF33" s="79"/>
      <c r="UOG33" s="79"/>
      <c r="UOH33" s="79"/>
      <c r="UOI33" s="79"/>
      <c r="UOJ33" s="79"/>
      <c r="UOK33" s="79"/>
      <c r="UOL33" s="79"/>
      <c r="UOM33" s="79"/>
      <c r="UON33" s="79"/>
      <c r="UOO33" s="79"/>
      <c r="UOP33" s="79"/>
      <c r="UOQ33" s="79"/>
      <c r="UOR33" s="79"/>
      <c r="UOS33" s="79"/>
      <c r="UOT33" s="79"/>
      <c r="UOU33" s="79"/>
      <c r="UOV33" s="79"/>
      <c r="UOW33" s="79"/>
      <c r="UOX33" s="79"/>
      <c r="UOY33" s="79"/>
      <c r="UOZ33" s="79"/>
      <c r="UPA33" s="79"/>
      <c r="UPB33" s="79"/>
      <c r="UPC33" s="79"/>
      <c r="UPD33" s="79"/>
      <c r="UPE33" s="79"/>
      <c r="UPF33" s="79"/>
      <c r="UPG33" s="79"/>
      <c r="UPH33" s="79"/>
      <c r="UPI33" s="79"/>
      <c r="UPJ33" s="79"/>
      <c r="UPK33" s="79"/>
      <c r="UPL33" s="79"/>
      <c r="UPM33" s="79"/>
      <c r="UPN33" s="79"/>
      <c r="UPO33" s="79"/>
      <c r="UPP33" s="79"/>
      <c r="UPQ33" s="79"/>
      <c r="UPR33" s="79"/>
      <c r="UPS33" s="79"/>
      <c r="UPT33" s="79"/>
      <c r="UPU33" s="79"/>
      <c r="UPV33" s="79"/>
      <c r="UPW33" s="79"/>
      <c r="UPX33" s="79"/>
      <c r="UPY33" s="79"/>
      <c r="UPZ33" s="79"/>
      <c r="UQA33" s="79"/>
      <c r="UQB33" s="79"/>
      <c r="UQC33" s="79"/>
      <c r="UQD33" s="79"/>
      <c r="UQE33" s="79"/>
      <c r="UQF33" s="79"/>
      <c r="UQG33" s="79"/>
      <c r="UQH33" s="79"/>
      <c r="UQI33" s="79"/>
      <c r="UQJ33" s="79"/>
      <c r="UQK33" s="79"/>
      <c r="UQL33" s="79"/>
      <c r="UQM33" s="79"/>
      <c r="UQN33" s="79"/>
      <c r="UQO33" s="79"/>
      <c r="UQP33" s="79"/>
      <c r="UQQ33" s="79"/>
      <c r="UQR33" s="79"/>
      <c r="UQS33" s="79"/>
      <c r="UQT33" s="79"/>
      <c r="UQU33" s="79"/>
      <c r="UQV33" s="79"/>
      <c r="UQW33" s="79"/>
      <c r="UQX33" s="79"/>
      <c r="UQY33" s="79"/>
      <c r="UQZ33" s="79"/>
      <c r="URA33" s="79"/>
      <c r="URB33" s="79"/>
      <c r="URC33" s="79"/>
      <c r="URD33" s="79"/>
      <c r="URE33" s="79"/>
      <c r="URF33" s="79"/>
      <c r="URG33" s="79"/>
      <c r="URH33" s="79"/>
      <c r="URI33" s="79"/>
      <c r="URJ33" s="79"/>
      <c r="URK33" s="79"/>
      <c r="URL33" s="79"/>
      <c r="URM33" s="79"/>
      <c r="URN33" s="79"/>
      <c r="URO33" s="79"/>
      <c r="URP33" s="79"/>
      <c r="URQ33" s="79"/>
      <c r="URR33" s="79"/>
      <c r="URS33" s="79"/>
      <c r="URT33" s="79"/>
      <c r="URU33" s="79"/>
      <c r="URV33" s="79"/>
      <c r="URW33" s="79"/>
      <c r="URX33" s="79"/>
      <c r="URY33" s="79"/>
      <c r="URZ33" s="79"/>
      <c r="USA33" s="79"/>
      <c r="USB33" s="79"/>
      <c r="USC33" s="79"/>
      <c r="USD33" s="79"/>
      <c r="USE33" s="79"/>
      <c r="USF33" s="79"/>
      <c r="USG33" s="79"/>
      <c r="USH33" s="79"/>
      <c r="USI33" s="79"/>
      <c r="USJ33" s="79"/>
      <c r="USK33" s="79"/>
      <c r="USL33" s="79"/>
      <c r="USM33" s="79"/>
      <c r="USN33" s="79"/>
      <c r="USO33" s="79"/>
      <c r="USP33" s="79"/>
      <c r="USQ33" s="79"/>
      <c r="USR33" s="79"/>
      <c r="USS33" s="79"/>
      <c r="UST33" s="79"/>
      <c r="USU33" s="79"/>
      <c r="USV33" s="79"/>
      <c r="USW33" s="79"/>
      <c r="USX33" s="79"/>
      <c r="USY33" s="79"/>
      <c r="USZ33" s="79"/>
      <c r="UTA33" s="79"/>
      <c r="UTB33" s="79"/>
      <c r="UTC33" s="79"/>
      <c r="UTD33" s="79"/>
      <c r="UTE33" s="79"/>
      <c r="UTF33" s="79"/>
      <c r="UTG33" s="79"/>
      <c r="UTH33" s="79"/>
      <c r="UTI33" s="79"/>
      <c r="UTJ33" s="79"/>
      <c r="UTK33" s="79"/>
      <c r="UTL33" s="79"/>
      <c r="UTM33" s="79"/>
      <c r="UTN33" s="79"/>
      <c r="UTO33" s="79"/>
      <c r="UTP33" s="79"/>
      <c r="UTQ33" s="79"/>
      <c r="UTR33" s="79"/>
      <c r="UTS33" s="79"/>
      <c r="UTT33" s="79"/>
      <c r="UTU33" s="79"/>
      <c r="UTV33" s="79"/>
      <c r="UTW33" s="79"/>
      <c r="UTX33" s="79"/>
      <c r="UTY33" s="79"/>
      <c r="UTZ33" s="79"/>
      <c r="UUA33" s="79"/>
      <c r="UUB33" s="79"/>
      <c r="UUC33" s="79"/>
      <c r="UUD33" s="79"/>
      <c r="UUE33" s="79"/>
      <c r="UUF33" s="79"/>
      <c r="UUG33" s="79"/>
      <c r="UUH33" s="79"/>
      <c r="UUI33" s="79"/>
      <c r="UUJ33" s="79"/>
      <c r="UUK33" s="79"/>
      <c r="UUL33" s="79"/>
      <c r="UUM33" s="79"/>
      <c r="UUN33" s="79"/>
      <c r="UUO33" s="79"/>
      <c r="UUP33" s="79"/>
      <c r="UUQ33" s="79"/>
      <c r="UUR33" s="79"/>
      <c r="UUS33" s="79"/>
      <c r="UUT33" s="79"/>
      <c r="UUU33" s="79"/>
      <c r="UUV33" s="79"/>
      <c r="UUW33" s="79"/>
      <c r="UUX33" s="79"/>
      <c r="UUY33" s="79"/>
      <c r="UUZ33" s="79"/>
      <c r="UVA33" s="79"/>
      <c r="UVB33" s="79"/>
      <c r="UVC33" s="79"/>
      <c r="UVD33" s="79"/>
      <c r="UVE33" s="79"/>
      <c r="UVF33" s="79"/>
      <c r="UVG33" s="79"/>
      <c r="UVH33" s="79"/>
      <c r="UVI33" s="79"/>
      <c r="UVJ33" s="79"/>
      <c r="UVK33" s="79"/>
      <c r="UVL33" s="79"/>
      <c r="UVM33" s="79"/>
      <c r="UVN33" s="79"/>
      <c r="UVO33" s="79"/>
      <c r="UVP33" s="79"/>
      <c r="UVQ33" s="79"/>
      <c r="UVR33" s="79"/>
      <c r="UVS33" s="79"/>
      <c r="UVT33" s="79"/>
      <c r="UVU33" s="79"/>
      <c r="UVV33" s="79"/>
      <c r="UVW33" s="79"/>
      <c r="UVX33" s="79"/>
      <c r="UVY33" s="79"/>
      <c r="UVZ33" s="79"/>
      <c r="UWA33" s="79"/>
      <c r="UWB33" s="79"/>
      <c r="UWC33" s="79"/>
      <c r="UWD33" s="79"/>
      <c r="UWE33" s="79"/>
      <c r="UWF33" s="79"/>
      <c r="UWG33" s="79"/>
      <c r="UWH33" s="79"/>
      <c r="UWI33" s="79"/>
      <c r="UWJ33" s="79"/>
      <c r="UWK33" s="79"/>
      <c r="UWL33" s="79"/>
      <c r="UWM33" s="79"/>
      <c r="UWN33" s="79"/>
      <c r="UWO33" s="79"/>
      <c r="UWP33" s="79"/>
      <c r="UWQ33" s="79"/>
      <c r="UWR33" s="79"/>
      <c r="UWS33" s="79"/>
      <c r="UWT33" s="79"/>
      <c r="UWU33" s="79"/>
      <c r="UWV33" s="79"/>
      <c r="UWW33" s="79"/>
      <c r="UWX33" s="79"/>
      <c r="UWY33" s="79"/>
      <c r="UWZ33" s="79"/>
      <c r="UXA33" s="79"/>
      <c r="UXB33" s="79"/>
      <c r="UXC33" s="79"/>
      <c r="UXD33" s="79"/>
      <c r="UXE33" s="79"/>
      <c r="UXF33" s="79"/>
      <c r="UXG33" s="79"/>
      <c r="UXH33" s="79"/>
      <c r="UXI33" s="79"/>
      <c r="UXJ33" s="79"/>
      <c r="UXK33" s="79"/>
      <c r="UXL33" s="79"/>
      <c r="UXM33" s="79"/>
      <c r="UXN33" s="79"/>
      <c r="UXO33" s="79"/>
      <c r="UXP33" s="79"/>
      <c r="UXQ33" s="79"/>
      <c r="UXR33" s="79"/>
      <c r="UXS33" s="79"/>
      <c r="UXT33" s="79"/>
      <c r="UXU33" s="79"/>
      <c r="UXV33" s="79"/>
      <c r="UXW33" s="79"/>
      <c r="UXX33" s="79"/>
      <c r="UXY33" s="79"/>
      <c r="UXZ33" s="79"/>
      <c r="UYA33" s="79"/>
      <c r="UYB33" s="79"/>
      <c r="UYC33" s="79"/>
      <c r="UYD33" s="79"/>
      <c r="UYE33" s="79"/>
      <c r="UYF33" s="79"/>
      <c r="UYG33" s="79"/>
      <c r="UYH33" s="79"/>
      <c r="UYI33" s="79"/>
      <c r="UYJ33" s="79"/>
      <c r="UYK33" s="79"/>
      <c r="UYL33" s="79"/>
      <c r="UYM33" s="79"/>
      <c r="UYN33" s="79"/>
      <c r="UYO33" s="79"/>
      <c r="UYP33" s="79"/>
      <c r="UYQ33" s="79"/>
      <c r="UYR33" s="79"/>
      <c r="UYS33" s="79"/>
      <c r="UYT33" s="79"/>
      <c r="UYU33" s="79"/>
      <c r="UYV33" s="79"/>
      <c r="UYW33" s="79"/>
      <c r="UYX33" s="79"/>
      <c r="UYY33" s="79"/>
      <c r="UYZ33" s="79"/>
      <c r="UZA33" s="79"/>
      <c r="UZB33" s="79"/>
      <c r="UZC33" s="79"/>
      <c r="UZD33" s="79"/>
      <c r="UZE33" s="79"/>
      <c r="UZF33" s="79"/>
      <c r="UZG33" s="79"/>
      <c r="UZH33" s="79"/>
      <c r="UZI33" s="79"/>
      <c r="UZJ33" s="79"/>
      <c r="UZK33" s="79"/>
      <c r="UZL33" s="79"/>
      <c r="UZM33" s="79"/>
      <c r="UZN33" s="79"/>
      <c r="UZO33" s="79"/>
      <c r="UZP33" s="79"/>
      <c r="UZQ33" s="79"/>
      <c r="UZR33" s="79"/>
      <c r="UZS33" s="79"/>
      <c r="UZT33" s="79"/>
      <c r="UZU33" s="79"/>
      <c r="UZV33" s="79"/>
      <c r="UZW33" s="79"/>
      <c r="UZX33" s="79"/>
      <c r="UZY33" s="79"/>
      <c r="UZZ33" s="79"/>
      <c r="VAA33" s="79"/>
      <c r="VAB33" s="79"/>
      <c r="VAC33" s="79"/>
      <c r="VAD33" s="79"/>
      <c r="VAE33" s="79"/>
      <c r="VAF33" s="79"/>
      <c r="VAG33" s="79"/>
      <c r="VAH33" s="79"/>
      <c r="VAI33" s="79"/>
      <c r="VAJ33" s="79"/>
      <c r="VAK33" s="79"/>
      <c r="VAL33" s="79"/>
      <c r="VAM33" s="79"/>
      <c r="VAN33" s="79"/>
      <c r="VAO33" s="79"/>
      <c r="VAP33" s="79"/>
      <c r="VAQ33" s="79"/>
      <c r="VAR33" s="79"/>
      <c r="VAS33" s="79"/>
      <c r="VAT33" s="79"/>
      <c r="VAU33" s="79"/>
      <c r="VAV33" s="79"/>
      <c r="VAW33" s="79"/>
      <c r="VAX33" s="79"/>
      <c r="VAY33" s="79"/>
      <c r="VAZ33" s="79"/>
      <c r="VBA33" s="79"/>
      <c r="VBB33" s="79"/>
      <c r="VBC33" s="79"/>
      <c r="VBD33" s="79"/>
      <c r="VBE33" s="79"/>
      <c r="VBF33" s="79"/>
      <c r="VBG33" s="79"/>
      <c r="VBH33" s="79"/>
      <c r="VBI33" s="79"/>
      <c r="VBJ33" s="79"/>
      <c r="VBK33" s="79"/>
      <c r="VBL33" s="79"/>
      <c r="VBM33" s="79"/>
      <c r="VBN33" s="79"/>
      <c r="VBO33" s="79"/>
      <c r="VBP33" s="79"/>
      <c r="VBQ33" s="79"/>
      <c r="VBR33" s="79"/>
      <c r="VBS33" s="79"/>
      <c r="VBT33" s="79"/>
      <c r="VBU33" s="79"/>
      <c r="VBV33" s="79"/>
      <c r="VBW33" s="79"/>
      <c r="VBX33" s="79"/>
      <c r="VBY33" s="79"/>
      <c r="VBZ33" s="79"/>
      <c r="VCA33" s="79"/>
      <c r="VCB33" s="79"/>
      <c r="VCC33" s="79"/>
      <c r="VCD33" s="79"/>
      <c r="VCE33" s="79"/>
      <c r="VCF33" s="79"/>
      <c r="VCG33" s="79"/>
      <c r="VCH33" s="79"/>
      <c r="VCI33" s="79"/>
      <c r="VCJ33" s="79"/>
      <c r="VCK33" s="79"/>
      <c r="VCL33" s="79"/>
      <c r="VCM33" s="79"/>
      <c r="VCN33" s="79"/>
      <c r="VCO33" s="79"/>
      <c r="VCP33" s="79"/>
      <c r="VCQ33" s="79"/>
      <c r="VCR33" s="79"/>
      <c r="VCS33" s="79"/>
      <c r="VCT33" s="79"/>
      <c r="VCU33" s="79"/>
      <c r="VCV33" s="79"/>
      <c r="VCW33" s="79"/>
      <c r="VCX33" s="79"/>
      <c r="VCY33" s="79"/>
      <c r="VCZ33" s="79"/>
      <c r="VDA33" s="79"/>
      <c r="VDB33" s="79"/>
      <c r="VDC33" s="79"/>
      <c r="VDD33" s="79"/>
      <c r="VDE33" s="79"/>
      <c r="VDF33" s="79"/>
      <c r="VDG33" s="79"/>
      <c r="VDH33" s="79"/>
      <c r="VDI33" s="79"/>
      <c r="VDJ33" s="79"/>
      <c r="VDK33" s="79"/>
      <c r="VDL33" s="79"/>
      <c r="VDM33" s="79"/>
      <c r="VDN33" s="79"/>
      <c r="VDO33" s="79"/>
      <c r="VDP33" s="79"/>
      <c r="VDQ33" s="79"/>
      <c r="VDR33" s="79"/>
      <c r="VDS33" s="79"/>
      <c r="VDT33" s="79"/>
      <c r="VDU33" s="79"/>
      <c r="VDV33" s="79"/>
      <c r="VDW33" s="79"/>
      <c r="VDX33" s="79"/>
      <c r="VDY33" s="79"/>
      <c r="VDZ33" s="79"/>
      <c r="VEA33" s="79"/>
      <c r="VEB33" s="79"/>
      <c r="VEC33" s="79"/>
      <c r="VED33" s="79"/>
      <c r="VEE33" s="79"/>
      <c r="VEF33" s="79"/>
      <c r="VEG33" s="79"/>
      <c r="VEH33" s="79"/>
      <c r="VEI33" s="79"/>
      <c r="VEJ33" s="79"/>
      <c r="VEK33" s="79"/>
      <c r="VEL33" s="79"/>
      <c r="VEM33" s="79"/>
      <c r="VEN33" s="79"/>
      <c r="VEO33" s="79"/>
      <c r="VEP33" s="79"/>
      <c r="VEQ33" s="79"/>
      <c r="VER33" s="79"/>
      <c r="VES33" s="79"/>
      <c r="VET33" s="79"/>
      <c r="VEU33" s="79"/>
      <c r="VEV33" s="79"/>
      <c r="VEW33" s="79"/>
      <c r="VEX33" s="79"/>
      <c r="VEY33" s="79"/>
      <c r="VEZ33" s="79"/>
      <c r="VFA33" s="79"/>
      <c r="VFB33" s="79"/>
      <c r="VFC33" s="79"/>
      <c r="VFD33" s="79"/>
      <c r="VFE33" s="79"/>
      <c r="VFF33" s="79"/>
      <c r="VFG33" s="79"/>
      <c r="VFH33" s="79"/>
      <c r="VFI33" s="79"/>
      <c r="VFJ33" s="79"/>
      <c r="VFK33" s="79"/>
      <c r="VFL33" s="79"/>
      <c r="VFM33" s="79"/>
      <c r="VFN33" s="79"/>
      <c r="VFO33" s="79"/>
      <c r="VFP33" s="79"/>
      <c r="VFQ33" s="79"/>
      <c r="VFR33" s="79"/>
      <c r="VFS33" s="79"/>
      <c r="VFT33" s="79"/>
      <c r="VFU33" s="79"/>
      <c r="VFV33" s="79"/>
      <c r="VFW33" s="79"/>
      <c r="VFX33" s="79"/>
      <c r="VFY33" s="79"/>
      <c r="VFZ33" s="79"/>
      <c r="VGA33" s="79"/>
      <c r="VGB33" s="79"/>
      <c r="VGC33" s="79"/>
      <c r="VGD33" s="79"/>
      <c r="VGE33" s="79"/>
      <c r="VGF33" s="79"/>
      <c r="VGG33" s="79"/>
      <c r="VGH33" s="79"/>
      <c r="VGI33" s="79"/>
      <c r="VGJ33" s="79"/>
      <c r="VGK33" s="79"/>
      <c r="VGL33" s="79"/>
      <c r="VGM33" s="79"/>
      <c r="VGN33" s="79"/>
      <c r="VGO33" s="79"/>
      <c r="VGP33" s="79"/>
      <c r="VGQ33" s="79"/>
      <c r="VGR33" s="79"/>
      <c r="VGS33" s="79"/>
      <c r="VGT33" s="79"/>
      <c r="VGU33" s="79"/>
      <c r="VGV33" s="79"/>
      <c r="VGW33" s="79"/>
      <c r="VGX33" s="79"/>
      <c r="VGY33" s="79"/>
      <c r="VGZ33" s="79"/>
      <c r="VHA33" s="79"/>
      <c r="VHB33" s="79"/>
      <c r="VHC33" s="79"/>
      <c r="VHD33" s="79"/>
      <c r="VHE33" s="79"/>
      <c r="VHF33" s="79"/>
      <c r="VHG33" s="79"/>
      <c r="VHH33" s="79"/>
      <c r="VHI33" s="79"/>
      <c r="VHJ33" s="79"/>
      <c r="VHK33" s="79"/>
      <c r="VHL33" s="79"/>
      <c r="VHM33" s="79"/>
      <c r="VHN33" s="79"/>
      <c r="VHO33" s="79"/>
      <c r="VHP33" s="79"/>
      <c r="VHQ33" s="79"/>
      <c r="VHR33" s="79"/>
      <c r="VHS33" s="79"/>
      <c r="VHT33" s="79"/>
      <c r="VHU33" s="79"/>
      <c r="VHV33" s="79"/>
      <c r="VHW33" s="79"/>
      <c r="VHX33" s="79"/>
      <c r="VHY33" s="79"/>
      <c r="VHZ33" s="79"/>
      <c r="VIA33" s="79"/>
      <c r="VIB33" s="79"/>
      <c r="VIC33" s="79"/>
      <c r="VID33" s="79"/>
      <c r="VIE33" s="79"/>
      <c r="VIF33" s="79"/>
      <c r="VIG33" s="79"/>
      <c r="VIH33" s="79"/>
      <c r="VII33" s="79"/>
      <c r="VIJ33" s="79"/>
      <c r="VIK33" s="79"/>
      <c r="VIL33" s="79"/>
      <c r="VIM33" s="79"/>
      <c r="VIN33" s="79"/>
      <c r="VIO33" s="79"/>
      <c r="VIP33" s="79"/>
      <c r="VIQ33" s="79"/>
      <c r="VIR33" s="79"/>
      <c r="VIS33" s="79"/>
      <c r="VIT33" s="79"/>
      <c r="VIU33" s="79"/>
      <c r="VIV33" s="79"/>
      <c r="VIW33" s="79"/>
      <c r="VIX33" s="79"/>
      <c r="VIY33" s="79"/>
      <c r="VIZ33" s="79"/>
      <c r="VJA33" s="79"/>
      <c r="VJB33" s="79"/>
      <c r="VJC33" s="79"/>
      <c r="VJD33" s="79"/>
      <c r="VJE33" s="79"/>
      <c r="VJF33" s="79"/>
      <c r="VJG33" s="79"/>
      <c r="VJH33" s="79"/>
      <c r="VJI33" s="79"/>
      <c r="VJJ33" s="79"/>
      <c r="VJK33" s="79"/>
      <c r="VJL33" s="79"/>
      <c r="VJM33" s="79"/>
      <c r="VJN33" s="79"/>
      <c r="VJO33" s="79"/>
      <c r="VJP33" s="79"/>
      <c r="VJQ33" s="79"/>
      <c r="VJR33" s="79"/>
      <c r="VJS33" s="79"/>
      <c r="VJT33" s="79"/>
      <c r="VJU33" s="79"/>
      <c r="VJV33" s="79"/>
      <c r="VJW33" s="79"/>
      <c r="VJX33" s="79"/>
      <c r="VJY33" s="79"/>
      <c r="VJZ33" s="79"/>
      <c r="VKA33" s="79"/>
      <c r="VKB33" s="79"/>
      <c r="VKC33" s="79"/>
      <c r="VKD33" s="79"/>
      <c r="VKE33" s="79"/>
      <c r="VKF33" s="79"/>
      <c r="VKG33" s="79"/>
      <c r="VKH33" s="79"/>
      <c r="VKI33" s="79"/>
      <c r="VKJ33" s="79"/>
      <c r="VKK33" s="79"/>
      <c r="VKL33" s="79"/>
      <c r="VKM33" s="79"/>
      <c r="VKN33" s="79"/>
      <c r="VKO33" s="79"/>
      <c r="VKP33" s="79"/>
      <c r="VKQ33" s="79"/>
      <c r="VKR33" s="79"/>
      <c r="VKS33" s="79"/>
      <c r="VKT33" s="79"/>
      <c r="VKU33" s="79"/>
      <c r="VKV33" s="79"/>
      <c r="VKW33" s="79"/>
      <c r="VKX33" s="79"/>
      <c r="VKY33" s="79"/>
      <c r="VKZ33" s="79"/>
      <c r="VLA33" s="79"/>
      <c r="VLB33" s="79"/>
      <c r="VLC33" s="79"/>
      <c r="VLD33" s="79"/>
      <c r="VLE33" s="79"/>
      <c r="VLF33" s="79"/>
      <c r="VLG33" s="79"/>
      <c r="VLH33" s="79"/>
      <c r="VLI33" s="79"/>
      <c r="VLJ33" s="79"/>
      <c r="VLK33" s="79"/>
      <c r="VLL33" s="79"/>
      <c r="VLM33" s="79"/>
      <c r="VLN33" s="79"/>
      <c r="VLO33" s="79"/>
      <c r="VLP33" s="79"/>
      <c r="VLQ33" s="79"/>
      <c r="VLR33" s="79"/>
      <c r="VLS33" s="79"/>
      <c r="VLT33" s="79"/>
      <c r="VLU33" s="79"/>
      <c r="VLV33" s="79"/>
      <c r="VLW33" s="79"/>
      <c r="VLX33" s="79"/>
      <c r="VLY33" s="79"/>
      <c r="VLZ33" s="79"/>
      <c r="VMA33" s="79"/>
      <c r="VMB33" s="79"/>
      <c r="VMC33" s="79"/>
      <c r="VMD33" s="79"/>
      <c r="VME33" s="79"/>
      <c r="VMF33" s="79"/>
      <c r="VMG33" s="79"/>
      <c r="VMH33" s="79"/>
      <c r="VMI33" s="79"/>
      <c r="VMJ33" s="79"/>
      <c r="VMK33" s="79"/>
      <c r="VML33" s="79"/>
      <c r="VMM33" s="79"/>
      <c r="VMN33" s="79"/>
      <c r="VMO33" s="79"/>
      <c r="VMP33" s="79"/>
      <c r="VMQ33" s="79"/>
      <c r="VMR33" s="79"/>
      <c r="VMS33" s="79"/>
      <c r="VMT33" s="79"/>
      <c r="VMU33" s="79"/>
      <c r="VMV33" s="79"/>
      <c r="VMW33" s="79"/>
      <c r="VMX33" s="79"/>
      <c r="VMY33" s="79"/>
      <c r="VMZ33" s="79"/>
      <c r="VNA33" s="79"/>
      <c r="VNB33" s="79"/>
      <c r="VNC33" s="79"/>
      <c r="VND33" s="79"/>
      <c r="VNE33" s="79"/>
      <c r="VNF33" s="79"/>
      <c r="VNG33" s="79"/>
      <c r="VNH33" s="79"/>
      <c r="VNI33" s="79"/>
      <c r="VNJ33" s="79"/>
      <c r="VNK33" s="79"/>
      <c r="VNL33" s="79"/>
      <c r="VNM33" s="79"/>
      <c r="VNN33" s="79"/>
      <c r="VNO33" s="79"/>
      <c r="VNP33" s="79"/>
      <c r="VNQ33" s="79"/>
      <c r="VNR33" s="79"/>
      <c r="VNS33" s="79"/>
      <c r="VNT33" s="79"/>
      <c r="VNU33" s="79"/>
      <c r="VNV33" s="79"/>
      <c r="VNW33" s="79"/>
      <c r="VNX33" s="79"/>
      <c r="VNY33" s="79"/>
      <c r="VNZ33" s="79"/>
      <c r="VOA33" s="79"/>
      <c r="VOB33" s="79"/>
      <c r="VOC33" s="79"/>
      <c r="VOD33" s="79"/>
      <c r="VOE33" s="79"/>
      <c r="VOF33" s="79"/>
      <c r="VOG33" s="79"/>
      <c r="VOH33" s="79"/>
      <c r="VOI33" s="79"/>
      <c r="VOJ33" s="79"/>
      <c r="VOK33" s="79"/>
      <c r="VOL33" s="79"/>
      <c r="VOM33" s="79"/>
      <c r="VON33" s="79"/>
      <c r="VOO33" s="79"/>
      <c r="VOP33" s="79"/>
      <c r="VOQ33" s="79"/>
      <c r="VOR33" s="79"/>
      <c r="VOS33" s="79"/>
      <c r="VOT33" s="79"/>
      <c r="VOU33" s="79"/>
      <c r="VOV33" s="79"/>
      <c r="VOW33" s="79"/>
      <c r="VOX33" s="79"/>
      <c r="VOY33" s="79"/>
      <c r="VOZ33" s="79"/>
      <c r="VPA33" s="79"/>
      <c r="VPB33" s="79"/>
      <c r="VPC33" s="79"/>
      <c r="VPD33" s="79"/>
      <c r="VPE33" s="79"/>
      <c r="VPF33" s="79"/>
      <c r="VPG33" s="79"/>
      <c r="VPH33" s="79"/>
      <c r="VPI33" s="79"/>
      <c r="VPJ33" s="79"/>
      <c r="VPK33" s="79"/>
      <c r="VPL33" s="79"/>
      <c r="VPM33" s="79"/>
      <c r="VPN33" s="79"/>
      <c r="VPO33" s="79"/>
      <c r="VPP33" s="79"/>
      <c r="VPQ33" s="79"/>
      <c r="VPR33" s="79"/>
      <c r="VPS33" s="79"/>
      <c r="VPT33" s="79"/>
      <c r="VPU33" s="79"/>
      <c r="VPV33" s="79"/>
      <c r="VPW33" s="79"/>
      <c r="VPX33" s="79"/>
      <c r="VPY33" s="79"/>
      <c r="VPZ33" s="79"/>
      <c r="VQA33" s="79"/>
      <c r="VQB33" s="79"/>
      <c r="VQC33" s="79"/>
      <c r="VQD33" s="79"/>
      <c r="VQE33" s="79"/>
      <c r="VQF33" s="79"/>
      <c r="VQG33" s="79"/>
      <c r="VQH33" s="79"/>
      <c r="VQI33" s="79"/>
      <c r="VQJ33" s="79"/>
      <c r="VQK33" s="79"/>
      <c r="VQL33" s="79"/>
      <c r="VQM33" s="79"/>
      <c r="VQN33" s="79"/>
      <c r="VQO33" s="79"/>
      <c r="VQP33" s="79"/>
      <c r="VQQ33" s="79"/>
      <c r="VQR33" s="79"/>
      <c r="VQS33" s="79"/>
      <c r="VQT33" s="79"/>
      <c r="VQU33" s="79"/>
      <c r="VQV33" s="79"/>
      <c r="VQW33" s="79"/>
      <c r="VQX33" s="79"/>
      <c r="VQY33" s="79"/>
      <c r="VQZ33" s="79"/>
      <c r="VRA33" s="79"/>
      <c r="VRB33" s="79"/>
      <c r="VRC33" s="79"/>
      <c r="VRD33" s="79"/>
      <c r="VRE33" s="79"/>
      <c r="VRF33" s="79"/>
      <c r="VRG33" s="79"/>
      <c r="VRH33" s="79"/>
      <c r="VRI33" s="79"/>
      <c r="VRJ33" s="79"/>
      <c r="VRK33" s="79"/>
      <c r="VRL33" s="79"/>
      <c r="VRM33" s="79"/>
      <c r="VRN33" s="79"/>
      <c r="VRO33" s="79"/>
      <c r="VRP33" s="79"/>
      <c r="VRQ33" s="79"/>
      <c r="VRR33" s="79"/>
      <c r="VRS33" s="79"/>
      <c r="VRT33" s="79"/>
      <c r="VRU33" s="79"/>
      <c r="VRV33" s="79"/>
      <c r="VRW33" s="79"/>
      <c r="VRX33" s="79"/>
      <c r="VRY33" s="79"/>
      <c r="VRZ33" s="79"/>
      <c r="VSA33" s="79"/>
      <c r="VSB33" s="79"/>
      <c r="VSC33" s="79"/>
      <c r="VSD33" s="79"/>
      <c r="VSE33" s="79"/>
      <c r="VSF33" s="79"/>
      <c r="VSG33" s="79"/>
      <c r="VSH33" s="79"/>
      <c r="VSI33" s="79"/>
      <c r="VSJ33" s="79"/>
      <c r="VSK33" s="79"/>
      <c r="VSL33" s="79"/>
      <c r="VSM33" s="79"/>
      <c r="VSN33" s="79"/>
      <c r="VSO33" s="79"/>
      <c r="VSP33" s="79"/>
      <c r="VSQ33" s="79"/>
      <c r="VSR33" s="79"/>
      <c r="VSS33" s="79"/>
      <c r="VST33" s="79"/>
      <c r="VSU33" s="79"/>
      <c r="VSV33" s="79"/>
      <c r="VSW33" s="79"/>
      <c r="VSX33" s="79"/>
      <c r="VSY33" s="79"/>
      <c r="VSZ33" s="79"/>
      <c r="VTA33" s="79"/>
      <c r="VTB33" s="79"/>
      <c r="VTC33" s="79"/>
      <c r="VTD33" s="79"/>
      <c r="VTE33" s="79"/>
      <c r="VTF33" s="79"/>
      <c r="VTG33" s="79"/>
      <c r="VTH33" s="79"/>
      <c r="VTI33" s="79"/>
      <c r="VTJ33" s="79"/>
      <c r="VTK33" s="79"/>
      <c r="VTL33" s="79"/>
      <c r="VTM33" s="79"/>
      <c r="VTN33" s="79"/>
      <c r="VTO33" s="79"/>
      <c r="VTP33" s="79"/>
      <c r="VTQ33" s="79"/>
      <c r="VTR33" s="79"/>
      <c r="VTS33" s="79"/>
      <c r="VTT33" s="79"/>
      <c r="VTU33" s="79"/>
      <c r="VTV33" s="79"/>
      <c r="VTW33" s="79"/>
      <c r="VTX33" s="79"/>
      <c r="VTY33" s="79"/>
      <c r="VTZ33" s="79"/>
      <c r="VUA33" s="79"/>
      <c r="VUB33" s="79"/>
      <c r="VUC33" s="79"/>
      <c r="VUD33" s="79"/>
      <c r="VUE33" s="79"/>
      <c r="VUF33" s="79"/>
      <c r="VUG33" s="79"/>
      <c r="VUH33" s="79"/>
      <c r="VUI33" s="79"/>
      <c r="VUJ33" s="79"/>
      <c r="VUK33" s="79"/>
      <c r="VUL33" s="79"/>
      <c r="VUM33" s="79"/>
      <c r="VUN33" s="79"/>
      <c r="VUO33" s="79"/>
      <c r="VUP33" s="79"/>
      <c r="VUQ33" s="79"/>
      <c r="VUR33" s="79"/>
      <c r="VUS33" s="79"/>
      <c r="VUT33" s="79"/>
      <c r="VUU33" s="79"/>
      <c r="VUV33" s="79"/>
      <c r="VUW33" s="79"/>
      <c r="VUX33" s="79"/>
      <c r="VUY33" s="79"/>
      <c r="VUZ33" s="79"/>
      <c r="VVA33" s="79"/>
      <c r="VVB33" s="79"/>
      <c r="VVC33" s="79"/>
      <c r="VVD33" s="79"/>
      <c r="VVE33" s="79"/>
      <c r="VVF33" s="79"/>
      <c r="VVG33" s="79"/>
      <c r="VVH33" s="79"/>
      <c r="VVI33" s="79"/>
      <c r="VVJ33" s="79"/>
      <c r="VVK33" s="79"/>
      <c r="VVL33" s="79"/>
      <c r="VVM33" s="79"/>
      <c r="VVN33" s="79"/>
      <c r="VVO33" s="79"/>
      <c r="VVP33" s="79"/>
      <c r="VVQ33" s="79"/>
      <c r="VVR33" s="79"/>
      <c r="VVS33" s="79"/>
      <c r="VVT33" s="79"/>
      <c r="VVU33" s="79"/>
      <c r="VVV33" s="79"/>
      <c r="VVW33" s="79"/>
      <c r="VVX33" s="79"/>
      <c r="VVY33" s="79"/>
      <c r="VVZ33" s="79"/>
      <c r="VWA33" s="79"/>
      <c r="VWB33" s="79"/>
      <c r="VWC33" s="79"/>
      <c r="VWD33" s="79"/>
      <c r="VWE33" s="79"/>
      <c r="VWF33" s="79"/>
      <c r="VWG33" s="79"/>
      <c r="VWH33" s="79"/>
      <c r="VWI33" s="79"/>
      <c r="VWJ33" s="79"/>
      <c r="VWK33" s="79"/>
      <c r="VWL33" s="79"/>
      <c r="VWM33" s="79"/>
      <c r="VWN33" s="79"/>
      <c r="VWO33" s="79"/>
      <c r="VWP33" s="79"/>
      <c r="VWQ33" s="79"/>
      <c r="VWR33" s="79"/>
      <c r="VWS33" s="79"/>
      <c r="VWT33" s="79"/>
      <c r="VWU33" s="79"/>
      <c r="VWV33" s="79"/>
      <c r="VWW33" s="79"/>
      <c r="VWX33" s="79"/>
      <c r="VWY33" s="79"/>
      <c r="VWZ33" s="79"/>
      <c r="VXA33" s="79"/>
      <c r="VXB33" s="79"/>
      <c r="VXC33" s="79"/>
      <c r="VXD33" s="79"/>
      <c r="VXE33" s="79"/>
      <c r="VXF33" s="79"/>
      <c r="VXG33" s="79"/>
      <c r="VXH33" s="79"/>
      <c r="VXI33" s="79"/>
      <c r="VXJ33" s="79"/>
      <c r="VXK33" s="79"/>
      <c r="VXL33" s="79"/>
      <c r="VXM33" s="79"/>
      <c r="VXN33" s="79"/>
      <c r="VXO33" s="79"/>
      <c r="VXP33" s="79"/>
      <c r="VXQ33" s="79"/>
      <c r="VXR33" s="79"/>
      <c r="VXS33" s="79"/>
      <c r="VXT33" s="79"/>
      <c r="VXU33" s="79"/>
      <c r="VXV33" s="79"/>
      <c r="VXW33" s="79"/>
      <c r="VXX33" s="79"/>
      <c r="VXY33" s="79"/>
      <c r="VXZ33" s="79"/>
      <c r="VYA33" s="79"/>
      <c r="VYB33" s="79"/>
      <c r="VYC33" s="79"/>
      <c r="VYD33" s="79"/>
      <c r="VYE33" s="79"/>
      <c r="VYF33" s="79"/>
      <c r="VYG33" s="79"/>
      <c r="VYH33" s="79"/>
      <c r="VYI33" s="79"/>
      <c r="VYJ33" s="79"/>
      <c r="VYK33" s="79"/>
      <c r="VYL33" s="79"/>
      <c r="VYM33" s="79"/>
      <c r="VYN33" s="79"/>
      <c r="VYO33" s="79"/>
      <c r="VYP33" s="79"/>
      <c r="VYQ33" s="79"/>
      <c r="VYR33" s="79"/>
      <c r="VYS33" s="79"/>
      <c r="VYT33" s="79"/>
      <c r="VYU33" s="79"/>
      <c r="VYV33" s="79"/>
      <c r="VYW33" s="79"/>
      <c r="VYX33" s="79"/>
      <c r="VYY33" s="79"/>
      <c r="VYZ33" s="79"/>
      <c r="VZA33" s="79"/>
      <c r="VZB33" s="79"/>
      <c r="VZC33" s="79"/>
      <c r="VZD33" s="79"/>
      <c r="VZE33" s="79"/>
      <c r="VZF33" s="79"/>
      <c r="VZG33" s="79"/>
      <c r="VZH33" s="79"/>
      <c r="VZI33" s="79"/>
      <c r="VZJ33" s="79"/>
      <c r="VZK33" s="79"/>
      <c r="VZL33" s="79"/>
      <c r="VZM33" s="79"/>
      <c r="VZN33" s="79"/>
      <c r="VZO33" s="79"/>
      <c r="VZP33" s="79"/>
      <c r="VZQ33" s="79"/>
      <c r="VZR33" s="79"/>
      <c r="VZS33" s="79"/>
      <c r="VZT33" s="79"/>
      <c r="VZU33" s="79"/>
      <c r="VZV33" s="79"/>
      <c r="VZW33" s="79"/>
      <c r="VZX33" s="79"/>
      <c r="VZY33" s="79"/>
      <c r="VZZ33" s="79"/>
      <c r="WAA33" s="79"/>
      <c r="WAB33" s="79"/>
      <c r="WAC33" s="79"/>
      <c r="WAD33" s="79"/>
      <c r="WAE33" s="79"/>
      <c r="WAF33" s="79"/>
      <c r="WAG33" s="79"/>
      <c r="WAH33" s="79"/>
      <c r="WAI33" s="79"/>
      <c r="WAJ33" s="79"/>
      <c r="WAK33" s="79"/>
      <c r="WAL33" s="79"/>
      <c r="WAM33" s="79"/>
      <c r="WAN33" s="79"/>
      <c r="WAO33" s="79"/>
      <c r="WAP33" s="79"/>
      <c r="WAQ33" s="79"/>
      <c r="WAR33" s="79"/>
      <c r="WAS33" s="79"/>
      <c r="WAT33" s="79"/>
      <c r="WAU33" s="79"/>
      <c r="WAV33" s="79"/>
      <c r="WAW33" s="79"/>
      <c r="WAX33" s="79"/>
      <c r="WAY33" s="79"/>
      <c r="WAZ33" s="79"/>
      <c r="WBA33" s="79"/>
      <c r="WBB33" s="79"/>
      <c r="WBC33" s="79"/>
      <c r="WBD33" s="79"/>
      <c r="WBE33" s="79"/>
      <c r="WBF33" s="79"/>
      <c r="WBG33" s="79"/>
      <c r="WBH33" s="79"/>
      <c r="WBI33" s="79"/>
      <c r="WBJ33" s="79"/>
      <c r="WBK33" s="79"/>
      <c r="WBL33" s="79"/>
      <c r="WBM33" s="79"/>
      <c r="WBN33" s="79"/>
      <c r="WBO33" s="79"/>
      <c r="WBP33" s="79"/>
      <c r="WBQ33" s="79"/>
      <c r="WBR33" s="79"/>
      <c r="WBS33" s="79"/>
      <c r="WBT33" s="79"/>
      <c r="WBU33" s="79"/>
      <c r="WBV33" s="79"/>
      <c r="WBW33" s="79"/>
      <c r="WBX33" s="79"/>
      <c r="WBY33" s="79"/>
      <c r="WBZ33" s="79"/>
      <c r="WCA33" s="79"/>
      <c r="WCB33" s="79"/>
      <c r="WCC33" s="79"/>
      <c r="WCD33" s="79"/>
      <c r="WCE33" s="79"/>
      <c r="WCF33" s="79"/>
      <c r="WCG33" s="79"/>
      <c r="WCH33" s="79"/>
      <c r="WCI33" s="79"/>
      <c r="WCJ33" s="79"/>
      <c r="WCK33" s="79"/>
      <c r="WCL33" s="79"/>
      <c r="WCM33" s="79"/>
      <c r="WCN33" s="79"/>
      <c r="WCO33" s="79"/>
      <c r="WCP33" s="79"/>
      <c r="WCQ33" s="79"/>
      <c r="WCR33" s="79"/>
      <c r="WCS33" s="79"/>
      <c r="WCT33" s="79"/>
      <c r="WCU33" s="79"/>
      <c r="WCV33" s="79"/>
      <c r="WCW33" s="79"/>
      <c r="WCX33" s="79"/>
      <c r="WCY33" s="79"/>
      <c r="WCZ33" s="79"/>
      <c r="WDA33" s="79"/>
      <c r="WDB33" s="79"/>
      <c r="WDC33" s="79"/>
      <c r="WDD33" s="79"/>
      <c r="WDE33" s="79"/>
      <c r="WDF33" s="79"/>
      <c r="WDG33" s="79"/>
      <c r="WDH33" s="79"/>
      <c r="WDI33" s="79"/>
      <c r="WDJ33" s="79"/>
      <c r="WDK33" s="79"/>
      <c r="WDL33" s="79"/>
      <c r="WDM33" s="79"/>
      <c r="WDN33" s="79"/>
      <c r="WDO33" s="79"/>
      <c r="WDP33" s="79"/>
      <c r="WDQ33" s="79"/>
      <c r="WDR33" s="79"/>
      <c r="WDS33" s="79"/>
      <c r="WDT33" s="79"/>
      <c r="WDU33" s="79"/>
      <c r="WDV33" s="79"/>
      <c r="WDW33" s="79"/>
      <c r="WDX33" s="79"/>
      <c r="WDY33" s="79"/>
      <c r="WDZ33" s="79"/>
      <c r="WEA33" s="79"/>
      <c r="WEB33" s="79"/>
      <c r="WEC33" s="79"/>
      <c r="WED33" s="79"/>
      <c r="WEE33" s="79"/>
      <c r="WEF33" s="79"/>
      <c r="WEG33" s="79"/>
      <c r="WEH33" s="79"/>
      <c r="WEI33" s="79"/>
      <c r="WEJ33" s="79"/>
      <c r="WEK33" s="79"/>
      <c r="WEL33" s="79"/>
      <c r="WEM33" s="79"/>
      <c r="WEN33" s="79"/>
      <c r="WEO33" s="79"/>
      <c r="WEP33" s="79"/>
      <c r="WEQ33" s="79"/>
      <c r="WER33" s="79"/>
      <c r="WES33" s="79"/>
      <c r="WET33" s="79"/>
      <c r="WEU33" s="79"/>
      <c r="WEV33" s="79"/>
      <c r="WEW33" s="79"/>
      <c r="WEX33" s="79"/>
      <c r="WEY33" s="79"/>
      <c r="WEZ33" s="79"/>
      <c r="WFA33" s="79"/>
      <c r="WFB33" s="79"/>
      <c r="WFC33" s="79"/>
      <c r="WFD33" s="79"/>
      <c r="WFE33" s="79"/>
      <c r="WFF33" s="79"/>
      <c r="WFG33" s="79"/>
      <c r="WFH33" s="79"/>
      <c r="WFI33" s="79"/>
      <c r="WFJ33" s="79"/>
      <c r="WFK33" s="79"/>
      <c r="WFL33" s="79"/>
      <c r="WFM33" s="79"/>
      <c r="WFN33" s="79"/>
      <c r="WFO33" s="79"/>
      <c r="WFP33" s="79"/>
      <c r="WFQ33" s="79"/>
      <c r="WFR33" s="79"/>
      <c r="WFS33" s="79"/>
      <c r="WFT33" s="79"/>
      <c r="WFU33" s="79"/>
      <c r="WFV33" s="79"/>
      <c r="WFW33" s="79"/>
      <c r="WFX33" s="79"/>
      <c r="WFY33" s="79"/>
      <c r="WFZ33" s="79"/>
      <c r="WGA33" s="79"/>
      <c r="WGB33" s="79"/>
      <c r="WGC33" s="79"/>
      <c r="WGD33" s="79"/>
      <c r="WGE33" s="79"/>
      <c r="WGF33" s="79"/>
      <c r="WGG33" s="79"/>
      <c r="WGH33" s="79"/>
      <c r="WGI33" s="79"/>
      <c r="WGJ33" s="79"/>
      <c r="WGK33" s="79"/>
      <c r="WGL33" s="79"/>
      <c r="WGM33" s="79"/>
      <c r="WGN33" s="79"/>
      <c r="WGO33" s="79"/>
      <c r="WGP33" s="79"/>
      <c r="WGQ33" s="79"/>
      <c r="WGR33" s="79"/>
      <c r="WGS33" s="79"/>
      <c r="WGT33" s="79"/>
      <c r="WGU33" s="79"/>
      <c r="WGV33" s="79"/>
      <c r="WGW33" s="79"/>
      <c r="WGX33" s="79"/>
      <c r="WGY33" s="79"/>
      <c r="WGZ33" s="79"/>
      <c r="WHA33" s="79"/>
      <c r="WHB33" s="79"/>
      <c r="WHC33" s="79"/>
      <c r="WHD33" s="79"/>
      <c r="WHE33" s="79"/>
      <c r="WHF33" s="79"/>
      <c r="WHG33" s="79"/>
      <c r="WHH33" s="79"/>
      <c r="WHI33" s="79"/>
      <c r="WHJ33" s="79"/>
      <c r="WHK33" s="79"/>
      <c r="WHL33" s="79"/>
      <c r="WHM33" s="79"/>
      <c r="WHN33" s="79"/>
      <c r="WHO33" s="79"/>
      <c r="WHP33" s="79"/>
      <c r="WHQ33" s="79"/>
      <c r="WHR33" s="79"/>
      <c r="WHS33" s="79"/>
      <c r="WHT33" s="79"/>
      <c r="WHU33" s="79"/>
      <c r="WHV33" s="79"/>
      <c r="WHW33" s="79"/>
      <c r="WHX33" s="79"/>
      <c r="WHY33" s="79"/>
      <c r="WHZ33" s="79"/>
      <c r="WIA33" s="79"/>
      <c r="WIB33" s="79"/>
      <c r="WIC33" s="79"/>
      <c r="WID33" s="79"/>
      <c r="WIE33" s="79"/>
      <c r="WIF33" s="79"/>
      <c r="WIG33" s="79"/>
      <c r="WIH33" s="79"/>
      <c r="WII33" s="79"/>
      <c r="WIJ33" s="79"/>
      <c r="WIK33" s="79"/>
      <c r="WIL33" s="79"/>
      <c r="WIM33" s="79"/>
      <c r="WIN33" s="79"/>
      <c r="WIO33" s="79"/>
      <c r="WIP33" s="79"/>
      <c r="WIQ33" s="79"/>
      <c r="WIR33" s="79"/>
      <c r="WIS33" s="79"/>
      <c r="WIT33" s="79"/>
      <c r="WIU33" s="79"/>
      <c r="WIV33" s="79"/>
      <c r="WIW33" s="79"/>
      <c r="WIX33" s="79"/>
      <c r="WIY33" s="79"/>
      <c r="WIZ33" s="79"/>
      <c r="WJA33" s="79"/>
      <c r="WJB33" s="79"/>
      <c r="WJC33" s="79"/>
      <c r="WJD33" s="79"/>
      <c r="WJE33" s="79"/>
      <c r="WJF33" s="79"/>
      <c r="WJG33" s="79"/>
      <c r="WJH33" s="79"/>
      <c r="WJI33" s="79"/>
      <c r="WJJ33" s="79"/>
      <c r="WJK33" s="79"/>
      <c r="WJL33" s="79"/>
      <c r="WJM33" s="79"/>
      <c r="WJN33" s="79"/>
      <c r="WJO33" s="79"/>
      <c r="WJP33" s="79"/>
      <c r="WJQ33" s="79"/>
      <c r="WJR33" s="79"/>
      <c r="WJS33" s="79"/>
      <c r="WJT33" s="79"/>
      <c r="WJU33" s="79"/>
      <c r="WJV33" s="79"/>
      <c r="WJW33" s="79"/>
      <c r="WJX33" s="79"/>
      <c r="WJY33" s="79"/>
      <c r="WJZ33" s="79"/>
      <c r="WKA33" s="79"/>
      <c r="WKB33" s="79"/>
      <c r="WKC33" s="79"/>
      <c r="WKD33" s="79"/>
      <c r="WKE33" s="79"/>
      <c r="WKF33" s="79"/>
      <c r="WKG33" s="79"/>
      <c r="WKH33" s="79"/>
      <c r="WKI33" s="79"/>
      <c r="WKJ33" s="79"/>
      <c r="WKK33" s="79"/>
      <c r="WKL33" s="79"/>
      <c r="WKM33" s="79"/>
      <c r="WKN33" s="79"/>
      <c r="WKO33" s="79"/>
      <c r="WKP33" s="79"/>
      <c r="WKQ33" s="79"/>
      <c r="WKR33" s="79"/>
      <c r="WKS33" s="79"/>
      <c r="WKT33" s="79"/>
      <c r="WKU33" s="79"/>
      <c r="WKV33" s="79"/>
      <c r="WKW33" s="79"/>
      <c r="WKX33" s="79"/>
      <c r="WKY33" s="79"/>
      <c r="WKZ33" s="79"/>
      <c r="WLA33" s="79"/>
      <c r="WLB33" s="79"/>
      <c r="WLC33" s="79"/>
      <c r="WLD33" s="79"/>
      <c r="WLE33" s="79"/>
      <c r="WLF33" s="79"/>
      <c r="WLG33" s="79"/>
      <c r="WLH33" s="79"/>
      <c r="WLI33" s="79"/>
      <c r="WLJ33" s="79"/>
      <c r="WLK33" s="79"/>
      <c r="WLL33" s="79"/>
      <c r="WLM33" s="79"/>
      <c r="WLN33" s="79"/>
      <c r="WLO33" s="79"/>
      <c r="WLP33" s="79"/>
      <c r="WLQ33" s="79"/>
      <c r="WLR33" s="79"/>
      <c r="WLS33" s="79"/>
      <c r="WLT33" s="79"/>
      <c r="WLU33" s="79"/>
      <c r="WLV33" s="79"/>
      <c r="WLW33" s="79"/>
      <c r="WLX33" s="79"/>
      <c r="WLY33" s="79"/>
      <c r="WLZ33" s="79"/>
      <c r="WMA33" s="79"/>
      <c r="WMB33" s="79"/>
      <c r="WMC33" s="79"/>
      <c r="WMD33" s="79"/>
      <c r="WME33" s="79"/>
      <c r="WMF33" s="79"/>
      <c r="WMG33" s="79"/>
      <c r="WMH33" s="79"/>
      <c r="WMI33" s="79"/>
      <c r="WMJ33" s="79"/>
      <c r="WMK33" s="79"/>
      <c r="WML33" s="79"/>
      <c r="WMM33" s="79"/>
      <c r="WMN33" s="79"/>
      <c r="WMO33" s="79"/>
      <c r="WMP33" s="79"/>
      <c r="WMQ33" s="79"/>
      <c r="WMR33" s="79"/>
      <c r="WMS33" s="79"/>
      <c r="WMT33" s="79"/>
      <c r="WMU33" s="79"/>
      <c r="WMV33" s="79"/>
      <c r="WMW33" s="79"/>
      <c r="WMX33" s="79"/>
      <c r="WMY33" s="79"/>
      <c r="WMZ33" s="79"/>
      <c r="WNA33" s="79"/>
      <c r="WNB33" s="79"/>
      <c r="WNC33" s="79"/>
      <c r="WND33" s="79"/>
      <c r="WNE33" s="79"/>
      <c r="WNF33" s="79"/>
      <c r="WNG33" s="79"/>
      <c r="WNH33" s="79"/>
      <c r="WNI33" s="79"/>
      <c r="WNJ33" s="79"/>
      <c r="WNK33" s="79"/>
      <c r="WNL33" s="79"/>
      <c r="WNM33" s="79"/>
      <c r="WNN33" s="79"/>
      <c r="WNO33" s="79"/>
      <c r="WNP33" s="79"/>
      <c r="WNQ33" s="79"/>
      <c r="WNR33" s="79"/>
      <c r="WNS33" s="79"/>
      <c r="WNT33" s="79"/>
      <c r="WNU33" s="79"/>
      <c r="WNV33" s="79"/>
      <c r="WNW33" s="79"/>
      <c r="WNX33" s="79"/>
      <c r="WNY33" s="79"/>
      <c r="WNZ33" s="79"/>
      <c r="WOA33" s="79"/>
      <c r="WOB33" s="79"/>
      <c r="WOC33" s="79"/>
      <c r="WOD33" s="79"/>
      <c r="WOE33" s="79"/>
      <c r="WOF33" s="79"/>
      <c r="WOG33" s="79"/>
      <c r="WOH33" s="79"/>
      <c r="WOI33" s="79"/>
      <c r="WOJ33" s="79"/>
      <c r="WOK33" s="79"/>
      <c r="WOL33" s="79"/>
      <c r="WOM33" s="79"/>
      <c r="WON33" s="79"/>
      <c r="WOO33" s="79"/>
      <c r="WOP33" s="79"/>
      <c r="WOQ33" s="79"/>
      <c r="WOR33" s="79"/>
      <c r="WOS33" s="79"/>
      <c r="WOT33" s="79"/>
      <c r="WOU33" s="79"/>
      <c r="WOV33" s="79"/>
      <c r="WOW33" s="79"/>
      <c r="WOX33" s="79"/>
      <c r="WOY33" s="79"/>
      <c r="WOZ33" s="79"/>
      <c r="WPA33" s="79"/>
      <c r="WPB33" s="79"/>
      <c r="WPC33" s="79"/>
      <c r="WPD33" s="79"/>
      <c r="WPE33" s="79"/>
      <c r="WPF33" s="79"/>
      <c r="WPG33" s="79"/>
      <c r="WPH33" s="79"/>
      <c r="WPI33" s="79"/>
      <c r="WPJ33" s="79"/>
      <c r="WPK33" s="79"/>
      <c r="WPL33" s="79"/>
      <c r="WPM33" s="79"/>
      <c r="WPN33" s="79"/>
      <c r="WPO33" s="79"/>
      <c r="WPP33" s="79"/>
      <c r="WPQ33" s="79"/>
      <c r="WPR33" s="79"/>
      <c r="WPS33" s="79"/>
      <c r="WPT33" s="79"/>
      <c r="WPU33" s="79"/>
      <c r="WPV33" s="79"/>
      <c r="WPW33" s="79"/>
      <c r="WPX33" s="79"/>
      <c r="WPY33" s="79"/>
      <c r="WPZ33" s="79"/>
      <c r="WQA33" s="79"/>
      <c r="WQB33" s="79"/>
      <c r="WQC33" s="79"/>
      <c r="WQD33" s="79"/>
      <c r="WQE33" s="79"/>
      <c r="WQF33" s="79"/>
      <c r="WQG33" s="79"/>
      <c r="WQH33" s="79"/>
      <c r="WQI33" s="79"/>
      <c r="WQJ33" s="79"/>
      <c r="WQK33" s="79"/>
      <c r="WQL33" s="79"/>
      <c r="WQM33" s="79"/>
      <c r="WQN33" s="79"/>
      <c r="WQO33" s="79"/>
      <c r="WQP33" s="79"/>
      <c r="WQQ33" s="79"/>
      <c r="WQR33" s="79"/>
      <c r="WQS33" s="79"/>
      <c r="WQT33" s="79"/>
      <c r="WQU33" s="79"/>
      <c r="WQV33" s="79"/>
      <c r="WQW33" s="79"/>
      <c r="WQX33" s="79"/>
      <c r="WQY33" s="79"/>
      <c r="WQZ33" s="79"/>
      <c r="WRA33" s="79"/>
      <c r="WRB33" s="79"/>
      <c r="WRC33" s="79"/>
      <c r="WRD33" s="79"/>
      <c r="WRE33" s="79"/>
      <c r="WRF33" s="79"/>
      <c r="WRG33" s="79"/>
      <c r="WRH33" s="79"/>
      <c r="WRI33" s="79"/>
      <c r="WRJ33" s="79"/>
      <c r="WRK33" s="79"/>
      <c r="WRL33" s="79"/>
      <c r="WRM33" s="79"/>
      <c r="WRN33" s="79"/>
      <c r="WRO33" s="79"/>
      <c r="WRP33" s="79"/>
      <c r="WRQ33" s="79"/>
      <c r="WRR33" s="79"/>
      <c r="WRS33" s="79"/>
      <c r="WRT33" s="79"/>
      <c r="WRU33" s="79"/>
      <c r="WRV33" s="79"/>
      <c r="WRW33" s="79"/>
      <c r="WRX33" s="79"/>
      <c r="WRY33" s="79"/>
      <c r="WRZ33" s="79"/>
      <c r="WSA33" s="79"/>
      <c r="WSB33" s="79"/>
      <c r="WSC33" s="79"/>
      <c r="WSD33" s="79"/>
      <c r="WSE33" s="79"/>
      <c r="WSF33" s="79"/>
      <c r="WSG33" s="79"/>
      <c r="WSH33" s="79"/>
      <c r="WSI33" s="79"/>
      <c r="WSJ33" s="79"/>
      <c r="WSK33" s="79"/>
      <c r="WSL33" s="79"/>
      <c r="WSM33" s="79"/>
      <c r="WSN33" s="79"/>
      <c r="WSO33" s="79"/>
      <c r="WSP33" s="79"/>
      <c r="WSQ33" s="79"/>
      <c r="WSR33" s="79"/>
      <c r="WSS33" s="79"/>
      <c r="WST33" s="79"/>
      <c r="WSU33" s="79"/>
      <c r="WSV33" s="79"/>
      <c r="WSW33" s="79"/>
      <c r="WSX33" s="79"/>
      <c r="WSY33" s="79"/>
      <c r="WSZ33" s="79"/>
      <c r="WTA33" s="79"/>
      <c r="WTB33" s="79"/>
      <c r="WTC33" s="79"/>
      <c r="WTD33" s="79"/>
      <c r="WTE33" s="79"/>
      <c r="WTF33" s="79"/>
      <c r="WTG33" s="79"/>
      <c r="WTH33" s="79"/>
      <c r="WTI33" s="79"/>
      <c r="WTJ33" s="79"/>
      <c r="WTK33" s="79"/>
      <c r="WTL33" s="79"/>
      <c r="WTM33" s="79"/>
      <c r="WTN33" s="79"/>
      <c r="WTO33" s="79"/>
      <c r="WTP33" s="79"/>
      <c r="WTQ33" s="79"/>
      <c r="WTR33" s="79"/>
      <c r="WTS33" s="79"/>
      <c r="WTT33" s="79"/>
      <c r="WTU33" s="79"/>
      <c r="WTV33" s="79"/>
      <c r="WTW33" s="79"/>
      <c r="WTX33" s="79"/>
      <c r="WTY33" s="79"/>
      <c r="WTZ33" s="79"/>
      <c r="WUA33" s="79"/>
      <c r="WUB33" s="79"/>
      <c r="WUC33" s="79"/>
      <c r="WUD33" s="79"/>
      <c r="WUE33" s="79"/>
      <c r="WUF33" s="79"/>
      <c r="WUG33" s="79"/>
      <c r="WUH33" s="79"/>
      <c r="WUI33" s="79"/>
      <c r="WUJ33" s="79"/>
      <c r="WUK33" s="79"/>
      <c r="WUL33" s="79"/>
      <c r="WUM33" s="79"/>
      <c r="WUN33" s="79"/>
      <c r="WUO33" s="79"/>
      <c r="WUP33" s="79"/>
      <c r="WUQ33" s="79"/>
      <c r="WUR33" s="79"/>
      <c r="WUS33" s="79"/>
      <c r="WUT33" s="79"/>
      <c r="WUU33" s="79"/>
      <c r="WUV33" s="79"/>
      <c r="WUW33" s="79"/>
      <c r="WUX33" s="79"/>
      <c r="WUY33" s="79"/>
      <c r="WUZ33" s="79"/>
      <c r="WVA33" s="79"/>
      <c r="WVB33" s="79"/>
      <c r="WVC33" s="79"/>
    </row>
    <row r="34" spans="1:16123" ht="15" customHeight="1" x14ac:dyDescent="0.25">
      <c r="A34" s="115" t="s">
        <v>34</v>
      </c>
      <c r="B34" s="112">
        <f t="shared" si="1"/>
        <v>1628</v>
      </c>
      <c r="C34" s="159">
        <v>806</v>
      </c>
      <c r="D34" s="159">
        <v>40</v>
      </c>
      <c r="E34" s="159">
        <v>216</v>
      </c>
      <c r="F34" s="159">
        <v>0</v>
      </c>
      <c r="G34" s="159">
        <v>0</v>
      </c>
      <c r="H34" s="159">
        <v>41</v>
      </c>
      <c r="I34" s="159">
        <v>31</v>
      </c>
      <c r="J34" s="159">
        <v>30</v>
      </c>
      <c r="K34" s="159">
        <v>79</v>
      </c>
      <c r="L34" s="159">
        <v>111</v>
      </c>
      <c r="M34" s="159">
        <v>134</v>
      </c>
      <c r="N34" s="159">
        <v>0</v>
      </c>
      <c r="O34" s="159">
        <v>0</v>
      </c>
      <c r="P34" s="159">
        <v>106</v>
      </c>
      <c r="Q34" s="159">
        <v>25</v>
      </c>
      <c r="R34" s="159">
        <v>9</v>
      </c>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79"/>
      <c r="CV34" s="79"/>
      <c r="CW34" s="79"/>
      <c r="CX34" s="79"/>
      <c r="CY34" s="79"/>
      <c r="CZ34" s="79"/>
      <c r="DA34" s="79"/>
      <c r="DB34" s="79"/>
      <c r="DC34" s="79"/>
      <c r="DD34" s="79"/>
      <c r="DE34" s="79"/>
      <c r="DF34" s="79"/>
      <c r="DG34" s="79"/>
      <c r="DH34" s="79"/>
      <c r="DI34" s="79"/>
      <c r="DJ34" s="79"/>
      <c r="DK34" s="79"/>
      <c r="DL34" s="79"/>
      <c r="DM34" s="79"/>
      <c r="DN34" s="79"/>
      <c r="DO34" s="79"/>
      <c r="DP34" s="79"/>
      <c r="DQ34" s="79"/>
      <c r="DR34" s="79"/>
      <c r="DS34" s="79"/>
      <c r="DT34" s="79"/>
      <c r="DU34" s="79"/>
      <c r="DV34" s="79"/>
      <c r="DW34" s="79"/>
      <c r="DX34" s="79"/>
      <c r="DY34" s="79"/>
      <c r="DZ34" s="79"/>
      <c r="EA34" s="79"/>
      <c r="EB34" s="79"/>
      <c r="EC34" s="79"/>
      <c r="ED34" s="79"/>
      <c r="EE34" s="79"/>
      <c r="EF34" s="79"/>
      <c r="EG34" s="79"/>
      <c r="EH34" s="79"/>
      <c r="EI34" s="79"/>
      <c r="EJ34" s="79"/>
      <c r="EK34" s="79"/>
      <c r="EL34" s="79"/>
      <c r="EM34" s="79"/>
      <c r="EN34" s="79"/>
      <c r="EO34" s="79"/>
      <c r="EP34" s="79"/>
      <c r="EQ34" s="79"/>
      <c r="ER34" s="79"/>
      <c r="ES34" s="79"/>
      <c r="ET34" s="79"/>
      <c r="EU34" s="79"/>
      <c r="EV34" s="79"/>
      <c r="EW34" s="79"/>
      <c r="EX34" s="79"/>
      <c r="EY34" s="79"/>
      <c r="EZ34" s="79"/>
      <c r="FA34" s="79"/>
      <c r="FB34" s="79"/>
      <c r="FC34" s="79"/>
      <c r="FD34" s="79"/>
      <c r="FE34" s="79"/>
      <c r="FF34" s="79"/>
      <c r="FG34" s="79"/>
      <c r="FH34" s="79"/>
      <c r="FI34" s="79"/>
      <c r="FJ34" s="79"/>
      <c r="FK34" s="79"/>
      <c r="FL34" s="79"/>
      <c r="FM34" s="79"/>
      <c r="FN34" s="79"/>
      <c r="FO34" s="79"/>
      <c r="FP34" s="79"/>
      <c r="FQ34" s="79"/>
      <c r="FR34" s="79"/>
      <c r="FS34" s="79"/>
      <c r="FT34" s="79"/>
      <c r="FU34" s="79"/>
      <c r="FV34" s="79"/>
      <c r="FW34" s="79"/>
      <c r="FX34" s="79"/>
      <c r="FY34" s="79"/>
      <c r="FZ34" s="79"/>
      <c r="GA34" s="79"/>
      <c r="GB34" s="79"/>
      <c r="GC34" s="79"/>
      <c r="GD34" s="79"/>
      <c r="GE34" s="79"/>
      <c r="GF34" s="79"/>
      <c r="GG34" s="79"/>
      <c r="GH34" s="79"/>
      <c r="GI34" s="79"/>
      <c r="GJ34" s="79"/>
      <c r="GK34" s="79"/>
      <c r="GL34" s="79"/>
      <c r="GM34" s="79"/>
      <c r="GN34" s="79"/>
      <c r="GO34" s="79"/>
      <c r="GP34" s="79"/>
      <c r="GQ34" s="79"/>
      <c r="GR34" s="79"/>
      <c r="GS34" s="79"/>
      <c r="GT34" s="79"/>
      <c r="GU34" s="79"/>
      <c r="GV34" s="79"/>
      <c r="GW34" s="79"/>
      <c r="GX34" s="79"/>
      <c r="GY34" s="79"/>
      <c r="GZ34" s="79"/>
      <c r="HA34" s="79"/>
      <c r="HB34" s="79"/>
      <c r="HC34" s="79"/>
      <c r="HD34" s="79"/>
      <c r="HE34" s="79"/>
      <c r="HF34" s="79"/>
      <c r="HG34" s="79"/>
      <c r="HH34" s="79"/>
      <c r="HI34" s="79"/>
      <c r="HJ34" s="79"/>
      <c r="HK34" s="79"/>
      <c r="HL34" s="79"/>
      <c r="HM34" s="79"/>
      <c r="HN34" s="79"/>
      <c r="HO34" s="79"/>
      <c r="HP34" s="79"/>
      <c r="HQ34" s="79"/>
      <c r="HR34" s="79"/>
      <c r="HS34" s="79"/>
      <c r="HT34" s="79"/>
      <c r="HU34" s="79"/>
      <c r="HV34" s="79"/>
      <c r="HW34" s="79"/>
      <c r="HX34" s="79"/>
      <c r="HY34" s="79"/>
      <c r="HZ34" s="79"/>
      <c r="IA34" s="79"/>
      <c r="IB34" s="79"/>
      <c r="IC34" s="79"/>
      <c r="ID34" s="79"/>
      <c r="IE34" s="79"/>
      <c r="IF34" s="79"/>
      <c r="IG34" s="79"/>
      <c r="IH34" s="79"/>
      <c r="II34" s="79"/>
      <c r="IJ34" s="79"/>
      <c r="IK34" s="79"/>
      <c r="IL34" s="79"/>
      <c r="IM34" s="79"/>
      <c r="IN34" s="79"/>
      <c r="IO34" s="79"/>
      <c r="IP34" s="79"/>
      <c r="IQ34" s="79"/>
      <c r="IR34" s="79"/>
      <c r="IS34" s="79"/>
      <c r="IT34" s="79"/>
      <c r="IU34" s="79"/>
      <c r="IV34" s="79"/>
      <c r="IW34" s="79"/>
      <c r="IX34" s="79"/>
      <c r="IY34" s="79"/>
      <c r="IZ34" s="79"/>
      <c r="JA34" s="79"/>
      <c r="JB34" s="79"/>
      <c r="JC34" s="79"/>
      <c r="JD34" s="79"/>
      <c r="JE34" s="79"/>
      <c r="JF34" s="79"/>
      <c r="JG34" s="79"/>
      <c r="JH34" s="79"/>
      <c r="JI34" s="79"/>
      <c r="JJ34" s="79"/>
      <c r="JK34" s="79"/>
      <c r="JL34" s="79"/>
      <c r="JM34" s="79"/>
      <c r="JN34" s="79"/>
      <c r="JO34" s="79"/>
      <c r="JP34" s="79"/>
      <c r="JQ34" s="79"/>
      <c r="JR34" s="79"/>
      <c r="JS34" s="79"/>
      <c r="JT34" s="79"/>
      <c r="JU34" s="79"/>
      <c r="JV34" s="79"/>
      <c r="JW34" s="79"/>
      <c r="JX34" s="79"/>
      <c r="JY34" s="79"/>
      <c r="JZ34" s="79"/>
      <c r="KA34" s="79"/>
      <c r="KB34" s="79"/>
      <c r="KC34" s="79"/>
      <c r="KD34" s="79"/>
      <c r="KE34" s="79"/>
      <c r="KF34" s="79"/>
      <c r="KG34" s="79"/>
      <c r="KH34" s="79"/>
      <c r="KI34" s="79"/>
      <c r="KJ34" s="79"/>
      <c r="KK34" s="79"/>
      <c r="KL34" s="79"/>
      <c r="KM34" s="79"/>
      <c r="KN34" s="79"/>
      <c r="KO34" s="79"/>
      <c r="KP34" s="79"/>
      <c r="KQ34" s="79"/>
      <c r="KR34" s="79"/>
      <c r="KS34" s="79"/>
      <c r="KT34" s="79"/>
      <c r="KU34" s="79"/>
      <c r="KV34" s="79"/>
      <c r="KW34" s="79"/>
      <c r="KX34" s="79"/>
      <c r="KY34" s="79"/>
      <c r="KZ34" s="79"/>
      <c r="LA34" s="79"/>
      <c r="LB34" s="79"/>
      <c r="LC34" s="79"/>
      <c r="LD34" s="79"/>
      <c r="LE34" s="79"/>
      <c r="LF34" s="79"/>
      <c r="LG34" s="79"/>
      <c r="LH34" s="79"/>
      <c r="LI34" s="79"/>
      <c r="LJ34" s="79"/>
      <c r="LK34" s="79"/>
      <c r="LL34" s="79"/>
      <c r="LM34" s="79"/>
      <c r="LN34" s="79"/>
      <c r="LO34" s="79"/>
      <c r="LP34" s="79"/>
      <c r="LQ34" s="79"/>
      <c r="LR34" s="79"/>
      <c r="LS34" s="79"/>
      <c r="LT34" s="79"/>
      <c r="LU34" s="79"/>
      <c r="LV34" s="79"/>
      <c r="LW34" s="79"/>
      <c r="LX34" s="79"/>
      <c r="LY34" s="79"/>
      <c r="LZ34" s="79"/>
      <c r="MA34" s="79"/>
      <c r="MB34" s="79"/>
      <c r="MC34" s="79"/>
      <c r="MD34" s="79"/>
      <c r="ME34" s="79"/>
      <c r="MF34" s="79"/>
      <c r="MG34" s="79"/>
      <c r="MH34" s="79"/>
      <c r="MI34" s="79"/>
      <c r="MJ34" s="79"/>
      <c r="MK34" s="79"/>
      <c r="ML34" s="79"/>
      <c r="MM34" s="79"/>
      <c r="MN34" s="79"/>
      <c r="MO34" s="79"/>
      <c r="MP34" s="79"/>
      <c r="MQ34" s="79"/>
      <c r="MR34" s="79"/>
      <c r="MS34" s="79"/>
      <c r="MT34" s="79"/>
      <c r="MU34" s="79"/>
      <c r="MV34" s="79"/>
      <c r="MW34" s="79"/>
      <c r="MX34" s="79"/>
      <c r="MY34" s="79"/>
      <c r="MZ34" s="79"/>
      <c r="NA34" s="79"/>
      <c r="NB34" s="79"/>
      <c r="NC34" s="79"/>
      <c r="ND34" s="79"/>
      <c r="NE34" s="79"/>
      <c r="NF34" s="79"/>
      <c r="NG34" s="79"/>
      <c r="NH34" s="79"/>
      <c r="NI34" s="79"/>
      <c r="NJ34" s="79"/>
      <c r="NK34" s="79"/>
      <c r="NL34" s="79"/>
      <c r="NM34" s="79"/>
      <c r="NN34" s="79"/>
      <c r="NO34" s="79"/>
      <c r="NP34" s="79"/>
      <c r="NQ34" s="79"/>
      <c r="NR34" s="79"/>
      <c r="NS34" s="79"/>
      <c r="NT34" s="79"/>
      <c r="NU34" s="79"/>
      <c r="NV34" s="79"/>
      <c r="NW34" s="79"/>
      <c r="NX34" s="79"/>
      <c r="NY34" s="79"/>
      <c r="NZ34" s="79"/>
      <c r="OA34" s="79"/>
      <c r="OB34" s="79"/>
      <c r="OC34" s="79"/>
      <c r="OD34" s="79"/>
      <c r="OE34" s="79"/>
      <c r="OF34" s="79"/>
      <c r="OG34" s="79"/>
      <c r="OH34" s="79"/>
      <c r="OI34" s="79"/>
      <c r="OJ34" s="79"/>
      <c r="OK34" s="79"/>
      <c r="OL34" s="79"/>
      <c r="OM34" s="79"/>
      <c r="ON34" s="79"/>
      <c r="OO34" s="79"/>
      <c r="OP34" s="79"/>
      <c r="OQ34" s="79"/>
      <c r="OR34" s="79"/>
      <c r="OS34" s="79"/>
      <c r="OT34" s="79"/>
      <c r="OU34" s="79"/>
      <c r="OV34" s="79"/>
      <c r="OW34" s="79"/>
      <c r="OX34" s="79"/>
      <c r="OY34" s="79"/>
      <c r="OZ34" s="79"/>
      <c r="PA34" s="79"/>
      <c r="PB34" s="79"/>
      <c r="PC34" s="79"/>
      <c r="PD34" s="79"/>
      <c r="PE34" s="79"/>
      <c r="PF34" s="79"/>
      <c r="PG34" s="79"/>
      <c r="PH34" s="79"/>
      <c r="PI34" s="79"/>
      <c r="PJ34" s="79"/>
      <c r="PK34" s="79"/>
      <c r="PL34" s="79"/>
      <c r="PM34" s="79"/>
      <c r="PN34" s="79"/>
      <c r="PO34" s="79"/>
      <c r="PP34" s="79"/>
      <c r="PQ34" s="79"/>
      <c r="PR34" s="79"/>
      <c r="PS34" s="79"/>
      <c r="PT34" s="79"/>
      <c r="PU34" s="79"/>
      <c r="PV34" s="79"/>
      <c r="PW34" s="79"/>
      <c r="PX34" s="79"/>
      <c r="PY34" s="79"/>
      <c r="PZ34" s="79"/>
      <c r="QA34" s="79"/>
      <c r="QB34" s="79"/>
      <c r="QC34" s="79"/>
      <c r="QD34" s="79"/>
      <c r="QE34" s="79"/>
      <c r="QF34" s="79"/>
      <c r="QG34" s="79"/>
      <c r="QH34" s="79"/>
      <c r="QI34" s="79"/>
      <c r="QJ34" s="79"/>
      <c r="QK34" s="79"/>
      <c r="QL34" s="79"/>
      <c r="QM34" s="79"/>
      <c r="QN34" s="79"/>
      <c r="QO34" s="79"/>
      <c r="QP34" s="79"/>
      <c r="QQ34" s="79"/>
      <c r="QR34" s="79"/>
      <c r="QS34" s="79"/>
      <c r="QT34" s="79"/>
      <c r="QU34" s="79"/>
      <c r="QV34" s="79"/>
      <c r="QW34" s="79"/>
      <c r="QX34" s="79"/>
      <c r="QY34" s="79"/>
      <c r="QZ34" s="79"/>
      <c r="RA34" s="79"/>
      <c r="RB34" s="79"/>
      <c r="RC34" s="79"/>
      <c r="RD34" s="79"/>
      <c r="RE34" s="79"/>
      <c r="RF34" s="79"/>
      <c r="RG34" s="79"/>
      <c r="RH34" s="79"/>
      <c r="RI34" s="79"/>
      <c r="RJ34" s="79"/>
      <c r="RK34" s="79"/>
      <c r="RL34" s="79"/>
      <c r="RM34" s="79"/>
      <c r="RN34" s="79"/>
      <c r="RO34" s="79"/>
      <c r="RP34" s="79"/>
      <c r="RQ34" s="79"/>
      <c r="RR34" s="79"/>
      <c r="RS34" s="79"/>
      <c r="RT34" s="79"/>
      <c r="RU34" s="79"/>
      <c r="RV34" s="79"/>
      <c r="RW34" s="79"/>
      <c r="RX34" s="79"/>
      <c r="RY34" s="79"/>
      <c r="RZ34" s="79"/>
      <c r="SA34" s="79"/>
      <c r="SB34" s="79"/>
      <c r="SC34" s="79"/>
      <c r="SD34" s="79"/>
      <c r="SE34" s="79"/>
      <c r="SF34" s="79"/>
      <c r="SG34" s="79"/>
      <c r="SH34" s="79"/>
      <c r="SI34" s="79"/>
      <c r="SJ34" s="79"/>
      <c r="SK34" s="79"/>
      <c r="SL34" s="79"/>
      <c r="SM34" s="79"/>
      <c r="SN34" s="79"/>
      <c r="SO34" s="79"/>
      <c r="SP34" s="79"/>
      <c r="SQ34" s="79"/>
      <c r="SR34" s="79"/>
      <c r="SS34" s="79"/>
      <c r="ST34" s="79"/>
      <c r="SU34" s="79"/>
      <c r="SV34" s="79"/>
      <c r="SW34" s="79"/>
      <c r="SX34" s="79"/>
      <c r="SY34" s="79"/>
      <c r="SZ34" s="79"/>
      <c r="TA34" s="79"/>
      <c r="TB34" s="79"/>
      <c r="TC34" s="79"/>
      <c r="TD34" s="79"/>
      <c r="TE34" s="79"/>
      <c r="TF34" s="79"/>
      <c r="TG34" s="79"/>
      <c r="TH34" s="79"/>
      <c r="TI34" s="79"/>
      <c r="TJ34" s="79"/>
      <c r="TK34" s="79"/>
      <c r="TL34" s="79"/>
      <c r="TM34" s="79"/>
      <c r="TN34" s="79"/>
      <c r="TO34" s="79"/>
      <c r="TP34" s="79"/>
      <c r="TQ34" s="79"/>
      <c r="TR34" s="79"/>
      <c r="TS34" s="79"/>
      <c r="TT34" s="79"/>
      <c r="TU34" s="79"/>
      <c r="TV34" s="79"/>
      <c r="TW34" s="79"/>
      <c r="TX34" s="79"/>
      <c r="TY34" s="79"/>
      <c r="TZ34" s="79"/>
      <c r="UA34" s="79"/>
      <c r="UB34" s="79"/>
      <c r="UC34" s="79"/>
      <c r="UD34" s="79"/>
      <c r="UE34" s="79"/>
      <c r="UF34" s="79"/>
      <c r="UG34" s="79"/>
      <c r="UH34" s="79"/>
      <c r="UI34" s="79"/>
      <c r="UJ34" s="79"/>
      <c r="UK34" s="79"/>
      <c r="UL34" s="79"/>
      <c r="UM34" s="79"/>
      <c r="UN34" s="79"/>
      <c r="UO34" s="79"/>
      <c r="UP34" s="79"/>
      <c r="UQ34" s="79"/>
      <c r="UR34" s="79"/>
      <c r="US34" s="79"/>
      <c r="UT34" s="79"/>
      <c r="UU34" s="79"/>
      <c r="UV34" s="79"/>
      <c r="UW34" s="79"/>
      <c r="UX34" s="79"/>
      <c r="UY34" s="79"/>
      <c r="UZ34" s="79"/>
      <c r="VA34" s="79"/>
      <c r="VB34" s="79"/>
      <c r="VC34" s="79"/>
      <c r="VD34" s="79"/>
      <c r="VE34" s="79"/>
      <c r="VF34" s="79"/>
      <c r="VG34" s="79"/>
      <c r="VH34" s="79"/>
      <c r="VI34" s="79"/>
      <c r="VJ34" s="79"/>
      <c r="VK34" s="79"/>
      <c r="VL34" s="79"/>
      <c r="VM34" s="79"/>
      <c r="VN34" s="79"/>
      <c r="VO34" s="79"/>
      <c r="VP34" s="79"/>
      <c r="VQ34" s="79"/>
      <c r="VR34" s="79"/>
      <c r="VS34" s="79"/>
      <c r="VT34" s="79"/>
      <c r="VU34" s="79"/>
      <c r="VV34" s="79"/>
      <c r="VW34" s="79"/>
      <c r="VX34" s="79"/>
      <c r="VY34" s="79"/>
      <c r="VZ34" s="79"/>
      <c r="WA34" s="79"/>
      <c r="WB34" s="79"/>
      <c r="WC34" s="79"/>
      <c r="WD34" s="79"/>
      <c r="WE34" s="79"/>
      <c r="WF34" s="79"/>
      <c r="WG34" s="79"/>
      <c r="WH34" s="79"/>
      <c r="WI34" s="79"/>
      <c r="WJ34" s="79"/>
      <c r="WK34" s="79"/>
      <c r="WL34" s="79"/>
      <c r="WM34" s="79"/>
      <c r="WN34" s="79"/>
      <c r="WO34" s="79"/>
      <c r="WP34" s="79"/>
      <c r="WQ34" s="79"/>
      <c r="WR34" s="79"/>
      <c r="WS34" s="79"/>
      <c r="WT34" s="79"/>
      <c r="WU34" s="79"/>
      <c r="WV34" s="79"/>
      <c r="WW34" s="79"/>
      <c r="WX34" s="79"/>
      <c r="WY34" s="79"/>
      <c r="WZ34" s="79"/>
      <c r="XA34" s="79"/>
      <c r="XB34" s="79"/>
      <c r="XC34" s="79"/>
      <c r="XD34" s="79"/>
      <c r="XE34" s="79"/>
      <c r="XF34" s="79"/>
      <c r="XG34" s="79"/>
      <c r="XH34" s="79"/>
      <c r="XI34" s="79"/>
      <c r="XJ34" s="79"/>
      <c r="XK34" s="79"/>
      <c r="XL34" s="79"/>
      <c r="XM34" s="79"/>
      <c r="XN34" s="79"/>
      <c r="XO34" s="79"/>
      <c r="XP34" s="79"/>
      <c r="XQ34" s="79"/>
      <c r="XR34" s="79"/>
      <c r="XS34" s="79"/>
      <c r="XT34" s="79"/>
      <c r="XU34" s="79"/>
      <c r="XV34" s="79"/>
      <c r="XW34" s="79"/>
      <c r="XX34" s="79"/>
      <c r="XY34" s="79"/>
      <c r="XZ34" s="79"/>
      <c r="YA34" s="79"/>
      <c r="YB34" s="79"/>
      <c r="YC34" s="79"/>
      <c r="YD34" s="79"/>
      <c r="YE34" s="79"/>
      <c r="YF34" s="79"/>
      <c r="YG34" s="79"/>
      <c r="YH34" s="79"/>
      <c r="YI34" s="79"/>
      <c r="YJ34" s="79"/>
      <c r="YK34" s="79"/>
      <c r="YL34" s="79"/>
      <c r="YM34" s="79"/>
      <c r="YN34" s="79"/>
      <c r="YO34" s="79"/>
      <c r="YP34" s="79"/>
      <c r="YQ34" s="79"/>
      <c r="YR34" s="79"/>
      <c r="YS34" s="79"/>
      <c r="YT34" s="79"/>
      <c r="YU34" s="79"/>
      <c r="YV34" s="79"/>
      <c r="YW34" s="79"/>
      <c r="YX34" s="79"/>
      <c r="YY34" s="79"/>
      <c r="YZ34" s="79"/>
      <c r="ZA34" s="79"/>
      <c r="ZB34" s="79"/>
      <c r="ZC34" s="79"/>
      <c r="ZD34" s="79"/>
      <c r="ZE34" s="79"/>
      <c r="ZF34" s="79"/>
      <c r="ZG34" s="79"/>
      <c r="ZH34" s="79"/>
      <c r="ZI34" s="79"/>
      <c r="ZJ34" s="79"/>
      <c r="ZK34" s="79"/>
      <c r="ZL34" s="79"/>
      <c r="ZM34" s="79"/>
      <c r="ZN34" s="79"/>
      <c r="ZO34" s="79"/>
      <c r="ZP34" s="79"/>
      <c r="ZQ34" s="79"/>
      <c r="ZR34" s="79"/>
      <c r="ZS34" s="79"/>
      <c r="ZT34" s="79"/>
      <c r="ZU34" s="79"/>
      <c r="ZV34" s="79"/>
      <c r="ZW34" s="79"/>
      <c r="ZX34" s="79"/>
      <c r="ZY34" s="79"/>
      <c r="ZZ34" s="79"/>
      <c r="AAA34" s="79"/>
      <c r="AAB34" s="79"/>
      <c r="AAC34" s="79"/>
      <c r="AAD34" s="79"/>
      <c r="AAE34" s="79"/>
      <c r="AAF34" s="79"/>
      <c r="AAG34" s="79"/>
      <c r="AAH34" s="79"/>
      <c r="AAI34" s="79"/>
      <c r="AAJ34" s="79"/>
      <c r="AAK34" s="79"/>
      <c r="AAL34" s="79"/>
      <c r="AAM34" s="79"/>
      <c r="AAN34" s="79"/>
      <c r="AAO34" s="79"/>
      <c r="AAP34" s="79"/>
      <c r="AAQ34" s="79"/>
      <c r="AAR34" s="79"/>
      <c r="AAS34" s="79"/>
      <c r="AAT34" s="79"/>
      <c r="AAU34" s="79"/>
      <c r="AAV34" s="79"/>
      <c r="AAW34" s="79"/>
      <c r="AAX34" s="79"/>
      <c r="AAY34" s="79"/>
      <c r="AAZ34" s="79"/>
      <c r="ABA34" s="79"/>
      <c r="ABB34" s="79"/>
      <c r="ABC34" s="79"/>
      <c r="ABD34" s="79"/>
      <c r="ABE34" s="79"/>
      <c r="ABF34" s="79"/>
      <c r="ABG34" s="79"/>
      <c r="ABH34" s="79"/>
      <c r="ABI34" s="79"/>
      <c r="ABJ34" s="79"/>
      <c r="ABK34" s="79"/>
      <c r="ABL34" s="79"/>
      <c r="ABM34" s="79"/>
      <c r="ABN34" s="79"/>
      <c r="ABO34" s="79"/>
      <c r="ABP34" s="79"/>
      <c r="ABQ34" s="79"/>
      <c r="ABR34" s="79"/>
      <c r="ABS34" s="79"/>
      <c r="ABT34" s="79"/>
      <c r="ABU34" s="79"/>
      <c r="ABV34" s="79"/>
      <c r="ABW34" s="79"/>
      <c r="ABX34" s="79"/>
      <c r="ABY34" s="79"/>
      <c r="ABZ34" s="79"/>
      <c r="ACA34" s="79"/>
      <c r="ACB34" s="79"/>
      <c r="ACC34" s="79"/>
      <c r="ACD34" s="79"/>
      <c r="ACE34" s="79"/>
      <c r="ACF34" s="79"/>
      <c r="ACG34" s="79"/>
      <c r="ACH34" s="79"/>
      <c r="ACI34" s="79"/>
      <c r="ACJ34" s="79"/>
      <c r="ACK34" s="79"/>
      <c r="ACL34" s="79"/>
      <c r="ACM34" s="79"/>
      <c r="ACN34" s="79"/>
      <c r="ACO34" s="79"/>
      <c r="ACP34" s="79"/>
      <c r="ACQ34" s="79"/>
      <c r="ACR34" s="79"/>
      <c r="ACS34" s="79"/>
      <c r="ACT34" s="79"/>
      <c r="ACU34" s="79"/>
      <c r="ACV34" s="79"/>
      <c r="ACW34" s="79"/>
      <c r="ACX34" s="79"/>
      <c r="ACY34" s="79"/>
      <c r="ACZ34" s="79"/>
      <c r="ADA34" s="79"/>
      <c r="ADB34" s="79"/>
      <c r="ADC34" s="79"/>
      <c r="ADD34" s="79"/>
      <c r="ADE34" s="79"/>
      <c r="ADF34" s="79"/>
      <c r="ADG34" s="79"/>
      <c r="ADH34" s="79"/>
      <c r="ADI34" s="79"/>
      <c r="ADJ34" s="79"/>
      <c r="ADK34" s="79"/>
      <c r="ADL34" s="79"/>
      <c r="ADM34" s="79"/>
      <c r="ADN34" s="79"/>
      <c r="ADO34" s="79"/>
      <c r="ADP34" s="79"/>
      <c r="ADQ34" s="79"/>
      <c r="ADR34" s="79"/>
      <c r="ADS34" s="79"/>
      <c r="ADT34" s="79"/>
      <c r="ADU34" s="79"/>
      <c r="ADV34" s="79"/>
      <c r="ADW34" s="79"/>
      <c r="ADX34" s="79"/>
      <c r="ADY34" s="79"/>
      <c r="ADZ34" s="79"/>
      <c r="AEA34" s="79"/>
      <c r="AEB34" s="79"/>
      <c r="AEC34" s="79"/>
      <c r="AED34" s="79"/>
      <c r="AEE34" s="79"/>
      <c r="AEF34" s="79"/>
      <c r="AEG34" s="79"/>
      <c r="AEH34" s="79"/>
      <c r="AEI34" s="79"/>
      <c r="AEJ34" s="79"/>
      <c r="AEK34" s="79"/>
      <c r="AEL34" s="79"/>
      <c r="AEM34" s="79"/>
      <c r="AEN34" s="79"/>
      <c r="AEO34" s="79"/>
      <c r="AEP34" s="79"/>
      <c r="AEQ34" s="79"/>
      <c r="AER34" s="79"/>
      <c r="AES34" s="79"/>
      <c r="AET34" s="79"/>
      <c r="AEU34" s="79"/>
      <c r="AEV34" s="79"/>
      <c r="AEW34" s="79"/>
      <c r="AEX34" s="79"/>
      <c r="AEY34" s="79"/>
      <c r="AEZ34" s="79"/>
      <c r="AFA34" s="79"/>
      <c r="AFB34" s="79"/>
      <c r="AFC34" s="79"/>
      <c r="AFD34" s="79"/>
      <c r="AFE34" s="79"/>
      <c r="AFF34" s="79"/>
      <c r="AFG34" s="79"/>
      <c r="AFH34" s="79"/>
      <c r="AFI34" s="79"/>
      <c r="AFJ34" s="79"/>
      <c r="AFK34" s="79"/>
      <c r="AFL34" s="79"/>
      <c r="AFM34" s="79"/>
      <c r="AFN34" s="79"/>
      <c r="AFO34" s="79"/>
      <c r="AFP34" s="79"/>
      <c r="AFQ34" s="79"/>
      <c r="AFR34" s="79"/>
      <c r="AFS34" s="79"/>
      <c r="AFT34" s="79"/>
      <c r="AFU34" s="79"/>
      <c r="AFV34" s="79"/>
      <c r="AFW34" s="79"/>
      <c r="AFX34" s="79"/>
      <c r="AFY34" s="79"/>
      <c r="AFZ34" s="79"/>
      <c r="AGA34" s="79"/>
      <c r="AGB34" s="79"/>
      <c r="AGC34" s="79"/>
      <c r="AGD34" s="79"/>
      <c r="AGE34" s="79"/>
      <c r="AGF34" s="79"/>
      <c r="AGG34" s="79"/>
      <c r="AGH34" s="79"/>
      <c r="AGI34" s="79"/>
      <c r="AGJ34" s="79"/>
      <c r="AGK34" s="79"/>
      <c r="AGL34" s="79"/>
      <c r="AGM34" s="79"/>
      <c r="AGN34" s="79"/>
      <c r="AGO34" s="79"/>
      <c r="AGP34" s="79"/>
      <c r="AGQ34" s="79"/>
      <c r="AGR34" s="79"/>
      <c r="AGS34" s="79"/>
      <c r="AGT34" s="79"/>
      <c r="AGU34" s="79"/>
      <c r="AGV34" s="79"/>
      <c r="AGW34" s="79"/>
      <c r="AGX34" s="79"/>
      <c r="AGY34" s="79"/>
      <c r="AGZ34" s="79"/>
      <c r="AHA34" s="79"/>
      <c r="AHB34" s="79"/>
      <c r="AHC34" s="79"/>
      <c r="AHD34" s="79"/>
      <c r="AHE34" s="79"/>
      <c r="AHF34" s="79"/>
      <c r="AHG34" s="79"/>
      <c r="AHH34" s="79"/>
      <c r="AHI34" s="79"/>
      <c r="AHJ34" s="79"/>
      <c r="AHK34" s="79"/>
      <c r="AHL34" s="79"/>
      <c r="AHM34" s="79"/>
      <c r="AHN34" s="79"/>
      <c r="AHO34" s="79"/>
      <c r="AHP34" s="79"/>
      <c r="AHQ34" s="79"/>
      <c r="AHR34" s="79"/>
      <c r="AHS34" s="79"/>
      <c r="AHT34" s="79"/>
      <c r="AHU34" s="79"/>
      <c r="AHV34" s="79"/>
      <c r="AHW34" s="79"/>
      <c r="AHX34" s="79"/>
      <c r="AHY34" s="79"/>
      <c r="AHZ34" s="79"/>
      <c r="AIA34" s="79"/>
      <c r="AIB34" s="79"/>
      <c r="AIC34" s="79"/>
      <c r="AID34" s="79"/>
      <c r="AIE34" s="79"/>
      <c r="AIF34" s="79"/>
      <c r="AIG34" s="79"/>
      <c r="AIH34" s="79"/>
      <c r="AII34" s="79"/>
      <c r="AIJ34" s="79"/>
      <c r="AIK34" s="79"/>
      <c r="AIL34" s="79"/>
      <c r="AIM34" s="79"/>
      <c r="AIN34" s="79"/>
      <c r="AIO34" s="79"/>
      <c r="AIP34" s="79"/>
      <c r="AIQ34" s="79"/>
      <c r="AIR34" s="79"/>
      <c r="AIS34" s="79"/>
      <c r="AIT34" s="79"/>
      <c r="AIU34" s="79"/>
      <c r="AIV34" s="79"/>
      <c r="AIW34" s="79"/>
      <c r="AIX34" s="79"/>
      <c r="AIY34" s="79"/>
      <c r="AIZ34" s="79"/>
      <c r="AJA34" s="79"/>
      <c r="AJB34" s="79"/>
      <c r="AJC34" s="79"/>
      <c r="AJD34" s="79"/>
      <c r="AJE34" s="79"/>
      <c r="AJF34" s="79"/>
      <c r="AJG34" s="79"/>
      <c r="AJH34" s="79"/>
      <c r="AJI34" s="79"/>
      <c r="AJJ34" s="79"/>
      <c r="AJK34" s="79"/>
      <c r="AJL34" s="79"/>
      <c r="AJM34" s="79"/>
      <c r="AJN34" s="79"/>
      <c r="AJO34" s="79"/>
      <c r="AJP34" s="79"/>
      <c r="AJQ34" s="79"/>
      <c r="AJR34" s="79"/>
      <c r="AJS34" s="79"/>
      <c r="AJT34" s="79"/>
      <c r="AJU34" s="79"/>
      <c r="AJV34" s="79"/>
      <c r="AJW34" s="79"/>
      <c r="AJX34" s="79"/>
      <c r="AJY34" s="79"/>
      <c r="AJZ34" s="79"/>
      <c r="AKA34" s="79"/>
      <c r="AKB34" s="79"/>
      <c r="AKC34" s="79"/>
      <c r="AKD34" s="79"/>
      <c r="AKE34" s="79"/>
      <c r="AKF34" s="79"/>
      <c r="AKG34" s="79"/>
      <c r="AKH34" s="79"/>
      <c r="AKI34" s="79"/>
      <c r="AKJ34" s="79"/>
      <c r="AKK34" s="79"/>
      <c r="AKL34" s="79"/>
      <c r="AKM34" s="79"/>
      <c r="AKN34" s="79"/>
      <c r="AKO34" s="79"/>
      <c r="AKP34" s="79"/>
      <c r="AKQ34" s="79"/>
      <c r="AKR34" s="79"/>
      <c r="AKS34" s="79"/>
      <c r="AKT34" s="79"/>
      <c r="AKU34" s="79"/>
      <c r="AKV34" s="79"/>
      <c r="AKW34" s="79"/>
      <c r="AKX34" s="79"/>
      <c r="AKY34" s="79"/>
      <c r="AKZ34" s="79"/>
      <c r="ALA34" s="79"/>
      <c r="ALB34" s="79"/>
      <c r="ALC34" s="79"/>
      <c r="ALD34" s="79"/>
      <c r="ALE34" s="79"/>
      <c r="ALF34" s="79"/>
      <c r="ALG34" s="79"/>
      <c r="ALH34" s="79"/>
      <c r="ALI34" s="79"/>
      <c r="ALJ34" s="79"/>
      <c r="ALK34" s="79"/>
      <c r="ALL34" s="79"/>
      <c r="ALM34" s="79"/>
      <c r="ALN34" s="79"/>
      <c r="ALO34" s="79"/>
      <c r="ALP34" s="79"/>
      <c r="ALQ34" s="79"/>
      <c r="ALR34" s="79"/>
      <c r="ALS34" s="79"/>
      <c r="ALT34" s="79"/>
      <c r="ALU34" s="79"/>
      <c r="ALV34" s="79"/>
      <c r="ALW34" s="79"/>
      <c r="ALX34" s="79"/>
      <c r="ALY34" s="79"/>
      <c r="ALZ34" s="79"/>
      <c r="AMA34" s="79"/>
      <c r="AMB34" s="79"/>
      <c r="AMC34" s="79"/>
      <c r="AMD34" s="79"/>
      <c r="AME34" s="79"/>
      <c r="AMF34" s="79"/>
      <c r="AMG34" s="79"/>
      <c r="AMH34" s="79"/>
      <c r="AMI34" s="79"/>
      <c r="AMJ34" s="79"/>
      <c r="AMK34" s="79"/>
      <c r="AML34" s="79"/>
      <c r="AMM34" s="79"/>
      <c r="AMN34" s="79"/>
      <c r="AMO34" s="79"/>
      <c r="AMP34" s="79"/>
      <c r="AMQ34" s="79"/>
      <c r="AMR34" s="79"/>
      <c r="AMS34" s="79"/>
      <c r="AMT34" s="79"/>
      <c r="AMU34" s="79"/>
      <c r="AMV34" s="79"/>
      <c r="AMW34" s="79"/>
      <c r="AMX34" s="79"/>
      <c r="AMY34" s="79"/>
      <c r="AMZ34" s="79"/>
      <c r="ANA34" s="79"/>
      <c r="ANB34" s="79"/>
      <c r="ANC34" s="79"/>
      <c r="AND34" s="79"/>
      <c r="ANE34" s="79"/>
      <c r="ANF34" s="79"/>
      <c r="ANG34" s="79"/>
      <c r="ANH34" s="79"/>
      <c r="ANI34" s="79"/>
      <c r="ANJ34" s="79"/>
      <c r="ANK34" s="79"/>
      <c r="ANL34" s="79"/>
      <c r="ANM34" s="79"/>
      <c r="ANN34" s="79"/>
      <c r="ANO34" s="79"/>
      <c r="ANP34" s="79"/>
      <c r="ANQ34" s="79"/>
      <c r="ANR34" s="79"/>
      <c r="ANS34" s="79"/>
      <c r="ANT34" s="79"/>
      <c r="ANU34" s="79"/>
      <c r="ANV34" s="79"/>
      <c r="ANW34" s="79"/>
      <c r="ANX34" s="79"/>
      <c r="ANY34" s="79"/>
      <c r="ANZ34" s="79"/>
      <c r="AOA34" s="79"/>
      <c r="AOB34" s="79"/>
      <c r="AOC34" s="79"/>
      <c r="AOD34" s="79"/>
      <c r="AOE34" s="79"/>
      <c r="AOF34" s="79"/>
      <c r="AOG34" s="79"/>
      <c r="AOH34" s="79"/>
      <c r="AOI34" s="79"/>
      <c r="AOJ34" s="79"/>
      <c r="AOK34" s="79"/>
      <c r="AOL34" s="79"/>
      <c r="AOM34" s="79"/>
      <c r="AON34" s="79"/>
      <c r="AOO34" s="79"/>
      <c r="AOP34" s="79"/>
      <c r="AOQ34" s="79"/>
      <c r="AOR34" s="79"/>
      <c r="AOS34" s="79"/>
      <c r="AOT34" s="79"/>
      <c r="AOU34" s="79"/>
      <c r="AOV34" s="79"/>
      <c r="AOW34" s="79"/>
      <c r="AOX34" s="79"/>
      <c r="AOY34" s="79"/>
      <c r="AOZ34" s="79"/>
      <c r="APA34" s="79"/>
      <c r="APB34" s="79"/>
      <c r="APC34" s="79"/>
      <c r="APD34" s="79"/>
      <c r="APE34" s="79"/>
      <c r="APF34" s="79"/>
      <c r="APG34" s="79"/>
      <c r="APH34" s="79"/>
      <c r="API34" s="79"/>
      <c r="APJ34" s="79"/>
      <c r="APK34" s="79"/>
      <c r="APL34" s="79"/>
      <c r="APM34" s="79"/>
      <c r="APN34" s="79"/>
      <c r="APO34" s="79"/>
      <c r="APP34" s="79"/>
      <c r="APQ34" s="79"/>
      <c r="APR34" s="79"/>
      <c r="APS34" s="79"/>
      <c r="APT34" s="79"/>
      <c r="APU34" s="79"/>
      <c r="APV34" s="79"/>
      <c r="APW34" s="79"/>
      <c r="APX34" s="79"/>
      <c r="APY34" s="79"/>
      <c r="APZ34" s="79"/>
      <c r="AQA34" s="79"/>
      <c r="AQB34" s="79"/>
      <c r="AQC34" s="79"/>
      <c r="AQD34" s="79"/>
      <c r="AQE34" s="79"/>
      <c r="AQF34" s="79"/>
      <c r="AQG34" s="79"/>
      <c r="AQH34" s="79"/>
      <c r="AQI34" s="79"/>
      <c r="AQJ34" s="79"/>
      <c r="AQK34" s="79"/>
      <c r="AQL34" s="79"/>
      <c r="AQM34" s="79"/>
      <c r="AQN34" s="79"/>
      <c r="AQO34" s="79"/>
      <c r="AQP34" s="79"/>
      <c r="AQQ34" s="79"/>
      <c r="AQR34" s="79"/>
      <c r="AQS34" s="79"/>
      <c r="AQT34" s="79"/>
      <c r="AQU34" s="79"/>
      <c r="AQV34" s="79"/>
      <c r="AQW34" s="79"/>
      <c r="AQX34" s="79"/>
      <c r="AQY34" s="79"/>
      <c r="AQZ34" s="79"/>
      <c r="ARA34" s="79"/>
      <c r="ARB34" s="79"/>
      <c r="ARC34" s="79"/>
      <c r="ARD34" s="79"/>
      <c r="ARE34" s="79"/>
      <c r="ARF34" s="79"/>
      <c r="ARG34" s="79"/>
      <c r="ARH34" s="79"/>
      <c r="ARI34" s="79"/>
      <c r="ARJ34" s="79"/>
      <c r="ARK34" s="79"/>
      <c r="ARL34" s="79"/>
      <c r="ARM34" s="79"/>
      <c r="ARN34" s="79"/>
      <c r="ARO34" s="79"/>
      <c r="ARP34" s="79"/>
      <c r="ARQ34" s="79"/>
      <c r="ARR34" s="79"/>
      <c r="ARS34" s="79"/>
      <c r="ART34" s="79"/>
      <c r="ARU34" s="79"/>
      <c r="ARV34" s="79"/>
      <c r="ARW34" s="79"/>
      <c r="ARX34" s="79"/>
      <c r="ARY34" s="79"/>
      <c r="ARZ34" s="79"/>
      <c r="ASA34" s="79"/>
      <c r="ASB34" s="79"/>
      <c r="ASC34" s="79"/>
      <c r="ASD34" s="79"/>
      <c r="ASE34" s="79"/>
      <c r="ASF34" s="79"/>
      <c r="ASG34" s="79"/>
      <c r="ASH34" s="79"/>
      <c r="ASI34" s="79"/>
      <c r="ASJ34" s="79"/>
      <c r="ASK34" s="79"/>
      <c r="ASL34" s="79"/>
      <c r="ASM34" s="79"/>
      <c r="ASN34" s="79"/>
      <c r="ASO34" s="79"/>
      <c r="ASP34" s="79"/>
      <c r="ASQ34" s="79"/>
      <c r="ASR34" s="79"/>
      <c r="ASS34" s="79"/>
      <c r="AST34" s="79"/>
      <c r="ASU34" s="79"/>
      <c r="ASV34" s="79"/>
      <c r="ASW34" s="79"/>
      <c r="ASX34" s="79"/>
      <c r="ASY34" s="79"/>
      <c r="ASZ34" s="79"/>
      <c r="ATA34" s="79"/>
      <c r="ATB34" s="79"/>
      <c r="ATC34" s="79"/>
      <c r="ATD34" s="79"/>
      <c r="ATE34" s="79"/>
      <c r="ATF34" s="79"/>
      <c r="ATG34" s="79"/>
      <c r="ATH34" s="79"/>
      <c r="ATI34" s="79"/>
      <c r="ATJ34" s="79"/>
      <c r="ATK34" s="79"/>
      <c r="ATL34" s="79"/>
      <c r="ATM34" s="79"/>
      <c r="ATN34" s="79"/>
      <c r="ATO34" s="79"/>
      <c r="ATP34" s="79"/>
      <c r="ATQ34" s="79"/>
      <c r="ATR34" s="79"/>
      <c r="ATS34" s="79"/>
      <c r="ATT34" s="79"/>
      <c r="ATU34" s="79"/>
      <c r="ATV34" s="79"/>
      <c r="ATW34" s="79"/>
      <c r="ATX34" s="79"/>
      <c r="ATY34" s="79"/>
      <c r="ATZ34" s="79"/>
      <c r="AUA34" s="79"/>
      <c r="AUB34" s="79"/>
      <c r="AUC34" s="79"/>
      <c r="AUD34" s="79"/>
      <c r="AUE34" s="79"/>
      <c r="AUF34" s="79"/>
      <c r="AUG34" s="79"/>
      <c r="AUH34" s="79"/>
      <c r="AUI34" s="79"/>
      <c r="AUJ34" s="79"/>
      <c r="AUK34" s="79"/>
      <c r="AUL34" s="79"/>
      <c r="AUM34" s="79"/>
      <c r="AUN34" s="79"/>
      <c r="AUO34" s="79"/>
      <c r="AUP34" s="79"/>
      <c r="AUQ34" s="79"/>
      <c r="AUR34" s="79"/>
      <c r="AUS34" s="79"/>
      <c r="AUT34" s="79"/>
      <c r="AUU34" s="79"/>
      <c r="AUV34" s="79"/>
      <c r="AUW34" s="79"/>
      <c r="AUX34" s="79"/>
      <c r="AUY34" s="79"/>
      <c r="AUZ34" s="79"/>
      <c r="AVA34" s="79"/>
      <c r="AVB34" s="79"/>
      <c r="AVC34" s="79"/>
      <c r="AVD34" s="79"/>
      <c r="AVE34" s="79"/>
      <c r="AVF34" s="79"/>
      <c r="AVG34" s="79"/>
      <c r="AVH34" s="79"/>
      <c r="AVI34" s="79"/>
      <c r="AVJ34" s="79"/>
      <c r="AVK34" s="79"/>
      <c r="AVL34" s="79"/>
      <c r="AVM34" s="79"/>
      <c r="AVN34" s="79"/>
      <c r="AVO34" s="79"/>
      <c r="AVP34" s="79"/>
      <c r="AVQ34" s="79"/>
      <c r="AVR34" s="79"/>
      <c r="AVS34" s="79"/>
      <c r="AVT34" s="79"/>
      <c r="AVU34" s="79"/>
      <c r="AVV34" s="79"/>
      <c r="AVW34" s="79"/>
      <c r="AVX34" s="79"/>
      <c r="AVY34" s="79"/>
      <c r="AVZ34" s="79"/>
      <c r="AWA34" s="79"/>
      <c r="AWB34" s="79"/>
      <c r="AWC34" s="79"/>
      <c r="AWD34" s="79"/>
      <c r="AWE34" s="79"/>
      <c r="AWF34" s="79"/>
      <c r="AWG34" s="79"/>
      <c r="AWH34" s="79"/>
      <c r="AWI34" s="79"/>
      <c r="AWJ34" s="79"/>
      <c r="AWK34" s="79"/>
      <c r="AWL34" s="79"/>
      <c r="AWM34" s="79"/>
      <c r="AWN34" s="79"/>
      <c r="AWO34" s="79"/>
      <c r="AWP34" s="79"/>
      <c r="AWQ34" s="79"/>
      <c r="AWR34" s="79"/>
      <c r="AWS34" s="79"/>
      <c r="AWT34" s="79"/>
      <c r="AWU34" s="79"/>
      <c r="AWV34" s="79"/>
      <c r="AWW34" s="79"/>
      <c r="AWX34" s="79"/>
      <c r="AWY34" s="79"/>
      <c r="AWZ34" s="79"/>
      <c r="AXA34" s="79"/>
      <c r="AXB34" s="79"/>
      <c r="AXC34" s="79"/>
      <c r="AXD34" s="79"/>
      <c r="AXE34" s="79"/>
      <c r="AXF34" s="79"/>
      <c r="AXG34" s="79"/>
      <c r="AXH34" s="79"/>
      <c r="AXI34" s="79"/>
      <c r="AXJ34" s="79"/>
      <c r="AXK34" s="79"/>
      <c r="AXL34" s="79"/>
      <c r="AXM34" s="79"/>
      <c r="AXN34" s="79"/>
      <c r="AXO34" s="79"/>
      <c r="AXP34" s="79"/>
      <c r="AXQ34" s="79"/>
      <c r="AXR34" s="79"/>
      <c r="AXS34" s="79"/>
      <c r="AXT34" s="79"/>
      <c r="AXU34" s="79"/>
      <c r="AXV34" s="79"/>
      <c r="AXW34" s="79"/>
      <c r="AXX34" s="79"/>
      <c r="AXY34" s="79"/>
      <c r="AXZ34" s="79"/>
      <c r="AYA34" s="79"/>
      <c r="AYB34" s="79"/>
      <c r="AYC34" s="79"/>
      <c r="AYD34" s="79"/>
      <c r="AYE34" s="79"/>
      <c r="AYF34" s="79"/>
      <c r="AYG34" s="79"/>
      <c r="AYH34" s="79"/>
      <c r="AYI34" s="79"/>
      <c r="AYJ34" s="79"/>
      <c r="AYK34" s="79"/>
      <c r="AYL34" s="79"/>
      <c r="AYM34" s="79"/>
      <c r="AYN34" s="79"/>
      <c r="AYO34" s="79"/>
      <c r="AYP34" s="79"/>
      <c r="AYQ34" s="79"/>
      <c r="AYR34" s="79"/>
      <c r="AYS34" s="79"/>
      <c r="AYT34" s="79"/>
      <c r="AYU34" s="79"/>
      <c r="AYV34" s="79"/>
      <c r="AYW34" s="79"/>
      <c r="AYX34" s="79"/>
      <c r="AYY34" s="79"/>
      <c r="AYZ34" s="79"/>
      <c r="AZA34" s="79"/>
      <c r="AZB34" s="79"/>
      <c r="AZC34" s="79"/>
      <c r="AZD34" s="79"/>
      <c r="AZE34" s="79"/>
      <c r="AZF34" s="79"/>
      <c r="AZG34" s="79"/>
      <c r="AZH34" s="79"/>
      <c r="AZI34" s="79"/>
      <c r="AZJ34" s="79"/>
      <c r="AZK34" s="79"/>
      <c r="AZL34" s="79"/>
      <c r="AZM34" s="79"/>
      <c r="AZN34" s="79"/>
      <c r="AZO34" s="79"/>
      <c r="AZP34" s="79"/>
      <c r="AZQ34" s="79"/>
      <c r="AZR34" s="79"/>
      <c r="AZS34" s="79"/>
      <c r="AZT34" s="79"/>
      <c r="AZU34" s="79"/>
      <c r="AZV34" s="79"/>
      <c r="AZW34" s="79"/>
      <c r="AZX34" s="79"/>
      <c r="AZY34" s="79"/>
      <c r="AZZ34" s="79"/>
      <c r="BAA34" s="79"/>
      <c r="BAB34" s="79"/>
      <c r="BAC34" s="79"/>
      <c r="BAD34" s="79"/>
      <c r="BAE34" s="79"/>
      <c r="BAF34" s="79"/>
      <c r="BAG34" s="79"/>
      <c r="BAH34" s="79"/>
      <c r="BAI34" s="79"/>
      <c r="BAJ34" s="79"/>
      <c r="BAK34" s="79"/>
      <c r="BAL34" s="79"/>
      <c r="BAM34" s="79"/>
      <c r="BAN34" s="79"/>
      <c r="BAO34" s="79"/>
      <c r="BAP34" s="79"/>
      <c r="BAQ34" s="79"/>
      <c r="BAR34" s="79"/>
      <c r="BAS34" s="79"/>
      <c r="BAT34" s="79"/>
      <c r="BAU34" s="79"/>
      <c r="BAV34" s="79"/>
      <c r="BAW34" s="79"/>
      <c r="BAX34" s="79"/>
      <c r="BAY34" s="79"/>
      <c r="BAZ34" s="79"/>
      <c r="BBA34" s="79"/>
      <c r="BBB34" s="79"/>
      <c r="BBC34" s="79"/>
      <c r="BBD34" s="79"/>
      <c r="BBE34" s="79"/>
      <c r="BBF34" s="79"/>
      <c r="BBG34" s="79"/>
      <c r="BBH34" s="79"/>
      <c r="BBI34" s="79"/>
      <c r="BBJ34" s="79"/>
      <c r="BBK34" s="79"/>
      <c r="BBL34" s="79"/>
      <c r="BBM34" s="79"/>
      <c r="BBN34" s="79"/>
      <c r="BBO34" s="79"/>
      <c r="BBP34" s="79"/>
      <c r="BBQ34" s="79"/>
      <c r="BBR34" s="79"/>
      <c r="BBS34" s="79"/>
      <c r="BBT34" s="79"/>
      <c r="BBU34" s="79"/>
      <c r="BBV34" s="79"/>
      <c r="BBW34" s="79"/>
      <c r="BBX34" s="79"/>
      <c r="BBY34" s="79"/>
      <c r="BBZ34" s="79"/>
      <c r="BCA34" s="79"/>
      <c r="BCB34" s="79"/>
      <c r="BCC34" s="79"/>
      <c r="BCD34" s="79"/>
      <c r="BCE34" s="79"/>
      <c r="BCF34" s="79"/>
      <c r="BCG34" s="79"/>
      <c r="BCH34" s="79"/>
      <c r="BCI34" s="79"/>
      <c r="BCJ34" s="79"/>
      <c r="BCK34" s="79"/>
      <c r="BCL34" s="79"/>
      <c r="BCM34" s="79"/>
      <c r="BCN34" s="79"/>
      <c r="BCO34" s="79"/>
      <c r="BCP34" s="79"/>
      <c r="BCQ34" s="79"/>
      <c r="BCR34" s="79"/>
      <c r="BCS34" s="79"/>
      <c r="BCT34" s="79"/>
      <c r="BCU34" s="79"/>
      <c r="BCV34" s="79"/>
      <c r="BCW34" s="79"/>
      <c r="BCX34" s="79"/>
      <c r="BCY34" s="79"/>
      <c r="BCZ34" s="79"/>
      <c r="BDA34" s="79"/>
      <c r="BDB34" s="79"/>
      <c r="BDC34" s="79"/>
      <c r="BDD34" s="79"/>
      <c r="BDE34" s="79"/>
      <c r="BDF34" s="79"/>
      <c r="BDG34" s="79"/>
      <c r="BDH34" s="79"/>
      <c r="BDI34" s="79"/>
      <c r="BDJ34" s="79"/>
      <c r="BDK34" s="79"/>
      <c r="BDL34" s="79"/>
      <c r="BDM34" s="79"/>
      <c r="BDN34" s="79"/>
      <c r="BDO34" s="79"/>
      <c r="BDP34" s="79"/>
      <c r="BDQ34" s="79"/>
      <c r="BDR34" s="79"/>
      <c r="BDS34" s="79"/>
      <c r="BDT34" s="79"/>
      <c r="BDU34" s="79"/>
      <c r="BDV34" s="79"/>
      <c r="BDW34" s="79"/>
      <c r="BDX34" s="79"/>
      <c r="BDY34" s="79"/>
      <c r="BDZ34" s="79"/>
      <c r="BEA34" s="79"/>
      <c r="BEB34" s="79"/>
      <c r="BEC34" s="79"/>
      <c r="BED34" s="79"/>
      <c r="BEE34" s="79"/>
      <c r="BEF34" s="79"/>
      <c r="BEG34" s="79"/>
      <c r="BEH34" s="79"/>
      <c r="BEI34" s="79"/>
      <c r="BEJ34" s="79"/>
      <c r="BEK34" s="79"/>
      <c r="BEL34" s="79"/>
      <c r="BEM34" s="79"/>
      <c r="BEN34" s="79"/>
      <c r="BEO34" s="79"/>
      <c r="BEP34" s="79"/>
      <c r="BEQ34" s="79"/>
      <c r="BER34" s="79"/>
      <c r="BES34" s="79"/>
      <c r="BET34" s="79"/>
      <c r="BEU34" s="79"/>
      <c r="BEV34" s="79"/>
      <c r="BEW34" s="79"/>
      <c r="BEX34" s="79"/>
      <c r="BEY34" s="79"/>
      <c r="BEZ34" s="79"/>
      <c r="BFA34" s="79"/>
      <c r="BFB34" s="79"/>
      <c r="BFC34" s="79"/>
      <c r="BFD34" s="79"/>
      <c r="BFE34" s="79"/>
      <c r="BFF34" s="79"/>
      <c r="BFG34" s="79"/>
      <c r="BFH34" s="79"/>
      <c r="BFI34" s="79"/>
      <c r="BFJ34" s="79"/>
      <c r="BFK34" s="79"/>
      <c r="BFL34" s="79"/>
      <c r="BFM34" s="79"/>
      <c r="BFN34" s="79"/>
      <c r="BFO34" s="79"/>
      <c r="BFP34" s="79"/>
      <c r="BFQ34" s="79"/>
      <c r="BFR34" s="79"/>
      <c r="BFS34" s="79"/>
      <c r="BFT34" s="79"/>
      <c r="BFU34" s="79"/>
      <c r="BFV34" s="79"/>
      <c r="BFW34" s="79"/>
      <c r="BFX34" s="79"/>
      <c r="BFY34" s="79"/>
      <c r="BFZ34" s="79"/>
      <c r="BGA34" s="79"/>
      <c r="BGB34" s="79"/>
      <c r="BGC34" s="79"/>
      <c r="BGD34" s="79"/>
      <c r="BGE34" s="79"/>
      <c r="BGF34" s="79"/>
      <c r="BGG34" s="79"/>
      <c r="BGH34" s="79"/>
      <c r="BGI34" s="79"/>
      <c r="BGJ34" s="79"/>
      <c r="BGK34" s="79"/>
      <c r="BGL34" s="79"/>
      <c r="BGM34" s="79"/>
      <c r="BGN34" s="79"/>
      <c r="BGO34" s="79"/>
      <c r="BGP34" s="79"/>
      <c r="BGQ34" s="79"/>
      <c r="BGR34" s="79"/>
      <c r="BGS34" s="79"/>
      <c r="BGT34" s="79"/>
      <c r="BGU34" s="79"/>
      <c r="BGV34" s="79"/>
      <c r="BGW34" s="79"/>
      <c r="BGX34" s="79"/>
      <c r="BGY34" s="79"/>
      <c r="BGZ34" s="79"/>
      <c r="BHA34" s="79"/>
      <c r="BHB34" s="79"/>
      <c r="BHC34" s="79"/>
      <c r="BHD34" s="79"/>
      <c r="BHE34" s="79"/>
      <c r="BHF34" s="79"/>
      <c r="BHG34" s="79"/>
      <c r="BHH34" s="79"/>
      <c r="BHI34" s="79"/>
      <c r="BHJ34" s="79"/>
      <c r="BHK34" s="79"/>
      <c r="BHL34" s="79"/>
      <c r="BHM34" s="79"/>
      <c r="BHN34" s="79"/>
      <c r="BHO34" s="79"/>
      <c r="BHP34" s="79"/>
      <c r="BHQ34" s="79"/>
      <c r="BHR34" s="79"/>
      <c r="BHS34" s="79"/>
      <c r="BHT34" s="79"/>
      <c r="BHU34" s="79"/>
      <c r="BHV34" s="79"/>
      <c r="BHW34" s="79"/>
      <c r="BHX34" s="79"/>
      <c r="BHY34" s="79"/>
      <c r="BHZ34" s="79"/>
      <c r="BIA34" s="79"/>
      <c r="BIB34" s="79"/>
      <c r="BIC34" s="79"/>
      <c r="BID34" s="79"/>
      <c r="BIE34" s="79"/>
      <c r="BIF34" s="79"/>
      <c r="BIG34" s="79"/>
      <c r="BIH34" s="79"/>
      <c r="BII34" s="79"/>
      <c r="BIJ34" s="79"/>
      <c r="BIK34" s="79"/>
      <c r="BIL34" s="79"/>
      <c r="BIM34" s="79"/>
      <c r="BIN34" s="79"/>
      <c r="BIO34" s="79"/>
      <c r="BIP34" s="79"/>
      <c r="BIQ34" s="79"/>
      <c r="BIR34" s="79"/>
      <c r="BIS34" s="79"/>
      <c r="BIT34" s="79"/>
      <c r="BIU34" s="79"/>
      <c r="BIV34" s="79"/>
      <c r="BIW34" s="79"/>
      <c r="BIX34" s="79"/>
      <c r="BIY34" s="79"/>
      <c r="BIZ34" s="79"/>
      <c r="BJA34" s="79"/>
      <c r="BJB34" s="79"/>
      <c r="BJC34" s="79"/>
      <c r="BJD34" s="79"/>
      <c r="BJE34" s="79"/>
      <c r="BJF34" s="79"/>
      <c r="BJG34" s="79"/>
      <c r="BJH34" s="79"/>
      <c r="BJI34" s="79"/>
      <c r="BJJ34" s="79"/>
      <c r="BJK34" s="79"/>
      <c r="BJL34" s="79"/>
      <c r="BJM34" s="79"/>
      <c r="BJN34" s="79"/>
      <c r="BJO34" s="79"/>
      <c r="BJP34" s="79"/>
      <c r="BJQ34" s="79"/>
      <c r="BJR34" s="79"/>
      <c r="BJS34" s="79"/>
      <c r="BJT34" s="79"/>
      <c r="BJU34" s="79"/>
      <c r="BJV34" s="79"/>
      <c r="BJW34" s="79"/>
      <c r="BJX34" s="79"/>
      <c r="BJY34" s="79"/>
      <c r="BJZ34" s="79"/>
      <c r="BKA34" s="79"/>
      <c r="BKB34" s="79"/>
      <c r="BKC34" s="79"/>
      <c r="BKD34" s="79"/>
      <c r="BKE34" s="79"/>
      <c r="BKF34" s="79"/>
      <c r="BKG34" s="79"/>
      <c r="BKH34" s="79"/>
      <c r="BKI34" s="79"/>
      <c r="BKJ34" s="79"/>
      <c r="BKK34" s="79"/>
      <c r="BKL34" s="79"/>
      <c r="BKM34" s="79"/>
      <c r="BKN34" s="79"/>
      <c r="BKO34" s="79"/>
      <c r="BKP34" s="79"/>
      <c r="BKQ34" s="79"/>
      <c r="BKR34" s="79"/>
      <c r="BKS34" s="79"/>
      <c r="BKT34" s="79"/>
      <c r="BKU34" s="79"/>
      <c r="BKV34" s="79"/>
      <c r="BKW34" s="79"/>
      <c r="BKX34" s="79"/>
      <c r="BKY34" s="79"/>
      <c r="BKZ34" s="79"/>
      <c r="BLA34" s="79"/>
      <c r="BLB34" s="79"/>
      <c r="BLC34" s="79"/>
      <c r="BLD34" s="79"/>
      <c r="BLE34" s="79"/>
      <c r="BLF34" s="79"/>
      <c r="BLG34" s="79"/>
      <c r="BLH34" s="79"/>
      <c r="BLI34" s="79"/>
      <c r="BLJ34" s="79"/>
      <c r="BLK34" s="79"/>
      <c r="BLL34" s="79"/>
      <c r="BLM34" s="79"/>
      <c r="BLN34" s="79"/>
      <c r="BLO34" s="79"/>
      <c r="BLP34" s="79"/>
      <c r="BLQ34" s="79"/>
      <c r="BLR34" s="79"/>
      <c r="BLS34" s="79"/>
      <c r="BLT34" s="79"/>
      <c r="BLU34" s="79"/>
      <c r="BLV34" s="79"/>
      <c r="BLW34" s="79"/>
      <c r="BLX34" s="79"/>
      <c r="BLY34" s="79"/>
      <c r="BLZ34" s="79"/>
      <c r="BMA34" s="79"/>
      <c r="BMB34" s="79"/>
      <c r="BMC34" s="79"/>
      <c r="BMD34" s="79"/>
      <c r="BME34" s="79"/>
      <c r="BMF34" s="79"/>
      <c r="BMG34" s="79"/>
      <c r="BMH34" s="79"/>
      <c r="BMI34" s="79"/>
      <c r="BMJ34" s="79"/>
      <c r="BMK34" s="79"/>
      <c r="BML34" s="79"/>
      <c r="BMM34" s="79"/>
      <c r="BMN34" s="79"/>
      <c r="BMO34" s="79"/>
      <c r="BMP34" s="79"/>
      <c r="BMQ34" s="79"/>
      <c r="BMR34" s="79"/>
      <c r="BMS34" s="79"/>
      <c r="BMT34" s="79"/>
      <c r="BMU34" s="79"/>
      <c r="BMV34" s="79"/>
      <c r="BMW34" s="79"/>
      <c r="BMX34" s="79"/>
      <c r="BMY34" s="79"/>
      <c r="BMZ34" s="79"/>
      <c r="BNA34" s="79"/>
      <c r="BNB34" s="79"/>
      <c r="BNC34" s="79"/>
      <c r="BND34" s="79"/>
      <c r="BNE34" s="79"/>
      <c r="BNF34" s="79"/>
      <c r="BNG34" s="79"/>
      <c r="BNH34" s="79"/>
      <c r="BNI34" s="79"/>
      <c r="BNJ34" s="79"/>
      <c r="BNK34" s="79"/>
      <c r="BNL34" s="79"/>
      <c r="BNM34" s="79"/>
      <c r="BNN34" s="79"/>
      <c r="BNO34" s="79"/>
      <c r="BNP34" s="79"/>
      <c r="BNQ34" s="79"/>
      <c r="BNR34" s="79"/>
      <c r="BNS34" s="79"/>
      <c r="BNT34" s="79"/>
      <c r="BNU34" s="79"/>
      <c r="BNV34" s="79"/>
      <c r="BNW34" s="79"/>
      <c r="BNX34" s="79"/>
      <c r="BNY34" s="79"/>
      <c r="BNZ34" s="79"/>
      <c r="BOA34" s="79"/>
      <c r="BOB34" s="79"/>
      <c r="BOC34" s="79"/>
      <c r="BOD34" s="79"/>
      <c r="BOE34" s="79"/>
      <c r="BOF34" s="79"/>
      <c r="BOG34" s="79"/>
      <c r="BOH34" s="79"/>
      <c r="BOI34" s="79"/>
      <c r="BOJ34" s="79"/>
      <c r="BOK34" s="79"/>
      <c r="BOL34" s="79"/>
      <c r="BOM34" s="79"/>
      <c r="BON34" s="79"/>
      <c r="BOO34" s="79"/>
      <c r="BOP34" s="79"/>
      <c r="BOQ34" s="79"/>
      <c r="BOR34" s="79"/>
      <c r="BOS34" s="79"/>
      <c r="BOT34" s="79"/>
      <c r="BOU34" s="79"/>
      <c r="BOV34" s="79"/>
      <c r="BOW34" s="79"/>
      <c r="BOX34" s="79"/>
      <c r="BOY34" s="79"/>
      <c r="BOZ34" s="79"/>
      <c r="BPA34" s="79"/>
      <c r="BPB34" s="79"/>
      <c r="BPC34" s="79"/>
      <c r="BPD34" s="79"/>
      <c r="BPE34" s="79"/>
      <c r="BPF34" s="79"/>
      <c r="BPG34" s="79"/>
      <c r="BPH34" s="79"/>
      <c r="BPI34" s="79"/>
      <c r="BPJ34" s="79"/>
      <c r="BPK34" s="79"/>
      <c r="BPL34" s="79"/>
      <c r="BPM34" s="79"/>
      <c r="BPN34" s="79"/>
      <c r="BPO34" s="79"/>
      <c r="BPP34" s="79"/>
      <c r="BPQ34" s="79"/>
      <c r="BPR34" s="79"/>
      <c r="BPS34" s="79"/>
      <c r="BPT34" s="79"/>
      <c r="BPU34" s="79"/>
      <c r="BPV34" s="79"/>
      <c r="BPW34" s="79"/>
      <c r="BPX34" s="79"/>
      <c r="BPY34" s="79"/>
      <c r="BPZ34" s="79"/>
      <c r="BQA34" s="79"/>
      <c r="BQB34" s="79"/>
      <c r="BQC34" s="79"/>
      <c r="BQD34" s="79"/>
      <c r="BQE34" s="79"/>
      <c r="BQF34" s="79"/>
      <c r="BQG34" s="79"/>
      <c r="BQH34" s="79"/>
      <c r="BQI34" s="79"/>
      <c r="BQJ34" s="79"/>
      <c r="BQK34" s="79"/>
      <c r="BQL34" s="79"/>
      <c r="BQM34" s="79"/>
      <c r="BQN34" s="79"/>
      <c r="BQO34" s="79"/>
      <c r="BQP34" s="79"/>
      <c r="BQQ34" s="79"/>
      <c r="BQR34" s="79"/>
      <c r="BQS34" s="79"/>
      <c r="BQT34" s="79"/>
      <c r="BQU34" s="79"/>
      <c r="BQV34" s="79"/>
      <c r="BQW34" s="79"/>
      <c r="BQX34" s="79"/>
      <c r="BQY34" s="79"/>
      <c r="BQZ34" s="79"/>
      <c r="BRA34" s="79"/>
      <c r="BRB34" s="79"/>
      <c r="BRC34" s="79"/>
      <c r="BRD34" s="79"/>
      <c r="BRE34" s="79"/>
      <c r="BRF34" s="79"/>
      <c r="BRG34" s="79"/>
      <c r="BRH34" s="79"/>
      <c r="BRI34" s="79"/>
      <c r="BRJ34" s="79"/>
      <c r="BRK34" s="79"/>
      <c r="BRL34" s="79"/>
      <c r="BRM34" s="79"/>
      <c r="BRN34" s="79"/>
      <c r="BRO34" s="79"/>
      <c r="BRP34" s="79"/>
      <c r="BRQ34" s="79"/>
      <c r="BRR34" s="79"/>
      <c r="BRS34" s="79"/>
      <c r="BRT34" s="79"/>
      <c r="BRU34" s="79"/>
      <c r="BRV34" s="79"/>
      <c r="BRW34" s="79"/>
      <c r="BRX34" s="79"/>
      <c r="BRY34" s="79"/>
      <c r="BRZ34" s="79"/>
      <c r="BSA34" s="79"/>
      <c r="BSB34" s="79"/>
      <c r="BSC34" s="79"/>
      <c r="BSD34" s="79"/>
      <c r="BSE34" s="79"/>
      <c r="BSF34" s="79"/>
      <c r="BSG34" s="79"/>
      <c r="BSH34" s="79"/>
      <c r="BSI34" s="79"/>
      <c r="BSJ34" s="79"/>
      <c r="BSK34" s="79"/>
      <c r="BSL34" s="79"/>
      <c r="BSM34" s="79"/>
      <c r="BSN34" s="79"/>
      <c r="BSO34" s="79"/>
      <c r="BSP34" s="79"/>
      <c r="BSQ34" s="79"/>
      <c r="BSR34" s="79"/>
      <c r="BSS34" s="79"/>
      <c r="BST34" s="79"/>
      <c r="BSU34" s="79"/>
      <c r="BSV34" s="79"/>
      <c r="BSW34" s="79"/>
      <c r="BSX34" s="79"/>
      <c r="BSY34" s="79"/>
      <c r="BSZ34" s="79"/>
      <c r="BTA34" s="79"/>
      <c r="BTB34" s="79"/>
      <c r="BTC34" s="79"/>
      <c r="BTD34" s="79"/>
      <c r="BTE34" s="79"/>
      <c r="BTF34" s="79"/>
      <c r="BTG34" s="79"/>
      <c r="BTH34" s="79"/>
      <c r="BTI34" s="79"/>
      <c r="BTJ34" s="79"/>
      <c r="BTK34" s="79"/>
      <c r="BTL34" s="79"/>
      <c r="BTM34" s="79"/>
      <c r="BTN34" s="79"/>
      <c r="BTO34" s="79"/>
      <c r="BTP34" s="79"/>
      <c r="BTQ34" s="79"/>
      <c r="BTR34" s="79"/>
      <c r="BTS34" s="79"/>
      <c r="BTT34" s="79"/>
      <c r="BTU34" s="79"/>
      <c r="BTV34" s="79"/>
      <c r="BTW34" s="79"/>
      <c r="BTX34" s="79"/>
      <c r="BTY34" s="79"/>
      <c r="BTZ34" s="79"/>
      <c r="BUA34" s="79"/>
      <c r="BUB34" s="79"/>
      <c r="BUC34" s="79"/>
      <c r="BUD34" s="79"/>
      <c r="BUE34" s="79"/>
      <c r="BUF34" s="79"/>
      <c r="BUG34" s="79"/>
      <c r="BUH34" s="79"/>
      <c r="BUI34" s="79"/>
      <c r="BUJ34" s="79"/>
      <c r="BUK34" s="79"/>
      <c r="BUL34" s="79"/>
      <c r="BUM34" s="79"/>
      <c r="BUN34" s="79"/>
      <c r="BUO34" s="79"/>
      <c r="BUP34" s="79"/>
      <c r="BUQ34" s="79"/>
      <c r="BUR34" s="79"/>
      <c r="BUS34" s="79"/>
      <c r="BUT34" s="79"/>
      <c r="BUU34" s="79"/>
      <c r="BUV34" s="79"/>
      <c r="BUW34" s="79"/>
      <c r="BUX34" s="79"/>
      <c r="BUY34" s="79"/>
      <c r="BUZ34" s="79"/>
      <c r="BVA34" s="79"/>
      <c r="BVB34" s="79"/>
      <c r="BVC34" s="79"/>
      <c r="BVD34" s="79"/>
      <c r="BVE34" s="79"/>
      <c r="BVF34" s="79"/>
      <c r="BVG34" s="79"/>
      <c r="BVH34" s="79"/>
      <c r="BVI34" s="79"/>
      <c r="BVJ34" s="79"/>
      <c r="BVK34" s="79"/>
      <c r="BVL34" s="79"/>
      <c r="BVM34" s="79"/>
      <c r="BVN34" s="79"/>
      <c r="BVO34" s="79"/>
      <c r="BVP34" s="79"/>
      <c r="BVQ34" s="79"/>
      <c r="BVR34" s="79"/>
      <c r="BVS34" s="79"/>
      <c r="BVT34" s="79"/>
      <c r="BVU34" s="79"/>
      <c r="BVV34" s="79"/>
      <c r="BVW34" s="79"/>
      <c r="BVX34" s="79"/>
      <c r="BVY34" s="79"/>
      <c r="BVZ34" s="79"/>
      <c r="BWA34" s="79"/>
      <c r="BWB34" s="79"/>
      <c r="BWC34" s="79"/>
      <c r="BWD34" s="79"/>
      <c r="BWE34" s="79"/>
      <c r="BWF34" s="79"/>
      <c r="BWG34" s="79"/>
      <c r="BWH34" s="79"/>
      <c r="BWI34" s="79"/>
      <c r="BWJ34" s="79"/>
      <c r="BWK34" s="79"/>
      <c r="BWL34" s="79"/>
      <c r="BWM34" s="79"/>
      <c r="BWN34" s="79"/>
      <c r="BWO34" s="79"/>
      <c r="BWP34" s="79"/>
      <c r="BWQ34" s="79"/>
      <c r="BWR34" s="79"/>
      <c r="BWS34" s="79"/>
      <c r="BWT34" s="79"/>
      <c r="BWU34" s="79"/>
      <c r="BWV34" s="79"/>
      <c r="BWW34" s="79"/>
      <c r="BWX34" s="79"/>
      <c r="BWY34" s="79"/>
      <c r="BWZ34" s="79"/>
      <c r="BXA34" s="79"/>
      <c r="BXB34" s="79"/>
      <c r="BXC34" s="79"/>
      <c r="BXD34" s="79"/>
      <c r="BXE34" s="79"/>
      <c r="BXF34" s="79"/>
      <c r="BXG34" s="79"/>
      <c r="BXH34" s="79"/>
      <c r="BXI34" s="79"/>
      <c r="BXJ34" s="79"/>
      <c r="BXK34" s="79"/>
      <c r="BXL34" s="79"/>
      <c r="BXM34" s="79"/>
      <c r="BXN34" s="79"/>
      <c r="BXO34" s="79"/>
      <c r="BXP34" s="79"/>
      <c r="BXQ34" s="79"/>
      <c r="BXR34" s="79"/>
      <c r="BXS34" s="79"/>
      <c r="BXT34" s="79"/>
      <c r="BXU34" s="79"/>
      <c r="BXV34" s="79"/>
      <c r="BXW34" s="79"/>
      <c r="BXX34" s="79"/>
      <c r="BXY34" s="79"/>
      <c r="BXZ34" s="79"/>
      <c r="BYA34" s="79"/>
      <c r="BYB34" s="79"/>
      <c r="BYC34" s="79"/>
      <c r="BYD34" s="79"/>
      <c r="BYE34" s="79"/>
      <c r="BYF34" s="79"/>
      <c r="BYG34" s="79"/>
      <c r="BYH34" s="79"/>
      <c r="BYI34" s="79"/>
      <c r="BYJ34" s="79"/>
      <c r="BYK34" s="79"/>
      <c r="BYL34" s="79"/>
      <c r="BYM34" s="79"/>
      <c r="BYN34" s="79"/>
      <c r="BYO34" s="79"/>
      <c r="BYP34" s="79"/>
      <c r="BYQ34" s="79"/>
      <c r="BYR34" s="79"/>
      <c r="BYS34" s="79"/>
      <c r="BYT34" s="79"/>
      <c r="BYU34" s="79"/>
      <c r="BYV34" s="79"/>
      <c r="BYW34" s="79"/>
      <c r="BYX34" s="79"/>
      <c r="BYY34" s="79"/>
      <c r="BYZ34" s="79"/>
      <c r="BZA34" s="79"/>
      <c r="BZB34" s="79"/>
      <c r="BZC34" s="79"/>
      <c r="BZD34" s="79"/>
      <c r="BZE34" s="79"/>
      <c r="BZF34" s="79"/>
      <c r="BZG34" s="79"/>
      <c r="BZH34" s="79"/>
      <c r="BZI34" s="79"/>
      <c r="BZJ34" s="79"/>
      <c r="BZK34" s="79"/>
      <c r="BZL34" s="79"/>
      <c r="BZM34" s="79"/>
      <c r="BZN34" s="79"/>
      <c r="BZO34" s="79"/>
      <c r="BZP34" s="79"/>
      <c r="BZQ34" s="79"/>
      <c r="BZR34" s="79"/>
      <c r="BZS34" s="79"/>
      <c r="BZT34" s="79"/>
      <c r="BZU34" s="79"/>
      <c r="BZV34" s="79"/>
      <c r="BZW34" s="79"/>
      <c r="BZX34" s="79"/>
      <c r="BZY34" s="79"/>
      <c r="BZZ34" s="79"/>
      <c r="CAA34" s="79"/>
      <c r="CAB34" s="79"/>
      <c r="CAC34" s="79"/>
      <c r="CAD34" s="79"/>
      <c r="CAE34" s="79"/>
      <c r="CAF34" s="79"/>
      <c r="CAG34" s="79"/>
      <c r="CAH34" s="79"/>
      <c r="CAI34" s="79"/>
      <c r="CAJ34" s="79"/>
      <c r="CAK34" s="79"/>
      <c r="CAL34" s="79"/>
      <c r="CAM34" s="79"/>
      <c r="CAN34" s="79"/>
      <c r="CAO34" s="79"/>
      <c r="CAP34" s="79"/>
      <c r="CAQ34" s="79"/>
      <c r="CAR34" s="79"/>
      <c r="CAS34" s="79"/>
      <c r="CAT34" s="79"/>
      <c r="CAU34" s="79"/>
      <c r="CAV34" s="79"/>
      <c r="CAW34" s="79"/>
      <c r="CAX34" s="79"/>
      <c r="CAY34" s="79"/>
      <c r="CAZ34" s="79"/>
      <c r="CBA34" s="79"/>
      <c r="CBB34" s="79"/>
      <c r="CBC34" s="79"/>
      <c r="CBD34" s="79"/>
      <c r="CBE34" s="79"/>
      <c r="CBF34" s="79"/>
      <c r="CBG34" s="79"/>
      <c r="CBH34" s="79"/>
      <c r="CBI34" s="79"/>
      <c r="CBJ34" s="79"/>
      <c r="CBK34" s="79"/>
      <c r="CBL34" s="79"/>
      <c r="CBM34" s="79"/>
      <c r="CBN34" s="79"/>
      <c r="CBO34" s="79"/>
      <c r="CBP34" s="79"/>
      <c r="CBQ34" s="79"/>
      <c r="CBR34" s="79"/>
      <c r="CBS34" s="79"/>
      <c r="CBT34" s="79"/>
      <c r="CBU34" s="79"/>
      <c r="CBV34" s="79"/>
      <c r="CBW34" s="79"/>
      <c r="CBX34" s="79"/>
      <c r="CBY34" s="79"/>
      <c r="CBZ34" s="79"/>
      <c r="CCA34" s="79"/>
      <c r="CCB34" s="79"/>
      <c r="CCC34" s="79"/>
      <c r="CCD34" s="79"/>
      <c r="CCE34" s="79"/>
      <c r="CCF34" s="79"/>
      <c r="CCG34" s="79"/>
      <c r="CCH34" s="79"/>
      <c r="CCI34" s="79"/>
      <c r="CCJ34" s="79"/>
      <c r="CCK34" s="79"/>
      <c r="CCL34" s="79"/>
      <c r="CCM34" s="79"/>
      <c r="CCN34" s="79"/>
      <c r="CCO34" s="79"/>
      <c r="CCP34" s="79"/>
      <c r="CCQ34" s="79"/>
      <c r="CCR34" s="79"/>
      <c r="CCS34" s="79"/>
      <c r="CCT34" s="79"/>
      <c r="CCU34" s="79"/>
      <c r="CCV34" s="79"/>
      <c r="CCW34" s="79"/>
      <c r="CCX34" s="79"/>
      <c r="CCY34" s="79"/>
      <c r="CCZ34" s="79"/>
      <c r="CDA34" s="79"/>
      <c r="CDB34" s="79"/>
      <c r="CDC34" s="79"/>
      <c r="CDD34" s="79"/>
      <c r="CDE34" s="79"/>
      <c r="CDF34" s="79"/>
      <c r="CDG34" s="79"/>
      <c r="CDH34" s="79"/>
      <c r="CDI34" s="79"/>
      <c r="CDJ34" s="79"/>
      <c r="CDK34" s="79"/>
      <c r="CDL34" s="79"/>
      <c r="CDM34" s="79"/>
      <c r="CDN34" s="79"/>
      <c r="CDO34" s="79"/>
      <c r="CDP34" s="79"/>
      <c r="CDQ34" s="79"/>
      <c r="CDR34" s="79"/>
      <c r="CDS34" s="79"/>
      <c r="CDT34" s="79"/>
      <c r="CDU34" s="79"/>
      <c r="CDV34" s="79"/>
      <c r="CDW34" s="79"/>
      <c r="CDX34" s="79"/>
      <c r="CDY34" s="79"/>
      <c r="CDZ34" s="79"/>
      <c r="CEA34" s="79"/>
      <c r="CEB34" s="79"/>
      <c r="CEC34" s="79"/>
      <c r="CED34" s="79"/>
      <c r="CEE34" s="79"/>
      <c r="CEF34" s="79"/>
      <c r="CEG34" s="79"/>
      <c r="CEH34" s="79"/>
      <c r="CEI34" s="79"/>
      <c r="CEJ34" s="79"/>
      <c r="CEK34" s="79"/>
      <c r="CEL34" s="79"/>
      <c r="CEM34" s="79"/>
      <c r="CEN34" s="79"/>
      <c r="CEO34" s="79"/>
      <c r="CEP34" s="79"/>
      <c r="CEQ34" s="79"/>
      <c r="CER34" s="79"/>
      <c r="CES34" s="79"/>
      <c r="CET34" s="79"/>
      <c r="CEU34" s="79"/>
      <c r="CEV34" s="79"/>
      <c r="CEW34" s="79"/>
      <c r="CEX34" s="79"/>
      <c r="CEY34" s="79"/>
      <c r="CEZ34" s="79"/>
      <c r="CFA34" s="79"/>
      <c r="CFB34" s="79"/>
      <c r="CFC34" s="79"/>
      <c r="CFD34" s="79"/>
      <c r="CFE34" s="79"/>
      <c r="CFF34" s="79"/>
      <c r="CFG34" s="79"/>
      <c r="CFH34" s="79"/>
      <c r="CFI34" s="79"/>
      <c r="CFJ34" s="79"/>
      <c r="CFK34" s="79"/>
      <c r="CFL34" s="79"/>
      <c r="CFM34" s="79"/>
      <c r="CFN34" s="79"/>
      <c r="CFO34" s="79"/>
      <c r="CFP34" s="79"/>
      <c r="CFQ34" s="79"/>
      <c r="CFR34" s="79"/>
      <c r="CFS34" s="79"/>
      <c r="CFT34" s="79"/>
      <c r="CFU34" s="79"/>
      <c r="CFV34" s="79"/>
      <c r="CFW34" s="79"/>
      <c r="CFX34" s="79"/>
      <c r="CFY34" s="79"/>
      <c r="CFZ34" s="79"/>
      <c r="CGA34" s="79"/>
      <c r="CGB34" s="79"/>
      <c r="CGC34" s="79"/>
      <c r="CGD34" s="79"/>
      <c r="CGE34" s="79"/>
      <c r="CGF34" s="79"/>
      <c r="CGG34" s="79"/>
      <c r="CGH34" s="79"/>
      <c r="CGI34" s="79"/>
      <c r="CGJ34" s="79"/>
      <c r="CGK34" s="79"/>
      <c r="CGL34" s="79"/>
      <c r="CGM34" s="79"/>
      <c r="CGN34" s="79"/>
      <c r="CGO34" s="79"/>
      <c r="CGP34" s="79"/>
      <c r="CGQ34" s="79"/>
      <c r="CGR34" s="79"/>
      <c r="CGS34" s="79"/>
      <c r="CGT34" s="79"/>
      <c r="CGU34" s="79"/>
      <c r="CGV34" s="79"/>
      <c r="CGW34" s="79"/>
      <c r="CGX34" s="79"/>
      <c r="CGY34" s="79"/>
      <c r="CGZ34" s="79"/>
      <c r="CHA34" s="79"/>
      <c r="CHB34" s="79"/>
      <c r="CHC34" s="79"/>
      <c r="CHD34" s="79"/>
      <c r="CHE34" s="79"/>
      <c r="CHF34" s="79"/>
      <c r="CHG34" s="79"/>
      <c r="CHH34" s="79"/>
      <c r="CHI34" s="79"/>
      <c r="CHJ34" s="79"/>
      <c r="CHK34" s="79"/>
      <c r="CHL34" s="79"/>
      <c r="CHM34" s="79"/>
      <c r="CHN34" s="79"/>
      <c r="CHO34" s="79"/>
      <c r="CHP34" s="79"/>
      <c r="CHQ34" s="79"/>
      <c r="CHR34" s="79"/>
      <c r="CHS34" s="79"/>
      <c r="CHT34" s="79"/>
      <c r="CHU34" s="79"/>
      <c r="CHV34" s="79"/>
      <c r="CHW34" s="79"/>
      <c r="CHX34" s="79"/>
      <c r="CHY34" s="79"/>
      <c r="CHZ34" s="79"/>
      <c r="CIA34" s="79"/>
      <c r="CIB34" s="79"/>
      <c r="CIC34" s="79"/>
      <c r="CID34" s="79"/>
      <c r="CIE34" s="79"/>
      <c r="CIF34" s="79"/>
      <c r="CIG34" s="79"/>
      <c r="CIH34" s="79"/>
      <c r="CII34" s="79"/>
      <c r="CIJ34" s="79"/>
      <c r="CIK34" s="79"/>
      <c r="CIL34" s="79"/>
      <c r="CIM34" s="79"/>
      <c r="CIN34" s="79"/>
      <c r="CIO34" s="79"/>
      <c r="CIP34" s="79"/>
      <c r="CIQ34" s="79"/>
      <c r="CIR34" s="79"/>
      <c r="CIS34" s="79"/>
      <c r="CIT34" s="79"/>
      <c r="CIU34" s="79"/>
      <c r="CIV34" s="79"/>
      <c r="CIW34" s="79"/>
      <c r="CIX34" s="79"/>
      <c r="CIY34" s="79"/>
      <c r="CIZ34" s="79"/>
      <c r="CJA34" s="79"/>
      <c r="CJB34" s="79"/>
      <c r="CJC34" s="79"/>
      <c r="CJD34" s="79"/>
      <c r="CJE34" s="79"/>
      <c r="CJF34" s="79"/>
      <c r="CJG34" s="79"/>
      <c r="CJH34" s="79"/>
      <c r="CJI34" s="79"/>
      <c r="CJJ34" s="79"/>
      <c r="CJK34" s="79"/>
      <c r="CJL34" s="79"/>
      <c r="CJM34" s="79"/>
      <c r="CJN34" s="79"/>
      <c r="CJO34" s="79"/>
      <c r="CJP34" s="79"/>
      <c r="CJQ34" s="79"/>
      <c r="CJR34" s="79"/>
      <c r="CJS34" s="79"/>
      <c r="CJT34" s="79"/>
      <c r="CJU34" s="79"/>
      <c r="CJV34" s="79"/>
      <c r="CJW34" s="79"/>
      <c r="CJX34" s="79"/>
      <c r="CJY34" s="79"/>
      <c r="CJZ34" s="79"/>
      <c r="CKA34" s="79"/>
      <c r="CKB34" s="79"/>
      <c r="CKC34" s="79"/>
      <c r="CKD34" s="79"/>
      <c r="CKE34" s="79"/>
      <c r="CKF34" s="79"/>
      <c r="CKG34" s="79"/>
      <c r="CKH34" s="79"/>
      <c r="CKI34" s="79"/>
      <c r="CKJ34" s="79"/>
      <c r="CKK34" s="79"/>
      <c r="CKL34" s="79"/>
      <c r="CKM34" s="79"/>
      <c r="CKN34" s="79"/>
      <c r="CKO34" s="79"/>
      <c r="CKP34" s="79"/>
      <c r="CKQ34" s="79"/>
      <c r="CKR34" s="79"/>
      <c r="CKS34" s="79"/>
      <c r="CKT34" s="79"/>
      <c r="CKU34" s="79"/>
      <c r="CKV34" s="79"/>
      <c r="CKW34" s="79"/>
      <c r="CKX34" s="79"/>
      <c r="CKY34" s="79"/>
      <c r="CKZ34" s="79"/>
      <c r="CLA34" s="79"/>
      <c r="CLB34" s="79"/>
      <c r="CLC34" s="79"/>
      <c r="CLD34" s="79"/>
      <c r="CLE34" s="79"/>
      <c r="CLF34" s="79"/>
      <c r="CLG34" s="79"/>
      <c r="CLH34" s="79"/>
      <c r="CLI34" s="79"/>
      <c r="CLJ34" s="79"/>
      <c r="CLK34" s="79"/>
      <c r="CLL34" s="79"/>
      <c r="CLM34" s="79"/>
      <c r="CLN34" s="79"/>
      <c r="CLO34" s="79"/>
      <c r="CLP34" s="79"/>
      <c r="CLQ34" s="79"/>
      <c r="CLR34" s="79"/>
      <c r="CLS34" s="79"/>
      <c r="CLT34" s="79"/>
      <c r="CLU34" s="79"/>
      <c r="CLV34" s="79"/>
      <c r="CLW34" s="79"/>
      <c r="CLX34" s="79"/>
      <c r="CLY34" s="79"/>
      <c r="CLZ34" s="79"/>
      <c r="CMA34" s="79"/>
      <c r="CMB34" s="79"/>
      <c r="CMC34" s="79"/>
      <c r="CMD34" s="79"/>
      <c r="CME34" s="79"/>
      <c r="CMF34" s="79"/>
      <c r="CMG34" s="79"/>
      <c r="CMH34" s="79"/>
      <c r="CMI34" s="79"/>
      <c r="CMJ34" s="79"/>
      <c r="CMK34" s="79"/>
      <c r="CML34" s="79"/>
      <c r="CMM34" s="79"/>
      <c r="CMN34" s="79"/>
      <c r="CMO34" s="79"/>
      <c r="CMP34" s="79"/>
      <c r="CMQ34" s="79"/>
      <c r="CMR34" s="79"/>
      <c r="CMS34" s="79"/>
      <c r="CMT34" s="79"/>
      <c r="CMU34" s="79"/>
      <c r="CMV34" s="79"/>
      <c r="CMW34" s="79"/>
      <c r="CMX34" s="79"/>
      <c r="CMY34" s="79"/>
      <c r="CMZ34" s="79"/>
      <c r="CNA34" s="79"/>
      <c r="CNB34" s="79"/>
      <c r="CNC34" s="79"/>
      <c r="CND34" s="79"/>
      <c r="CNE34" s="79"/>
      <c r="CNF34" s="79"/>
      <c r="CNG34" s="79"/>
      <c r="CNH34" s="79"/>
      <c r="CNI34" s="79"/>
      <c r="CNJ34" s="79"/>
      <c r="CNK34" s="79"/>
      <c r="CNL34" s="79"/>
      <c r="CNM34" s="79"/>
      <c r="CNN34" s="79"/>
      <c r="CNO34" s="79"/>
      <c r="CNP34" s="79"/>
      <c r="CNQ34" s="79"/>
      <c r="CNR34" s="79"/>
      <c r="CNS34" s="79"/>
      <c r="CNT34" s="79"/>
      <c r="CNU34" s="79"/>
      <c r="CNV34" s="79"/>
      <c r="CNW34" s="79"/>
      <c r="CNX34" s="79"/>
      <c r="CNY34" s="79"/>
      <c r="CNZ34" s="79"/>
      <c r="COA34" s="79"/>
      <c r="COB34" s="79"/>
      <c r="COC34" s="79"/>
      <c r="COD34" s="79"/>
      <c r="COE34" s="79"/>
      <c r="COF34" s="79"/>
      <c r="COG34" s="79"/>
      <c r="COH34" s="79"/>
      <c r="COI34" s="79"/>
      <c r="COJ34" s="79"/>
      <c r="COK34" s="79"/>
      <c r="COL34" s="79"/>
      <c r="COM34" s="79"/>
      <c r="CON34" s="79"/>
      <c r="COO34" s="79"/>
      <c r="COP34" s="79"/>
      <c r="COQ34" s="79"/>
      <c r="COR34" s="79"/>
      <c r="COS34" s="79"/>
      <c r="COT34" s="79"/>
      <c r="COU34" s="79"/>
      <c r="COV34" s="79"/>
      <c r="COW34" s="79"/>
      <c r="COX34" s="79"/>
      <c r="COY34" s="79"/>
      <c r="COZ34" s="79"/>
      <c r="CPA34" s="79"/>
      <c r="CPB34" s="79"/>
      <c r="CPC34" s="79"/>
      <c r="CPD34" s="79"/>
      <c r="CPE34" s="79"/>
      <c r="CPF34" s="79"/>
      <c r="CPG34" s="79"/>
      <c r="CPH34" s="79"/>
      <c r="CPI34" s="79"/>
      <c r="CPJ34" s="79"/>
      <c r="CPK34" s="79"/>
      <c r="CPL34" s="79"/>
      <c r="CPM34" s="79"/>
      <c r="CPN34" s="79"/>
      <c r="CPO34" s="79"/>
      <c r="CPP34" s="79"/>
      <c r="CPQ34" s="79"/>
      <c r="CPR34" s="79"/>
      <c r="CPS34" s="79"/>
      <c r="CPT34" s="79"/>
      <c r="CPU34" s="79"/>
      <c r="CPV34" s="79"/>
      <c r="CPW34" s="79"/>
      <c r="CPX34" s="79"/>
      <c r="CPY34" s="79"/>
      <c r="CPZ34" s="79"/>
      <c r="CQA34" s="79"/>
      <c r="CQB34" s="79"/>
      <c r="CQC34" s="79"/>
      <c r="CQD34" s="79"/>
      <c r="CQE34" s="79"/>
      <c r="CQF34" s="79"/>
      <c r="CQG34" s="79"/>
      <c r="CQH34" s="79"/>
      <c r="CQI34" s="79"/>
      <c r="CQJ34" s="79"/>
      <c r="CQK34" s="79"/>
      <c r="CQL34" s="79"/>
      <c r="CQM34" s="79"/>
      <c r="CQN34" s="79"/>
      <c r="CQO34" s="79"/>
      <c r="CQP34" s="79"/>
      <c r="CQQ34" s="79"/>
      <c r="CQR34" s="79"/>
      <c r="CQS34" s="79"/>
      <c r="CQT34" s="79"/>
      <c r="CQU34" s="79"/>
      <c r="CQV34" s="79"/>
      <c r="CQW34" s="79"/>
      <c r="CQX34" s="79"/>
      <c r="CQY34" s="79"/>
      <c r="CQZ34" s="79"/>
      <c r="CRA34" s="79"/>
      <c r="CRB34" s="79"/>
      <c r="CRC34" s="79"/>
      <c r="CRD34" s="79"/>
      <c r="CRE34" s="79"/>
      <c r="CRF34" s="79"/>
      <c r="CRG34" s="79"/>
      <c r="CRH34" s="79"/>
      <c r="CRI34" s="79"/>
      <c r="CRJ34" s="79"/>
      <c r="CRK34" s="79"/>
      <c r="CRL34" s="79"/>
      <c r="CRM34" s="79"/>
      <c r="CRN34" s="79"/>
      <c r="CRO34" s="79"/>
      <c r="CRP34" s="79"/>
      <c r="CRQ34" s="79"/>
      <c r="CRR34" s="79"/>
      <c r="CRS34" s="79"/>
      <c r="CRT34" s="79"/>
      <c r="CRU34" s="79"/>
      <c r="CRV34" s="79"/>
      <c r="CRW34" s="79"/>
      <c r="CRX34" s="79"/>
      <c r="CRY34" s="79"/>
      <c r="CRZ34" s="79"/>
      <c r="CSA34" s="79"/>
      <c r="CSB34" s="79"/>
      <c r="CSC34" s="79"/>
      <c r="CSD34" s="79"/>
      <c r="CSE34" s="79"/>
      <c r="CSF34" s="79"/>
      <c r="CSG34" s="79"/>
      <c r="CSH34" s="79"/>
      <c r="CSI34" s="79"/>
      <c r="CSJ34" s="79"/>
      <c r="CSK34" s="79"/>
      <c r="CSL34" s="79"/>
      <c r="CSM34" s="79"/>
      <c r="CSN34" s="79"/>
      <c r="CSO34" s="79"/>
      <c r="CSP34" s="79"/>
      <c r="CSQ34" s="79"/>
      <c r="CSR34" s="79"/>
      <c r="CSS34" s="79"/>
      <c r="CST34" s="79"/>
      <c r="CSU34" s="79"/>
      <c r="CSV34" s="79"/>
      <c r="CSW34" s="79"/>
      <c r="CSX34" s="79"/>
      <c r="CSY34" s="79"/>
      <c r="CSZ34" s="79"/>
      <c r="CTA34" s="79"/>
      <c r="CTB34" s="79"/>
      <c r="CTC34" s="79"/>
      <c r="CTD34" s="79"/>
      <c r="CTE34" s="79"/>
      <c r="CTF34" s="79"/>
      <c r="CTG34" s="79"/>
      <c r="CTH34" s="79"/>
      <c r="CTI34" s="79"/>
      <c r="CTJ34" s="79"/>
      <c r="CTK34" s="79"/>
      <c r="CTL34" s="79"/>
      <c r="CTM34" s="79"/>
      <c r="CTN34" s="79"/>
      <c r="CTO34" s="79"/>
      <c r="CTP34" s="79"/>
      <c r="CTQ34" s="79"/>
      <c r="CTR34" s="79"/>
      <c r="CTS34" s="79"/>
      <c r="CTT34" s="79"/>
      <c r="CTU34" s="79"/>
      <c r="CTV34" s="79"/>
      <c r="CTW34" s="79"/>
      <c r="CTX34" s="79"/>
      <c r="CTY34" s="79"/>
      <c r="CTZ34" s="79"/>
      <c r="CUA34" s="79"/>
      <c r="CUB34" s="79"/>
      <c r="CUC34" s="79"/>
      <c r="CUD34" s="79"/>
      <c r="CUE34" s="79"/>
      <c r="CUF34" s="79"/>
      <c r="CUG34" s="79"/>
      <c r="CUH34" s="79"/>
      <c r="CUI34" s="79"/>
      <c r="CUJ34" s="79"/>
      <c r="CUK34" s="79"/>
      <c r="CUL34" s="79"/>
      <c r="CUM34" s="79"/>
      <c r="CUN34" s="79"/>
      <c r="CUO34" s="79"/>
      <c r="CUP34" s="79"/>
      <c r="CUQ34" s="79"/>
      <c r="CUR34" s="79"/>
      <c r="CUS34" s="79"/>
      <c r="CUT34" s="79"/>
      <c r="CUU34" s="79"/>
      <c r="CUV34" s="79"/>
      <c r="CUW34" s="79"/>
      <c r="CUX34" s="79"/>
      <c r="CUY34" s="79"/>
      <c r="CUZ34" s="79"/>
      <c r="CVA34" s="79"/>
      <c r="CVB34" s="79"/>
      <c r="CVC34" s="79"/>
      <c r="CVD34" s="79"/>
      <c r="CVE34" s="79"/>
      <c r="CVF34" s="79"/>
      <c r="CVG34" s="79"/>
      <c r="CVH34" s="79"/>
      <c r="CVI34" s="79"/>
      <c r="CVJ34" s="79"/>
      <c r="CVK34" s="79"/>
      <c r="CVL34" s="79"/>
      <c r="CVM34" s="79"/>
      <c r="CVN34" s="79"/>
      <c r="CVO34" s="79"/>
      <c r="CVP34" s="79"/>
      <c r="CVQ34" s="79"/>
      <c r="CVR34" s="79"/>
      <c r="CVS34" s="79"/>
      <c r="CVT34" s="79"/>
      <c r="CVU34" s="79"/>
      <c r="CVV34" s="79"/>
      <c r="CVW34" s="79"/>
      <c r="CVX34" s="79"/>
      <c r="CVY34" s="79"/>
      <c r="CVZ34" s="79"/>
      <c r="CWA34" s="79"/>
      <c r="CWB34" s="79"/>
      <c r="CWC34" s="79"/>
      <c r="CWD34" s="79"/>
      <c r="CWE34" s="79"/>
      <c r="CWF34" s="79"/>
      <c r="CWG34" s="79"/>
      <c r="CWH34" s="79"/>
      <c r="CWI34" s="79"/>
      <c r="CWJ34" s="79"/>
      <c r="CWK34" s="79"/>
      <c r="CWL34" s="79"/>
      <c r="CWM34" s="79"/>
      <c r="CWN34" s="79"/>
      <c r="CWO34" s="79"/>
      <c r="CWP34" s="79"/>
      <c r="CWQ34" s="79"/>
      <c r="CWR34" s="79"/>
      <c r="CWS34" s="79"/>
      <c r="CWT34" s="79"/>
      <c r="CWU34" s="79"/>
      <c r="CWV34" s="79"/>
      <c r="CWW34" s="79"/>
      <c r="CWX34" s="79"/>
      <c r="CWY34" s="79"/>
      <c r="CWZ34" s="79"/>
      <c r="CXA34" s="79"/>
      <c r="CXB34" s="79"/>
      <c r="CXC34" s="79"/>
      <c r="CXD34" s="79"/>
      <c r="CXE34" s="79"/>
      <c r="CXF34" s="79"/>
      <c r="CXG34" s="79"/>
      <c r="CXH34" s="79"/>
      <c r="CXI34" s="79"/>
      <c r="CXJ34" s="79"/>
      <c r="CXK34" s="79"/>
      <c r="CXL34" s="79"/>
      <c r="CXM34" s="79"/>
      <c r="CXN34" s="79"/>
      <c r="CXO34" s="79"/>
      <c r="CXP34" s="79"/>
      <c r="CXQ34" s="79"/>
      <c r="CXR34" s="79"/>
      <c r="CXS34" s="79"/>
      <c r="CXT34" s="79"/>
      <c r="CXU34" s="79"/>
      <c r="CXV34" s="79"/>
      <c r="CXW34" s="79"/>
      <c r="CXX34" s="79"/>
      <c r="CXY34" s="79"/>
      <c r="CXZ34" s="79"/>
      <c r="CYA34" s="79"/>
      <c r="CYB34" s="79"/>
      <c r="CYC34" s="79"/>
      <c r="CYD34" s="79"/>
      <c r="CYE34" s="79"/>
      <c r="CYF34" s="79"/>
      <c r="CYG34" s="79"/>
      <c r="CYH34" s="79"/>
      <c r="CYI34" s="79"/>
      <c r="CYJ34" s="79"/>
      <c r="CYK34" s="79"/>
      <c r="CYL34" s="79"/>
      <c r="CYM34" s="79"/>
      <c r="CYN34" s="79"/>
      <c r="CYO34" s="79"/>
      <c r="CYP34" s="79"/>
      <c r="CYQ34" s="79"/>
      <c r="CYR34" s="79"/>
      <c r="CYS34" s="79"/>
      <c r="CYT34" s="79"/>
      <c r="CYU34" s="79"/>
      <c r="CYV34" s="79"/>
      <c r="CYW34" s="79"/>
      <c r="CYX34" s="79"/>
      <c r="CYY34" s="79"/>
      <c r="CYZ34" s="79"/>
      <c r="CZA34" s="79"/>
      <c r="CZB34" s="79"/>
      <c r="CZC34" s="79"/>
      <c r="CZD34" s="79"/>
      <c r="CZE34" s="79"/>
      <c r="CZF34" s="79"/>
      <c r="CZG34" s="79"/>
      <c r="CZH34" s="79"/>
      <c r="CZI34" s="79"/>
      <c r="CZJ34" s="79"/>
      <c r="CZK34" s="79"/>
      <c r="CZL34" s="79"/>
      <c r="CZM34" s="79"/>
      <c r="CZN34" s="79"/>
      <c r="CZO34" s="79"/>
      <c r="CZP34" s="79"/>
      <c r="CZQ34" s="79"/>
      <c r="CZR34" s="79"/>
      <c r="CZS34" s="79"/>
      <c r="CZT34" s="79"/>
      <c r="CZU34" s="79"/>
      <c r="CZV34" s="79"/>
      <c r="CZW34" s="79"/>
      <c r="CZX34" s="79"/>
      <c r="CZY34" s="79"/>
      <c r="CZZ34" s="79"/>
      <c r="DAA34" s="79"/>
      <c r="DAB34" s="79"/>
      <c r="DAC34" s="79"/>
      <c r="DAD34" s="79"/>
      <c r="DAE34" s="79"/>
      <c r="DAF34" s="79"/>
      <c r="DAG34" s="79"/>
      <c r="DAH34" s="79"/>
      <c r="DAI34" s="79"/>
      <c r="DAJ34" s="79"/>
      <c r="DAK34" s="79"/>
      <c r="DAL34" s="79"/>
      <c r="DAM34" s="79"/>
      <c r="DAN34" s="79"/>
      <c r="DAO34" s="79"/>
      <c r="DAP34" s="79"/>
      <c r="DAQ34" s="79"/>
      <c r="DAR34" s="79"/>
      <c r="DAS34" s="79"/>
      <c r="DAT34" s="79"/>
      <c r="DAU34" s="79"/>
      <c r="DAV34" s="79"/>
      <c r="DAW34" s="79"/>
      <c r="DAX34" s="79"/>
      <c r="DAY34" s="79"/>
      <c r="DAZ34" s="79"/>
      <c r="DBA34" s="79"/>
      <c r="DBB34" s="79"/>
      <c r="DBC34" s="79"/>
      <c r="DBD34" s="79"/>
      <c r="DBE34" s="79"/>
      <c r="DBF34" s="79"/>
      <c r="DBG34" s="79"/>
      <c r="DBH34" s="79"/>
      <c r="DBI34" s="79"/>
      <c r="DBJ34" s="79"/>
      <c r="DBK34" s="79"/>
      <c r="DBL34" s="79"/>
      <c r="DBM34" s="79"/>
      <c r="DBN34" s="79"/>
      <c r="DBO34" s="79"/>
      <c r="DBP34" s="79"/>
      <c r="DBQ34" s="79"/>
      <c r="DBR34" s="79"/>
      <c r="DBS34" s="79"/>
      <c r="DBT34" s="79"/>
      <c r="DBU34" s="79"/>
      <c r="DBV34" s="79"/>
      <c r="DBW34" s="79"/>
      <c r="DBX34" s="79"/>
      <c r="DBY34" s="79"/>
      <c r="DBZ34" s="79"/>
      <c r="DCA34" s="79"/>
      <c r="DCB34" s="79"/>
      <c r="DCC34" s="79"/>
      <c r="DCD34" s="79"/>
      <c r="DCE34" s="79"/>
      <c r="DCF34" s="79"/>
      <c r="DCG34" s="79"/>
      <c r="DCH34" s="79"/>
      <c r="DCI34" s="79"/>
      <c r="DCJ34" s="79"/>
      <c r="DCK34" s="79"/>
      <c r="DCL34" s="79"/>
      <c r="DCM34" s="79"/>
      <c r="DCN34" s="79"/>
      <c r="DCO34" s="79"/>
      <c r="DCP34" s="79"/>
      <c r="DCQ34" s="79"/>
      <c r="DCR34" s="79"/>
      <c r="DCS34" s="79"/>
      <c r="DCT34" s="79"/>
      <c r="DCU34" s="79"/>
      <c r="DCV34" s="79"/>
      <c r="DCW34" s="79"/>
      <c r="DCX34" s="79"/>
      <c r="DCY34" s="79"/>
      <c r="DCZ34" s="79"/>
      <c r="DDA34" s="79"/>
      <c r="DDB34" s="79"/>
      <c r="DDC34" s="79"/>
      <c r="DDD34" s="79"/>
      <c r="DDE34" s="79"/>
      <c r="DDF34" s="79"/>
      <c r="DDG34" s="79"/>
      <c r="DDH34" s="79"/>
      <c r="DDI34" s="79"/>
      <c r="DDJ34" s="79"/>
      <c r="DDK34" s="79"/>
      <c r="DDL34" s="79"/>
      <c r="DDM34" s="79"/>
      <c r="DDN34" s="79"/>
      <c r="DDO34" s="79"/>
      <c r="DDP34" s="79"/>
      <c r="DDQ34" s="79"/>
      <c r="DDR34" s="79"/>
      <c r="DDS34" s="79"/>
      <c r="DDT34" s="79"/>
      <c r="DDU34" s="79"/>
      <c r="DDV34" s="79"/>
      <c r="DDW34" s="79"/>
      <c r="DDX34" s="79"/>
      <c r="DDY34" s="79"/>
      <c r="DDZ34" s="79"/>
      <c r="DEA34" s="79"/>
      <c r="DEB34" s="79"/>
      <c r="DEC34" s="79"/>
      <c r="DED34" s="79"/>
      <c r="DEE34" s="79"/>
      <c r="DEF34" s="79"/>
      <c r="DEG34" s="79"/>
      <c r="DEH34" s="79"/>
      <c r="DEI34" s="79"/>
      <c r="DEJ34" s="79"/>
      <c r="DEK34" s="79"/>
      <c r="DEL34" s="79"/>
      <c r="DEM34" s="79"/>
      <c r="DEN34" s="79"/>
      <c r="DEO34" s="79"/>
      <c r="DEP34" s="79"/>
      <c r="DEQ34" s="79"/>
      <c r="DER34" s="79"/>
      <c r="DES34" s="79"/>
      <c r="DET34" s="79"/>
      <c r="DEU34" s="79"/>
      <c r="DEV34" s="79"/>
      <c r="DEW34" s="79"/>
      <c r="DEX34" s="79"/>
      <c r="DEY34" s="79"/>
      <c r="DEZ34" s="79"/>
      <c r="DFA34" s="79"/>
      <c r="DFB34" s="79"/>
      <c r="DFC34" s="79"/>
      <c r="DFD34" s="79"/>
      <c r="DFE34" s="79"/>
      <c r="DFF34" s="79"/>
      <c r="DFG34" s="79"/>
      <c r="DFH34" s="79"/>
      <c r="DFI34" s="79"/>
      <c r="DFJ34" s="79"/>
      <c r="DFK34" s="79"/>
      <c r="DFL34" s="79"/>
      <c r="DFM34" s="79"/>
      <c r="DFN34" s="79"/>
      <c r="DFO34" s="79"/>
      <c r="DFP34" s="79"/>
      <c r="DFQ34" s="79"/>
      <c r="DFR34" s="79"/>
      <c r="DFS34" s="79"/>
      <c r="DFT34" s="79"/>
      <c r="DFU34" s="79"/>
      <c r="DFV34" s="79"/>
      <c r="DFW34" s="79"/>
      <c r="DFX34" s="79"/>
      <c r="DFY34" s="79"/>
      <c r="DFZ34" s="79"/>
      <c r="DGA34" s="79"/>
      <c r="DGB34" s="79"/>
      <c r="DGC34" s="79"/>
      <c r="DGD34" s="79"/>
      <c r="DGE34" s="79"/>
      <c r="DGF34" s="79"/>
      <c r="DGG34" s="79"/>
      <c r="DGH34" s="79"/>
      <c r="DGI34" s="79"/>
      <c r="DGJ34" s="79"/>
      <c r="DGK34" s="79"/>
      <c r="DGL34" s="79"/>
      <c r="DGM34" s="79"/>
      <c r="DGN34" s="79"/>
      <c r="DGO34" s="79"/>
      <c r="DGP34" s="79"/>
      <c r="DGQ34" s="79"/>
      <c r="DGR34" s="79"/>
      <c r="DGS34" s="79"/>
      <c r="DGT34" s="79"/>
      <c r="DGU34" s="79"/>
      <c r="DGV34" s="79"/>
      <c r="DGW34" s="79"/>
      <c r="DGX34" s="79"/>
      <c r="DGY34" s="79"/>
      <c r="DGZ34" s="79"/>
      <c r="DHA34" s="79"/>
      <c r="DHB34" s="79"/>
      <c r="DHC34" s="79"/>
      <c r="DHD34" s="79"/>
      <c r="DHE34" s="79"/>
      <c r="DHF34" s="79"/>
      <c r="DHG34" s="79"/>
      <c r="DHH34" s="79"/>
      <c r="DHI34" s="79"/>
      <c r="DHJ34" s="79"/>
      <c r="DHK34" s="79"/>
      <c r="DHL34" s="79"/>
      <c r="DHM34" s="79"/>
      <c r="DHN34" s="79"/>
      <c r="DHO34" s="79"/>
      <c r="DHP34" s="79"/>
      <c r="DHQ34" s="79"/>
      <c r="DHR34" s="79"/>
      <c r="DHS34" s="79"/>
      <c r="DHT34" s="79"/>
      <c r="DHU34" s="79"/>
      <c r="DHV34" s="79"/>
      <c r="DHW34" s="79"/>
      <c r="DHX34" s="79"/>
      <c r="DHY34" s="79"/>
      <c r="DHZ34" s="79"/>
      <c r="DIA34" s="79"/>
      <c r="DIB34" s="79"/>
      <c r="DIC34" s="79"/>
      <c r="DID34" s="79"/>
      <c r="DIE34" s="79"/>
      <c r="DIF34" s="79"/>
      <c r="DIG34" s="79"/>
      <c r="DIH34" s="79"/>
      <c r="DII34" s="79"/>
      <c r="DIJ34" s="79"/>
      <c r="DIK34" s="79"/>
      <c r="DIL34" s="79"/>
      <c r="DIM34" s="79"/>
      <c r="DIN34" s="79"/>
      <c r="DIO34" s="79"/>
      <c r="DIP34" s="79"/>
      <c r="DIQ34" s="79"/>
      <c r="DIR34" s="79"/>
      <c r="DIS34" s="79"/>
      <c r="DIT34" s="79"/>
      <c r="DIU34" s="79"/>
      <c r="DIV34" s="79"/>
      <c r="DIW34" s="79"/>
      <c r="DIX34" s="79"/>
      <c r="DIY34" s="79"/>
      <c r="DIZ34" s="79"/>
      <c r="DJA34" s="79"/>
      <c r="DJB34" s="79"/>
      <c r="DJC34" s="79"/>
      <c r="DJD34" s="79"/>
      <c r="DJE34" s="79"/>
      <c r="DJF34" s="79"/>
      <c r="DJG34" s="79"/>
      <c r="DJH34" s="79"/>
      <c r="DJI34" s="79"/>
      <c r="DJJ34" s="79"/>
      <c r="DJK34" s="79"/>
      <c r="DJL34" s="79"/>
      <c r="DJM34" s="79"/>
      <c r="DJN34" s="79"/>
      <c r="DJO34" s="79"/>
      <c r="DJP34" s="79"/>
      <c r="DJQ34" s="79"/>
      <c r="DJR34" s="79"/>
      <c r="DJS34" s="79"/>
      <c r="DJT34" s="79"/>
      <c r="DJU34" s="79"/>
      <c r="DJV34" s="79"/>
      <c r="DJW34" s="79"/>
      <c r="DJX34" s="79"/>
      <c r="DJY34" s="79"/>
      <c r="DJZ34" s="79"/>
      <c r="DKA34" s="79"/>
      <c r="DKB34" s="79"/>
      <c r="DKC34" s="79"/>
      <c r="DKD34" s="79"/>
      <c r="DKE34" s="79"/>
      <c r="DKF34" s="79"/>
      <c r="DKG34" s="79"/>
      <c r="DKH34" s="79"/>
      <c r="DKI34" s="79"/>
      <c r="DKJ34" s="79"/>
      <c r="DKK34" s="79"/>
      <c r="DKL34" s="79"/>
      <c r="DKM34" s="79"/>
      <c r="DKN34" s="79"/>
      <c r="DKO34" s="79"/>
      <c r="DKP34" s="79"/>
      <c r="DKQ34" s="79"/>
      <c r="DKR34" s="79"/>
      <c r="DKS34" s="79"/>
      <c r="DKT34" s="79"/>
      <c r="DKU34" s="79"/>
      <c r="DKV34" s="79"/>
      <c r="DKW34" s="79"/>
      <c r="DKX34" s="79"/>
      <c r="DKY34" s="79"/>
      <c r="DKZ34" s="79"/>
      <c r="DLA34" s="79"/>
      <c r="DLB34" s="79"/>
      <c r="DLC34" s="79"/>
      <c r="DLD34" s="79"/>
      <c r="DLE34" s="79"/>
      <c r="DLF34" s="79"/>
      <c r="DLG34" s="79"/>
      <c r="DLH34" s="79"/>
      <c r="DLI34" s="79"/>
      <c r="DLJ34" s="79"/>
      <c r="DLK34" s="79"/>
      <c r="DLL34" s="79"/>
      <c r="DLM34" s="79"/>
      <c r="DLN34" s="79"/>
      <c r="DLO34" s="79"/>
      <c r="DLP34" s="79"/>
      <c r="DLQ34" s="79"/>
      <c r="DLR34" s="79"/>
      <c r="DLS34" s="79"/>
      <c r="DLT34" s="79"/>
      <c r="DLU34" s="79"/>
      <c r="DLV34" s="79"/>
      <c r="DLW34" s="79"/>
      <c r="DLX34" s="79"/>
      <c r="DLY34" s="79"/>
      <c r="DLZ34" s="79"/>
      <c r="DMA34" s="79"/>
      <c r="DMB34" s="79"/>
      <c r="DMC34" s="79"/>
      <c r="DMD34" s="79"/>
      <c r="DME34" s="79"/>
      <c r="DMF34" s="79"/>
      <c r="DMG34" s="79"/>
      <c r="DMH34" s="79"/>
      <c r="DMI34" s="79"/>
      <c r="DMJ34" s="79"/>
      <c r="DMK34" s="79"/>
      <c r="DML34" s="79"/>
      <c r="DMM34" s="79"/>
      <c r="DMN34" s="79"/>
      <c r="DMO34" s="79"/>
      <c r="DMP34" s="79"/>
      <c r="DMQ34" s="79"/>
      <c r="DMR34" s="79"/>
      <c r="DMS34" s="79"/>
      <c r="DMT34" s="79"/>
      <c r="DMU34" s="79"/>
      <c r="DMV34" s="79"/>
      <c r="DMW34" s="79"/>
      <c r="DMX34" s="79"/>
      <c r="DMY34" s="79"/>
      <c r="DMZ34" s="79"/>
      <c r="DNA34" s="79"/>
      <c r="DNB34" s="79"/>
      <c r="DNC34" s="79"/>
      <c r="DND34" s="79"/>
      <c r="DNE34" s="79"/>
      <c r="DNF34" s="79"/>
      <c r="DNG34" s="79"/>
      <c r="DNH34" s="79"/>
      <c r="DNI34" s="79"/>
      <c r="DNJ34" s="79"/>
      <c r="DNK34" s="79"/>
      <c r="DNL34" s="79"/>
      <c r="DNM34" s="79"/>
      <c r="DNN34" s="79"/>
      <c r="DNO34" s="79"/>
      <c r="DNP34" s="79"/>
      <c r="DNQ34" s="79"/>
      <c r="DNR34" s="79"/>
      <c r="DNS34" s="79"/>
      <c r="DNT34" s="79"/>
      <c r="DNU34" s="79"/>
      <c r="DNV34" s="79"/>
      <c r="DNW34" s="79"/>
      <c r="DNX34" s="79"/>
      <c r="DNY34" s="79"/>
      <c r="DNZ34" s="79"/>
      <c r="DOA34" s="79"/>
      <c r="DOB34" s="79"/>
      <c r="DOC34" s="79"/>
      <c r="DOD34" s="79"/>
      <c r="DOE34" s="79"/>
      <c r="DOF34" s="79"/>
      <c r="DOG34" s="79"/>
      <c r="DOH34" s="79"/>
      <c r="DOI34" s="79"/>
      <c r="DOJ34" s="79"/>
      <c r="DOK34" s="79"/>
      <c r="DOL34" s="79"/>
      <c r="DOM34" s="79"/>
      <c r="DON34" s="79"/>
      <c r="DOO34" s="79"/>
      <c r="DOP34" s="79"/>
      <c r="DOQ34" s="79"/>
      <c r="DOR34" s="79"/>
      <c r="DOS34" s="79"/>
      <c r="DOT34" s="79"/>
      <c r="DOU34" s="79"/>
      <c r="DOV34" s="79"/>
      <c r="DOW34" s="79"/>
      <c r="DOX34" s="79"/>
      <c r="DOY34" s="79"/>
      <c r="DOZ34" s="79"/>
      <c r="DPA34" s="79"/>
      <c r="DPB34" s="79"/>
      <c r="DPC34" s="79"/>
      <c r="DPD34" s="79"/>
      <c r="DPE34" s="79"/>
      <c r="DPF34" s="79"/>
      <c r="DPG34" s="79"/>
      <c r="DPH34" s="79"/>
      <c r="DPI34" s="79"/>
      <c r="DPJ34" s="79"/>
      <c r="DPK34" s="79"/>
      <c r="DPL34" s="79"/>
      <c r="DPM34" s="79"/>
      <c r="DPN34" s="79"/>
      <c r="DPO34" s="79"/>
      <c r="DPP34" s="79"/>
      <c r="DPQ34" s="79"/>
      <c r="DPR34" s="79"/>
      <c r="DPS34" s="79"/>
      <c r="DPT34" s="79"/>
      <c r="DPU34" s="79"/>
      <c r="DPV34" s="79"/>
      <c r="DPW34" s="79"/>
      <c r="DPX34" s="79"/>
      <c r="DPY34" s="79"/>
      <c r="DPZ34" s="79"/>
      <c r="DQA34" s="79"/>
      <c r="DQB34" s="79"/>
      <c r="DQC34" s="79"/>
      <c r="DQD34" s="79"/>
      <c r="DQE34" s="79"/>
      <c r="DQF34" s="79"/>
      <c r="DQG34" s="79"/>
      <c r="DQH34" s="79"/>
      <c r="DQI34" s="79"/>
      <c r="DQJ34" s="79"/>
      <c r="DQK34" s="79"/>
      <c r="DQL34" s="79"/>
      <c r="DQM34" s="79"/>
      <c r="DQN34" s="79"/>
      <c r="DQO34" s="79"/>
      <c r="DQP34" s="79"/>
      <c r="DQQ34" s="79"/>
      <c r="DQR34" s="79"/>
      <c r="DQS34" s="79"/>
      <c r="DQT34" s="79"/>
      <c r="DQU34" s="79"/>
      <c r="DQV34" s="79"/>
      <c r="DQW34" s="79"/>
      <c r="DQX34" s="79"/>
      <c r="DQY34" s="79"/>
      <c r="DQZ34" s="79"/>
      <c r="DRA34" s="79"/>
      <c r="DRB34" s="79"/>
      <c r="DRC34" s="79"/>
      <c r="DRD34" s="79"/>
      <c r="DRE34" s="79"/>
      <c r="DRF34" s="79"/>
      <c r="DRG34" s="79"/>
      <c r="DRH34" s="79"/>
      <c r="DRI34" s="79"/>
      <c r="DRJ34" s="79"/>
      <c r="DRK34" s="79"/>
      <c r="DRL34" s="79"/>
      <c r="DRM34" s="79"/>
      <c r="DRN34" s="79"/>
      <c r="DRO34" s="79"/>
      <c r="DRP34" s="79"/>
      <c r="DRQ34" s="79"/>
      <c r="DRR34" s="79"/>
      <c r="DRS34" s="79"/>
      <c r="DRT34" s="79"/>
      <c r="DRU34" s="79"/>
      <c r="DRV34" s="79"/>
      <c r="DRW34" s="79"/>
      <c r="DRX34" s="79"/>
      <c r="DRY34" s="79"/>
      <c r="DRZ34" s="79"/>
      <c r="DSA34" s="79"/>
      <c r="DSB34" s="79"/>
      <c r="DSC34" s="79"/>
      <c r="DSD34" s="79"/>
      <c r="DSE34" s="79"/>
      <c r="DSF34" s="79"/>
      <c r="DSG34" s="79"/>
      <c r="DSH34" s="79"/>
      <c r="DSI34" s="79"/>
      <c r="DSJ34" s="79"/>
      <c r="DSK34" s="79"/>
      <c r="DSL34" s="79"/>
      <c r="DSM34" s="79"/>
      <c r="DSN34" s="79"/>
      <c r="DSO34" s="79"/>
      <c r="DSP34" s="79"/>
      <c r="DSQ34" s="79"/>
      <c r="DSR34" s="79"/>
      <c r="DSS34" s="79"/>
      <c r="DST34" s="79"/>
      <c r="DSU34" s="79"/>
      <c r="DSV34" s="79"/>
      <c r="DSW34" s="79"/>
      <c r="DSX34" s="79"/>
      <c r="DSY34" s="79"/>
      <c r="DSZ34" s="79"/>
      <c r="DTA34" s="79"/>
      <c r="DTB34" s="79"/>
      <c r="DTC34" s="79"/>
      <c r="DTD34" s="79"/>
      <c r="DTE34" s="79"/>
      <c r="DTF34" s="79"/>
      <c r="DTG34" s="79"/>
      <c r="DTH34" s="79"/>
      <c r="DTI34" s="79"/>
      <c r="DTJ34" s="79"/>
      <c r="DTK34" s="79"/>
      <c r="DTL34" s="79"/>
      <c r="DTM34" s="79"/>
      <c r="DTN34" s="79"/>
      <c r="DTO34" s="79"/>
      <c r="DTP34" s="79"/>
      <c r="DTQ34" s="79"/>
      <c r="DTR34" s="79"/>
      <c r="DTS34" s="79"/>
      <c r="DTT34" s="79"/>
      <c r="DTU34" s="79"/>
      <c r="DTV34" s="79"/>
      <c r="DTW34" s="79"/>
      <c r="DTX34" s="79"/>
      <c r="DTY34" s="79"/>
      <c r="DTZ34" s="79"/>
      <c r="DUA34" s="79"/>
      <c r="DUB34" s="79"/>
      <c r="DUC34" s="79"/>
      <c r="DUD34" s="79"/>
      <c r="DUE34" s="79"/>
      <c r="DUF34" s="79"/>
      <c r="DUG34" s="79"/>
      <c r="DUH34" s="79"/>
      <c r="DUI34" s="79"/>
      <c r="DUJ34" s="79"/>
      <c r="DUK34" s="79"/>
      <c r="DUL34" s="79"/>
      <c r="DUM34" s="79"/>
      <c r="DUN34" s="79"/>
      <c r="DUO34" s="79"/>
      <c r="DUP34" s="79"/>
      <c r="DUQ34" s="79"/>
      <c r="DUR34" s="79"/>
      <c r="DUS34" s="79"/>
      <c r="DUT34" s="79"/>
      <c r="DUU34" s="79"/>
      <c r="DUV34" s="79"/>
      <c r="DUW34" s="79"/>
      <c r="DUX34" s="79"/>
      <c r="DUY34" s="79"/>
      <c r="DUZ34" s="79"/>
      <c r="DVA34" s="79"/>
      <c r="DVB34" s="79"/>
      <c r="DVC34" s="79"/>
      <c r="DVD34" s="79"/>
      <c r="DVE34" s="79"/>
      <c r="DVF34" s="79"/>
      <c r="DVG34" s="79"/>
      <c r="DVH34" s="79"/>
      <c r="DVI34" s="79"/>
      <c r="DVJ34" s="79"/>
      <c r="DVK34" s="79"/>
      <c r="DVL34" s="79"/>
      <c r="DVM34" s="79"/>
      <c r="DVN34" s="79"/>
      <c r="DVO34" s="79"/>
      <c r="DVP34" s="79"/>
      <c r="DVQ34" s="79"/>
      <c r="DVR34" s="79"/>
      <c r="DVS34" s="79"/>
      <c r="DVT34" s="79"/>
      <c r="DVU34" s="79"/>
      <c r="DVV34" s="79"/>
      <c r="DVW34" s="79"/>
      <c r="DVX34" s="79"/>
      <c r="DVY34" s="79"/>
      <c r="DVZ34" s="79"/>
      <c r="DWA34" s="79"/>
      <c r="DWB34" s="79"/>
      <c r="DWC34" s="79"/>
      <c r="DWD34" s="79"/>
      <c r="DWE34" s="79"/>
      <c r="DWF34" s="79"/>
      <c r="DWG34" s="79"/>
      <c r="DWH34" s="79"/>
      <c r="DWI34" s="79"/>
      <c r="DWJ34" s="79"/>
      <c r="DWK34" s="79"/>
      <c r="DWL34" s="79"/>
      <c r="DWM34" s="79"/>
      <c r="DWN34" s="79"/>
      <c r="DWO34" s="79"/>
      <c r="DWP34" s="79"/>
      <c r="DWQ34" s="79"/>
      <c r="DWR34" s="79"/>
      <c r="DWS34" s="79"/>
      <c r="DWT34" s="79"/>
      <c r="DWU34" s="79"/>
      <c r="DWV34" s="79"/>
      <c r="DWW34" s="79"/>
      <c r="DWX34" s="79"/>
      <c r="DWY34" s="79"/>
      <c r="DWZ34" s="79"/>
      <c r="DXA34" s="79"/>
      <c r="DXB34" s="79"/>
      <c r="DXC34" s="79"/>
      <c r="DXD34" s="79"/>
      <c r="DXE34" s="79"/>
      <c r="DXF34" s="79"/>
      <c r="DXG34" s="79"/>
      <c r="DXH34" s="79"/>
      <c r="DXI34" s="79"/>
      <c r="DXJ34" s="79"/>
      <c r="DXK34" s="79"/>
      <c r="DXL34" s="79"/>
      <c r="DXM34" s="79"/>
      <c r="DXN34" s="79"/>
      <c r="DXO34" s="79"/>
      <c r="DXP34" s="79"/>
      <c r="DXQ34" s="79"/>
      <c r="DXR34" s="79"/>
      <c r="DXS34" s="79"/>
      <c r="DXT34" s="79"/>
      <c r="DXU34" s="79"/>
      <c r="DXV34" s="79"/>
      <c r="DXW34" s="79"/>
      <c r="DXX34" s="79"/>
      <c r="DXY34" s="79"/>
      <c r="DXZ34" s="79"/>
      <c r="DYA34" s="79"/>
      <c r="DYB34" s="79"/>
      <c r="DYC34" s="79"/>
      <c r="DYD34" s="79"/>
      <c r="DYE34" s="79"/>
      <c r="DYF34" s="79"/>
      <c r="DYG34" s="79"/>
      <c r="DYH34" s="79"/>
      <c r="DYI34" s="79"/>
      <c r="DYJ34" s="79"/>
      <c r="DYK34" s="79"/>
      <c r="DYL34" s="79"/>
      <c r="DYM34" s="79"/>
      <c r="DYN34" s="79"/>
      <c r="DYO34" s="79"/>
      <c r="DYP34" s="79"/>
      <c r="DYQ34" s="79"/>
      <c r="DYR34" s="79"/>
      <c r="DYS34" s="79"/>
      <c r="DYT34" s="79"/>
      <c r="DYU34" s="79"/>
      <c r="DYV34" s="79"/>
      <c r="DYW34" s="79"/>
      <c r="DYX34" s="79"/>
      <c r="DYY34" s="79"/>
      <c r="DYZ34" s="79"/>
      <c r="DZA34" s="79"/>
      <c r="DZB34" s="79"/>
      <c r="DZC34" s="79"/>
      <c r="DZD34" s="79"/>
      <c r="DZE34" s="79"/>
      <c r="DZF34" s="79"/>
      <c r="DZG34" s="79"/>
      <c r="DZH34" s="79"/>
      <c r="DZI34" s="79"/>
      <c r="DZJ34" s="79"/>
      <c r="DZK34" s="79"/>
      <c r="DZL34" s="79"/>
      <c r="DZM34" s="79"/>
      <c r="DZN34" s="79"/>
      <c r="DZO34" s="79"/>
      <c r="DZP34" s="79"/>
      <c r="DZQ34" s="79"/>
      <c r="DZR34" s="79"/>
      <c r="DZS34" s="79"/>
      <c r="DZT34" s="79"/>
      <c r="DZU34" s="79"/>
      <c r="DZV34" s="79"/>
      <c r="DZW34" s="79"/>
      <c r="DZX34" s="79"/>
      <c r="DZY34" s="79"/>
      <c r="DZZ34" s="79"/>
      <c r="EAA34" s="79"/>
      <c r="EAB34" s="79"/>
      <c r="EAC34" s="79"/>
      <c r="EAD34" s="79"/>
      <c r="EAE34" s="79"/>
      <c r="EAF34" s="79"/>
      <c r="EAG34" s="79"/>
      <c r="EAH34" s="79"/>
      <c r="EAI34" s="79"/>
      <c r="EAJ34" s="79"/>
      <c r="EAK34" s="79"/>
      <c r="EAL34" s="79"/>
      <c r="EAM34" s="79"/>
      <c r="EAN34" s="79"/>
      <c r="EAO34" s="79"/>
      <c r="EAP34" s="79"/>
      <c r="EAQ34" s="79"/>
      <c r="EAR34" s="79"/>
      <c r="EAS34" s="79"/>
      <c r="EAT34" s="79"/>
      <c r="EAU34" s="79"/>
      <c r="EAV34" s="79"/>
      <c r="EAW34" s="79"/>
      <c r="EAX34" s="79"/>
      <c r="EAY34" s="79"/>
      <c r="EAZ34" s="79"/>
      <c r="EBA34" s="79"/>
      <c r="EBB34" s="79"/>
      <c r="EBC34" s="79"/>
      <c r="EBD34" s="79"/>
      <c r="EBE34" s="79"/>
      <c r="EBF34" s="79"/>
      <c r="EBG34" s="79"/>
      <c r="EBH34" s="79"/>
      <c r="EBI34" s="79"/>
      <c r="EBJ34" s="79"/>
      <c r="EBK34" s="79"/>
      <c r="EBL34" s="79"/>
      <c r="EBM34" s="79"/>
      <c r="EBN34" s="79"/>
      <c r="EBO34" s="79"/>
      <c r="EBP34" s="79"/>
      <c r="EBQ34" s="79"/>
      <c r="EBR34" s="79"/>
      <c r="EBS34" s="79"/>
      <c r="EBT34" s="79"/>
      <c r="EBU34" s="79"/>
      <c r="EBV34" s="79"/>
      <c r="EBW34" s="79"/>
      <c r="EBX34" s="79"/>
      <c r="EBY34" s="79"/>
      <c r="EBZ34" s="79"/>
      <c r="ECA34" s="79"/>
      <c r="ECB34" s="79"/>
      <c r="ECC34" s="79"/>
      <c r="ECD34" s="79"/>
      <c r="ECE34" s="79"/>
      <c r="ECF34" s="79"/>
      <c r="ECG34" s="79"/>
      <c r="ECH34" s="79"/>
      <c r="ECI34" s="79"/>
      <c r="ECJ34" s="79"/>
      <c r="ECK34" s="79"/>
      <c r="ECL34" s="79"/>
      <c r="ECM34" s="79"/>
      <c r="ECN34" s="79"/>
      <c r="ECO34" s="79"/>
      <c r="ECP34" s="79"/>
      <c r="ECQ34" s="79"/>
      <c r="ECR34" s="79"/>
      <c r="ECS34" s="79"/>
      <c r="ECT34" s="79"/>
      <c r="ECU34" s="79"/>
      <c r="ECV34" s="79"/>
      <c r="ECW34" s="79"/>
      <c r="ECX34" s="79"/>
      <c r="ECY34" s="79"/>
      <c r="ECZ34" s="79"/>
      <c r="EDA34" s="79"/>
      <c r="EDB34" s="79"/>
      <c r="EDC34" s="79"/>
      <c r="EDD34" s="79"/>
      <c r="EDE34" s="79"/>
      <c r="EDF34" s="79"/>
      <c r="EDG34" s="79"/>
      <c r="EDH34" s="79"/>
      <c r="EDI34" s="79"/>
      <c r="EDJ34" s="79"/>
      <c r="EDK34" s="79"/>
      <c r="EDL34" s="79"/>
      <c r="EDM34" s="79"/>
      <c r="EDN34" s="79"/>
      <c r="EDO34" s="79"/>
      <c r="EDP34" s="79"/>
      <c r="EDQ34" s="79"/>
      <c r="EDR34" s="79"/>
      <c r="EDS34" s="79"/>
      <c r="EDT34" s="79"/>
      <c r="EDU34" s="79"/>
      <c r="EDV34" s="79"/>
      <c r="EDW34" s="79"/>
      <c r="EDX34" s="79"/>
      <c r="EDY34" s="79"/>
      <c r="EDZ34" s="79"/>
      <c r="EEA34" s="79"/>
      <c r="EEB34" s="79"/>
      <c r="EEC34" s="79"/>
      <c r="EED34" s="79"/>
      <c r="EEE34" s="79"/>
      <c r="EEF34" s="79"/>
      <c r="EEG34" s="79"/>
      <c r="EEH34" s="79"/>
      <c r="EEI34" s="79"/>
      <c r="EEJ34" s="79"/>
      <c r="EEK34" s="79"/>
      <c r="EEL34" s="79"/>
      <c r="EEM34" s="79"/>
      <c r="EEN34" s="79"/>
      <c r="EEO34" s="79"/>
      <c r="EEP34" s="79"/>
      <c r="EEQ34" s="79"/>
      <c r="EER34" s="79"/>
      <c r="EES34" s="79"/>
      <c r="EET34" s="79"/>
      <c r="EEU34" s="79"/>
      <c r="EEV34" s="79"/>
      <c r="EEW34" s="79"/>
      <c r="EEX34" s="79"/>
      <c r="EEY34" s="79"/>
      <c r="EEZ34" s="79"/>
      <c r="EFA34" s="79"/>
      <c r="EFB34" s="79"/>
      <c r="EFC34" s="79"/>
      <c r="EFD34" s="79"/>
      <c r="EFE34" s="79"/>
      <c r="EFF34" s="79"/>
      <c r="EFG34" s="79"/>
      <c r="EFH34" s="79"/>
      <c r="EFI34" s="79"/>
      <c r="EFJ34" s="79"/>
      <c r="EFK34" s="79"/>
      <c r="EFL34" s="79"/>
      <c r="EFM34" s="79"/>
      <c r="EFN34" s="79"/>
      <c r="EFO34" s="79"/>
      <c r="EFP34" s="79"/>
      <c r="EFQ34" s="79"/>
      <c r="EFR34" s="79"/>
      <c r="EFS34" s="79"/>
      <c r="EFT34" s="79"/>
      <c r="EFU34" s="79"/>
      <c r="EFV34" s="79"/>
      <c r="EFW34" s="79"/>
      <c r="EFX34" s="79"/>
      <c r="EFY34" s="79"/>
      <c r="EFZ34" s="79"/>
      <c r="EGA34" s="79"/>
      <c r="EGB34" s="79"/>
      <c r="EGC34" s="79"/>
      <c r="EGD34" s="79"/>
      <c r="EGE34" s="79"/>
      <c r="EGF34" s="79"/>
      <c r="EGG34" s="79"/>
      <c r="EGH34" s="79"/>
      <c r="EGI34" s="79"/>
      <c r="EGJ34" s="79"/>
      <c r="EGK34" s="79"/>
      <c r="EGL34" s="79"/>
      <c r="EGM34" s="79"/>
      <c r="EGN34" s="79"/>
      <c r="EGO34" s="79"/>
      <c r="EGP34" s="79"/>
      <c r="EGQ34" s="79"/>
      <c r="EGR34" s="79"/>
      <c r="EGS34" s="79"/>
      <c r="EGT34" s="79"/>
      <c r="EGU34" s="79"/>
      <c r="EGV34" s="79"/>
      <c r="EGW34" s="79"/>
      <c r="EGX34" s="79"/>
      <c r="EGY34" s="79"/>
      <c r="EGZ34" s="79"/>
      <c r="EHA34" s="79"/>
      <c r="EHB34" s="79"/>
      <c r="EHC34" s="79"/>
      <c r="EHD34" s="79"/>
      <c r="EHE34" s="79"/>
      <c r="EHF34" s="79"/>
      <c r="EHG34" s="79"/>
      <c r="EHH34" s="79"/>
      <c r="EHI34" s="79"/>
      <c r="EHJ34" s="79"/>
      <c r="EHK34" s="79"/>
      <c r="EHL34" s="79"/>
      <c r="EHM34" s="79"/>
      <c r="EHN34" s="79"/>
      <c r="EHO34" s="79"/>
      <c r="EHP34" s="79"/>
      <c r="EHQ34" s="79"/>
      <c r="EHR34" s="79"/>
      <c r="EHS34" s="79"/>
      <c r="EHT34" s="79"/>
      <c r="EHU34" s="79"/>
      <c r="EHV34" s="79"/>
      <c r="EHW34" s="79"/>
      <c r="EHX34" s="79"/>
      <c r="EHY34" s="79"/>
      <c r="EHZ34" s="79"/>
      <c r="EIA34" s="79"/>
      <c r="EIB34" s="79"/>
      <c r="EIC34" s="79"/>
      <c r="EID34" s="79"/>
      <c r="EIE34" s="79"/>
      <c r="EIF34" s="79"/>
      <c r="EIG34" s="79"/>
      <c r="EIH34" s="79"/>
      <c r="EII34" s="79"/>
      <c r="EIJ34" s="79"/>
      <c r="EIK34" s="79"/>
      <c r="EIL34" s="79"/>
      <c r="EIM34" s="79"/>
      <c r="EIN34" s="79"/>
      <c r="EIO34" s="79"/>
      <c r="EIP34" s="79"/>
      <c r="EIQ34" s="79"/>
      <c r="EIR34" s="79"/>
      <c r="EIS34" s="79"/>
      <c r="EIT34" s="79"/>
      <c r="EIU34" s="79"/>
      <c r="EIV34" s="79"/>
      <c r="EIW34" s="79"/>
      <c r="EIX34" s="79"/>
      <c r="EIY34" s="79"/>
      <c r="EIZ34" s="79"/>
      <c r="EJA34" s="79"/>
      <c r="EJB34" s="79"/>
      <c r="EJC34" s="79"/>
      <c r="EJD34" s="79"/>
      <c r="EJE34" s="79"/>
      <c r="EJF34" s="79"/>
      <c r="EJG34" s="79"/>
      <c r="EJH34" s="79"/>
      <c r="EJI34" s="79"/>
      <c r="EJJ34" s="79"/>
      <c r="EJK34" s="79"/>
      <c r="EJL34" s="79"/>
      <c r="EJM34" s="79"/>
      <c r="EJN34" s="79"/>
      <c r="EJO34" s="79"/>
      <c r="EJP34" s="79"/>
      <c r="EJQ34" s="79"/>
      <c r="EJR34" s="79"/>
      <c r="EJS34" s="79"/>
      <c r="EJT34" s="79"/>
      <c r="EJU34" s="79"/>
      <c r="EJV34" s="79"/>
      <c r="EJW34" s="79"/>
      <c r="EJX34" s="79"/>
      <c r="EJY34" s="79"/>
      <c r="EJZ34" s="79"/>
      <c r="EKA34" s="79"/>
      <c r="EKB34" s="79"/>
      <c r="EKC34" s="79"/>
      <c r="EKD34" s="79"/>
      <c r="EKE34" s="79"/>
      <c r="EKF34" s="79"/>
      <c r="EKG34" s="79"/>
      <c r="EKH34" s="79"/>
      <c r="EKI34" s="79"/>
      <c r="EKJ34" s="79"/>
      <c r="EKK34" s="79"/>
      <c r="EKL34" s="79"/>
      <c r="EKM34" s="79"/>
      <c r="EKN34" s="79"/>
      <c r="EKO34" s="79"/>
      <c r="EKP34" s="79"/>
      <c r="EKQ34" s="79"/>
      <c r="EKR34" s="79"/>
      <c r="EKS34" s="79"/>
      <c r="EKT34" s="79"/>
      <c r="EKU34" s="79"/>
      <c r="EKV34" s="79"/>
      <c r="EKW34" s="79"/>
      <c r="EKX34" s="79"/>
      <c r="EKY34" s="79"/>
      <c r="EKZ34" s="79"/>
      <c r="ELA34" s="79"/>
      <c r="ELB34" s="79"/>
      <c r="ELC34" s="79"/>
      <c r="ELD34" s="79"/>
      <c r="ELE34" s="79"/>
      <c r="ELF34" s="79"/>
      <c r="ELG34" s="79"/>
      <c r="ELH34" s="79"/>
      <c r="ELI34" s="79"/>
      <c r="ELJ34" s="79"/>
      <c r="ELK34" s="79"/>
      <c r="ELL34" s="79"/>
      <c r="ELM34" s="79"/>
      <c r="ELN34" s="79"/>
      <c r="ELO34" s="79"/>
      <c r="ELP34" s="79"/>
      <c r="ELQ34" s="79"/>
      <c r="ELR34" s="79"/>
      <c r="ELS34" s="79"/>
      <c r="ELT34" s="79"/>
      <c r="ELU34" s="79"/>
      <c r="ELV34" s="79"/>
      <c r="ELW34" s="79"/>
      <c r="ELX34" s="79"/>
      <c r="ELY34" s="79"/>
      <c r="ELZ34" s="79"/>
      <c r="EMA34" s="79"/>
      <c r="EMB34" s="79"/>
      <c r="EMC34" s="79"/>
      <c r="EMD34" s="79"/>
      <c r="EME34" s="79"/>
      <c r="EMF34" s="79"/>
      <c r="EMG34" s="79"/>
      <c r="EMH34" s="79"/>
      <c r="EMI34" s="79"/>
      <c r="EMJ34" s="79"/>
      <c r="EMK34" s="79"/>
      <c r="EML34" s="79"/>
      <c r="EMM34" s="79"/>
      <c r="EMN34" s="79"/>
      <c r="EMO34" s="79"/>
      <c r="EMP34" s="79"/>
      <c r="EMQ34" s="79"/>
      <c r="EMR34" s="79"/>
      <c r="EMS34" s="79"/>
      <c r="EMT34" s="79"/>
      <c r="EMU34" s="79"/>
      <c r="EMV34" s="79"/>
      <c r="EMW34" s="79"/>
      <c r="EMX34" s="79"/>
      <c r="EMY34" s="79"/>
      <c r="EMZ34" s="79"/>
      <c r="ENA34" s="79"/>
      <c r="ENB34" s="79"/>
      <c r="ENC34" s="79"/>
      <c r="END34" s="79"/>
      <c r="ENE34" s="79"/>
      <c r="ENF34" s="79"/>
      <c r="ENG34" s="79"/>
      <c r="ENH34" s="79"/>
      <c r="ENI34" s="79"/>
      <c r="ENJ34" s="79"/>
      <c r="ENK34" s="79"/>
      <c r="ENL34" s="79"/>
      <c r="ENM34" s="79"/>
      <c r="ENN34" s="79"/>
      <c r="ENO34" s="79"/>
      <c r="ENP34" s="79"/>
      <c r="ENQ34" s="79"/>
      <c r="ENR34" s="79"/>
      <c r="ENS34" s="79"/>
      <c r="ENT34" s="79"/>
      <c r="ENU34" s="79"/>
      <c r="ENV34" s="79"/>
      <c r="ENW34" s="79"/>
      <c r="ENX34" s="79"/>
      <c r="ENY34" s="79"/>
      <c r="ENZ34" s="79"/>
      <c r="EOA34" s="79"/>
      <c r="EOB34" s="79"/>
      <c r="EOC34" s="79"/>
      <c r="EOD34" s="79"/>
      <c r="EOE34" s="79"/>
      <c r="EOF34" s="79"/>
      <c r="EOG34" s="79"/>
      <c r="EOH34" s="79"/>
      <c r="EOI34" s="79"/>
      <c r="EOJ34" s="79"/>
      <c r="EOK34" s="79"/>
      <c r="EOL34" s="79"/>
      <c r="EOM34" s="79"/>
      <c r="EON34" s="79"/>
      <c r="EOO34" s="79"/>
      <c r="EOP34" s="79"/>
      <c r="EOQ34" s="79"/>
      <c r="EOR34" s="79"/>
      <c r="EOS34" s="79"/>
      <c r="EOT34" s="79"/>
      <c r="EOU34" s="79"/>
      <c r="EOV34" s="79"/>
      <c r="EOW34" s="79"/>
      <c r="EOX34" s="79"/>
      <c r="EOY34" s="79"/>
      <c r="EOZ34" s="79"/>
      <c r="EPA34" s="79"/>
      <c r="EPB34" s="79"/>
      <c r="EPC34" s="79"/>
      <c r="EPD34" s="79"/>
      <c r="EPE34" s="79"/>
      <c r="EPF34" s="79"/>
      <c r="EPG34" s="79"/>
      <c r="EPH34" s="79"/>
      <c r="EPI34" s="79"/>
      <c r="EPJ34" s="79"/>
      <c r="EPK34" s="79"/>
      <c r="EPL34" s="79"/>
      <c r="EPM34" s="79"/>
      <c r="EPN34" s="79"/>
      <c r="EPO34" s="79"/>
      <c r="EPP34" s="79"/>
      <c r="EPQ34" s="79"/>
      <c r="EPR34" s="79"/>
      <c r="EPS34" s="79"/>
      <c r="EPT34" s="79"/>
      <c r="EPU34" s="79"/>
      <c r="EPV34" s="79"/>
      <c r="EPW34" s="79"/>
      <c r="EPX34" s="79"/>
      <c r="EPY34" s="79"/>
      <c r="EPZ34" s="79"/>
      <c r="EQA34" s="79"/>
      <c r="EQB34" s="79"/>
      <c r="EQC34" s="79"/>
      <c r="EQD34" s="79"/>
      <c r="EQE34" s="79"/>
      <c r="EQF34" s="79"/>
      <c r="EQG34" s="79"/>
      <c r="EQH34" s="79"/>
      <c r="EQI34" s="79"/>
      <c r="EQJ34" s="79"/>
      <c r="EQK34" s="79"/>
      <c r="EQL34" s="79"/>
      <c r="EQM34" s="79"/>
      <c r="EQN34" s="79"/>
      <c r="EQO34" s="79"/>
      <c r="EQP34" s="79"/>
      <c r="EQQ34" s="79"/>
      <c r="EQR34" s="79"/>
      <c r="EQS34" s="79"/>
      <c r="EQT34" s="79"/>
      <c r="EQU34" s="79"/>
      <c r="EQV34" s="79"/>
      <c r="EQW34" s="79"/>
      <c r="EQX34" s="79"/>
      <c r="EQY34" s="79"/>
      <c r="EQZ34" s="79"/>
      <c r="ERA34" s="79"/>
      <c r="ERB34" s="79"/>
      <c r="ERC34" s="79"/>
      <c r="ERD34" s="79"/>
      <c r="ERE34" s="79"/>
      <c r="ERF34" s="79"/>
      <c r="ERG34" s="79"/>
      <c r="ERH34" s="79"/>
      <c r="ERI34" s="79"/>
      <c r="ERJ34" s="79"/>
      <c r="ERK34" s="79"/>
      <c r="ERL34" s="79"/>
      <c r="ERM34" s="79"/>
      <c r="ERN34" s="79"/>
      <c r="ERO34" s="79"/>
      <c r="ERP34" s="79"/>
      <c r="ERQ34" s="79"/>
      <c r="ERR34" s="79"/>
      <c r="ERS34" s="79"/>
      <c r="ERT34" s="79"/>
      <c r="ERU34" s="79"/>
      <c r="ERV34" s="79"/>
      <c r="ERW34" s="79"/>
      <c r="ERX34" s="79"/>
      <c r="ERY34" s="79"/>
      <c r="ERZ34" s="79"/>
      <c r="ESA34" s="79"/>
      <c r="ESB34" s="79"/>
      <c r="ESC34" s="79"/>
      <c r="ESD34" s="79"/>
      <c r="ESE34" s="79"/>
      <c r="ESF34" s="79"/>
      <c r="ESG34" s="79"/>
      <c r="ESH34" s="79"/>
      <c r="ESI34" s="79"/>
      <c r="ESJ34" s="79"/>
      <c r="ESK34" s="79"/>
      <c r="ESL34" s="79"/>
      <c r="ESM34" s="79"/>
      <c r="ESN34" s="79"/>
      <c r="ESO34" s="79"/>
      <c r="ESP34" s="79"/>
      <c r="ESQ34" s="79"/>
      <c r="ESR34" s="79"/>
      <c r="ESS34" s="79"/>
      <c r="EST34" s="79"/>
      <c r="ESU34" s="79"/>
      <c r="ESV34" s="79"/>
      <c r="ESW34" s="79"/>
      <c r="ESX34" s="79"/>
      <c r="ESY34" s="79"/>
      <c r="ESZ34" s="79"/>
      <c r="ETA34" s="79"/>
      <c r="ETB34" s="79"/>
      <c r="ETC34" s="79"/>
      <c r="ETD34" s="79"/>
      <c r="ETE34" s="79"/>
      <c r="ETF34" s="79"/>
      <c r="ETG34" s="79"/>
      <c r="ETH34" s="79"/>
      <c r="ETI34" s="79"/>
      <c r="ETJ34" s="79"/>
      <c r="ETK34" s="79"/>
      <c r="ETL34" s="79"/>
      <c r="ETM34" s="79"/>
      <c r="ETN34" s="79"/>
      <c r="ETO34" s="79"/>
      <c r="ETP34" s="79"/>
      <c r="ETQ34" s="79"/>
      <c r="ETR34" s="79"/>
      <c r="ETS34" s="79"/>
      <c r="ETT34" s="79"/>
      <c r="ETU34" s="79"/>
      <c r="ETV34" s="79"/>
      <c r="ETW34" s="79"/>
      <c r="ETX34" s="79"/>
      <c r="ETY34" s="79"/>
      <c r="ETZ34" s="79"/>
      <c r="EUA34" s="79"/>
      <c r="EUB34" s="79"/>
      <c r="EUC34" s="79"/>
      <c r="EUD34" s="79"/>
      <c r="EUE34" s="79"/>
      <c r="EUF34" s="79"/>
      <c r="EUG34" s="79"/>
      <c r="EUH34" s="79"/>
      <c r="EUI34" s="79"/>
      <c r="EUJ34" s="79"/>
      <c r="EUK34" s="79"/>
      <c r="EUL34" s="79"/>
      <c r="EUM34" s="79"/>
      <c r="EUN34" s="79"/>
      <c r="EUO34" s="79"/>
      <c r="EUP34" s="79"/>
      <c r="EUQ34" s="79"/>
      <c r="EUR34" s="79"/>
      <c r="EUS34" s="79"/>
      <c r="EUT34" s="79"/>
      <c r="EUU34" s="79"/>
      <c r="EUV34" s="79"/>
      <c r="EUW34" s="79"/>
      <c r="EUX34" s="79"/>
      <c r="EUY34" s="79"/>
      <c r="EUZ34" s="79"/>
      <c r="EVA34" s="79"/>
      <c r="EVB34" s="79"/>
      <c r="EVC34" s="79"/>
      <c r="EVD34" s="79"/>
      <c r="EVE34" s="79"/>
      <c r="EVF34" s="79"/>
      <c r="EVG34" s="79"/>
      <c r="EVH34" s="79"/>
      <c r="EVI34" s="79"/>
      <c r="EVJ34" s="79"/>
      <c r="EVK34" s="79"/>
      <c r="EVL34" s="79"/>
      <c r="EVM34" s="79"/>
      <c r="EVN34" s="79"/>
      <c r="EVO34" s="79"/>
      <c r="EVP34" s="79"/>
      <c r="EVQ34" s="79"/>
      <c r="EVR34" s="79"/>
      <c r="EVS34" s="79"/>
      <c r="EVT34" s="79"/>
      <c r="EVU34" s="79"/>
      <c r="EVV34" s="79"/>
      <c r="EVW34" s="79"/>
      <c r="EVX34" s="79"/>
      <c r="EVY34" s="79"/>
      <c r="EVZ34" s="79"/>
      <c r="EWA34" s="79"/>
      <c r="EWB34" s="79"/>
      <c r="EWC34" s="79"/>
      <c r="EWD34" s="79"/>
      <c r="EWE34" s="79"/>
      <c r="EWF34" s="79"/>
      <c r="EWG34" s="79"/>
      <c r="EWH34" s="79"/>
      <c r="EWI34" s="79"/>
      <c r="EWJ34" s="79"/>
      <c r="EWK34" s="79"/>
      <c r="EWL34" s="79"/>
      <c r="EWM34" s="79"/>
      <c r="EWN34" s="79"/>
      <c r="EWO34" s="79"/>
      <c r="EWP34" s="79"/>
      <c r="EWQ34" s="79"/>
      <c r="EWR34" s="79"/>
      <c r="EWS34" s="79"/>
      <c r="EWT34" s="79"/>
      <c r="EWU34" s="79"/>
      <c r="EWV34" s="79"/>
      <c r="EWW34" s="79"/>
      <c r="EWX34" s="79"/>
      <c r="EWY34" s="79"/>
      <c r="EWZ34" s="79"/>
      <c r="EXA34" s="79"/>
      <c r="EXB34" s="79"/>
      <c r="EXC34" s="79"/>
      <c r="EXD34" s="79"/>
      <c r="EXE34" s="79"/>
      <c r="EXF34" s="79"/>
      <c r="EXG34" s="79"/>
      <c r="EXH34" s="79"/>
      <c r="EXI34" s="79"/>
      <c r="EXJ34" s="79"/>
      <c r="EXK34" s="79"/>
      <c r="EXL34" s="79"/>
      <c r="EXM34" s="79"/>
      <c r="EXN34" s="79"/>
      <c r="EXO34" s="79"/>
      <c r="EXP34" s="79"/>
      <c r="EXQ34" s="79"/>
      <c r="EXR34" s="79"/>
      <c r="EXS34" s="79"/>
      <c r="EXT34" s="79"/>
      <c r="EXU34" s="79"/>
      <c r="EXV34" s="79"/>
      <c r="EXW34" s="79"/>
      <c r="EXX34" s="79"/>
      <c r="EXY34" s="79"/>
      <c r="EXZ34" s="79"/>
      <c r="EYA34" s="79"/>
      <c r="EYB34" s="79"/>
      <c r="EYC34" s="79"/>
      <c r="EYD34" s="79"/>
      <c r="EYE34" s="79"/>
      <c r="EYF34" s="79"/>
      <c r="EYG34" s="79"/>
      <c r="EYH34" s="79"/>
      <c r="EYI34" s="79"/>
      <c r="EYJ34" s="79"/>
      <c r="EYK34" s="79"/>
      <c r="EYL34" s="79"/>
      <c r="EYM34" s="79"/>
      <c r="EYN34" s="79"/>
      <c r="EYO34" s="79"/>
      <c r="EYP34" s="79"/>
      <c r="EYQ34" s="79"/>
      <c r="EYR34" s="79"/>
      <c r="EYS34" s="79"/>
      <c r="EYT34" s="79"/>
      <c r="EYU34" s="79"/>
      <c r="EYV34" s="79"/>
      <c r="EYW34" s="79"/>
      <c r="EYX34" s="79"/>
      <c r="EYY34" s="79"/>
      <c r="EYZ34" s="79"/>
      <c r="EZA34" s="79"/>
      <c r="EZB34" s="79"/>
      <c r="EZC34" s="79"/>
      <c r="EZD34" s="79"/>
      <c r="EZE34" s="79"/>
      <c r="EZF34" s="79"/>
      <c r="EZG34" s="79"/>
      <c r="EZH34" s="79"/>
      <c r="EZI34" s="79"/>
      <c r="EZJ34" s="79"/>
      <c r="EZK34" s="79"/>
      <c r="EZL34" s="79"/>
      <c r="EZM34" s="79"/>
      <c r="EZN34" s="79"/>
      <c r="EZO34" s="79"/>
      <c r="EZP34" s="79"/>
      <c r="EZQ34" s="79"/>
      <c r="EZR34" s="79"/>
      <c r="EZS34" s="79"/>
      <c r="EZT34" s="79"/>
      <c r="EZU34" s="79"/>
      <c r="EZV34" s="79"/>
      <c r="EZW34" s="79"/>
      <c r="EZX34" s="79"/>
      <c r="EZY34" s="79"/>
      <c r="EZZ34" s="79"/>
      <c r="FAA34" s="79"/>
      <c r="FAB34" s="79"/>
      <c r="FAC34" s="79"/>
      <c r="FAD34" s="79"/>
      <c r="FAE34" s="79"/>
      <c r="FAF34" s="79"/>
      <c r="FAG34" s="79"/>
      <c r="FAH34" s="79"/>
      <c r="FAI34" s="79"/>
      <c r="FAJ34" s="79"/>
      <c r="FAK34" s="79"/>
      <c r="FAL34" s="79"/>
      <c r="FAM34" s="79"/>
      <c r="FAN34" s="79"/>
      <c r="FAO34" s="79"/>
      <c r="FAP34" s="79"/>
      <c r="FAQ34" s="79"/>
      <c r="FAR34" s="79"/>
      <c r="FAS34" s="79"/>
      <c r="FAT34" s="79"/>
      <c r="FAU34" s="79"/>
      <c r="FAV34" s="79"/>
      <c r="FAW34" s="79"/>
      <c r="FAX34" s="79"/>
      <c r="FAY34" s="79"/>
      <c r="FAZ34" s="79"/>
      <c r="FBA34" s="79"/>
      <c r="FBB34" s="79"/>
      <c r="FBC34" s="79"/>
      <c r="FBD34" s="79"/>
      <c r="FBE34" s="79"/>
      <c r="FBF34" s="79"/>
      <c r="FBG34" s="79"/>
      <c r="FBH34" s="79"/>
      <c r="FBI34" s="79"/>
      <c r="FBJ34" s="79"/>
      <c r="FBK34" s="79"/>
      <c r="FBL34" s="79"/>
      <c r="FBM34" s="79"/>
      <c r="FBN34" s="79"/>
      <c r="FBO34" s="79"/>
      <c r="FBP34" s="79"/>
      <c r="FBQ34" s="79"/>
      <c r="FBR34" s="79"/>
      <c r="FBS34" s="79"/>
      <c r="FBT34" s="79"/>
      <c r="FBU34" s="79"/>
      <c r="FBV34" s="79"/>
      <c r="FBW34" s="79"/>
      <c r="FBX34" s="79"/>
      <c r="FBY34" s="79"/>
      <c r="FBZ34" s="79"/>
      <c r="FCA34" s="79"/>
      <c r="FCB34" s="79"/>
      <c r="FCC34" s="79"/>
      <c r="FCD34" s="79"/>
      <c r="FCE34" s="79"/>
      <c r="FCF34" s="79"/>
      <c r="FCG34" s="79"/>
      <c r="FCH34" s="79"/>
      <c r="FCI34" s="79"/>
      <c r="FCJ34" s="79"/>
      <c r="FCK34" s="79"/>
      <c r="FCL34" s="79"/>
      <c r="FCM34" s="79"/>
      <c r="FCN34" s="79"/>
      <c r="FCO34" s="79"/>
      <c r="FCP34" s="79"/>
      <c r="FCQ34" s="79"/>
      <c r="FCR34" s="79"/>
      <c r="FCS34" s="79"/>
      <c r="FCT34" s="79"/>
      <c r="FCU34" s="79"/>
      <c r="FCV34" s="79"/>
      <c r="FCW34" s="79"/>
      <c r="FCX34" s="79"/>
      <c r="FCY34" s="79"/>
      <c r="FCZ34" s="79"/>
      <c r="FDA34" s="79"/>
      <c r="FDB34" s="79"/>
      <c r="FDC34" s="79"/>
      <c r="FDD34" s="79"/>
      <c r="FDE34" s="79"/>
      <c r="FDF34" s="79"/>
      <c r="FDG34" s="79"/>
      <c r="FDH34" s="79"/>
      <c r="FDI34" s="79"/>
      <c r="FDJ34" s="79"/>
      <c r="FDK34" s="79"/>
      <c r="FDL34" s="79"/>
      <c r="FDM34" s="79"/>
      <c r="FDN34" s="79"/>
      <c r="FDO34" s="79"/>
      <c r="FDP34" s="79"/>
      <c r="FDQ34" s="79"/>
      <c r="FDR34" s="79"/>
      <c r="FDS34" s="79"/>
      <c r="FDT34" s="79"/>
      <c r="FDU34" s="79"/>
      <c r="FDV34" s="79"/>
      <c r="FDW34" s="79"/>
      <c r="FDX34" s="79"/>
      <c r="FDY34" s="79"/>
      <c r="FDZ34" s="79"/>
      <c r="FEA34" s="79"/>
      <c r="FEB34" s="79"/>
      <c r="FEC34" s="79"/>
      <c r="FED34" s="79"/>
      <c r="FEE34" s="79"/>
      <c r="FEF34" s="79"/>
      <c r="FEG34" s="79"/>
      <c r="FEH34" s="79"/>
      <c r="FEI34" s="79"/>
      <c r="FEJ34" s="79"/>
      <c r="FEK34" s="79"/>
      <c r="FEL34" s="79"/>
      <c r="FEM34" s="79"/>
      <c r="FEN34" s="79"/>
      <c r="FEO34" s="79"/>
      <c r="FEP34" s="79"/>
      <c r="FEQ34" s="79"/>
      <c r="FER34" s="79"/>
      <c r="FES34" s="79"/>
      <c r="FET34" s="79"/>
      <c r="FEU34" s="79"/>
      <c r="FEV34" s="79"/>
      <c r="FEW34" s="79"/>
      <c r="FEX34" s="79"/>
      <c r="FEY34" s="79"/>
      <c r="FEZ34" s="79"/>
      <c r="FFA34" s="79"/>
      <c r="FFB34" s="79"/>
      <c r="FFC34" s="79"/>
      <c r="FFD34" s="79"/>
      <c r="FFE34" s="79"/>
      <c r="FFF34" s="79"/>
      <c r="FFG34" s="79"/>
      <c r="FFH34" s="79"/>
      <c r="FFI34" s="79"/>
      <c r="FFJ34" s="79"/>
      <c r="FFK34" s="79"/>
      <c r="FFL34" s="79"/>
      <c r="FFM34" s="79"/>
      <c r="FFN34" s="79"/>
      <c r="FFO34" s="79"/>
      <c r="FFP34" s="79"/>
      <c r="FFQ34" s="79"/>
      <c r="FFR34" s="79"/>
      <c r="FFS34" s="79"/>
      <c r="FFT34" s="79"/>
      <c r="FFU34" s="79"/>
      <c r="FFV34" s="79"/>
      <c r="FFW34" s="79"/>
      <c r="FFX34" s="79"/>
      <c r="FFY34" s="79"/>
      <c r="FFZ34" s="79"/>
      <c r="FGA34" s="79"/>
      <c r="FGB34" s="79"/>
      <c r="FGC34" s="79"/>
      <c r="FGD34" s="79"/>
      <c r="FGE34" s="79"/>
      <c r="FGF34" s="79"/>
      <c r="FGG34" s="79"/>
      <c r="FGH34" s="79"/>
      <c r="FGI34" s="79"/>
      <c r="FGJ34" s="79"/>
      <c r="FGK34" s="79"/>
      <c r="FGL34" s="79"/>
      <c r="FGM34" s="79"/>
      <c r="FGN34" s="79"/>
      <c r="FGO34" s="79"/>
      <c r="FGP34" s="79"/>
      <c r="FGQ34" s="79"/>
      <c r="FGR34" s="79"/>
      <c r="FGS34" s="79"/>
      <c r="FGT34" s="79"/>
      <c r="FGU34" s="79"/>
      <c r="FGV34" s="79"/>
      <c r="FGW34" s="79"/>
      <c r="FGX34" s="79"/>
      <c r="FGY34" s="79"/>
      <c r="FGZ34" s="79"/>
      <c r="FHA34" s="79"/>
      <c r="FHB34" s="79"/>
      <c r="FHC34" s="79"/>
      <c r="FHD34" s="79"/>
      <c r="FHE34" s="79"/>
      <c r="FHF34" s="79"/>
      <c r="FHG34" s="79"/>
      <c r="FHH34" s="79"/>
      <c r="FHI34" s="79"/>
      <c r="FHJ34" s="79"/>
      <c r="FHK34" s="79"/>
      <c r="FHL34" s="79"/>
      <c r="FHM34" s="79"/>
      <c r="FHN34" s="79"/>
      <c r="FHO34" s="79"/>
      <c r="FHP34" s="79"/>
      <c r="FHQ34" s="79"/>
      <c r="FHR34" s="79"/>
      <c r="FHS34" s="79"/>
      <c r="FHT34" s="79"/>
      <c r="FHU34" s="79"/>
      <c r="FHV34" s="79"/>
      <c r="FHW34" s="79"/>
      <c r="FHX34" s="79"/>
      <c r="FHY34" s="79"/>
      <c r="FHZ34" s="79"/>
      <c r="FIA34" s="79"/>
      <c r="FIB34" s="79"/>
      <c r="FIC34" s="79"/>
      <c r="FID34" s="79"/>
      <c r="FIE34" s="79"/>
      <c r="FIF34" s="79"/>
      <c r="FIG34" s="79"/>
      <c r="FIH34" s="79"/>
      <c r="FII34" s="79"/>
      <c r="FIJ34" s="79"/>
      <c r="FIK34" s="79"/>
      <c r="FIL34" s="79"/>
      <c r="FIM34" s="79"/>
      <c r="FIN34" s="79"/>
      <c r="FIO34" s="79"/>
      <c r="FIP34" s="79"/>
      <c r="FIQ34" s="79"/>
      <c r="FIR34" s="79"/>
      <c r="FIS34" s="79"/>
      <c r="FIT34" s="79"/>
      <c r="FIU34" s="79"/>
      <c r="FIV34" s="79"/>
      <c r="FIW34" s="79"/>
      <c r="FIX34" s="79"/>
      <c r="FIY34" s="79"/>
      <c r="FIZ34" s="79"/>
      <c r="FJA34" s="79"/>
      <c r="FJB34" s="79"/>
      <c r="FJC34" s="79"/>
      <c r="FJD34" s="79"/>
      <c r="FJE34" s="79"/>
      <c r="FJF34" s="79"/>
      <c r="FJG34" s="79"/>
      <c r="FJH34" s="79"/>
      <c r="FJI34" s="79"/>
      <c r="FJJ34" s="79"/>
      <c r="FJK34" s="79"/>
      <c r="FJL34" s="79"/>
      <c r="FJM34" s="79"/>
      <c r="FJN34" s="79"/>
      <c r="FJO34" s="79"/>
      <c r="FJP34" s="79"/>
      <c r="FJQ34" s="79"/>
      <c r="FJR34" s="79"/>
      <c r="FJS34" s="79"/>
      <c r="FJT34" s="79"/>
      <c r="FJU34" s="79"/>
      <c r="FJV34" s="79"/>
      <c r="FJW34" s="79"/>
      <c r="FJX34" s="79"/>
      <c r="FJY34" s="79"/>
      <c r="FJZ34" s="79"/>
      <c r="FKA34" s="79"/>
      <c r="FKB34" s="79"/>
      <c r="FKC34" s="79"/>
      <c r="FKD34" s="79"/>
      <c r="FKE34" s="79"/>
      <c r="FKF34" s="79"/>
      <c r="FKG34" s="79"/>
      <c r="FKH34" s="79"/>
      <c r="FKI34" s="79"/>
      <c r="FKJ34" s="79"/>
      <c r="FKK34" s="79"/>
      <c r="FKL34" s="79"/>
      <c r="FKM34" s="79"/>
      <c r="FKN34" s="79"/>
      <c r="FKO34" s="79"/>
      <c r="FKP34" s="79"/>
      <c r="FKQ34" s="79"/>
      <c r="FKR34" s="79"/>
      <c r="FKS34" s="79"/>
      <c r="FKT34" s="79"/>
      <c r="FKU34" s="79"/>
      <c r="FKV34" s="79"/>
      <c r="FKW34" s="79"/>
      <c r="FKX34" s="79"/>
      <c r="FKY34" s="79"/>
      <c r="FKZ34" s="79"/>
      <c r="FLA34" s="79"/>
      <c r="FLB34" s="79"/>
      <c r="FLC34" s="79"/>
      <c r="FLD34" s="79"/>
      <c r="FLE34" s="79"/>
      <c r="FLF34" s="79"/>
      <c r="FLG34" s="79"/>
      <c r="FLH34" s="79"/>
      <c r="FLI34" s="79"/>
      <c r="FLJ34" s="79"/>
      <c r="FLK34" s="79"/>
      <c r="FLL34" s="79"/>
      <c r="FLM34" s="79"/>
      <c r="FLN34" s="79"/>
      <c r="FLO34" s="79"/>
      <c r="FLP34" s="79"/>
      <c r="FLQ34" s="79"/>
      <c r="FLR34" s="79"/>
      <c r="FLS34" s="79"/>
      <c r="FLT34" s="79"/>
      <c r="FLU34" s="79"/>
      <c r="FLV34" s="79"/>
      <c r="FLW34" s="79"/>
      <c r="FLX34" s="79"/>
      <c r="FLY34" s="79"/>
      <c r="FLZ34" s="79"/>
      <c r="FMA34" s="79"/>
      <c r="FMB34" s="79"/>
      <c r="FMC34" s="79"/>
      <c r="FMD34" s="79"/>
      <c r="FME34" s="79"/>
      <c r="FMF34" s="79"/>
      <c r="FMG34" s="79"/>
      <c r="FMH34" s="79"/>
      <c r="FMI34" s="79"/>
      <c r="FMJ34" s="79"/>
      <c r="FMK34" s="79"/>
      <c r="FML34" s="79"/>
      <c r="FMM34" s="79"/>
      <c r="FMN34" s="79"/>
      <c r="FMO34" s="79"/>
      <c r="FMP34" s="79"/>
      <c r="FMQ34" s="79"/>
      <c r="FMR34" s="79"/>
      <c r="FMS34" s="79"/>
      <c r="FMT34" s="79"/>
      <c r="FMU34" s="79"/>
      <c r="FMV34" s="79"/>
      <c r="FMW34" s="79"/>
      <c r="FMX34" s="79"/>
      <c r="FMY34" s="79"/>
      <c r="FMZ34" s="79"/>
      <c r="FNA34" s="79"/>
      <c r="FNB34" s="79"/>
      <c r="FNC34" s="79"/>
      <c r="FND34" s="79"/>
      <c r="FNE34" s="79"/>
      <c r="FNF34" s="79"/>
      <c r="FNG34" s="79"/>
      <c r="FNH34" s="79"/>
      <c r="FNI34" s="79"/>
      <c r="FNJ34" s="79"/>
      <c r="FNK34" s="79"/>
      <c r="FNL34" s="79"/>
      <c r="FNM34" s="79"/>
      <c r="FNN34" s="79"/>
      <c r="FNO34" s="79"/>
      <c r="FNP34" s="79"/>
      <c r="FNQ34" s="79"/>
      <c r="FNR34" s="79"/>
      <c r="FNS34" s="79"/>
      <c r="FNT34" s="79"/>
      <c r="FNU34" s="79"/>
      <c r="FNV34" s="79"/>
      <c r="FNW34" s="79"/>
      <c r="FNX34" s="79"/>
      <c r="FNY34" s="79"/>
      <c r="FNZ34" s="79"/>
      <c r="FOA34" s="79"/>
      <c r="FOB34" s="79"/>
      <c r="FOC34" s="79"/>
      <c r="FOD34" s="79"/>
      <c r="FOE34" s="79"/>
      <c r="FOF34" s="79"/>
      <c r="FOG34" s="79"/>
      <c r="FOH34" s="79"/>
      <c r="FOI34" s="79"/>
      <c r="FOJ34" s="79"/>
      <c r="FOK34" s="79"/>
      <c r="FOL34" s="79"/>
      <c r="FOM34" s="79"/>
      <c r="FON34" s="79"/>
      <c r="FOO34" s="79"/>
      <c r="FOP34" s="79"/>
      <c r="FOQ34" s="79"/>
      <c r="FOR34" s="79"/>
      <c r="FOS34" s="79"/>
      <c r="FOT34" s="79"/>
      <c r="FOU34" s="79"/>
      <c r="FOV34" s="79"/>
      <c r="FOW34" s="79"/>
      <c r="FOX34" s="79"/>
      <c r="FOY34" s="79"/>
      <c r="FOZ34" s="79"/>
      <c r="FPA34" s="79"/>
      <c r="FPB34" s="79"/>
      <c r="FPC34" s="79"/>
      <c r="FPD34" s="79"/>
      <c r="FPE34" s="79"/>
      <c r="FPF34" s="79"/>
      <c r="FPG34" s="79"/>
      <c r="FPH34" s="79"/>
      <c r="FPI34" s="79"/>
      <c r="FPJ34" s="79"/>
      <c r="FPK34" s="79"/>
      <c r="FPL34" s="79"/>
      <c r="FPM34" s="79"/>
      <c r="FPN34" s="79"/>
      <c r="FPO34" s="79"/>
      <c r="FPP34" s="79"/>
      <c r="FPQ34" s="79"/>
      <c r="FPR34" s="79"/>
      <c r="FPS34" s="79"/>
      <c r="FPT34" s="79"/>
      <c r="FPU34" s="79"/>
      <c r="FPV34" s="79"/>
      <c r="FPW34" s="79"/>
      <c r="FPX34" s="79"/>
      <c r="FPY34" s="79"/>
      <c r="FPZ34" s="79"/>
      <c r="FQA34" s="79"/>
      <c r="FQB34" s="79"/>
      <c r="FQC34" s="79"/>
      <c r="FQD34" s="79"/>
      <c r="FQE34" s="79"/>
      <c r="FQF34" s="79"/>
      <c r="FQG34" s="79"/>
      <c r="FQH34" s="79"/>
      <c r="FQI34" s="79"/>
      <c r="FQJ34" s="79"/>
      <c r="FQK34" s="79"/>
      <c r="FQL34" s="79"/>
      <c r="FQM34" s="79"/>
      <c r="FQN34" s="79"/>
      <c r="FQO34" s="79"/>
      <c r="FQP34" s="79"/>
      <c r="FQQ34" s="79"/>
      <c r="FQR34" s="79"/>
      <c r="FQS34" s="79"/>
      <c r="FQT34" s="79"/>
      <c r="FQU34" s="79"/>
      <c r="FQV34" s="79"/>
      <c r="FQW34" s="79"/>
      <c r="FQX34" s="79"/>
      <c r="FQY34" s="79"/>
      <c r="FQZ34" s="79"/>
      <c r="FRA34" s="79"/>
      <c r="FRB34" s="79"/>
      <c r="FRC34" s="79"/>
      <c r="FRD34" s="79"/>
      <c r="FRE34" s="79"/>
      <c r="FRF34" s="79"/>
      <c r="FRG34" s="79"/>
      <c r="FRH34" s="79"/>
      <c r="FRI34" s="79"/>
      <c r="FRJ34" s="79"/>
      <c r="FRK34" s="79"/>
      <c r="FRL34" s="79"/>
      <c r="FRM34" s="79"/>
      <c r="FRN34" s="79"/>
      <c r="FRO34" s="79"/>
      <c r="FRP34" s="79"/>
      <c r="FRQ34" s="79"/>
      <c r="FRR34" s="79"/>
      <c r="FRS34" s="79"/>
      <c r="FRT34" s="79"/>
      <c r="FRU34" s="79"/>
      <c r="FRV34" s="79"/>
      <c r="FRW34" s="79"/>
      <c r="FRX34" s="79"/>
      <c r="FRY34" s="79"/>
      <c r="FRZ34" s="79"/>
      <c r="FSA34" s="79"/>
      <c r="FSB34" s="79"/>
      <c r="FSC34" s="79"/>
      <c r="FSD34" s="79"/>
      <c r="FSE34" s="79"/>
      <c r="FSF34" s="79"/>
      <c r="FSG34" s="79"/>
      <c r="FSH34" s="79"/>
      <c r="FSI34" s="79"/>
      <c r="FSJ34" s="79"/>
      <c r="FSK34" s="79"/>
      <c r="FSL34" s="79"/>
      <c r="FSM34" s="79"/>
      <c r="FSN34" s="79"/>
      <c r="FSO34" s="79"/>
      <c r="FSP34" s="79"/>
      <c r="FSQ34" s="79"/>
      <c r="FSR34" s="79"/>
      <c r="FSS34" s="79"/>
      <c r="FST34" s="79"/>
      <c r="FSU34" s="79"/>
      <c r="FSV34" s="79"/>
      <c r="FSW34" s="79"/>
      <c r="FSX34" s="79"/>
      <c r="FSY34" s="79"/>
      <c r="FSZ34" s="79"/>
      <c r="FTA34" s="79"/>
      <c r="FTB34" s="79"/>
      <c r="FTC34" s="79"/>
      <c r="FTD34" s="79"/>
      <c r="FTE34" s="79"/>
      <c r="FTF34" s="79"/>
      <c r="FTG34" s="79"/>
      <c r="FTH34" s="79"/>
      <c r="FTI34" s="79"/>
      <c r="FTJ34" s="79"/>
      <c r="FTK34" s="79"/>
      <c r="FTL34" s="79"/>
      <c r="FTM34" s="79"/>
      <c r="FTN34" s="79"/>
      <c r="FTO34" s="79"/>
      <c r="FTP34" s="79"/>
      <c r="FTQ34" s="79"/>
      <c r="FTR34" s="79"/>
      <c r="FTS34" s="79"/>
      <c r="FTT34" s="79"/>
      <c r="FTU34" s="79"/>
      <c r="FTV34" s="79"/>
      <c r="FTW34" s="79"/>
      <c r="FTX34" s="79"/>
      <c r="FTY34" s="79"/>
      <c r="FTZ34" s="79"/>
      <c r="FUA34" s="79"/>
      <c r="FUB34" s="79"/>
      <c r="FUC34" s="79"/>
      <c r="FUD34" s="79"/>
      <c r="FUE34" s="79"/>
      <c r="FUF34" s="79"/>
      <c r="FUG34" s="79"/>
      <c r="FUH34" s="79"/>
      <c r="FUI34" s="79"/>
      <c r="FUJ34" s="79"/>
      <c r="FUK34" s="79"/>
      <c r="FUL34" s="79"/>
      <c r="FUM34" s="79"/>
      <c r="FUN34" s="79"/>
      <c r="FUO34" s="79"/>
      <c r="FUP34" s="79"/>
      <c r="FUQ34" s="79"/>
      <c r="FUR34" s="79"/>
      <c r="FUS34" s="79"/>
      <c r="FUT34" s="79"/>
      <c r="FUU34" s="79"/>
      <c r="FUV34" s="79"/>
      <c r="FUW34" s="79"/>
      <c r="FUX34" s="79"/>
      <c r="FUY34" s="79"/>
      <c r="FUZ34" s="79"/>
      <c r="FVA34" s="79"/>
      <c r="FVB34" s="79"/>
      <c r="FVC34" s="79"/>
      <c r="FVD34" s="79"/>
      <c r="FVE34" s="79"/>
      <c r="FVF34" s="79"/>
      <c r="FVG34" s="79"/>
      <c r="FVH34" s="79"/>
      <c r="FVI34" s="79"/>
      <c r="FVJ34" s="79"/>
      <c r="FVK34" s="79"/>
      <c r="FVL34" s="79"/>
      <c r="FVM34" s="79"/>
      <c r="FVN34" s="79"/>
      <c r="FVO34" s="79"/>
      <c r="FVP34" s="79"/>
      <c r="FVQ34" s="79"/>
      <c r="FVR34" s="79"/>
      <c r="FVS34" s="79"/>
      <c r="FVT34" s="79"/>
      <c r="FVU34" s="79"/>
      <c r="FVV34" s="79"/>
      <c r="FVW34" s="79"/>
      <c r="FVX34" s="79"/>
      <c r="FVY34" s="79"/>
      <c r="FVZ34" s="79"/>
      <c r="FWA34" s="79"/>
      <c r="FWB34" s="79"/>
      <c r="FWC34" s="79"/>
      <c r="FWD34" s="79"/>
      <c r="FWE34" s="79"/>
      <c r="FWF34" s="79"/>
      <c r="FWG34" s="79"/>
      <c r="FWH34" s="79"/>
      <c r="FWI34" s="79"/>
      <c r="FWJ34" s="79"/>
      <c r="FWK34" s="79"/>
      <c r="FWL34" s="79"/>
      <c r="FWM34" s="79"/>
      <c r="FWN34" s="79"/>
      <c r="FWO34" s="79"/>
      <c r="FWP34" s="79"/>
      <c r="FWQ34" s="79"/>
      <c r="FWR34" s="79"/>
      <c r="FWS34" s="79"/>
      <c r="FWT34" s="79"/>
      <c r="FWU34" s="79"/>
      <c r="FWV34" s="79"/>
      <c r="FWW34" s="79"/>
      <c r="FWX34" s="79"/>
      <c r="FWY34" s="79"/>
      <c r="FWZ34" s="79"/>
      <c r="FXA34" s="79"/>
      <c r="FXB34" s="79"/>
      <c r="FXC34" s="79"/>
      <c r="FXD34" s="79"/>
      <c r="FXE34" s="79"/>
      <c r="FXF34" s="79"/>
      <c r="FXG34" s="79"/>
      <c r="FXH34" s="79"/>
      <c r="FXI34" s="79"/>
      <c r="FXJ34" s="79"/>
      <c r="FXK34" s="79"/>
      <c r="FXL34" s="79"/>
      <c r="FXM34" s="79"/>
      <c r="FXN34" s="79"/>
      <c r="FXO34" s="79"/>
      <c r="FXP34" s="79"/>
      <c r="FXQ34" s="79"/>
      <c r="FXR34" s="79"/>
      <c r="FXS34" s="79"/>
      <c r="FXT34" s="79"/>
      <c r="FXU34" s="79"/>
      <c r="FXV34" s="79"/>
      <c r="FXW34" s="79"/>
      <c r="FXX34" s="79"/>
      <c r="FXY34" s="79"/>
      <c r="FXZ34" s="79"/>
      <c r="FYA34" s="79"/>
      <c r="FYB34" s="79"/>
      <c r="FYC34" s="79"/>
      <c r="FYD34" s="79"/>
      <c r="FYE34" s="79"/>
      <c r="FYF34" s="79"/>
      <c r="FYG34" s="79"/>
      <c r="FYH34" s="79"/>
      <c r="FYI34" s="79"/>
      <c r="FYJ34" s="79"/>
      <c r="FYK34" s="79"/>
      <c r="FYL34" s="79"/>
      <c r="FYM34" s="79"/>
      <c r="FYN34" s="79"/>
      <c r="FYO34" s="79"/>
      <c r="FYP34" s="79"/>
      <c r="FYQ34" s="79"/>
      <c r="FYR34" s="79"/>
      <c r="FYS34" s="79"/>
      <c r="FYT34" s="79"/>
      <c r="FYU34" s="79"/>
      <c r="FYV34" s="79"/>
      <c r="FYW34" s="79"/>
      <c r="FYX34" s="79"/>
      <c r="FYY34" s="79"/>
      <c r="FYZ34" s="79"/>
      <c r="FZA34" s="79"/>
      <c r="FZB34" s="79"/>
      <c r="FZC34" s="79"/>
      <c r="FZD34" s="79"/>
      <c r="FZE34" s="79"/>
      <c r="FZF34" s="79"/>
      <c r="FZG34" s="79"/>
      <c r="FZH34" s="79"/>
      <c r="FZI34" s="79"/>
      <c r="FZJ34" s="79"/>
      <c r="FZK34" s="79"/>
      <c r="FZL34" s="79"/>
      <c r="FZM34" s="79"/>
      <c r="FZN34" s="79"/>
      <c r="FZO34" s="79"/>
      <c r="FZP34" s="79"/>
      <c r="FZQ34" s="79"/>
      <c r="FZR34" s="79"/>
      <c r="FZS34" s="79"/>
      <c r="FZT34" s="79"/>
      <c r="FZU34" s="79"/>
      <c r="FZV34" s="79"/>
      <c r="FZW34" s="79"/>
      <c r="FZX34" s="79"/>
      <c r="FZY34" s="79"/>
      <c r="FZZ34" s="79"/>
      <c r="GAA34" s="79"/>
      <c r="GAB34" s="79"/>
      <c r="GAC34" s="79"/>
      <c r="GAD34" s="79"/>
      <c r="GAE34" s="79"/>
      <c r="GAF34" s="79"/>
      <c r="GAG34" s="79"/>
      <c r="GAH34" s="79"/>
      <c r="GAI34" s="79"/>
      <c r="GAJ34" s="79"/>
      <c r="GAK34" s="79"/>
      <c r="GAL34" s="79"/>
      <c r="GAM34" s="79"/>
      <c r="GAN34" s="79"/>
      <c r="GAO34" s="79"/>
      <c r="GAP34" s="79"/>
      <c r="GAQ34" s="79"/>
      <c r="GAR34" s="79"/>
      <c r="GAS34" s="79"/>
      <c r="GAT34" s="79"/>
      <c r="GAU34" s="79"/>
      <c r="GAV34" s="79"/>
      <c r="GAW34" s="79"/>
      <c r="GAX34" s="79"/>
      <c r="GAY34" s="79"/>
      <c r="GAZ34" s="79"/>
      <c r="GBA34" s="79"/>
      <c r="GBB34" s="79"/>
      <c r="GBC34" s="79"/>
      <c r="GBD34" s="79"/>
      <c r="GBE34" s="79"/>
      <c r="GBF34" s="79"/>
      <c r="GBG34" s="79"/>
      <c r="GBH34" s="79"/>
      <c r="GBI34" s="79"/>
      <c r="GBJ34" s="79"/>
      <c r="GBK34" s="79"/>
      <c r="GBL34" s="79"/>
      <c r="GBM34" s="79"/>
      <c r="GBN34" s="79"/>
      <c r="GBO34" s="79"/>
      <c r="GBP34" s="79"/>
      <c r="GBQ34" s="79"/>
      <c r="GBR34" s="79"/>
      <c r="GBS34" s="79"/>
      <c r="GBT34" s="79"/>
      <c r="GBU34" s="79"/>
      <c r="GBV34" s="79"/>
      <c r="GBW34" s="79"/>
      <c r="GBX34" s="79"/>
      <c r="GBY34" s="79"/>
      <c r="GBZ34" s="79"/>
      <c r="GCA34" s="79"/>
      <c r="GCB34" s="79"/>
      <c r="GCC34" s="79"/>
      <c r="GCD34" s="79"/>
      <c r="GCE34" s="79"/>
      <c r="GCF34" s="79"/>
      <c r="GCG34" s="79"/>
      <c r="GCH34" s="79"/>
      <c r="GCI34" s="79"/>
      <c r="GCJ34" s="79"/>
      <c r="GCK34" s="79"/>
      <c r="GCL34" s="79"/>
      <c r="GCM34" s="79"/>
      <c r="GCN34" s="79"/>
      <c r="GCO34" s="79"/>
      <c r="GCP34" s="79"/>
      <c r="GCQ34" s="79"/>
      <c r="GCR34" s="79"/>
      <c r="GCS34" s="79"/>
      <c r="GCT34" s="79"/>
      <c r="GCU34" s="79"/>
      <c r="GCV34" s="79"/>
      <c r="GCW34" s="79"/>
      <c r="GCX34" s="79"/>
      <c r="GCY34" s="79"/>
      <c r="GCZ34" s="79"/>
      <c r="GDA34" s="79"/>
      <c r="GDB34" s="79"/>
      <c r="GDC34" s="79"/>
      <c r="GDD34" s="79"/>
      <c r="GDE34" s="79"/>
      <c r="GDF34" s="79"/>
      <c r="GDG34" s="79"/>
      <c r="GDH34" s="79"/>
      <c r="GDI34" s="79"/>
      <c r="GDJ34" s="79"/>
      <c r="GDK34" s="79"/>
      <c r="GDL34" s="79"/>
      <c r="GDM34" s="79"/>
      <c r="GDN34" s="79"/>
      <c r="GDO34" s="79"/>
      <c r="GDP34" s="79"/>
      <c r="GDQ34" s="79"/>
      <c r="GDR34" s="79"/>
      <c r="GDS34" s="79"/>
      <c r="GDT34" s="79"/>
      <c r="GDU34" s="79"/>
      <c r="GDV34" s="79"/>
      <c r="GDW34" s="79"/>
      <c r="GDX34" s="79"/>
      <c r="GDY34" s="79"/>
      <c r="GDZ34" s="79"/>
      <c r="GEA34" s="79"/>
      <c r="GEB34" s="79"/>
      <c r="GEC34" s="79"/>
      <c r="GED34" s="79"/>
      <c r="GEE34" s="79"/>
      <c r="GEF34" s="79"/>
      <c r="GEG34" s="79"/>
      <c r="GEH34" s="79"/>
      <c r="GEI34" s="79"/>
      <c r="GEJ34" s="79"/>
      <c r="GEK34" s="79"/>
      <c r="GEL34" s="79"/>
      <c r="GEM34" s="79"/>
      <c r="GEN34" s="79"/>
      <c r="GEO34" s="79"/>
      <c r="GEP34" s="79"/>
      <c r="GEQ34" s="79"/>
      <c r="GER34" s="79"/>
      <c r="GES34" s="79"/>
      <c r="GET34" s="79"/>
      <c r="GEU34" s="79"/>
      <c r="GEV34" s="79"/>
      <c r="GEW34" s="79"/>
      <c r="GEX34" s="79"/>
      <c r="GEY34" s="79"/>
      <c r="GEZ34" s="79"/>
      <c r="GFA34" s="79"/>
      <c r="GFB34" s="79"/>
      <c r="GFC34" s="79"/>
      <c r="GFD34" s="79"/>
      <c r="GFE34" s="79"/>
      <c r="GFF34" s="79"/>
      <c r="GFG34" s="79"/>
      <c r="GFH34" s="79"/>
      <c r="GFI34" s="79"/>
      <c r="GFJ34" s="79"/>
      <c r="GFK34" s="79"/>
      <c r="GFL34" s="79"/>
      <c r="GFM34" s="79"/>
      <c r="GFN34" s="79"/>
      <c r="GFO34" s="79"/>
      <c r="GFP34" s="79"/>
      <c r="GFQ34" s="79"/>
      <c r="GFR34" s="79"/>
      <c r="GFS34" s="79"/>
      <c r="GFT34" s="79"/>
      <c r="GFU34" s="79"/>
      <c r="GFV34" s="79"/>
      <c r="GFW34" s="79"/>
      <c r="GFX34" s="79"/>
      <c r="GFY34" s="79"/>
      <c r="GFZ34" s="79"/>
      <c r="GGA34" s="79"/>
      <c r="GGB34" s="79"/>
      <c r="GGC34" s="79"/>
      <c r="GGD34" s="79"/>
      <c r="GGE34" s="79"/>
      <c r="GGF34" s="79"/>
      <c r="GGG34" s="79"/>
      <c r="GGH34" s="79"/>
      <c r="GGI34" s="79"/>
      <c r="GGJ34" s="79"/>
      <c r="GGK34" s="79"/>
      <c r="GGL34" s="79"/>
      <c r="GGM34" s="79"/>
      <c r="GGN34" s="79"/>
      <c r="GGO34" s="79"/>
      <c r="GGP34" s="79"/>
      <c r="GGQ34" s="79"/>
      <c r="GGR34" s="79"/>
      <c r="GGS34" s="79"/>
      <c r="GGT34" s="79"/>
      <c r="GGU34" s="79"/>
      <c r="GGV34" s="79"/>
      <c r="GGW34" s="79"/>
      <c r="GGX34" s="79"/>
      <c r="GGY34" s="79"/>
      <c r="GGZ34" s="79"/>
      <c r="GHA34" s="79"/>
      <c r="GHB34" s="79"/>
      <c r="GHC34" s="79"/>
      <c r="GHD34" s="79"/>
      <c r="GHE34" s="79"/>
      <c r="GHF34" s="79"/>
      <c r="GHG34" s="79"/>
      <c r="GHH34" s="79"/>
      <c r="GHI34" s="79"/>
      <c r="GHJ34" s="79"/>
      <c r="GHK34" s="79"/>
      <c r="GHL34" s="79"/>
      <c r="GHM34" s="79"/>
      <c r="GHN34" s="79"/>
      <c r="GHO34" s="79"/>
      <c r="GHP34" s="79"/>
      <c r="GHQ34" s="79"/>
      <c r="GHR34" s="79"/>
      <c r="GHS34" s="79"/>
      <c r="GHT34" s="79"/>
      <c r="GHU34" s="79"/>
      <c r="GHV34" s="79"/>
      <c r="GHW34" s="79"/>
      <c r="GHX34" s="79"/>
      <c r="GHY34" s="79"/>
      <c r="GHZ34" s="79"/>
      <c r="GIA34" s="79"/>
      <c r="GIB34" s="79"/>
      <c r="GIC34" s="79"/>
      <c r="GID34" s="79"/>
      <c r="GIE34" s="79"/>
      <c r="GIF34" s="79"/>
      <c r="GIG34" s="79"/>
      <c r="GIH34" s="79"/>
      <c r="GII34" s="79"/>
      <c r="GIJ34" s="79"/>
      <c r="GIK34" s="79"/>
      <c r="GIL34" s="79"/>
      <c r="GIM34" s="79"/>
      <c r="GIN34" s="79"/>
      <c r="GIO34" s="79"/>
      <c r="GIP34" s="79"/>
      <c r="GIQ34" s="79"/>
      <c r="GIR34" s="79"/>
      <c r="GIS34" s="79"/>
      <c r="GIT34" s="79"/>
      <c r="GIU34" s="79"/>
      <c r="GIV34" s="79"/>
      <c r="GIW34" s="79"/>
      <c r="GIX34" s="79"/>
      <c r="GIY34" s="79"/>
      <c r="GIZ34" s="79"/>
      <c r="GJA34" s="79"/>
      <c r="GJB34" s="79"/>
      <c r="GJC34" s="79"/>
      <c r="GJD34" s="79"/>
      <c r="GJE34" s="79"/>
      <c r="GJF34" s="79"/>
      <c r="GJG34" s="79"/>
      <c r="GJH34" s="79"/>
      <c r="GJI34" s="79"/>
      <c r="GJJ34" s="79"/>
      <c r="GJK34" s="79"/>
      <c r="GJL34" s="79"/>
      <c r="GJM34" s="79"/>
      <c r="GJN34" s="79"/>
      <c r="GJO34" s="79"/>
      <c r="GJP34" s="79"/>
      <c r="GJQ34" s="79"/>
      <c r="GJR34" s="79"/>
      <c r="GJS34" s="79"/>
      <c r="GJT34" s="79"/>
      <c r="GJU34" s="79"/>
      <c r="GJV34" s="79"/>
      <c r="GJW34" s="79"/>
      <c r="GJX34" s="79"/>
      <c r="GJY34" s="79"/>
      <c r="GJZ34" s="79"/>
      <c r="GKA34" s="79"/>
      <c r="GKB34" s="79"/>
      <c r="GKC34" s="79"/>
      <c r="GKD34" s="79"/>
      <c r="GKE34" s="79"/>
      <c r="GKF34" s="79"/>
      <c r="GKG34" s="79"/>
      <c r="GKH34" s="79"/>
      <c r="GKI34" s="79"/>
      <c r="GKJ34" s="79"/>
      <c r="GKK34" s="79"/>
      <c r="GKL34" s="79"/>
      <c r="GKM34" s="79"/>
      <c r="GKN34" s="79"/>
      <c r="GKO34" s="79"/>
      <c r="GKP34" s="79"/>
      <c r="GKQ34" s="79"/>
      <c r="GKR34" s="79"/>
      <c r="GKS34" s="79"/>
      <c r="GKT34" s="79"/>
      <c r="GKU34" s="79"/>
      <c r="GKV34" s="79"/>
      <c r="GKW34" s="79"/>
      <c r="GKX34" s="79"/>
      <c r="GKY34" s="79"/>
      <c r="GKZ34" s="79"/>
      <c r="GLA34" s="79"/>
      <c r="GLB34" s="79"/>
      <c r="GLC34" s="79"/>
      <c r="GLD34" s="79"/>
      <c r="GLE34" s="79"/>
      <c r="GLF34" s="79"/>
      <c r="GLG34" s="79"/>
      <c r="GLH34" s="79"/>
      <c r="GLI34" s="79"/>
      <c r="GLJ34" s="79"/>
      <c r="GLK34" s="79"/>
      <c r="GLL34" s="79"/>
      <c r="GLM34" s="79"/>
      <c r="GLN34" s="79"/>
      <c r="GLO34" s="79"/>
      <c r="GLP34" s="79"/>
      <c r="GLQ34" s="79"/>
      <c r="GLR34" s="79"/>
      <c r="GLS34" s="79"/>
      <c r="GLT34" s="79"/>
      <c r="GLU34" s="79"/>
      <c r="GLV34" s="79"/>
      <c r="GLW34" s="79"/>
      <c r="GLX34" s="79"/>
      <c r="GLY34" s="79"/>
      <c r="GLZ34" s="79"/>
      <c r="GMA34" s="79"/>
      <c r="GMB34" s="79"/>
      <c r="GMC34" s="79"/>
      <c r="GMD34" s="79"/>
      <c r="GME34" s="79"/>
      <c r="GMF34" s="79"/>
      <c r="GMG34" s="79"/>
      <c r="GMH34" s="79"/>
      <c r="GMI34" s="79"/>
      <c r="GMJ34" s="79"/>
      <c r="GMK34" s="79"/>
      <c r="GML34" s="79"/>
      <c r="GMM34" s="79"/>
      <c r="GMN34" s="79"/>
      <c r="GMO34" s="79"/>
      <c r="GMP34" s="79"/>
      <c r="GMQ34" s="79"/>
      <c r="GMR34" s="79"/>
      <c r="GMS34" s="79"/>
      <c r="GMT34" s="79"/>
      <c r="GMU34" s="79"/>
      <c r="GMV34" s="79"/>
      <c r="GMW34" s="79"/>
      <c r="GMX34" s="79"/>
      <c r="GMY34" s="79"/>
      <c r="GMZ34" s="79"/>
      <c r="GNA34" s="79"/>
      <c r="GNB34" s="79"/>
      <c r="GNC34" s="79"/>
      <c r="GND34" s="79"/>
      <c r="GNE34" s="79"/>
      <c r="GNF34" s="79"/>
      <c r="GNG34" s="79"/>
      <c r="GNH34" s="79"/>
      <c r="GNI34" s="79"/>
      <c r="GNJ34" s="79"/>
      <c r="GNK34" s="79"/>
      <c r="GNL34" s="79"/>
      <c r="GNM34" s="79"/>
      <c r="GNN34" s="79"/>
      <c r="GNO34" s="79"/>
      <c r="GNP34" s="79"/>
      <c r="GNQ34" s="79"/>
      <c r="GNR34" s="79"/>
      <c r="GNS34" s="79"/>
      <c r="GNT34" s="79"/>
      <c r="GNU34" s="79"/>
      <c r="GNV34" s="79"/>
      <c r="GNW34" s="79"/>
      <c r="GNX34" s="79"/>
      <c r="GNY34" s="79"/>
      <c r="GNZ34" s="79"/>
      <c r="GOA34" s="79"/>
      <c r="GOB34" s="79"/>
      <c r="GOC34" s="79"/>
      <c r="GOD34" s="79"/>
      <c r="GOE34" s="79"/>
      <c r="GOF34" s="79"/>
      <c r="GOG34" s="79"/>
      <c r="GOH34" s="79"/>
      <c r="GOI34" s="79"/>
      <c r="GOJ34" s="79"/>
      <c r="GOK34" s="79"/>
      <c r="GOL34" s="79"/>
      <c r="GOM34" s="79"/>
      <c r="GON34" s="79"/>
      <c r="GOO34" s="79"/>
      <c r="GOP34" s="79"/>
      <c r="GOQ34" s="79"/>
      <c r="GOR34" s="79"/>
      <c r="GOS34" s="79"/>
      <c r="GOT34" s="79"/>
      <c r="GOU34" s="79"/>
      <c r="GOV34" s="79"/>
      <c r="GOW34" s="79"/>
      <c r="GOX34" s="79"/>
      <c r="GOY34" s="79"/>
      <c r="GOZ34" s="79"/>
      <c r="GPA34" s="79"/>
      <c r="GPB34" s="79"/>
      <c r="GPC34" s="79"/>
      <c r="GPD34" s="79"/>
      <c r="GPE34" s="79"/>
      <c r="GPF34" s="79"/>
      <c r="GPG34" s="79"/>
      <c r="GPH34" s="79"/>
      <c r="GPI34" s="79"/>
      <c r="GPJ34" s="79"/>
      <c r="GPK34" s="79"/>
      <c r="GPL34" s="79"/>
      <c r="GPM34" s="79"/>
      <c r="GPN34" s="79"/>
      <c r="GPO34" s="79"/>
      <c r="GPP34" s="79"/>
      <c r="GPQ34" s="79"/>
      <c r="GPR34" s="79"/>
      <c r="GPS34" s="79"/>
      <c r="GPT34" s="79"/>
      <c r="GPU34" s="79"/>
      <c r="GPV34" s="79"/>
      <c r="GPW34" s="79"/>
      <c r="GPX34" s="79"/>
      <c r="GPY34" s="79"/>
      <c r="GPZ34" s="79"/>
      <c r="GQA34" s="79"/>
      <c r="GQB34" s="79"/>
      <c r="GQC34" s="79"/>
      <c r="GQD34" s="79"/>
      <c r="GQE34" s="79"/>
      <c r="GQF34" s="79"/>
      <c r="GQG34" s="79"/>
      <c r="GQH34" s="79"/>
      <c r="GQI34" s="79"/>
      <c r="GQJ34" s="79"/>
      <c r="GQK34" s="79"/>
      <c r="GQL34" s="79"/>
      <c r="GQM34" s="79"/>
      <c r="GQN34" s="79"/>
      <c r="GQO34" s="79"/>
      <c r="GQP34" s="79"/>
      <c r="GQQ34" s="79"/>
      <c r="GQR34" s="79"/>
      <c r="GQS34" s="79"/>
      <c r="GQT34" s="79"/>
      <c r="GQU34" s="79"/>
      <c r="GQV34" s="79"/>
      <c r="GQW34" s="79"/>
      <c r="GQX34" s="79"/>
      <c r="GQY34" s="79"/>
      <c r="GQZ34" s="79"/>
      <c r="GRA34" s="79"/>
      <c r="GRB34" s="79"/>
      <c r="GRC34" s="79"/>
      <c r="GRD34" s="79"/>
      <c r="GRE34" s="79"/>
      <c r="GRF34" s="79"/>
      <c r="GRG34" s="79"/>
      <c r="GRH34" s="79"/>
      <c r="GRI34" s="79"/>
      <c r="GRJ34" s="79"/>
      <c r="GRK34" s="79"/>
      <c r="GRL34" s="79"/>
      <c r="GRM34" s="79"/>
      <c r="GRN34" s="79"/>
      <c r="GRO34" s="79"/>
      <c r="GRP34" s="79"/>
      <c r="GRQ34" s="79"/>
      <c r="GRR34" s="79"/>
      <c r="GRS34" s="79"/>
      <c r="GRT34" s="79"/>
      <c r="GRU34" s="79"/>
      <c r="GRV34" s="79"/>
      <c r="GRW34" s="79"/>
      <c r="GRX34" s="79"/>
      <c r="GRY34" s="79"/>
      <c r="GRZ34" s="79"/>
      <c r="GSA34" s="79"/>
      <c r="GSB34" s="79"/>
      <c r="GSC34" s="79"/>
      <c r="GSD34" s="79"/>
      <c r="GSE34" s="79"/>
      <c r="GSF34" s="79"/>
      <c r="GSG34" s="79"/>
      <c r="GSH34" s="79"/>
      <c r="GSI34" s="79"/>
      <c r="GSJ34" s="79"/>
      <c r="GSK34" s="79"/>
      <c r="GSL34" s="79"/>
      <c r="GSM34" s="79"/>
      <c r="GSN34" s="79"/>
      <c r="GSO34" s="79"/>
      <c r="GSP34" s="79"/>
      <c r="GSQ34" s="79"/>
      <c r="GSR34" s="79"/>
      <c r="GSS34" s="79"/>
      <c r="GST34" s="79"/>
      <c r="GSU34" s="79"/>
      <c r="GSV34" s="79"/>
      <c r="GSW34" s="79"/>
      <c r="GSX34" s="79"/>
      <c r="GSY34" s="79"/>
      <c r="GSZ34" s="79"/>
      <c r="GTA34" s="79"/>
      <c r="GTB34" s="79"/>
      <c r="GTC34" s="79"/>
      <c r="GTD34" s="79"/>
      <c r="GTE34" s="79"/>
      <c r="GTF34" s="79"/>
      <c r="GTG34" s="79"/>
      <c r="GTH34" s="79"/>
      <c r="GTI34" s="79"/>
      <c r="GTJ34" s="79"/>
      <c r="GTK34" s="79"/>
      <c r="GTL34" s="79"/>
      <c r="GTM34" s="79"/>
      <c r="GTN34" s="79"/>
      <c r="GTO34" s="79"/>
      <c r="GTP34" s="79"/>
      <c r="GTQ34" s="79"/>
      <c r="GTR34" s="79"/>
      <c r="GTS34" s="79"/>
      <c r="GTT34" s="79"/>
      <c r="GTU34" s="79"/>
      <c r="GTV34" s="79"/>
      <c r="GTW34" s="79"/>
      <c r="GTX34" s="79"/>
      <c r="GTY34" s="79"/>
      <c r="GTZ34" s="79"/>
      <c r="GUA34" s="79"/>
      <c r="GUB34" s="79"/>
      <c r="GUC34" s="79"/>
      <c r="GUD34" s="79"/>
      <c r="GUE34" s="79"/>
      <c r="GUF34" s="79"/>
      <c r="GUG34" s="79"/>
      <c r="GUH34" s="79"/>
      <c r="GUI34" s="79"/>
      <c r="GUJ34" s="79"/>
      <c r="GUK34" s="79"/>
      <c r="GUL34" s="79"/>
      <c r="GUM34" s="79"/>
      <c r="GUN34" s="79"/>
      <c r="GUO34" s="79"/>
      <c r="GUP34" s="79"/>
      <c r="GUQ34" s="79"/>
      <c r="GUR34" s="79"/>
      <c r="GUS34" s="79"/>
      <c r="GUT34" s="79"/>
      <c r="GUU34" s="79"/>
      <c r="GUV34" s="79"/>
      <c r="GUW34" s="79"/>
      <c r="GUX34" s="79"/>
      <c r="GUY34" s="79"/>
      <c r="GUZ34" s="79"/>
      <c r="GVA34" s="79"/>
      <c r="GVB34" s="79"/>
      <c r="GVC34" s="79"/>
      <c r="GVD34" s="79"/>
      <c r="GVE34" s="79"/>
      <c r="GVF34" s="79"/>
      <c r="GVG34" s="79"/>
      <c r="GVH34" s="79"/>
      <c r="GVI34" s="79"/>
      <c r="GVJ34" s="79"/>
      <c r="GVK34" s="79"/>
      <c r="GVL34" s="79"/>
      <c r="GVM34" s="79"/>
      <c r="GVN34" s="79"/>
      <c r="GVO34" s="79"/>
      <c r="GVP34" s="79"/>
      <c r="GVQ34" s="79"/>
      <c r="GVR34" s="79"/>
      <c r="GVS34" s="79"/>
      <c r="GVT34" s="79"/>
      <c r="GVU34" s="79"/>
      <c r="GVV34" s="79"/>
      <c r="GVW34" s="79"/>
      <c r="GVX34" s="79"/>
      <c r="GVY34" s="79"/>
      <c r="GVZ34" s="79"/>
      <c r="GWA34" s="79"/>
      <c r="GWB34" s="79"/>
      <c r="GWC34" s="79"/>
      <c r="GWD34" s="79"/>
      <c r="GWE34" s="79"/>
      <c r="GWF34" s="79"/>
      <c r="GWG34" s="79"/>
      <c r="GWH34" s="79"/>
      <c r="GWI34" s="79"/>
      <c r="GWJ34" s="79"/>
      <c r="GWK34" s="79"/>
      <c r="GWL34" s="79"/>
      <c r="GWM34" s="79"/>
      <c r="GWN34" s="79"/>
      <c r="GWO34" s="79"/>
      <c r="GWP34" s="79"/>
      <c r="GWQ34" s="79"/>
      <c r="GWR34" s="79"/>
      <c r="GWS34" s="79"/>
      <c r="GWT34" s="79"/>
      <c r="GWU34" s="79"/>
      <c r="GWV34" s="79"/>
      <c r="GWW34" s="79"/>
      <c r="GWX34" s="79"/>
      <c r="GWY34" s="79"/>
      <c r="GWZ34" s="79"/>
      <c r="GXA34" s="79"/>
      <c r="GXB34" s="79"/>
      <c r="GXC34" s="79"/>
      <c r="GXD34" s="79"/>
      <c r="GXE34" s="79"/>
      <c r="GXF34" s="79"/>
      <c r="GXG34" s="79"/>
      <c r="GXH34" s="79"/>
      <c r="GXI34" s="79"/>
      <c r="GXJ34" s="79"/>
      <c r="GXK34" s="79"/>
      <c r="GXL34" s="79"/>
      <c r="GXM34" s="79"/>
      <c r="GXN34" s="79"/>
      <c r="GXO34" s="79"/>
      <c r="GXP34" s="79"/>
      <c r="GXQ34" s="79"/>
      <c r="GXR34" s="79"/>
      <c r="GXS34" s="79"/>
      <c r="GXT34" s="79"/>
      <c r="GXU34" s="79"/>
      <c r="GXV34" s="79"/>
      <c r="GXW34" s="79"/>
      <c r="GXX34" s="79"/>
      <c r="GXY34" s="79"/>
      <c r="GXZ34" s="79"/>
      <c r="GYA34" s="79"/>
      <c r="GYB34" s="79"/>
      <c r="GYC34" s="79"/>
      <c r="GYD34" s="79"/>
      <c r="GYE34" s="79"/>
      <c r="GYF34" s="79"/>
      <c r="GYG34" s="79"/>
      <c r="GYH34" s="79"/>
      <c r="GYI34" s="79"/>
      <c r="GYJ34" s="79"/>
      <c r="GYK34" s="79"/>
      <c r="GYL34" s="79"/>
      <c r="GYM34" s="79"/>
      <c r="GYN34" s="79"/>
      <c r="GYO34" s="79"/>
      <c r="GYP34" s="79"/>
      <c r="GYQ34" s="79"/>
      <c r="GYR34" s="79"/>
      <c r="GYS34" s="79"/>
      <c r="GYT34" s="79"/>
      <c r="GYU34" s="79"/>
      <c r="GYV34" s="79"/>
      <c r="GYW34" s="79"/>
      <c r="GYX34" s="79"/>
      <c r="GYY34" s="79"/>
      <c r="GYZ34" s="79"/>
      <c r="GZA34" s="79"/>
      <c r="GZB34" s="79"/>
      <c r="GZC34" s="79"/>
      <c r="GZD34" s="79"/>
      <c r="GZE34" s="79"/>
      <c r="GZF34" s="79"/>
      <c r="GZG34" s="79"/>
      <c r="GZH34" s="79"/>
      <c r="GZI34" s="79"/>
      <c r="GZJ34" s="79"/>
      <c r="GZK34" s="79"/>
      <c r="GZL34" s="79"/>
      <c r="GZM34" s="79"/>
      <c r="GZN34" s="79"/>
      <c r="GZO34" s="79"/>
      <c r="GZP34" s="79"/>
      <c r="GZQ34" s="79"/>
      <c r="GZR34" s="79"/>
      <c r="GZS34" s="79"/>
      <c r="GZT34" s="79"/>
      <c r="GZU34" s="79"/>
      <c r="GZV34" s="79"/>
      <c r="GZW34" s="79"/>
      <c r="GZX34" s="79"/>
      <c r="GZY34" s="79"/>
      <c r="GZZ34" s="79"/>
      <c r="HAA34" s="79"/>
      <c r="HAB34" s="79"/>
      <c r="HAC34" s="79"/>
      <c r="HAD34" s="79"/>
      <c r="HAE34" s="79"/>
      <c r="HAF34" s="79"/>
      <c r="HAG34" s="79"/>
      <c r="HAH34" s="79"/>
      <c r="HAI34" s="79"/>
      <c r="HAJ34" s="79"/>
      <c r="HAK34" s="79"/>
      <c r="HAL34" s="79"/>
      <c r="HAM34" s="79"/>
      <c r="HAN34" s="79"/>
      <c r="HAO34" s="79"/>
      <c r="HAP34" s="79"/>
      <c r="HAQ34" s="79"/>
      <c r="HAR34" s="79"/>
      <c r="HAS34" s="79"/>
      <c r="HAT34" s="79"/>
      <c r="HAU34" s="79"/>
      <c r="HAV34" s="79"/>
      <c r="HAW34" s="79"/>
      <c r="HAX34" s="79"/>
      <c r="HAY34" s="79"/>
      <c r="HAZ34" s="79"/>
      <c r="HBA34" s="79"/>
      <c r="HBB34" s="79"/>
      <c r="HBC34" s="79"/>
      <c r="HBD34" s="79"/>
      <c r="HBE34" s="79"/>
      <c r="HBF34" s="79"/>
      <c r="HBG34" s="79"/>
      <c r="HBH34" s="79"/>
      <c r="HBI34" s="79"/>
      <c r="HBJ34" s="79"/>
      <c r="HBK34" s="79"/>
      <c r="HBL34" s="79"/>
      <c r="HBM34" s="79"/>
      <c r="HBN34" s="79"/>
      <c r="HBO34" s="79"/>
      <c r="HBP34" s="79"/>
      <c r="HBQ34" s="79"/>
      <c r="HBR34" s="79"/>
      <c r="HBS34" s="79"/>
      <c r="HBT34" s="79"/>
      <c r="HBU34" s="79"/>
      <c r="HBV34" s="79"/>
      <c r="HBW34" s="79"/>
      <c r="HBX34" s="79"/>
      <c r="HBY34" s="79"/>
      <c r="HBZ34" s="79"/>
      <c r="HCA34" s="79"/>
      <c r="HCB34" s="79"/>
      <c r="HCC34" s="79"/>
      <c r="HCD34" s="79"/>
      <c r="HCE34" s="79"/>
      <c r="HCF34" s="79"/>
      <c r="HCG34" s="79"/>
      <c r="HCH34" s="79"/>
      <c r="HCI34" s="79"/>
      <c r="HCJ34" s="79"/>
      <c r="HCK34" s="79"/>
      <c r="HCL34" s="79"/>
      <c r="HCM34" s="79"/>
      <c r="HCN34" s="79"/>
      <c r="HCO34" s="79"/>
      <c r="HCP34" s="79"/>
      <c r="HCQ34" s="79"/>
      <c r="HCR34" s="79"/>
      <c r="HCS34" s="79"/>
      <c r="HCT34" s="79"/>
      <c r="HCU34" s="79"/>
      <c r="HCV34" s="79"/>
      <c r="HCW34" s="79"/>
      <c r="HCX34" s="79"/>
      <c r="HCY34" s="79"/>
      <c r="HCZ34" s="79"/>
      <c r="HDA34" s="79"/>
      <c r="HDB34" s="79"/>
      <c r="HDC34" s="79"/>
      <c r="HDD34" s="79"/>
      <c r="HDE34" s="79"/>
      <c r="HDF34" s="79"/>
      <c r="HDG34" s="79"/>
      <c r="HDH34" s="79"/>
      <c r="HDI34" s="79"/>
      <c r="HDJ34" s="79"/>
      <c r="HDK34" s="79"/>
      <c r="HDL34" s="79"/>
      <c r="HDM34" s="79"/>
      <c r="HDN34" s="79"/>
      <c r="HDO34" s="79"/>
      <c r="HDP34" s="79"/>
      <c r="HDQ34" s="79"/>
      <c r="HDR34" s="79"/>
      <c r="HDS34" s="79"/>
      <c r="HDT34" s="79"/>
      <c r="HDU34" s="79"/>
      <c r="HDV34" s="79"/>
      <c r="HDW34" s="79"/>
      <c r="HDX34" s="79"/>
      <c r="HDY34" s="79"/>
      <c r="HDZ34" s="79"/>
      <c r="HEA34" s="79"/>
      <c r="HEB34" s="79"/>
      <c r="HEC34" s="79"/>
      <c r="HED34" s="79"/>
      <c r="HEE34" s="79"/>
      <c r="HEF34" s="79"/>
      <c r="HEG34" s="79"/>
      <c r="HEH34" s="79"/>
      <c r="HEI34" s="79"/>
      <c r="HEJ34" s="79"/>
      <c r="HEK34" s="79"/>
      <c r="HEL34" s="79"/>
      <c r="HEM34" s="79"/>
      <c r="HEN34" s="79"/>
      <c r="HEO34" s="79"/>
      <c r="HEP34" s="79"/>
      <c r="HEQ34" s="79"/>
      <c r="HER34" s="79"/>
      <c r="HES34" s="79"/>
      <c r="HET34" s="79"/>
      <c r="HEU34" s="79"/>
      <c r="HEV34" s="79"/>
      <c r="HEW34" s="79"/>
      <c r="HEX34" s="79"/>
      <c r="HEY34" s="79"/>
      <c r="HEZ34" s="79"/>
      <c r="HFA34" s="79"/>
      <c r="HFB34" s="79"/>
      <c r="HFC34" s="79"/>
      <c r="HFD34" s="79"/>
      <c r="HFE34" s="79"/>
      <c r="HFF34" s="79"/>
      <c r="HFG34" s="79"/>
      <c r="HFH34" s="79"/>
      <c r="HFI34" s="79"/>
      <c r="HFJ34" s="79"/>
      <c r="HFK34" s="79"/>
      <c r="HFL34" s="79"/>
      <c r="HFM34" s="79"/>
      <c r="HFN34" s="79"/>
      <c r="HFO34" s="79"/>
      <c r="HFP34" s="79"/>
      <c r="HFQ34" s="79"/>
      <c r="HFR34" s="79"/>
      <c r="HFS34" s="79"/>
      <c r="HFT34" s="79"/>
      <c r="HFU34" s="79"/>
      <c r="HFV34" s="79"/>
      <c r="HFW34" s="79"/>
      <c r="HFX34" s="79"/>
      <c r="HFY34" s="79"/>
      <c r="HFZ34" s="79"/>
      <c r="HGA34" s="79"/>
      <c r="HGB34" s="79"/>
      <c r="HGC34" s="79"/>
      <c r="HGD34" s="79"/>
      <c r="HGE34" s="79"/>
      <c r="HGF34" s="79"/>
      <c r="HGG34" s="79"/>
      <c r="HGH34" s="79"/>
      <c r="HGI34" s="79"/>
      <c r="HGJ34" s="79"/>
      <c r="HGK34" s="79"/>
      <c r="HGL34" s="79"/>
      <c r="HGM34" s="79"/>
      <c r="HGN34" s="79"/>
      <c r="HGO34" s="79"/>
      <c r="HGP34" s="79"/>
      <c r="HGQ34" s="79"/>
      <c r="HGR34" s="79"/>
      <c r="HGS34" s="79"/>
      <c r="HGT34" s="79"/>
      <c r="HGU34" s="79"/>
      <c r="HGV34" s="79"/>
      <c r="HGW34" s="79"/>
      <c r="HGX34" s="79"/>
      <c r="HGY34" s="79"/>
      <c r="HGZ34" s="79"/>
      <c r="HHA34" s="79"/>
      <c r="HHB34" s="79"/>
      <c r="HHC34" s="79"/>
      <c r="HHD34" s="79"/>
      <c r="HHE34" s="79"/>
      <c r="HHF34" s="79"/>
      <c r="HHG34" s="79"/>
      <c r="HHH34" s="79"/>
      <c r="HHI34" s="79"/>
      <c r="HHJ34" s="79"/>
      <c r="HHK34" s="79"/>
      <c r="HHL34" s="79"/>
      <c r="HHM34" s="79"/>
      <c r="HHN34" s="79"/>
      <c r="HHO34" s="79"/>
      <c r="HHP34" s="79"/>
      <c r="HHQ34" s="79"/>
      <c r="HHR34" s="79"/>
      <c r="HHS34" s="79"/>
      <c r="HHT34" s="79"/>
      <c r="HHU34" s="79"/>
      <c r="HHV34" s="79"/>
      <c r="HHW34" s="79"/>
      <c r="HHX34" s="79"/>
      <c r="HHY34" s="79"/>
      <c r="HHZ34" s="79"/>
      <c r="HIA34" s="79"/>
      <c r="HIB34" s="79"/>
      <c r="HIC34" s="79"/>
      <c r="HID34" s="79"/>
      <c r="HIE34" s="79"/>
      <c r="HIF34" s="79"/>
      <c r="HIG34" s="79"/>
      <c r="HIH34" s="79"/>
      <c r="HII34" s="79"/>
      <c r="HIJ34" s="79"/>
      <c r="HIK34" s="79"/>
      <c r="HIL34" s="79"/>
      <c r="HIM34" s="79"/>
      <c r="HIN34" s="79"/>
      <c r="HIO34" s="79"/>
      <c r="HIP34" s="79"/>
      <c r="HIQ34" s="79"/>
      <c r="HIR34" s="79"/>
      <c r="HIS34" s="79"/>
      <c r="HIT34" s="79"/>
      <c r="HIU34" s="79"/>
      <c r="HIV34" s="79"/>
      <c r="HIW34" s="79"/>
      <c r="HIX34" s="79"/>
      <c r="HIY34" s="79"/>
      <c r="HIZ34" s="79"/>
      <c r="HJA34" s="79"/>
      <c r="HJB34" s="79"/>
      <c r="HJC34" s="79"/>
      <c r="HJD34" s="79"/>
      <c r="HJE34" s="79"/>
      <c r="HJF34" s="79"/>
      <c r="HJG34" s="79"/>
      <c r="HJH34" s="79"/>
      <c r="HJI34" s="79"/>
      <c r="HJJ34" s="79"/>
      <c r="HJK34" s="79"/>
      <c r="HJL34" s="79"/>
      <c r="HJM34" s="79"/>
      <c r="HJN34" s="79"/>
      <c r="HJO34" s="79"/>
      <c r="HJP34" s="79"/>
      <c r="HJQ34" s="79"/>
      <c r="HJR34" s="79"/>
      <c r="HJS34" s="79"/>
      <c r="HJT34" s="79"/>
      <c r="HJU34" s="79"/>
      <c r="HJV34" s="79"/>
      <c r="HJW34" s="79"/>
      <c r="HJX34" s="79"/>
      <c r="HJY34" s="79"/>
      <c r="HJZ34" s="79"/>
      <c r="HKA34" s="79"/>
      <c r="HKB34" s="79"/>
      <c r="HKC34" s="79"/>
      <c r="HKD34" s="79"/>
      <c r="HKE34" s="79"/>
      <c r="HKF34" s="79"/>
      <c r="HKG34" s="79"/>
      <c r="HKH34" s="79"/>
      <c r="HKI34" s="79"/>
      <c r="HKJ34" s="79"/>
      <c r="HKK34" s="79"/>
      <c r="HKL34" s="79"/>
      <c r="HKM34" s="79"/>
      <c r="HKN34" s="79"/>
      <c r="HKO34" s="79"/>
      <c r="HKP34" s="79"/>
      <c r="HKQ34" s="79"/>
      <c r="HKR34" s="79"/>
      <c r="HKS34" s="79"/>
      <c r="HKT34" s="79"/>
      <c r="HKU34" s="79"/>
      <c r="HKV34" s="79"/>
      <c r="HKW34" s="79"/>
      <c r="HKX34" s="79"/>
      <c r="HKY34" s="79"/>
      <c r="HKZ34" s="79"/>
      <c r="HLA34" s="79"/>
      <c r="HLB34" s="79"/>
      <c r="HLC34" s="79"/>
      <c r="HLD34" s="79"/>
      <c r="HLE34" s="79"/>
      <c r="HLF34" s="79"/>
      <c r="HLG34" s="79"/>
      <c r="HLH34" s="79"/>
      <c r="HLI34" s="79"/>
      <c r="HLJ34" s="79"/>
      <c r="HLK34" s="79"/>
      <c r="HLL34" s="79"/>
      <c r="HLM34" s="79"/>
      <c r="HLN34" s="79"/>
      <c r="HLO34" s="79"/>
      <c r="HLP34" s="79"/>
      <c r="HLQ34" s="79"/>
      <c r="HLR34" s="79"/>
      <c r="HLS34" s="79"/>
      <c r="HLT34" s="79"/>
      <c r="HLU34" s="79"/>
      <c r="HLV34" s="79"/>
      <c r="HLW34" s="79"/>
      <c r="HLX34" s="79"/>
      <c r="HLY34" s="79"/>
      <c r="HLZ34" s="79"/>
      <c r="HMA34" s="79"/>
      <c r="HMB34" s="79"/>
      <c r="HMC34" s="79"/>
      <c r="HMD34" s="79"/>
      <c r="HME34" s="79"/>
      <c r="HMF34" s="79"/>
      <c r="HMG34" s="79"/>
      <c r="HMH34" s="79"/>
      <c r="HMI34" s="79"/>
      <c r="HMJ34" s="79"/>
      <c r="HMK34" s="79"/>
      <c r="HML34" s="79"/>
      <c r="HMM34" s="79"/>
      <c r="HMN34" s="79"/>
      <c r="HMO34" s="79"/>
      <c r="HMP34" s="79"/>
      <c r="HMQ34" s="79"/>
      <c r="HMR34" s="79"/>
      <c r="HMS34" s="79"/>
      <c r="HMT34" s="79"/>
      <c r="HMU34" s="79"/>
      <c r="HMV34" s="79"/>
      <c r="HMW34" s="79"/>
      <c r="HMX34" s="79"/>
      <c r="HMY34" s="79"/>
      <c r="HMZ34" s="79"/>
      <c r="HNA34" s="79"/>
      <c r="HNB34" s="79"/>
      <c r="HNC34" s="79"/>
      <c r="HND34" s="79"/>
      <c r="HNE34" s="79"/>
      <c r="HNF34" s="79"/>
      <c r="HNG34" s="79"/>
      <c r="HNH34" s="79"/>
      <c r="HNI34" s="79"/>
      <c r="HNJ34" s="79"/>
      <c r="HNK34" s="79"/>
      <c r="HNL34" s="79"/>
      <c r="HNM34" s="79"/>
      <c r="HNN34" s="79"/>
      <c r="HNO34" s="79"/>
      <c r="HNP34" s="79"/>
      <c r="HNQ34" s="79"/>
      <c r="HNR34" s="79"/>
      <c r="HNS34" s="79"/>
      <c r="HNT34" s="79"/>
      <c r="HNU34" s="79"/>
      <c r="HNV34" s="79"/>
      <c r="HNW34" s="79"/>
      <c r="HNX34" s="79"/>
      <c r="HNY34" s="79"/>
      <c r="HNZ34" s="79"/>
      <c r="HOA34" s="79"/>
      <c r="HOB34" s="79"/>
      <c r="HOC34" s="79"/>
      <c r="HOD34" s="79"/>
      <c r="HOE34" s="79"/>
      <c r="HOF34" s="79"/>
      <c r="HOG34" s="79"/>
      <c r="HOH34" s="79"/>
      <c r="HOI34" s="79"/>
      <c r="HOJ34" s="79"/>
      <c r="HOK34" s="79"/>
      <c r="HOL34" s="79"/>
      <c r="HOM34" s="79"/>
      <c r="HON34" s="79"/>
      <c r="HOO34" s="79"/>
      <c r="HOP34" s="79"/>
      <c r="HOQ34" s="79"/>
      <c r="HOR34" s="79"/>
      <c r="HOS34" s="79"/>
      <c r="HOT34" s="79"/>
      <c r="HOU34" s="79"/>
      <c r="HOV34" s="79"/>
      <c r="HOW34" s="79"/>
      <c r="HOX34" s="79"/>
      <c r="HOY34" s="79"/>
      <c r="HOZ34" s="79"/>
      <c r="HPA34" s="79"/>
      <c r="HPB34" s="79"/>
      <c r="HPC34" s="79"/>
      <c r="HPD34" s="79"/>
      <c r="HPE34" s="79"/>
      <c r="HPF34" s="79"/>
      <c r="HPG34" s="79"/>
      <c r="HPH34" s="79"/>
      <c r="HPI34" s="79"/>
      <c r="HPJ34" s="79"/>
      <c r="HPK34" s="79"/>
      <c r="HPL34" s="79"/>
      <c r="HPM34" s="79"/>
      <c r="HPN34" s="79"/>
      <c r="HPO34" s="79"/>
      <c r="HPP34" s="79"/>
      <c r="HPQ34" s="79"/>
      <c r="HPR34" s="79"/>
      <c r="HPS34" s="79"/>
      <c r="HPT34" s="79"/>
      <c r="HPU34" s="79"/>
      <c r="HPV34" s="79"/>
      <c r="HPW34" s="79"/>
      <c r="HPX34" s="79"/>
      <c r="HPY34" s="79"/>
      <c r="HPZ34" s="79"/>
      <c r="HQA34" s="79"/>
      <c r="HQB34" s="79"/>
      <c r="HQC34" s="79"/>
      <c r="HQD34" s="79"/>
      <c r="HQE34" s="79"/>
      <c r="HQF34" s="79"/>
      <c r="HQG34" s="79"/>
      <c r="HQH34" s="79"/>
      <c r="HQI34" s="79"/>
      <c r="HQJ34" s="79"/>
      <c r="HQK34" s="79"/>
      <c r="HQL34" s="79"/>
      <c r="HQM34" s="79"/>
      <c r="HQN34" s="79"/>
      <c r="HQO34" s="79"/>
      <c r="HQP34" s="79"/>
      <c r="HQQ34" s="79"/>
      <c r="HQR34" s="79"/>
      <c r="HQS34" s="79"/>
      <c r="HQT34" s="79"/>
      <c r="HQU34" s="79"/>
      <c r="HQV34" s="79"/>
      <c r="HQW34" s="79"/>
      <c r="HQX34" s="79"/>
      <c r="HQY34" s="79"/>
      <c r="HQZ34" s="79"/>
      <c r="HRA34" s="79"/>
      <c r="HRB34" s="79"/>
      <c r="HRC34" s="79"/>
      <c r="HRD34" s="79"/>
      <c r="HRE34" s="79"/>
      <c r="HRF34" s="79"/>
      <c r="HRG34" s="79"/>
      <c r="HRH34" s="79"/>
      <c r="HRI34" s="79"/>
      <c r="HRJ34" s="79"/>
      <c r="HRK34" s="79"/>
      <c r="HRL34" s="79"/>
      <c r="HRM34" s="79"/>
      <c r="HRN34" s="79"/>
      <c r="HRO34" s="79"/>
      <c r="HRP34" s="79"/>
      <c r="HRQ34" s="79"/>
      <c r="HRR34" s="79"/>
      <c r="HRS34" s="79"/>
      <c r="HRT34" s="79"/>
      <c r="HRU34" s="79"/>
      <c r="HRV34" s="79"/>
      <c r="HRW34" s="79"/>
      <c r="HRX34" s="79"/>
      <c r="HRY34" s="79"/>
      <c r="HRZ34" s="79"/>
      <c r="HSA34" s="79"/>
      <c r="HSB34" s="79"/>
      <c r="HSC34" s="79"/>
      <c r="HSD34" s="79"/>
      <c r="HSE34" s="79"/>
      <c r="HSF34" s="79"/>
      <c r="HSG34" s="79"/>
      <c r="HSH34" s="79"/>
      <c r="HSI34" s="79"/>
      <c r="HSJ34" s="79"/>
      <c r="HSK34" s="79"/>
      <c r="HSL34" s="79"/>
      <c r="HSM34" s="79"/>
      <c r="HSN34" s="79"/>
      <c r="HSO34" s="79"/>
      <c r="HSP34" s="79"/>
      <c r="HSQ34" s="79"/>
      <c r="HSR34" s="79"/>
      <c r="HSS34" s="79"/>
      <c r="HST34" s="79"/>
      <c r="HSU34" s="79"/>
      <c r="HSV34" s="79"/>
      <c r="HSW34" s="79"/>
      <c r="HSX34" s="79"/>
      <c r="HSY34" s="79"/>
      <c r="HSZ34" s="79"/>
      <c r="HTA34" s="79"/>
      <c r="HTB34" s="79"/>
      <c r="HTC34" s="79"/>
      <c r="HTD34" s="79"/>
      <c r="HTE34" s="79"/>
      <c r="HTF34" s="79"/>
      <c r="HTG34" s="79"/>
      <c r="HTH34" s="79"/>
      <c r="HTI34" s="79"/>
      <c r="HTJ34" s="79"/>
      <c r="HTK34" s="79"/>
      <c r="HTL34" s="79"/>
      <c r="HTM34" s="79"/>
      <c r="HTN34" s="79"/>
      <c r="HTO34" s="79"/>
      <c r="HTP34" s="79"/>
      <c r="HTQ34" s="79"/>
      <c r="HTR34" s="79"/>
      <c r="HTS34" s="79"/>
      <c r="HTT34" s="79"/>
      <c r="HTU34" s="79"/>
      <c r="HTV34" s="79"/>
      <c r="HTW34" s="79"/>
      <c r="HTX34" s="79"/>
      <c r="HTY34" s="79"/>
      <c r="HTZ34" s="79"/>
      <c r="HUA34" s="79"/>
      <c r="HUB34" s="79"/>
      <c r="HUC34" s="79"/>
      <c r="HUD34" s="79"/>
      <c r="HUE34" s="79"/>
      <c r="HUF34" s="79"/>
      <c r="HUG34" s="79"/>
      <c r="HUH34" s="79"/>
      <c r="HUI34" s="79"/>
      <c r="HUJ34" s="79"/>
      <c r="HUK34" s="79"/>
      <c r="HUL34" s="79"/>
      <c r="HUM34" s="79"/>
      <c r="HUN34" s="79"/>
      <c r="HUO34" s="79"/>
      <c r="HUP34" s="79"/>
      <c r="HUQ34" s="79"/>
      <c r="HUR34" s="79"/>
      <c r="HUS34" s="79"/>
      <c r="HUT34" s="79"/>
      <c r="HUU34" s="79"/>
      <c r="HUV34" s="79"/>
      <c r="HUW34" s="79"/>
      <c r="HUX34" s="79"/>
      <c r="HUY34" s="79"/>
      <c r="HUZ34" s="79"/>
      <c r="HVA34" s="79"/>
      <c r="HVB34" s="79"/>
      <c r="HVC34" s="79"/>
      <c r="HVD34" s="79"/>
      <c r="HVE34" s="79"/>
      <c r="HVF34" s="79"/>
      <c r="HVG34" s="79"/>
      <c r="HVH34" s="79"/>
      <c r="HVI34" s="79"/>
      <c r="HVJ34" s="79"/>
      <c r="HVK34" s="79"/>
      <c r="HVL34" s="79"/>
      <c r="HVM34" s="79"/>
      <c r="HVN34" s="79"/>
      <c r="HVO34" s="79"/>
      <c r="HVP34" s="79"/>
      <c r="HVQ34" s="79"/>
      <c r="HVR34" s="79"/>
      <c r="HVS34" s="79"/>
      <c r="HVT34" s="79"/>
      <c r="HVU34" s="79"/>
      <c r="HVV34" s="79"/>
      <c r="HVW34" s="79"/>
      <c r="HVX34" s="79"/>
      <c r="HVY34" s="79"/>
      <c r="HVZ34" s="79"/>
      <c r="HWA34" s="79"/>
      <c r="HWB34" s="79"/>
      <c r="HWC34" s="79"/>
      <c r="HWD34" s="79"/>
      <c r="HWE34" s="79"/>
      <c r="HWF34" s="79"/>
      <c r="HWG34" s="79"/>
      <c r="HWH34" s="79"/>
      <c r="HWI34" s="79"/>
      <c r="HWJ34" s="79"/>
      <c r="HWK34" s="79"/>
      <c r="HWL34" s="79"/>
      <c r="HWM34" s="79"/>
      <c r="HWN34" s="79"/>
      <c r="HWO34" s="79"/>
      <c r="HWP34" s="79"/>
      <c r="HWQ34" s="79"/>
      <c r="HWR34" s="79"/>
      <c r="HWS34" s="79"/>
      <c r="HWT34" s="79"/>
      <c r="HWU34" s="79"/>
      <c r="HWV34" s="79"/>
      <c r="HWW34" s="79"/>
      <c r="HWX34" s="79"/>
      <c r="HWY34" s="79"/>
      <c r="HWZ34" s="79"/>
      <c r="HXA34" s="79"/>
      <c r="HXB34" s="79"/>
      <c r="HXC34" s="79"/>
      <c r="HXD34" s="79"/>
      <c r="HXE34" s="79"/>
      <c r="HXF34" s="79"/>
      <c r="HXG34" s="79"/>
      <c r="HXH34" s="79"/>
      <c r="HXI34" s="79"/>
      <c r="HXJ34" s="79"/>
      <c r="HXK34" s="79"/>
      <c r="HXL34" s="79"/>
      <c r="HXM34" s="79"/>
      <c r="HXN34" s="79"/>
      <c r="HXO34" s="79"/>
      <c r="HXP34" s="79"/>
      <c r="HXQ34" s="79"/>
      <c r="HXR34" s="79"/>
      <c r="HXS34" s="79"/>
      <c r="HXT34" s="79"/>
      <c r="HXU34" s="79"/>
      <c r="HXV34" s="79"/>
      <c r="HXW34" s="79"/>
      <c r="HXX34" s="79"/>
      <c r="HXY34" s="79"/>
      <c r="HXZ34" s="79"/>
      <c r="HYA34" s="79"/>
      <c r="HYB34" s="79"/>
      <c r="HYC34" s="79"/>
      <c r="HYD34" s="79"/>
      <c r="HYE34" s="79"/>
      <c r="HYF34" s="79"/>
      <c r="HYG34" s="79"/>
      <c r="HYH34" s="79"/>
      <c r="HYI34" s="79"/>
      <c r="HYJ34" s="79"/>
      <c r="HYK34" s="79"/>
      <c r="HYL34" s="79"/>
      <c r="HYM34" s="79"/>
      <c r="HYN34" s="79"/>
      <c r="HYO34" s="79"/>
      <c r="HYP34" s="79"/>
      <c r="HYQ34" s="79"/>
      <c r="HYR34" s="79"/>
      <c r="HYS34" s="79"/>
      <c r="HYT34" s="79"/>
      <c r="HYU34" s="79"/>
      <c r="HYV34" s="79"/>
      <c r="HYW34" s="79"/>
      <c r="HYX34" s="79"/>
      <c r="HYY34" s="79"/>
      <c r="HYZ34" s="79"/>
      <c r="HZA34" s="79"/>
      <c r="HZB34" s="79"/>
      <c r="HZC34" s="79"/>
      <c r="HZD34" s="79"/>
      <c r="HZE34" s="79"/>
      <c r="HZF34" s="79"/>
      <c r="HZG34" s="79"/>
      <c r="HZH34" s="79"/>
      <c r="HZI34" s="79"/>
      <c r="HZJ34" s="79"/>
      <c r="HZK34" s="79"/>
      <c r="HZL34" s="79"/>
      <c r="HZM34" s="79"/>
      <c r="HZN34" s="79"/>
      <c r="HZO34" s="79"/>
      <c r="HZP34" s="79"/>
      <c r="HZQ34" s="79"/>
      <c r="HZR34" s="79"/>
      <c r="HZS34" s="79"/>
      <c r="HZT34" s="79"/>
      <c r="HZU34" s="79"/>
      <c r="HZV34" s="79"/>
      <c r="HZW34" s="79"/>
      <c r="HZX34" s="79"/>
      <c r="HZY34" s="79"/>
      <c r="HZZ34" s="79"/>
      <c r="IAA34" s="79"/>
      <c r="IAB34" s="79"/>
      <c r="IAC34" s="79"/>
      <c r="IAD34" s="79"/>
      <c r="IAE34" s="79"/>
      <c r="IAF34" s="79"/>
      <c r="IAG34" s="79"/>
      <c r="IAH34" s="79"/>
      <c r="IAI34" s="79"/>
      <c r="IAJ34" s="79"/>
      <c r="IAK34" s="79"/>
      <c r="IAL34" s="79"/>
      <c r="IAM34" s="79"/>
      <c r="IAN34" s="79"/>
      <c r="IAO34" s="79"/>
      <c r="IAP34" s="79"/>
      <c r="IAQ34" s="79"/>
      <c r="IAR34" s="79"/>
      <c r="IAS34" s="79"/>
      <c r="IAT34" s="79"/>
      <c r="IAU34" s="79"/>
      <c r="IAV34" s="79"/>
      <c r="IAW34" s="79"/>
      <c r="IAX34" s="79"/>
      <c r="IAY34" s="79"/>
      <c r="IAZ34" s="79"/>
      <c r="IBA34" s="79"/>
      <c r="IBB34" s="79"/>
      <c r="IBC34" s="79"/>
      <c r="IBD34" s="79"/>
      <c r="IBE34" s="79"/>
      <c r="IBF34" s="79"/>
      <c r="IBG34" s="79"/>
      <c r="IBH34" s="79"/>
      <c r="IBI34" s="79"/>
      <c r="IBJ34" s="79"/>
      <c r="IBK34" s="79"/>
      <c r="IBL34" s="79"/>
      <c r="IBM34" s="79"/>
      <c r="IBN34" s="79"/>
      <c r="IBO34" s="79"/>
      <c r="IBP34" s="79"/>
      <c r="IBQ34" s="79"/>
      <c r="IBR34" s="79"/>
      <c r="IBS34" s="79"/>
      <c r="IBT34" s="79"/>
      <c r="IBU34" s="79"/>
      <c r="IBV34" s="79"/>
      <c r="IBW34" s="79"/>
      <c r="IBX34" s="79"/>
      <c r="IBY34" s="79"/>
      <c r="IBZ34" s="79"/>
      <c r="ICA34" s="79"/>
      <c r="ICB34" s="79"/>
      <c r="ICC34" s="79"/>
      <c r="ICD34" s="79"/>
      <c r="ICE34" s="79"/>
      <c r="ICF34" s="79"/>
      <c r="ICG34" s="79"/>
      <c r="ICH34" s="79"/>
      <c r="ICI34" s="79"/>
      <c r="ICJ34" s="79"/>
      <c r="ICK34" s="79"/>
      <c r="ICL34" s="79"/>
      <c r="ICM34" s="79"/>
      <c r="ICN34" s="79"/>
      <c r="ICO34" s="79"/>
      <c r="ICP34" s="79"/>
      <c r="ICQ34" s="79"/>
      <c r="ICR34" s="79"/>
      <c r="ICS34" s="79"/>
      <c r="ICT34" s="79"/>
      <c r="ICU34" s="79"/>
      <c r="ICV34" s="79"/>
      <c r="ICW34" s="79"/>
      <c r="ICX34" s="79"/>
      <c r="ICY34" s="79"/>
      <c r="ICZ34" s="79"/>
      <c r="IDA34" s="79"/>
      <c r="IDB34" s="79"/>
      <c r="IDC34" s="79"/>
      <c r="IDD34" s="79"/>
      <c r="IDE34" s="79"/>
      <c r="IDF34" s="79"/>
      <c r="IDG34" s="79"/>
      <c r="IDH34" s="79"/>
      <c r="IDI34" s="79"/>
      <c r="IDJ34" s="79"/>
      <c r="IDK34" s="79"/>
      <c r="IDL34" s="79"/>
      <c r="IDM34" s="79"/>
      <c r="IDN34" s="79"/>
      <c r="IDO34" s="79"/>
      <c r="IDP34" s="79"/>
      <c r="IDQ34" s="79"/>
      <c r="IDR34" s="79"/>
      <c r="IDS34" s="79"/>
      <c r="IDT34" s="79"/>
      <c r="IDU34" s="79"/>
      <c r="IDV34" s="79"/>
      <c r="IDW34" s="79"/>
      <c r="IDX34" s="79"/>
      <c r="IDY34" s="79"/>
      <c r="IDZ34" s="79"/>
      <c r="IEA34" s="79"/>
      <c r="IEB34" s="79"/>
      <c r="IEC34" s="79"/>
      <c r="IED34" s="79"/>
      <c r="IEE34" s="79"/>
      <c r="IEF34" s="79"/>
      <c r="IEG34" s="79"/>
      <c r="IEH34" s="79"/>
      <c r="IEI34" s="79"/>
      <c r="IEJ34" s="79"/>
      <c r="IEK34" s="79"/>
      <c r="IEL34" s="79"/>
      <c r="IEM34" s="79"/>
      <c r="IEN34" s="79"/>
      <c r="IEO34" s="79"/>
      <c r="IEP34" s="79"/>
      <c r="IEQ34" s="79"/>
      <c r="IER34" s="79"/>
      <c r="IES34" s="79"/>
      <c r="IET34" s="79"/>
      <c r="IEU34" s="79"/>
      <c r="IEV34" s="79"/>
      <c r="IEW34" s="79"/>
      <c r="IEX34" s="79"/>
      <c r="IEY34" s="79"/>
      <c r="IEZ34" s="79"/>
      <c r="IFA34" s="79"/>
      <c r="IFB34" s="79"/>
      <c r="IFC34" s="79"/>
      <c r="IFD34" s="79"/>
      <c r="IFE34" s="79"/>
      <c r="IFF34" s="79"/>
      <c r="IFG34" s="79"/>
      <c r="IFH34" s="79"/>
      <c r="IFI34" s="79"/>
      <c r="IFJ34" s="79"/>
      <c r="IFK34" s="79"/>
      <c r="IFL34" s="79"/>
      <c r="IFM34" s="79"/>
      <c r="IFN34" s="79"/>
      <c r="IFO34" s="79"/>
      <c r="IFP34" s="79"/>
      <c r="IFQ34" s="79"/>
      <c r="IFR34" s="79"/>
      <c r="IFS34" s="79"/>
      <c r="IFT34" s="79"/>
      <c r="IFU34" s="79"/>
      <c r="IFV34" s="79"/>
      <c r="IFW34" s="79"/>
      <c r="IFX34" s="79"/>
      <c r="IFY34" s="79"/>
      <c r="IFZ34" s="79"/>
      <c r="IGA34" s="79"/>
      <c r="IGB34" s="79"/>
      <c r="IGC34" s="79"/>
      <c r="IGD34" s="79"/>
      <c r="IGE34" s="79"/>
      <c r="IGF34" s="79"/>
      <c r="IGG34" s="79"/>
      <c r="IGH34" s="79"/>
      <c r="IGI34" s="79"/>
      <c r="IGJ34" s="79"/>
      <c r="IGK34" s="79"/>
      <c r="IGL34" s="79"/>
      <c r="IGM34" s="79"/>
      <c r="IGN34" s="79"/>
      <c r="IGO34" s="79"/>
      <c r="IGP34" s="79"/>
      <c r="IGQ34" s="79"/>
      <c r="IGR34" s="79"/>
      <c r="IGS34" s="79"/>
      <c r="IGT34" s="79"/>
      <c r="IGU34" s="79"/>
      <c r="IGV34" s="79"/>
      <c r="IGW34" s="79"/>
      <c r="IGX34" s="79"/>
      <c r="IGY34" s="79"/>
      <c r="IGZ34" s="79"/>
      <c r="IHA34" s="79"/>
      <c r="IHB34" s="79"/>
      <c r="IHC34" s="79"/>
      <c r="IHD34" s="79"/>
      <c r="IHE34" s="79"/>
      <c r="IHF34" s="79"/>
      <c r="IHG34" s="79"/>
      <c r="IHH34" s="79"/>
      <c r="IHI34" s="79"/>
      <c r="IHJ34" s="79"/>
      <c r="IHK34" s="79"/>
      <c r="IHL34" s="79"/>
      <c r="IHM34" s="79"/>
      <c r="IHN34" s="79"/>
      <c r="IHO34" s="79"/>
      <c r="IHP34" s="79"/>
      <c r="IHQ34" s="79"/>
      <c r="IHR34" s="79"/>
      <c r="IHS34" s="79"/>
      <c r="IHT34" s="79"/>
      <c r="IHU34" s="79"/>
      <c r="IHV34" s="79"/>
      <c r="IHW34" s="79"/>
      <c r="IHX34" s="79"/>
      <c r="IHY34" s="79"/>
      <c r="IHZ34" s="79"/>
      <c r="IIA34" s="79"/>
      <c r="IIB34" s="79"/>
      <c r="IIC34" s="79"/>
      <c r="IID34" s="79"/>
      <c r="IIE34" s="79"/>
      <c r="IIF34" s="79"/>
      <c r="IIG34" s="79"/>
      <c r="IIH34" s="79"/>
      <c r="III34" s="79"/>
      <c r="IIJ34" s="79"/>
      <c r="IIK34" s="79"/>
      <c r="IIL34" s="79"/>
      <c r="IIM34" s="79"/>
      <c r="IIN34" s="79"/>
      <c r="IIO34" s="79"/>
      <c r="IIP34" s="79"/>
      <c r="IIQ34" s="79"/>
      <c r="IIR34" s="79"/>
      <c r="IIS34" s="79"/>
      <c r="IIT34" s="79"/>
      <c r="IIU34" s="79"/>
      <c r="IIV34" s="79"/>
      <c r="IIW34" s="79"/>
      <c r="IIX34" s="79"/>
      <c r="IIY34" s="79"/>
      <c r="IIZ34" s="79"/>
      <c r="IJA34" s="79"/>
      <c r="IJB34" s="79"/>
      <c r="IJC34" s="79"/>
      <c r="IJD34" s="79"/>
      <c r="IJE34" s="79"/>
      <c r="IJF34" s="79"/>
      <c r="IJG34" s="79"/>
      <c r="IJH34" s="79"/>
      <c r="IJI34" s="79"/>
      <c r="IJJ34" s="79"/>
      <c r="IJK34" s="79"/>
      <c r="IJL34" s="79"/>
      <c r="IJM34" s="79"/>
      <c r="IJN34" s="79"/>
      <c r="IJO34" s="79"/>
      <c r="IJP34" s="79"/>
      <c r="IJQ34" s="79"/>
      <c r="IJR34" s="79"/>
      <c r="IJS34" s="79"/>
      <c r="IJT34" s="79"/>
      <c r="IJU34" s="79"/>
      <c r="IJV34" s="79"/>
      <c r="IJW34" s="79"/>
      <c r="IJX34" s="79"/>
      <c r="IJY34" s="79"/>
      <c r="IJZ34" s="79"/>
      <c r="IKA34" s="79"/>
      <c r="IKB34" s="79"/>
      <c r="IKC34" s="79"/>
      <c r="IKD34" s="79"/>
      <c r="IKE34" s="79"/>
      <c r="IKF34" s="79"/>
      <c r="IKG34" s="79"/>
      <c r="IKH34" s="79"/>
      <c r="IKI34" s="79"/>
      <c r="IKJ34" s="79"/>
      <c r="IKK34" s="79"/>
      <c r="IKL34" s="79"/>
      <c r="IKM34" s="79"/>
      <c r="IKN34" s="79"/>
      <c r="IKO34" s="79"/>
      <c r="IKP34" s="79"/>
      <c r="IKQ34" s="79"/>
      <c r="IKR34" s="79"/>
      <c r="IKS34" s="79"/>
      <c r="IKT34" s="79"/>
      <c r="IKU34" s="79"/>
      <c r="IKV34" s="79"/>
      <c r="IKW34" s="79"/>
      <c r="IKX34" s="79"/>
      <c r="IKY34" s="79"/>
      <c r="IKZ34" s="79"/>
      <c r="ILA34" s="79"/>
      <c r="ILB34" s="79"/>
      <c r="ILC34" s="79"/>
      <c r="ILD34" s="79"/>
      <c r="ILE34" s="79"/>
      <c r="ILF34" s="79"/>
      <c r="ILG34" s="79"/>
      <c r="ILH34" s="79"/>
      <c r="ILI34" s="79"/>
      <c r="ILJ34" s="79"/>
      <c r="ILK34" s="79"/>
      <c r="ILL34" s="79"/>
      <c r="ILM34" s="79"/>
      <c r="ILN34" s="79"/>
      <c r="ILO34" s="79"/>
      <c r="ILP34" s="79"/>
      <c r="ILQ34" s="79"/>
      <c r="ILR34" s="79"/>
      <c r="ILS34" s="79"/>
      <c r="ILT34" s="79"/>
      <c r="ILU34" s="79"/>
      <c r="ILV34" s="79"/>
      <c r="ILW34" s="79"/>
      <c r="ILX34" s="79"/>
      <c r="ILY34" s="79"/>
      <c r="ILZ34" s="79"/>
      <c r="IMA34" s="79"/>
      <c r="IMB34" s="79"/>
      <c r="IMC34" s="79"/>
      <c r="IMD34" s="79"/>
      <c r="IME34" s="79"/>
      <c r="IMF34" s="79"/>
      <c r="IMG34" s="79"/>
      <c r="IMH34" s="79"/>
      <c r="IMI34" s="79"/>
      <c r="IMJ34" s="79"/>
      <c r="IMK34" s="79"/>
      <c r="IML34" s="79"/>
      <c r="IMM34" s="79"/>
      <c r="IMN34" s="79"/>
      <c r="IMO34" s="79"/>
      <c r="IMP34" s="79"/>
      <c r="IMQ34" s="79"/>
      <c r="IMR34" s="79"/>
      <c r="IMS34" s="79"/>
      <c r="IMT34" s="79"/>
      <c r="IMU34" s="79"/>
      <c r="IMV34" s="79"/>
      <c r="IMW34" s="79"/>
      <c r="IMX34" s="79"/>
      <c r="IMY34" s="79"/>
      <c r="IMZ34" s="79"/>
      <c r="INA34" s="79"/>
      <c r="INB34" s="79"/>
      <c r="INC34" s="79"/>
      <c r="IND34" s="79"/>
      <c r="INE34" s="79"/>
      <c r="INF34" s="79"/>
      <c r="ING34" s="79"/>
      <c r="INH34" s="79"/>
      <c r="INI34" s="79"/>
      <c r="INJ34" s="79"/>
      <c r="INK34" s="79"/>
      <c r="INL34" s="79"/>
      <c r="INM34" s="79"/>
      <c r="INN34" s="79"/>
      <c r="INO34" s="79"/>
      <c r="INP34" s="79"/>
      <c r="INQ34" s="79"/>
      <c r="INR34" s="79"/>
      <c r="INS34" s="79"/>
      <c r="INT34" s="79"/>
      <c r="INU34" s="79"/>
      <c r="INV34" s="79"/>
      <c r="INW34" s="79"/>
      <c r="INX34" s="79"/>
      <c r="INY34" s="79"/>
      <c r="INZ34" s="79"/>
      <c r="IOA34" s="79"/>
      <c r="IOB34" s="79"/>
      <c r="IOC34" s="79"/>
      <c r="IOD34" s="79"/>
      <c r="IOE34" s="79"/>
      <c r="IOF34" s="79"/>
      <c r="IOG34" s="79"/>
      <c r="IOH34" s="79"/>
      <c r="IOI34" s="79"/>
      <c r="IOJ34" s="79"/>
      <c r="IOK34" s="79"/>
      <c r="IOL34" s="79"/>
      <c r="IOM34" s="79"/>
      <c r="ION34" s="79"/>
      <c r="IOO34" s="79"/>
      <c r="IOP34" s="79"/>
      <c r="IOQ34" s="79"/>
      <c r="IOR34" s="79"/>
      <c r="IOS34" s="79"/>
      <c r="IOT34" s="79"/>
      <c r="IOU34" s="79"/>
      <c r="IOV34" s="79"/>
      <c r="IOW34" s="79"/>
      <c r="IOX34" s="79"/>
      <c r="IOY34" s="79"/>
      <c r="IOZ34" s="79"/>
      <c r="IPA34" s="79"/>
      <c r="IPB34" s="79"/>
      <c r="IPC34" s="79"/>
      <c r="IPD34" s="79"/>
      <c r="IPE34" s="79"/>
      <c r="IPF34" s="79"/>
      <c r="IPG34" s="79"/>
      <c r="IPH34" s="79"/>
      <c r="IPI34" s="79"/>
      <c r="IPJ34" s="79"/>
      <c r="IPK34" s="79"/>
      <c r="IPL34" s="79"/>
      <c r="IPM34" s="79"/>
      <c r="IPN34" s="79"/>
      <c r="IPO34" s="79"/>
      <c r="IPP34" s="79"/>
      <c r="IPQ34" s="79"/>
      <c r="IPR34" s="79"/>
      <c r="IPS34" s="79"/>
      <c r="IPT34" s="79"/>
      <c r="IPU34" s="79"/>
      <c r="IPV34" s="79"/>
      <c r="IPW34" s="79"/>
      <c r="IPX34" s="79"/>
      <c r="IPY34" s="79"/>
      <c r="IPZ34" s="79"/>
      <c r="IQA34" s="79"/>
      <c r="IQB34" s="79"/>
      <c r="IQC34" s="79"/>
      <c r="IQD34" s="79"/>
      <c r="IQE34" s="79"/>
      <c r="IQF34" s="79"/>
      <c r="IQG34" s="79"/>
      <c r="IQH34" s="79"/>
      <c r="IQI34" s="79"/>
      <c r="IQJ34" s="79"/>
      <c r="IQK34" s="79"/>
      <c r="IQL34" s="79"/>
      <c r="IQM34" s="79"/>
      <c r="IQN34" s="79"/>
      <c r="IQO34" s="79"/>
      <c r="IQP34" s="79"/>
      <c r="IQQ34" s="79"/>
      <c r="IQR34" s="79"/>
      <c r="IQS34" s="79"/>
      <c r="IQT34" s="79"/>
      <c r="IQU34" s="79"/>
      <c r="IQV34" s="79"/>
      <c r="IQW34" s="79"/>
      <c r="IQX34" s="79"/>
      <c r="IQY34" s="79"/>
      <c r="IQZ34" s="79"/>
      <c r="IRA34" s="79"/>
      <c r="IRB34" s="79"/>
      <c r="IRC34" s="79"/>
      <c r="IRD34" s="79"/>
      <c r="IRE34" s="79"/>
      <c r="IRF34" s="79"/>
      <c r="IRG34" s="79"/>
      <c r="IRH34" s="79"/>
      <c r="IRI34" s="79"/>
      <c r="IRJ34" s="79"/>
      <c r="IRK34" s="79"/>
      <c r="IRL34" s="79"/>
      <c r="IRM34" s="79"/>
      <c r="IRN34" s="79"/>
      <c r="IRO34" s="79"/>
      <c r="IRP34" s="79"/>
      <c r="IRQ34" s="79"/>
      <c r="IRR34" s="79"/>
      <c r="IRS34" s="79"/>
      <c r="IRT34" s="79"/>
      <c r="IRU34" s="79"/>
      <c r="IRV34" s="79"/>
      <c r="IRW34" s="79"/>
      <c r="IRX34" s="79"/>
      <c r="IRY34" s="79"/>
      <c r="IRZ34" s="79"/>
      <c r="ISA34" s="79"/>
      <c r="ISB34" s="79"/>
      <c r="ISC34" s="79"/>
      <c r="ISD34" s="79"/>
      <c r="ISE34" s="79"/>
      <c r="ISF34" s="79"/>
      <c r="ISG34" s="79"/>
      <c r="ISH34" s="79"/>
      <c r="ISI34" s="79"/>
      <c r="ISJ34" s="79"/>
      <c r="ISK34" s="79"/>
      <c r="ISL34" s="79"/>
      <c r="ISM34" s="79"/>
      <c r="ISN34" s="79"/>
      <c r="ISO34" s="79"/>
      <c r="ISP34" s="79"/>
      <c r="ISQ34" s="79"/>
      <c r="ISR34" s="79"/>
      <c r="ISS34" s="79"/>
      <c r="IST34" s="79"/>
      <c r="ISU34" s="79"/>
      <c r="ISV34" s="79"/>
      <c r="ISW34" s="79"/>
      <c r="ISX34" s="79"/>
      <c r="ISY34" s="79"/>
      <c r="ISZ34" s="79"/>
      <c r="ITA34" s="79"/>
      <c r="ITB34" s="79"/>
      <c r="ITC34" s="79"/>
      <c r="ITD34" s="79"/>
      <c r="ITE34" s="79"/>
      <c r="ITF34" s="79"/>
      <c r="ITG34" s="79"/>
      <c r="ITH34" s="79"/>
      <c r="ITI34" s="79"/>
      <c r="ITJ34" s="79"/>
      <c r="ITK34" s="79"/>
      <c r="ITL34" s="79"/>
      <c r="ITM34" s="79"/>
      <c r="ITN34" s="79"/>
      <c r="ITO34" s="79"/>
      <c r="ITP34" s="79"/>
      <c r="ITQ34" s="79"/>
      <c r="ITR34" s="79"/>
      <c r="ITS34" s="79"/>
      <c r="ITT34" s="79"/>
      <c r="ITU34" s="79"/>
      <c r="ITV34" s="79"/>
      <c r="ITW34" s="79"/>
      <c r="ITX34" s="79"/>
      <c r="ITY34" s="79"/>
      <c r="ITZ34" s="79"/>
      <c r="IUA34" s="79"/>
      <c r="IUB34" s="79"/>
      <c r="IUC34" s="79"/>
      <c r="IUD34" s="79"/>
      <c r="IUE34" s="79"/>
      <c r="IUF34" s="79"/>
      <c r="IUG34" s="79"/>
      <c r="IUH34" s="79"/>
      <c r="IUI34" s="79"/>
      <c r="IUJ34" s="79"/>
      <c r="IUK34" s="79"/>
      <c r="IUL34" s="79"/>
      <c r="IUM34" s="79"/>
      <c r="IUN34" s="79"/>
      <c r="IUO34" s="79"/>
      <c r="IUP34" s="79"/>
      <c r="IUQ34" s="79"/>
      <c r="IUR34" s="79"/>
      <c r="IUS34" s="79"/>
      <c r="IUT34" s="79"/>
      <c r="IUU34" s="79"/>
      <c r="IUV34" s="79"/>
      <c r="IUW34" s="79"/>
      <c r="IUX34" s="79"/>
      <c r="IUY34" s="79"/>
      <c r="IUZ34" s="79"/>
      <c r="IVA34" s="79"/>
      <c r="IVB34" s="79"/>
      <c r="IVC34" s="79"/>
      <c r="IVD34" s="79"/>
      <c r="IVE34" s="79"/>
      <c r="IVF34" s="79"/>
      <c r="IVG34" s="79"/>
      <c r="IVH34" s="79"/>
      <c r="IVI34" s="79"/>
      <c r="IVJ34" s="79"/>
      <c r="IVK34" s="79"/>
      <c r="IVL34" s="79"/>
      <c r="IVM34" s="79"/>
      <c r="IVN34" s="79"/>
      <c r="IVO34" s="79"/>
      <c r="IVP34" s="79"/>
      <c r="IVQ34" s="79"/>
      <c r="IVR34" s="79"/>
      <c r="IVS34" s="79"/>
      <c r="IVT34" s="79"/>
      <c r="IVU34" s="79"/>
      <c r="IVV34" s="79"/>
      <c r="IVW34" s="79"/>
      <c r="IVX34" s="79"/>
      <c r="IVY34" s="79"/>
      <c r="IVZ34" s="79"/>
      <c r="IWA34" s="79"/>
      <c r="IWB34" s="79"/>
      <c r="IWC34" s="79"/>
      <c r="IWD34" s="79"/>
      <c r="IWE34" s="79"/>
      <c r="IWF34" s="79"/>
      <c r="IWG34" s="79"/>
      <c r="IWH34" s="79"/>
      <c r="IWI34" s="79"/>
      <c r="IWJ34" s="79"/>
      <c r="IWK34" s="79"/>
      <c r="IWL34" s="79"/>
      <c r="IWM34" s="79"/>
      <c r="IWN34" s="79"/>
      <c r="IWO34" s="79"/>
      <c r="IWP34" s="79"/>
      <c r="IWQ34" s="79"/>
      <c r="IWR34" s="79"/>
      <c r="IWS34" s="79"/>
      <c r="IWT34" s="79"/>
      <c r="IWU34" s="79"/>
      <c r="IWV34" s="79"/>
      <c r="IWW34" s="79"/>
      <c r="IWX34" s="79"/>
      <c r="IWY34" s="79"/>
      <c r="IWZ34" s="79"/>
      <c r="IXA34" s="79"/>
      <c r="IXB34" s="79"/>
      <c r="IXC34" s="79"/>
      <c r="IXD34" s="79"/>
      <c r="IXE34" s="79"/>
      <c r="IXF34" s="79"/>
      <c r="IXG34" s="79"/>
      <c r="IXH34" s="79"/>
      <c r="IXI34" s="79"/>
      <c r="IXJ34" s="79"/>
      <c r="IXK34" s="79"/>
      <c r="IXL34" s="79"/>
      <c r="IXM34" s="79"/>
      <c r="IXN34" s="79"/>
      <c r="IXO34" s="79"/>
      <c r="IXP34" s="79"/>
      <c r="IXQ34" s="79"/>
      <c r="IXR34" s="79"/>
      <c r="IXS34" s="79"/>
      <c r="IXT34" s="79"/>
      <c r="IXU34" s="79"/>
      <c r="IXV34" s="79"/>
      <c r="IXW34" s="79"/>
      <c r="IXX34" s="79"/>
      <c r="IXY34" s="79"/>
      <c r="IXZ34" s="79"/>
      <c r="IYA34" s="79"/>
      <c r="IYB34" s="79"/>
      <c r="IYC34" s="79"/>
      <c r="IYD34" s="79"/>
      <c r="IYE34" s="79"/>
      <c r="IYF34" s="79"/>
      <c r="IYG34" s="79"/>
      <c r="IYH34" s="79"/>
      <c r="IYI34" s="79"/>
      <c r="IYJ34" s="79"/>
      <c r="IYK34" s="79"/>
      <c r="IYL34" s="79"/>
      <c r="IYM34" s="79"/>
      <c r="IYN34" s="79"/>
      <c r="IYO34" s="79"/>
      <c r="IYP34" s="79"/>
      <c r="IYQ34" s="79"/>
      <c r="IYR34" s="79"/>
      <c r="IYS34" s="79"/>
      <c r="IYT34" s="79"/>
      <c r="IYU34" s="79"/>
      <c r="IYV34" s="79"/>
      <c r="IYW34" s="79"/>
      <c r="IYX34" s="79"/>
      <c r="IYY34" s="79"/>
      <c r="IYZ34" s="79"/>
      <c r="IZA34" s="79"/>
      <c r="IZB34" s="79"/>
      <c r="IZC34" s="79"/>
      <c r="IZD34" s="79"/>
      <c r="IZE34" s="79"/>
      <c r="IZF34" s="79"/>
      <c r="IZG34" s="79"/>
      <c r="IZH34" s="79"/>
      <c r="IZI34" s="79"/>
      <c r="IZJ34" s="79"/>
      <c r="IZK34" s="79"/>
      <c r="IZL34" s="79"/>
      <c r="IZM34" s="79"/>
      <c r="IZN34" s="79"/>
      <c r="IZO34" s="79"/>
      <c r="IZP34" s="79"/>
      <c r="IZQ34" s="79"/>
      <c r="IZR34" s="79"/>
      <c r="IZS34" s="79"/>
      <c r="IZT34" s="79"/>
      <c r="IZU34" s="79"/>
      <c r="IZV34" s="79"/>
      <c r="IZW34" s="79"/>
      <c r="IZX34" s="79"/>
      <c r="IZY34" s="79"/>
      <c r="IZZ34" s="79"/>
      <c r="JAA34" s="79"/>
      <c r="JAB34" s="79"/>
      <c r="JAC34" s="79"/>
      <c r="JAD34" s="79"/>
      <c r="JAE34" s="79"/>
      <c r="JAF34" s="79"/>
      <c r="JAG34" s="79"/>
      <c r="JAH34" s="79"/>
      <c r="JAI34" s="79"/>
      <c r="JAJ34" s="79"/>
      <c r="JAK34" s="79"/>
      <c r="JAL34" s="79"/>
      <c r="JAM34" s="79"/>
      <c r="JAN34" s="79"/>
      <c r="JAO34" s="79"/>
      <c r="JAP34" s="79"/>
      <c r="JAQ34" s="79"/>
      <c r="JAR34" s="79"/>
      <c r="JAS34" s="79"/>
      <c r="JAT34" s="79"/>
      <c r="JAU34" s="79"/>
      <c r="JAV34" s="79"/>
      <c r="JAW34" s="79"/>
      <c r="JAX34" s="79"/>
      <c r="JAY34" s="79"/>
      <c r="JAZ34" s="79"/>
      <c r="JBA34" s="79"/>
      <c r="JBB34" s="79"/>
      <c r="JBC34" s="79"/>
      <c r="JBD34" s="79"/>
      <c r="JBE34" s="79"/>
      <c r="JBF34" s="79"/>
      <c r="JBG34" s="79"/>
      <c r="JBH34" s="79"/>
      <c r="JBI34" s="79"/>
      <c r="JBJ34" s="79"/>
      <c r="JBK34" s="79"/>
      <c r="JBL34" s="79"/>
      <c r="JBM34" s="79"/>
      <c r="JBN34" s="79"/>
      <c r="JBO34" s="79"/>
      <c r="JBP34" s="79"/>
      <c r="JBQ34" s="79"/>
      <c r="JBR34" s="79"/>
      <c r="JBS34" s="79"/>
      <c r="JBT34" s="79"/>
      <c r="JBU34" s="79"/>
      <c r="JBV34" s="79"/>
      <c r="JBW34" s="79"/>
      <c r="JBX34" s="79"/>
      <c r="JBY34" s="79"/>
      <c r="JBZ34" s="79"/>
      <c r="JCA34" s="79"/>
      <c r="JCB34" s="79"/>
      <c r="JCC34" s="79"/>
      <c r="JCD34" s="79"/>
      <c r="JCE34" s="79"/>
      <c r="JCF34" s="79"/>
      <c r="JCG34" s="79"/>
      <c r="JCH34" s="79"/>
      <c r="JCI34" s="79"/>
      <c r="JCJ34" s="79"/>
      <c r="JCK34" s="79"/>
      <c r="JCL34" s="79"/>
      <c r="JCM34" s="79"/>
      <c r="JCN34" s="79"/>
      <c r="JCO34" s="79"/>
      <c r="JCP34" s="79"/>
      <c r="JCQ34" s="79"/>
      <c r="JCR34" s="79"/>
      <c r="JCS34" s="79"/>
      <c r="JCT34" s="79"/>
      <c r="JCU34" s="79"/>
      <c r="JCV34" s="79"/>
      <c r="JCW34" s="79"/>
      <c r="JCX34" s="79"/>
      <c r="JCY34" s="79"/>
      <c r="JCZ34" s="79"/>
      <c r="JDA34" s="79"/>
      <c r="JDB34" s="79"/>
      <c r="JDC34" s="79"/>
      <c r="JDD34" s="79"/>
      <c r="JDE34" s="79"/>
      <c r="JDF34" s="79"/>
      <c r="JDG34" s="79"/>
      <c r="JDH34" s="79"/>
      <c r="JDI34" s="79"/>
      <c r="JDJ34" s="79"/>
      <c r="JDK34" s="79"/>
      <c r="JDL34" s="79"/>
      <c r="JDM34" s="79"/>
      <c r="JDN34" s="79"/>
      <c r="JDO34" s="79"/>
      <c r="JDP34" s="79"/>
      <c r="JDQ34" s="79"/>
      <c r="JDR34" s="79"/>
      <c r="JDS34" s="79"/>
      <c r="JDT34" s="79"/>
      <c r="JDU34" s="79"/>
      <c r="JDV34" s="79"/>
      <c r="JDW34" s="79"/>
      <c r="JDX34" s="79"/>
      <c r="JDY34" s="79"/>
      <c r="JDZ34" s="79"/>
      <c r="JEA34" s="79"/>
      <c r="JEB34" s="79"/>
      <c r="JEC34" s="79"/>
      <c r="JED34" s="79"/>
      <c r="JEE34" s="79"/>
      <c r="JEF34" s="79"/>
      <c r="JEG34" s="79"/>
      <c r="JEH34" s="79"/>
      <c r="JEI34" s="79"/>
      <c r="JEJ34" s="79"/>
      <c r="JEK34" s="79"/>
      <c r="JEL34" s="79"/>
      <c r="JEM34" s="79"/>
      <c r="JEN34" s="79"/>
      <c r="JEO34" s="79"/>
      <c r="JEP34" s="79"/>
      <c r="JEQ34" s="79"/>
      <c r="JER34" s="79"/>
      <c r="JES34" s="79"/>
      <c r="JET34" s="79"/>
      <c r="JEU34" s="79"/>
      <c r="JEV34" s="79"/>
      <c r="JEW34" s="79"/>
      <c r="JEX34" s="79"/>
      <c r="JEY34" s="79"/>
      <c r="JEZ34" s="79"/>
      <c r="JFA34" s="79"/>
      <c r="JFB34" s="79"/>
      <c r="JFC34" s="79"/>
      <c r="JFD34" s="79"/>
      <c r="JFE34" s="79"/>
      <c r="JFF34" s="79"/>
      <c r="JFG34" s="79"/>
      <c r="JFH34" s="79"/>
      <c r="JFI34" s="79"/>
      <c r="JFJ34" s="79"/>
      <c r="JFK34" s="79"/>
      <c r="JFL34" s="79"/>
      <c r="JFM34" s="79"/>
      <c r="JFN34" s="79"/>
      <c r="JFO34" s="79"/>
      <c r="JFP34" s="79"/>
      <c r="JFQ34" s="79"/>
      <c r="JFR34" s="79"/>
      <c r="JFS34" s="79"/>
      <c r="JFT34" s="79"/>
      <c r="JFU34" s="79"/>
      <c r="JFV34" s="79"/>
      <c r="JFW34" s="79"/>
      <c r="JFX34" s="79"/>
      <c r="JFY34" s="79"/>
      <c r="JFZ34" s="79"/>
      <c r="JGA34" s="79"/>
      <c r="JGB34" s="79"/>
      <c r="JGC34" s="79"/>
      <c r="JGD34" s="79"/>
      <c r="JGE34" s="79"/>
      <c r="JGF34" s="79"/>
      <c r="JGG34" s="79"/>
      <c r="JGH34" s="79"/>
      <c r="JGI34" s="79"/>
      <c r="JGJ34" s="79"/>
      <c r="JGK34" s="79"/>
      <c r="JGL34" s="79"/>
      <c r="JGM34" s="79"/>
      <c r="JGN34" s="79"/>
      <c r="JGO34" s="79"/>
      <c r="JGP34" s="79"/>
      <c r="JGQ34" s="79"/>
      <c r="JGR34" s="79"/>
      <c r="JGS34" s="79"/>
      <c r="JGT34" s="79"/>
      <c r="JGU34" s="79"/>
      <c r="JGV34" s="79"/>
      <c r="JGW34" s="79"/>
      <c r="JGX34" s="79"/>
      <c r="JGY34" s="79"/>
      <c r="JGZ34" s="79"/>
      <c r="JHA34" s="79"/>
      <c r="JHB34" s="79"/>
      <c r="JHC34" s="79"/>
      <c r="JHD34" s="79"/>
      <c r="JHE34" s="79"/>
      <c r="JHF34" s="79"/>
      <c r="JHG34" s="79"/>
      <c r="JHH34" s="79"/>
      <c r="JHI34" s="79"/>
      <c r="JHJ34" s="79"/>
      <c r="JHK34" s="79"/>
      <c r="JHL34" s="79"/>
      <c r="JHM34" s="79"/>
      <c r="JHN34" s="79"/>
      <c r="JHO34" s="79"/>
      <c r="JHP34" s="79"/>
      <c r="JHQ34" s="79"/>
      <c r="JHR34" s="79"/>
      <c r="JHS34" s="79"/>
      <c r="JHT34" s="79"/>
      <c r="JHU34" s="79"/>
      <c r="JHV34" s="79"/>
      <c r="JHW34" s="79"/>
      <c r="JHX34" s="79"/>
      <c r="JHY34" s="79"/>
      <c r="JHZ34" s="79"/>
      <c r="JIA34" s="79"/>
      <c r="JIB34" s="79"/>
      <c r="JIC34" s="79"/>
      <c r="JID34" s="79"/>
      <c r="JIE34" s="79"/>
      <c r="JIF34" s="79"/>
      <c r="JIG34" s="79"/>
      <c r="JIH34" s="79"/>
      <c r="JII34" s="79"/>
      <c r="JIJ34" s="79"/>
      <c r="JIK34" s="79"/>
      <c r="JIL34" s="79"/>
      <c r="JIM34" s="79"/>
      <c r="JIN34" s="79"/>
      <c r="JIO34" s="79"/>
      <c r="JIP34" s="79"/>
      <c r="JIQ34" s="79"/>
      <c r="JIR34" s="79"/>
      <c r="JIS34" s="79"/>
      <c r="JIT34" s="79"/>
      <c r="JIU34" s="79"/>
      <c r="JIV34" s="79"/>
      <c r="JIW34" s="79"/>
      <c r="JIX34" s="79"/>
      <c r="JIY34" s="79"/>
      <c r="JIZ34" s="79"/>
      <c r="JJA34" s="79"/>
      <c r="JJB34" s="79"/>
      <c r="JJC34" s="79"/>
      <c r="JJD34" s="79"/>
      <c r="JJE34" s="79"/>
      <c r="JJF34" s="79"/>
      <c r="JJG34" s="79"/>
      <c r="JJH34" s="79"/>
      <c r="JJI34" s="79"/>
      <c r="JJJ34" s="79"/>
      <c r="JJK34" s="79"/>
      <c r="JJL34" s="79"/>
      <c r="JJM34" s="79"/>
      <c r="JJN34" s="79"/>
      <c r="JJO34" s="79"/>
      <c r="JJP34" s="79"/>
      <c r="JJQ34" s="79"/>
      <c r="JJR34" s="79"/>
      <c r="JJS34" s="79"/>
      <c r="JJT34" s="79"/>
      <c r="JJU34" s="79"/>
      <c r="JJV34" s="79"/>
      <c r="JJW34" s="79"/>
      <c r="JJX34" s="79"/>
      <c r="JJY34" s="79"/>
      <c r="JJZ34" s="79"/>
      <c r="JKA34" s="79"/>
      <c r="JKB34" s="79"/>
      <c r="JKC34" s="79"/>
      <c r="JKD34" s="79"/>
      <c r="JKE34" s="79"/>
      <c r="JKF34" s="79"/>
      <c r="JKG34" s="79"/>
      <c r="JKH34" s="79"/>
      <c r="JKI34" s="79"/>
      <c r="JKJ34" s="79"/>
      <c r="JKK34" s="79"/>
      <c r="JKL34" s="79"/>
      <c r="JKM34" s="79"/>
      <c r="JKN34" s="79"/>
      <c r="JKO34" s="79"/>
      <c r="JKP34" s="79"/>
      <c r="JKQ34" s="79"/>
      <c r="JKR34" s="79"/>
      <c r="JKS34" s="79"/>
      <c r="JKT34" s="79"/>
      <c r="JKU34" s="79"/>
      <c r="JKV34" s="79"/>
      <c r="JKW34" s="79"/>
      <c r="JKX34" s="79"/>
      <c r="JKY34" s="79"/>
      <c r="JKZ34" s="79"/>
      <c r="JLA34" s="79"/>
      <c r="JLB34" s="79"/>
      <c r="JLC34" s="79"/>
      <c r="JLD34" s="79"/>
      <c r="JLE34" s="79"/>
      <c r="JLF34" s="79"/>
      <c r="JLG34" s="79"/>
      <c r="JLH34" s="79"/>
      <c r="JLI34" s="79"/>
      <c r="JLJ34" s="79"/>
      <c r="JLK34" s="79"/>
      <c r="JLL34" s="79"/>
      <c r="JLM34" s="79"/>
      <c r="JLN34" s="79"/>
      <c r="JLO34" s="79"/>
      <c r="JLP34" s="79"/>
      <c r="JLQ34" s="79"/>
      <c r="JLR34" s="79"/>
      <c r="JLS34" s="79"/>
      <c r="JLT34" s="79"/>
      <c r="JLU34" s="79"/>
      <c r="JLV34" s="79"/>
      <c r="JLW34" s="79"/>
      <c r="JLX34" s="79"/>
      <c r="JLY34" s="79"/>
      <c r="JLZ34" s="79"/>
      <c r="JMA34" s="79"/>
      <c r="JMB34" s="79"/>
      <c r="JMC34" s="79"/>
      <c r="JMD34" s="79"/>
      <c r="JME34" s="79"/>
      <c r="JMF34" s="79"/>
      <c r="JMG34" s="79"/>
      <c r="JMH34" s="79"/>
      <c r="JMI34" s="79"/>
      <c r="JMJ34" s="79"/>
      <c r="JMK34" s="79"/>
      <c r="JML34" s="79"/>
      <c r="JMM34" s="79"/>
      <c r="JMN34" s="79"/>
      <c r="JMO34" s="79"/>
      <c r="JMP34" s="79"/>
      <c r="JMQ34" s="79"/>
      <c r="JMR34" s="79"/>
      <c r="JMS34" s="79"/>
      <c r="JMT34" s="79"/>
      <c r="JMU34" s="79"/>
      <c r="JMV34" s="79"/>
      <c r="JMW34" s="79"/>
      <c r="JMX34" s="79"/>
      <c r="JMY34" s="79"/>
      <c r="JMZ34" s="79"/>
      <c r="JNA34" s="79"/>
      <c r="JNB34" s="79"/>
      <c r="JNC34" s="79"/>
      <c r="JND34" s="79"/>
      <c r="JNE34" s="79"/>
      <c r="JNF34" s="79"/>
      <c r="JNG34" s="79"/>
      <c r="JNH34" s="79"/>
      <c r="JNI34" s="79"/>
      <c r="JNJ34" s="79"/>
      <c r="JNK34" s="79"/>
      <c r="JNL34" s="79"/>
      <c r="JNM34" s="79"/>
      <c r="JNN34" s="79"/>
      <c r="JNO34" s="79"/>
      <c r="JNP34" s="79"/>
      <c r="JNQ34" s="79"/>
      <c r="JNR34" s="79"/>
      <c r="JNS34" s="79"/>
      <c r="JNT34" s="79"/>
      <c r="JNU34" s="79"/>
      <c r="JNV34" s="79"/>
      <c r="JNW34" s="79"/>
      <c r="JNX34" s="79"/>
      <c r="JNY34" s="79"/>
      <c r="JNZ34" s="79"/>
      <c r="JOA34" s="79"/>
      <c r="JOB34" s="79"/>
      <c r="JOC34" s="79"/>
      <c r="JOD34" s="79"/>
      <c r="JOE34" s="79"/>
      <c r="JOF34" s="79"/>
      <c r="JOG34" s="79"/>
      <c r="JOH34" s="79"/>
      <c r="JOI34" s="79"/>
      <c r="JOJ34" s="79"/>
      <c r="JOK34" s="79"/>
      <c r="JOL34" s="79"/>
      <c r="JOM34" s="79"/>
      <c r="JON34" s="79"/>
      <c r="JOO34" s="79"/>
      <c r="JOP34" s="79"/>
      <c r="JOQ34" s="79"/>
      <c r="JOR34" s="79"/>
      <c r="JOS34" s="79"/>
      <c r="JOT34" s="79"/>
      <c r="JOU34" s="79"/>
      <c r="JOV34" s="79"/>
      <c r="JOW34" s="79"/>
      <c r="JOX34" s="79"/>
      <c r="JOY34" s="79"/>
      <c r="JOZ34" s="79"/>
      <c r="JPA34" s="79"/>
      <c r="JPB34" s="79"/>
      <c r="JPC34" s="79"/>
      <c r="JPD34" s="79"/>
      <c r="JPE34" s="79"/>
      <c r="JPF34" s="79"/>
      <c r="JPG34" s="79"/>
      <c r="JPH34" s="79"/>
      <c r="JPI34" s="79"/>
      <c r="JPJ34" s="79"/>
      <c r="JPK34" s="79"/>
      <c r="JPL34" s="79"/>
      <c r="JPM34" s="79"/>
      <c r="JPN34" s="79"/>
      <c r="JPO34" s="79"/>
      <c r="JPP34" s="79"/>
      <c r="JPQ34" s="79"/>
      <c r="JPR34" s="79"/>
      <c r="JPS34" s="79"/>
      <c r="JPT34" s="79"/>
      <c r="JPU34" s="79"/>
      <c r="JPV34" s="79"/>
      <c r="JPW34" s="79"/>
      <c r="JPX34" s="79"/>
      <c r="JPY34" s="79"/>
      <c r="JPZ34" s="79"/>
      <c r="JQA34" s="79"/>
      <c r="JQB34" s="79"/>
      <c r="JQC34" s="79"/>
      <c r="JQD34" s="79"/>
      <c r="JQE34" s="79"/>
      <c r="JQF34" s="79"/>
      <c r="JQG34" s="79"/>
      <c r="JQH34" s="79"/>
      <c r="JQI34" s="79"/>
      <c r="JQJ34" s="79"/>
      <c r="JQK34" s="79"/>
      <c r="JQL34" s="79"/>
      <c r="JQM34" s="79"/>
      <c r="JQN34" s="79"/>
      <c r="JQO34" s="79"/>
      <c r="JQP34" s="79"/>
      <c r="JQQ34" s="79"/>
      <c r="JQR34" s="79"/>
      <c r="JQS34" s="79"/>
      <c r="JQT34" s="79"/>
      <c r="JQU34" s="79"/>
      <c r="JQV34" s="79"/>
      <c r="JQW34" s="79"/>
      <c r="JQX34" s="79"/>
      <c r="JQY34" s="79"/>
      <c r="JQZ34" s="79"/>
      <c r="JRA34" s="79"/>
      <c r="JRB34" s="79"/>
      <c r="JRC34" s="79"/>
      <c r="JRD34" s="79"/>
      <c r="JRE34" s="79"/>
      <c r="JRF34" s="79"/>
      <c r="JRG34" s="79"/>
      <c r="JRH34" s="79"/>
      <c r="JRI34" s="79"/>
      <c r="JRJ34" s="79"/>
      <c r="JRK34" s="79"/>
      <c r="JRL34" s="79"/>
      <c r="JRM34" s="79"/>
      <c r="JRN34" s="79"/>
      <c r="JRO34" s="79"/>
      <c r="JRP34" s="79"/>
      <c r="JRQ34" s="79"/>
      <c r="JRR34" s="79"/>
      <c r="JRS34" s="79"/>
      <c r="JRT34" s="79"/>
      <c r="JRU34" s="79"/>
      <c r="JRV34" s="79"/>
      <c r="JRW34" s="79"/>
      <c r="JRX34" s="79"/>
      <c r="JRY34" s="79"/>
      <c r="JRZ34" s="79"/>
      <c r="JSA34" s="79"/>
      <c r="JSB34" s="79"/>
      <c r="JSC34" s="79"/>
      <c r="JSD34" s="79"/>
      <c r="JSE34" s="79"/>
      <c r="JSF34" s="79"/>
      <c r="JSG34" s="79"/>
      <c r="JSH34" s="79"/>
      <c r="JSI34" s="79"/>
      <c r="JSJ34" s="79"/>
      <c r="JSK34" s="79"/>
      <c r="JSL34" s="79"/>
      <c r="JSM34" s="79"/>
      <c r="JSN34" s="79"/>
      <c r="JSO34" s="79"/>
      <c r="JSP34" s="79"/>
      <c r="JSQ34" s="79"/>
      <c r="JSR34" s="79"/>
      <c r="JSS34" s="79"/>
      <c r="JST34" s="79"/>
      <c r="JSU34" s="79"/>
      <c r="JSV34" s="79"/>
      <c r="JSW34" s="79"/>
      <c r="JSX34" s="79"/>
      <c r="JSY34" s="79"/>
      <c r="JSZ34" s="79"/>
      <c r="JTA34" s="79"/>
      <c r="JTB34" s="79"/>
      <c r="JTC34" s="79"/>
      <c r="JTD34" s="79"/>
      <c r="JTE34" s="79"/>
      <c r="JTF34" s="79"/>
      <c r="JTG34" s="79"/>
      <c r="JTH34" s="79"/>
      <c r="JTI34" s="79"/>
      <c r="JTJ34" s="79"/>
      <c r="JTK34" s="79"/>
      <c r="JTL34" s="79"/>
      <c r="JTM34" s="79"/>
      <c r="JTN34" s="79"/>
      <c r="JTO34" s="79"/>
      <c r="JTP34" s="79"/>
      <c r="JTQ34" s="79"/>
      <c r="JTR34" s="79"/>
      <c r="JTS34" s="79"/>
      <c r="JTT34" s="79"/>
      <c r="JTU34" s="79"/>
      <c r="JTV34" s="79"/>
      <c r="JTW34" s="79"/>
      <c r="JTX34" s="79"/>
      <c r="JTY34" s="79"/>
      <c r="JTZ34" s="79"/>
      <c r="JUA34" s="79"/>
      <c r="JUB34" s="79"/>
      <c r="JUC34" s="79"/>
      <c r="JUD34" s="79"/>
      <c r="JUE34" s="79"/>
      <c r="JUF34" s="79"/>
      <c r="JUG34" s="79"/>
      <c r="JUH34" s="79"/>
      <c r="JUI34" s="79"/>
      <c r="JUJ34" s="79"/>
      <c r="JUK34" s="79"/>
      <c r="JUL34" s="79"/>
      <c r="JUM34" s="79"/>
      <c r="JUN34" s="79"/>
      <c r="JUO34" s="79"/>
      <c r="JUP34" s="79"/>
      <c r="JUQ34" s="79"/>
      <c r="JUR34" s="79"/>
      <c r="JUS34" s="79"/>
      <c r="JUT34" s="79"/>
      <c r="JUU34" s="79"/>
      <c r="JUV34" s="79"/>
      <c r="JUW34" s="79"/>
      <c r="JUX34" s="79"/>
      <c r="JUY34" s="79"/>
      <c r="JUZ34" s="79"/>
      <c r="JVA34" s="79"/>
      <c r="JVB34" s="79"/>
      <c r="JVC34" s="79"/>
      <c r="JVD34" s="79"/>
      <c r="JVE34" s="79"/>
      <c r="JVF34" s="79"/>
      <c r="JVG34" s="79"/>
      <c r="JVH34" s="79"/>
      <c r="JVI34" s="79"/>
      <c r="JVJ34" s="79"/>
      <c r="JVK34" s="79"/>
      <c r="JVL34" s="79"/>
      <c r="JVM34" s="79"/>
      <c r="JVN34" s="79"/>
      <c r="JVO34" s="79"/>
      <c r="JVP34" s="79"/>
      <c r="JVQ34" s="79"/>
      <c r="JVR34" s="79"/>
      <c r="JVS34" s="79"/>
      <c r="JVT34" s="79"/>
      <c r="JVU34" s="79"/>
      <c r="JVV34" s="79"/>
      <c r="JVW34" s="79"/>
      <c r="JVX34" s="79"/>
      <c r="JVY34" s="79"/>
      <c r="JVZ34" s="79"/>
      <c r="JWA34" s="79"/>
      <c r="JWB34" s="79"/>
      <c r="JWC34" s="79"/>
      <c r="JWD34" s="79"/>
      <c r="JWE34" s="79"/>
      <c r="JWF34" s="79"/>
      <c r="JWG34" s="79"/>
      <c r="JWH34" s="79"/>
      <c r="JWI34" s="79"/>
      <c r="JWJ34" s="79"/>
      <c r="JWK34" s="79"/>
      <c r="JWL34" s="79"/>
      <c r="JWM34" s="79"/>
      <c r="JWN34" s="79"/>
      <c r="JWO34" s="79"/>
      <c r="JWP34" s="79"/>
      <c r="JWQ34" s="79"/>
      <c r="JWR34" s="79"/>
      <c r="JWS34" s="79"/>
      <c r="JWT34" s="79"/>
      <c r="JWU34" s="79"/>
      <c r="JWV34" s="79"/>
      <c r="JWW34" s="79"/>
      <c r="JWX34" s="79"/>
      <c r="JWY34" s="79"/>
      <c r="JWZ34" s="79"/>
      <c r="JXA34" s="79"/>
      <c r="JXB34" s="79"/>
      <c r="JXC34" s="79"/>
      <c r="JXD34" s="79"/>
      <c r="JXE34" s="79"/>
      <c r="JXF34" s="79"/>
      <c r="JXG34" s="79"/>
      <c r="JXH34" s="79"/>
      <c r="JXI34" s="79"/>
      <c r="JXJ34" s="79"/>
      <c r="JXK34" s="79"/>
      <c r="JXL34" s="79"/>
      <c r="JXM34" s="79"/>
      <c r="JXN34" s="79"/>
      <c r="JXO34" s="79"/>
      <c r="JXP34" s="79"/>
      <c r="JXQ34" s="79"/>
      <c r="JXR34" s="79"/>
      <c r="JXS34" s="79"/>
      <c r="JXT34" s="79"/>
      <c r="JXU34" s="79"/>
      <c r="JXV34" s="79"/>
      <c r="JXW34" s="79"/>
      <c r="JXX34" s="79"/>
      <c r="JXY34" s="79"/>
      <c r="JXZ34" s="79"/>
      <c r="JYA34" s="79"/>
      <c r="JYB34" s="79"/>
      <c r="JYC34" s="79"/>
      <c r="JYD34" s="79"/>
      <c r="JYE34" s="79"/>
      <c r="JYF34" s="79"/>
      <c r="JYG34" s="79"/>
      <c r="JYH34" s="79"/>
      <c r="JYI34" s="79"/>
      <c r="JYJ34" s="79"/>
      <c r="JYK34" s="79"/>
      <c r="JYL34" s="79"/>
      <c r="JYM34" s="79"/>
      <c r="JYN34" s="79"/>
      <c r="JYO34" s="79"/>
      <c r="JYP34" s="79"/>
      <c r="JYQ34" s="79"/>
      <c r="JYR34" s="79"/>
      <c r="JYS34" s="79"/>
      <c r="JYT34" s="79"/>
      <c r="JYU34" s="79"/>
      <c r="JYV34" s="79"/>
      <c r="JYW34" s="79"/>
      <c r="JYX34" s="79"/>
      <c r="JYY34" s="79"/>
      <c r="JYZ34" s="79"/>
      <c r="JZA34" s="79"/>
      <c r="JZB34" s="79"/>
      <c r="JZC34" s="79"/>
      <c r="JZD34" s="79"/>
      <c r="JZE34" s="79"/>
      <c r="JZF34" s="79"/>
      <c r="JZG34" s="79"/>
      <c r="JZH34" s="79"/>
      <c r="JZI34" s="79"/>
      <c r="JZJ34" s="79"/>
      <c r="JZK34" s="79"/>
      <c r="JZL34" s="79"/>
      <c r="JZM34" s="79"/>
      <c r="JZN34" s="79"/>
      <c r="JZO34" s="79"/>
      <c r="JZP34" s="79"/>
      <c r="JZQ34" s="79"/>
      <c r="JZR34" s="79"/>
      <c r="JZS34" s="79"/>
      <c r="JZT34" s="79"/>
      <c r="JZU34" s="79"/>
      <c r="JZV34" s="79"/>
      <c r="JZW34" s="79"/>
      <c r="JZX34" s="79"/>
      <c r="JZY34" s="79"/>
      <c r="JZZ34" s="79"/>
      <c r="KAA34" s="79"/>
      <c r="KAB34" s="79"/>
      <c r="KAC34" s="79"/>
      <c r="KAD34" s="79"/>
      <c r="KAE34" s="79"/>
      <c r="KAF34" s="79"/>
      <c r="KAG34" s="79"/>
      <c r="KAH34" s="79"/>
      <c r="KAI34" s="79"/>
      <c r="KAJ34" s="79"/>
      <c r="KAK34" s="79"/>
      <c r="KAL34" s="79"/>
      <c r="KAM34" s="79"/>
      <c r="KAN34" s="79"/>
      <c r="KAO34" s="79"/>
      <c r="KAP34" s="79"/>
      <c r="KAQ34" s="79"/>
      <c r="KAR34" s="79"/>
      <c r="KAS34" s="79"/>
      <c r="KAT34" s="79"/>
      <c r="KAU34" s="79"/>
      <c r="KAV34" s="79"/>
      <c r="KAW34" s="79"/>
      <c r="KAX34" s="79"/>
      <c r="KAY34" s="79"/>
      <c r="KAZ34" s="79"/>
      <c r="KBA34" s="79"/>
      <c r="KBB34" s="79"/>
      <c r="KBC34" s="79"/>
      <c r="KBD34" s="79"/>
      <c r="KBE34" s="79"/>
      <c r="KBF34" s="79"/>
      <c r="KBG34" s="79"/>
      <c r="KBH34" s="79"/>
      <c r="KBI34" s="79"/>
      <c r="KBJ34" s="79"/>
      <c r="KBK34" s="79"/>
      <c r="KBL34" s="79"/>
      <c r="KBM34" s="79"/>
      <c r="KBN34" s="79"/>
      <c r="KBO34" s="79"/>
      <c r="KBP34" s="79"/>
      <c r="KBQ34" s="79"/>
      <c r="KBR34" s="79"/>
      <c r="KBS34" s="79"/>
      <c r="KBT34" s="79"/>
      <c r="KBU34" s="79"/>
      <c r="KBV34" s="79"/>
      <c r="KBW34" s="79"/>
      <c r="KBX34" s="79"/>
      <c r="KBY34" s="79"/>
      <c r="KBZ34" s="79"/>
      <c r="KCA34" s="79"/>
      <c r="KCB34" s="79"/>
      <c r="KCC34" s="79"/>
      <c r="KCD34" s="79"/>
      <c r="KCE34" s="79"/>
      <c r="KCF34" s="79"/>
      <c r="KCG34" s="79"/>
      <c r="KCH34" s="79"/>
      <c r="KCI34" s="79"/>
      <c r="KCJ34" s="79"/>
      <c r="KCK34" s="79"/>
      <c r="KCL34" s="79"/>
      <c r="KCM34" s="79"/>
      <c r="KCN34" s="79"/>
      <c r="KCO34" s="79"/>
      <c r="KCP34" s="79"/>
      <c r="KCQ34" s="79"/>
      <c r="KCR34" s="79"/>
      <c r="KCS34" s="79"/>
      <c r="KCT34" s="79"/>
      <c r="KCU34" s="79"/>
      <c r="KCV34" s="79"/>
      <c r="KCW34" s="79"/>
      <c r="KCX34" s="79"/>
      <c r="KCY34" s="79"/>
      <c r="KCZ34" s="79"/>
      <c r="KDA34" s="79"/>
      <c r="KDB34" s="79"/>
      <c r="KDC34" s="79"/>
      <c r="KDD34" s="79"/>
      <c r="KDE34" s="79"/>
      <c r="KDF34" s="79"/>
      <c r="KDG34" s="79"/>
      <c r="KDH34" s="79"/>
      <c r="KDI34" s="79"/>
      <c r="KDJ34" s="79"/>
      <c r="KDK34" s="79"/>
      <c r="KDL34" s="79"/>
      <c r="KDM34" s="79"/>
      <c r="KDN34" s="79"/>
      <c r="KDO34" s="79"/>
      <c r="KDP34" s="79"/>
      <c r="KDQ34" s="79"/>
      <c r="KDR34" s="79"/>
      <c r="KDS34" s="79"/>
      <c r="KDT34" s="79"/>
      <c r="KDU34" s="79"/>
      <c r="KDV34" s="79"/>
      <c r="KDW34" s="79"/>
      <c r="KDX34" s="79"/>
      <c r="KDY34" s="79"/>
      <c r="KDZ34" s="79"/>
      <c r="KEA34" s="79"/>
      <c r="KEB34" s="79"/>
      <c r="KEC34" s="79"/>
      <c r="KED34" s="79"/>
      <c r="KEE34" s="79"/>
      <c r="KEF34" s="79"/>
      <c r="KEG34" s="79"/>
      <c r="KEH34" s="79"/>
      <c r="KEI34" s="79"/>
      <c r="KEJ34" s="79"/>
      <c r="KEK34" s="79"/>
      <c r="KEL34" s="79"/>
      <c r="KEM34" s="79"/>
      <c r="KEN34" s="79"/>
      <c r="KEO34" s="79"/>
      <c r="KEP34" s="79"/>
      <c r="KEQ34" s="79"/>
      <c r="KER34" s="79"/>
      <c r="KES34" s="79"/>
      <c r="KET34" s="79"/>
      <c r="KEU34" s="79"/>
      <c r="KEV34" s="79"/>
      <c r="KEW34" s="79"/>
      <c r="KEX34" s="79"/>
      <c r="KEY34" s="79"/>
      <c r="KEZ34" s="79"/>
      <c r="KFA34" s="79"/>
      <c r="KFB34" s="79"/>
      <c r="KFC34" s="79"/>
      <c r="KFD34" s="79"/>
      <c r="KFE34" s="79"/>
      <c r="KFF34" s="79"/>
      <c r="KFG34" s="79"/>
      <c r="KFH34" s="79"/>
      <c r="KFI34" s="79"/>
      <c r="KFJ34" s="79"/>
      <c r="KFK34" s="79"/>
      <c r="KFL34" s="79"/>
      <c r="KFM34" s="79"/>
      <c r="KFN34" s="79"/>
      <c r="KFO34" s="79"/>
      <c r="KFP34" s="79"/>
      <c r="KFQ34" s="79"/>
      <c r="KFR34" s="79"/>
      <c r="KFS34" s="79"/>
      <c r="KFT34" s="79"/>
      <c r="KFU34" s="79"/>
      <c r="KFV34" s="79"/>
      <c r="KFW34" s="79"/>
      <c r="KFX34" s="79"/>
      <c r="KFY34" s="79"/>
      <c r="KFZ34" s="79"/>
      <c r="KGA34" s="79"/>
      <c r="KGB34" s="79"/>
      <c r="KGC34" s="79"/>
      <c r="KGD34" s="79"/>
      <c r="KGE34" s="79"/>
      <c r="KGF34" s="79"/>
      <c r="KGG34" s="79"/>
      <c r="KGH34" s="79"/>
      <c r="KGI34" s="79"/>
      <c r="KGJ34" s="79"/>
      <c r="KGK34" s="79"/>
      <c r="KGL34" s="79"/>
      <c r="KGM34" s="79"/>
      <c r="KGN34" s="79"/>
      <c r="KGO34" s="79"/>
      <c r="KGP34" s="79"/>
      <c r="KGQ34" s="79"/>
      <c r="KGR34" s="79"/>
      <c r="KGS34" s="79"/>
      <c r="KGT34" s="79"/>
      <c r="KGU34" s="79"/>
      <c r="KGV34" s="79"/>
      <c r="KGW34" s="79"/>
      <c r="KGX34" s="79"/>
      <c r="KGY34" s="79"/>
      <c r="KGZ34" s="79"/>
      <c r="KHA34" s="79"/>
      <c r="KHB34" s="79"/>
      <c r="KHC34" s="79"/>
      <c r="KHD34" s="79"/>
      <c r="KHE34" s="79"/>
      <c r="KHF34" s="79"/>
      <c r="KHG34" s="79"/>
      <c r="KHH34" s="79"/>
      <c r="KHI34" s="79"/>
      <c r="KHJ34" s="79"/>
      <c r="KHK34" s="79"/>
      <c r="KHL34" s="79"/>
      <c r="KHM34" s="79"/>
      <c r="KHN34" s="79"/>
      <c r="KHO34" s="79"/>
      <c r="KHP34" s="79"/>
      <c r="KHQ34" s="79"/>
      <c r="KHR34" s="79"/>
      <c r="KHS34" s="79"/>
      <c r="KHT34" s="79"/>
      <c r="KHU34" s="79"/>
      <c r="KHV34" s="79"/>
      <c r="KHW34" s="79"/>
      <c r="KHX34" s="79"/>
      <c r="KHY34" s="79"/>
      <c r="KHZ34" s="79"/>
      <c r="KIA34" s="79"/>
      <c r="KIB34" s="79"/>
      <c r="KIC34" s="79"/>
      <c r="KID34" s="79"/>
      <c r="KIE34" s="79"/>
      <c r="KIF34" s="79"/>
      <c r="KIG34" s="79"/>
      <c r="KIH34" s="79"/>
      <c r="KII34" s="79"/>
      <c r="KIJ34" s="79"/>
      <c r="KIK34" s="79"/>
      <c r="KIL34" s="79"/>
      <c r="KIM34" s="79"/>
      <c r="KIN34" s="79"/>
      <c r="KIO34" s="79"/>
      <c r="KIP34" s="79"/>
      <c r="KIQ34" s="79"/>
      <c r="KIR34" s="79"/>
      <c r="KIS34" s="79"/>
      <c r="KIT34" s="79"/>
      <c r="KIU34" s="79"/>
      <c r="KIV34" s="79"/>
      <c r="KIW34" s="79"/>
      <c r="KIX34" s="79"/>
      <c r="KIY34" s="79"/>
      <c r="KIZ34" s="79"/>
      <c r="KJA34" s="79"/>
      <c r="KJB34" s="79"/>
      <c r="KJC34" s="79"/>
      <c r="KJD34" s="79"/>
      <c r="KJE34" s="79"/>
      <c r="KJF34" s="79"/>
      <c r="KJG34" s="79"/>
      <c r="KJH34" s="79"/>
      <c r="KJI34" s="79"/>
      <c r="KJJ34" s="79"/>
      <c r="KJK34" s="79"/>
      <c r="KJL34" s="79"/>
      <c r="KJM34" s="79"/>
      <c r="KJN34" s="79"/>
      <c r="KJO34" s="79"/>
      <c r="KJP34" s="79"/>
      <c r="KJQ34" s="79"/>
      <c r="KJR34" s="79"/>
      <c r="KJS34" s="79"/>
      <c r="KJT34" s="79"/>
      <c r="KJU34" s="79"/>
      <c r="KJV34" s="79"/>
      <c r="KJW34" s="79"/>
      <c r="KJX34" s="79"/>
      <c r="KJY34" s="79"/>
      <c r="KJZ34" s="79"/>
      <c r="KKA34" s="79"/>
      <c r="KKB34" s="79"/>
      <c r="KKC34" s="79"/>
      <c r="KKD34" s="79"/>
      <c r="KKE34" s="79"/>
      <c r="KKF34" s="79"/>
      <c r="KKG34" s="79"/>
      <c r="KKH34" s="79"/>
      <c r="KKI34" s="79"/>
      <c r="KKJ34" s="79"/>
      <c r="KKK34" s="79"/>
      <c r="KKL34" s="79"/>
      <c r="KKM34" s="79"/>
      <c r="KKN34" s="79"/>
      <c r="KKO34" s="79"/>
      <c r="KKP34" s="79"/>
      <c r="KKQ34" s="79"/>
      <c r="KKR34" s="79"/>
      <c r="KKS34" s="79"/>
      <c r="KKT34" s="79"/>
      <c r="KKU34" s="79"/>
      <c r="KKV34" s="79"/>
      <c r="KKW34" s="79"/>
      <c r="KKX34" s="79"/>
      <c r="KKY34" s="79"/>
      <c r="KKZ34" s="79"/>
      <c r="KLA34" s="79"/>
      <c r="KLB34" s="79"/>
      <c r="KLC34" s="79"/>
      <c r="KLD34" s="79"/>
      <c r="KLE34" s="79"/>
      <c r="KLF34" s="79"/>
      <c r="KLG34" s="79"/>
      <c r="KLH34" s="79"/>
      <c r="KLI34" s="79"/>
      <c r="KLJ34" s="79"/>
      <c r="KLK34" s="79"/>
      <c r="KLL34" s="79"/>
      <c r="KLM34" s="79"/>
      <c r="KLN34" s="79"/>
      <c r="KLO34" s="79"/>
      <c r="KLP34" s="79"/>
      <c r="KLQ34" s="79"/>
      <c r="KLR34" s="79"/>
      <c r="KLS34" s="79"/>
      <c r="KLT34" s="79"/>
      <c r="KLU34" s="79"/>
      <c r="KLV34" s="79"/>
      <c r="KLW34" s="79"/>
      <c r="KLX34" s="79"/>
      <c r="KLY34" s="79"/>
      <c r="KLZ34" s="79"/>
      <c r="KMA34" s="79"/>
      <c r="KMB34" s="79"/>
      <c r="KMC34" s="79"/>
      <c r="KMD34" s="79"/>
      <c r="KME34" s="79"/>
      <c r="KMF34" s="79"/>
      <c r="KMG34" s="79"/>
      <c r="KMH34" s="79"/>
      <c r="KMI34" s="79"/>
      <c r="KMJ34" s="79"/>
      <c r="KMK34" s="79"/>
      <c r="KML34" s="79"/>
      <c r="KMM34" s="79"/>
      <c r="KMN34" s="79"/>
      <c r="KMO34" s="79"/>
      <c r="KMP34" s="79"/>
      <c r="KMQ34" s="79"/>
      <c r="KMR34" s="79"/>
      <c r="KMS34" s="79"/>
      <c r="KMT34" s="79"/>
      <c r="KMU34" s="79"/>
      <c r="KMV34" s="79"/>
      <c r="KMW34" s="79"/>
      <c r="KMX34" s="79"/>
      <c r="KMY34" s="79"/>
      <c r="KMZ34" s="79"/>
      <c r="KNA34" s="79"/>
      <c r="KNB34" s="79"/>
      <c r="KNC34" s="79"/>
      <c r="KND34" s="79"/>
      <c r="KNE34" s="79"/>
      <c r="KNF34" s="79"/>
      <c r="KNG34" s="79"/>
      <c r="KNH34" s="79"/>
      <c r="KNI34" s="79"/>
      <c r="KNJ34" s="79"/>
      <c r="KNK34" s="79"/>
      <c r="KNL34" s="79"/>
      <c r="KNM34" s="79"/>
      <c r="KNN34" s="79"/>
      <c r="KNO34" s="79"/>
      <c r="KNP34" s="79"/>
      <c r="KNQ34" s="79"/>
      <c r="KNR34" s="79"/>
      <c r="KNS34" s="79"/>
      <c r="KNT34" s="79"/>
      <c r="KNU34" s="79"/>
      <c r="KNV34" s="79"/>
      <c r="KNW34" s="79"/>
      <c r="KNX34" s="79"/>
      <c r="KNY34" s="79"/>
      <c r="KNZ34" s="79"/>
      <c r="KOA34" s="79"/>
      <c r="KOB34" s="79"/>
      <c r="KOC34" s="79"/>
      <c r="KOD34" s="79"/>
      <c r="KOE34" s="79"/>
      <c r="KOF34" s="79"/>
      <c r="KOG34" s="79"/>
      <c r="KOH34" s="79"/>
      <c r="KOI34" s="79"/>
      <c r="KOJ34" s="79"/>
      <c r="KOK34" s="79"/>
      <c r="KOL34" s="79"/>
      <c r="KOM34" s="79"/>
      <c r="KON34" s="79"/>
      <c r="KOO34" s="79"/>
      <c r="KOP34" s="79"/>
      <c r="KOQ34" s="79"/>
      <c r="KOR34" s="79"/>
      <c r="KOS34" s="79"/>
      <c r="KOT34" s="79"/>
      <c r="KOU34" s="79"/>
      <c r="KOV34" s="79"/>
      <c r="KOW34" s="79"/>
      <c r="KOX34" s="79"/>
      <c r="KOY34" s="79"/>
      <c r="KOZ34" s="79"/>
      <c r="KPA34" s="79"/>
      <c r="KPB34" s="79"/>
      <c r="KPC34" s="79"/>
      <c r="KPD34" s="79"/>
      <c r="KPE34" s="79"/>
      <c r="KPF34" s="79"/>
      <c r="KPG34" s="79"/>
      <c r="KPH34" s="79"/>
      <c r="KPI34" s="79"/>
      <c r="KPJ34" s="79"/>
      <c r="KPK34" s="79"/>
      <c r="KPL34" s="79"/>
      <c r="KPM34" s="79"/>
      <c r="KPN34" s="79"/>
      <c r="KPO34" s="79"/>
      <c r="KPP34" s="79"/>
      <c r="KPQ34" s="79"/>
      <c r="KPR34" s="79"/>
      <c r="KPS34" s="79"/>
      <c r="KPT34" s="79"/>
      <c r="KPU34" s="79"/>
      <c r="KPV34" s="79"/>
      <c r="KPW34" s="79"/>
      <c r="KPX34" s="79"/>
      <c r="KPY34" s="79"/>
      <c r="KPZ34" s="79"/>
      <c r="KQA34" s="79"/>
      <c r="KQB34" s="79"/>
      <c r="KQC34" s="79"/>
      <c r="KQD34" s="79"/>
      <c r="KQE34" s="79"/>
      <c r="KQF34" s="79"/>
      <c r="KQG34" s="79"/>
      <c r="KQH34" s="79"/>
      <c r="KQI34" s="79"/>
      <c r="KQJ34" s="79"/>
      <c r="KQK34" s="79"/>
      <c r="KQL34" s="79"/>
      <c r="KQM34" s="79"/>
      <c r="KQN34" s="79"/>
      <c r="KQO34" s="79"/>
      <c r="KQP34" s="79"/>
      <c r="KQQ34" s="79"/>
      <c r="KQR34" s="79"/>
      <c r="KQS34" s="79"/>
      <c r="KQT34" s="79"/>
      <c r="KQU34" s="79"/>
      <c r="KQV34" s="79"/>
      <c r="KQW34" s="79"/>
      <c r="KQX34" s="79"/>
      <c r="KQY34" s="79"/>
      <c r="KQZ34" s="79"/>
      <c r="KRA34" s="79"/>
      <c r="KRB34" s="79"/>
      <c r="KRC34" s="79"/>
      <c r="KRD34" s="79"/>
      <c r="KRE34" s="79"/>
      <c r="KRF34" s="79"/>
      <c r="KRG34" s="79"/>
      <c r="KRH34" s="79"/>
      <c r="KRI34" s="79"/>
      <c r="KRJ34" s="79"/>
      <c r="KRK34" s="79"/>
      <c r="KRL34" s="79"/>
      <c r="KRM34" s="79"/>
      <c r="KRN34" s="79"/>
      <c r="KRO34" s="79"/>
      <c r="KRP34" s="79"/>
      <c r="KRQ34" s="79"/>
      <c r="KRR34" s="79"/>
      <c r="KRS34" s="79"/>
      <c r="KRT34" s="79"/>
      <c r="KRU34" s="79"/>
      <c r="KRV34" s="79"/>
      <c r="KRW34" s="79"/>
      <c r="KRX34" s="79"/>
      <c r="KRY34" s="79"/>
      <c r="KRZ34" s="79"/>
      <c r="KSA34" s="79"/>
      <c r="KSB34" s="79"/>
      <c r="KSC34" s="79"/>
      <c r="KSD34" s="79"/>
      <c r="KSE34" s="79"/>
      <c r="KSF34" s="79"/>
      <c r="KSG34" s="79"/>
      <c r="KSH34" s="79"/>
      <c r="KSI34" s="79"/>
      <c r="KSJ34" s="79"/>
      <c r="KSK34" s="79"/>
      <c r="KSL34" s="79"/>
      <c r="KSM34" s="79"/>
      <c r="KSN34" s="79"/>
      <c r="KSO34" s="79"/>
      <c r="KSP34" s="79"/>
      <c r="KSQ34" s="79"/>
      <c r="KSR34" s="79"/>
      <c r="KSS34" s="79"/>
      <c r="KST34" s="79"/>
      <c r="KSU34" s="79"/>
      <c r="KSV34" s="79"/>
      <c r="KSW34" s="79"/>
      <c r="KSX34" s="79"/>
      <c r="KSY34" s="79"/>
      <c r="KSZ34" s="79"/>
      <c r="KTA34" s="79"/>
      <c r="KTB34" s="79"/>
      <c r="KTC34" s="79"/>
      <c r="KTD34" s="79"/>
      <c r="KTE34" s="79"/>
      <c r="KTF34" s="79"/>
      <c r="KTG34" s="79"/>
      <c r="KTH34" s="79"/>
      <c r="KTI34" s="79"/>
      <c r="KTJ34" s="79"/>
      <c r="KTK34" s="79"/>
      <c r="KTL34" s="79"/>
      <c r="KTM34" s="79"/>
      <c r="KTN34" s="79"/>
      <c r="KTO34" s="79"/>
      <c r="KTP34" s="79"/>
      <c r="KTQ34" s="79"/>
      <c r="KTR34" s="79"/>
      <c r="KTS34" s="79"/>
      <c r="KTT34" s="79"/>
      <c r="KTU34" s="79"/>
      <c r="KTV34" s="79"/>
      <c r="KTW34" s="79"/>
      <c r="KTX34" s="79"/>
      <c r="KTY34" s="79"/>
      <c r="KTZ34" s="79"/>
      <c r="KUA34" s="79"/>
      <c r="KUB34" s="79"/>
      <c r="KUC34" s="79"/>
      <c r="KUD34" s="79"/>
      <c r="KUE34" s="79"/>
      <c r="KUF34" s="79"/>
      <c r="KUG34" s="79"/>
      <c r="KUH34" s="79"/>
      <c r="KUI34" s="79"/>
      <c r="KUJ34" s="79"/>
      <c r="KUK34" s="79"/>
      <c r="KUL34" s="79"/>
      <c r="KUM34" s="79"/>
      <c r="KUN34" s="79"/>
      <c r="KUO34" s="79"/>
      <c r="KUP34" s="79"/>
      <c r="KUQ34" s="79"/>
      <c r="KUR34" s="79"/>
      <c r="KUS34" s="79"/>
      <c r="KUT34" s="79"/>
      <c r="KUU34" s="79"/>
      <c r="KUV34" s="79"/>
      <c r="KUW34" s="79"/>
      <c r="KUX34" s="79"/>
      <c r="KUY34" s="79"/>
      <c r="KUZ34" s="79"/>
      <c r="KVA34" s="79"/>
      <c r="KVB34" s="79"/>
      <c r="KVC34" s="79"/>
      <c r="KVD34" s="79"/>
      <c r="KVE34" s="79"/>
      <c r="KVF34" s="79"/>
      <c r="KVG34" s="79"/>
      <c r="KVH34" s="79"/>
      <c r="KVI34" s="79"/>
      <c r="KVJ34" s="79"/>
      <c r="KVK34" s="79"/>
      <c r="KVL34" s="79"/>
      <c r="KVM34" s="79"/>
      <c r="KVN34" s="79"/>
      <c r="KVO34" s="79"/>
      <c r="KVP34" s="79"/>
      <c r="KVQ34" s="79"/>
      <c r="KVR34" s="79"/>
      <c r="KVS34" s="79"/>
      <c r="KVT34" s="79"/>
      <c r="KVU34" s="79"/>
      <c r="KVV34" s="79"/>
      <c r="KVW34" s="79"/>
      <c r="KVX34" s="79"/>
      <c r="KVY34" s="79"/>
      <c r="KVZ34" s="79"/>
      <c r="KWA34" s="79"/>
      <c r="KWB34" s="79"/>
      <c r="KWC34" s="79"/>
      <c r="KWD34" s="79"/>
      <c r="KWE34" s="79"/>
      <c r="KWF34" s="79"/>
      <c r="KWG34" s="79"/>
      <c r="KWH34" s="79"/>
      <c r="KWI34" s="79"/>
      <c r="KWJ34" s="79"/>
      <c r="KWK34" s="79"/>
      <c r="KWL34" s="79"/>
      <c r="KWM34" s="79"/>
      <c r="KWN34" s="79"/>
      <c r="KWO34" s="79"/>
      <c r="KWP34" s="79"/>
      <c r="KWQ34" s="79"/>
      <c r="KWR34" s="79"/>
      <c r="KWS34" s="79"/>
      <c r="KWT34" s="79"/>
      <c r="KWU34" s="79"/>
      <c r="KWV34" s="79"/>
      <c r="KWW34" s="79"/>
      <c r="KWX34" s="79"/>
      <c r="KWY34" s="79"/>
      <c r="KWZ34" s="79"/>
      <c r="KXA34" s="79"/>
      <c r="KXB34" s="79"/>
      <c r="KXC34" s="79"/>
      <c r="KXD34" s="79"/>
      <c r="KXE34" s="79"/>
      <c r="KXF34" s="79"/>
      <c r="KXG34" s="79"/>
      <c r="KXH34" s="79"/>
      <c r="KXI34" s="79"/>
      <c r="KXJ34" s="79"/>
      <c r="KXK34" s="79"/>
      <c r="KXL34" s="79"/>
      <c r="KXM34" s="79"/>
      <c r="KXN34" s="79"/>
      <c r="KXO34" s="79"/>
      <c r="KXP34" s="79"/>
      <c r="KXQ34" s="79"/>
      <c r="KXR34" s="79"/>
      <c r="KXS34" s="79"/>
      <c r="KXT34" s="79"/>
      <c r="KXU34" s="79"/>
      <c r="KXV34" s="79"/>
      <c r="KXW34" s="79"/>
      <c r="KXX34" s="79"/>
      <c r="KXY34" s="79"/>
      <c r="KXZ34" s="79"/>
      <c r="KYA34" s="79"/>
      <c r="KYB34" s="79"/>
      <c r="KYC34" s="79"/>
      <c r="KYD34" s="79"/>
      <c r="KYE34" s="79"/>
      <c r="KYF34" s="79"/>
      <c r="KYG34" s="79"/>
      <c r="KYH34" s="79"/>
      <c r="KYI34" s="79"/>
      <c r="KYJ34" s="79"/>
      <c r="KYK34" s="79"/>
      <c r="KYL34" s="79"/>
      <c r="KYM34" s="79"/>
      <c r="KYN34" s="79"/>
      <c r="KYO34" s="79"/>
      <c r="KYP34" s="79"/>
      <c r="KYQ34" s="79"/>
      <c r="KYR34" s="79"/>
      <c r="KYS34" s="79"/>
      <c r="KYT34" s="79"/>
      <c r="KYU34" s="79"/>
      <c r="KYV34" s="79"/>
      <c r="KYW34" s="79"/>
      <c r="KYX34" s="79"/>
      <c r="KYY34" s="79"/>
      <c r="KYZ34" s="79"/>
      <c r="KZA34" s="79"/>
      <c r="KZB34" s="79"/>
      <c r="KZC34" s="79"/>
      <c r="KZD34" s="79"/>
      <c r="KZE34" s="79"/>
      <c r="KZF34" s="79"/>
      <c r="KZG34" s="79"/>
      <c r="KZH34" s="79"/>
      <c r="KZI34" s="79"/>
      <c r="KZJ34" s="79"/>
      <c r="KZK34" s="79"/>
      <c r="KZL34" s="79"/>
      <c r="KZM34" s="79"/>
      <c r="KZN34" s="79"/>
      <c r="KZO34" s="79"/>
      <c r="KZP34" s="79"/>
      <c r="KZQ34" s="79"/>
      <c r="KZR34" s="79"/>
      <c r="KZS34" s="79"/>
      <c r="KZT34" s="79"/>
      <c r="KZU34" s="79"/>
      <c r="KZV34" s="79"/>
      <c r="KZW34" s="79"/>
      <c r="KZX34" s="79"/>
      <c r="KZY34" s="79"/>
      <c r="KZZ34" s="79"/>
      <c r="LAA34" s="79"/>
      <c r="LAB34" s="79"/>
      <c r="LAC34" s="79"/>
      <c r="LAD34" s="79"/>
      <c r="LAE34" s="79"/>
      <c r="LAF34" s="79"/>
      <c r="LAG34" s="79"/>
      <c r="LAH34" s="79"/>
      <c r="LAI34" s="79"/>
      <c r="LAJ34" s="79"/>
      <c r="LAK34" s="79"/>
      <c r="LAL34" s="79"/>
      <c r="LAM34" s="79"/>
      <c r="LAN34" s="79"/>
      <c r="LAO34" s="79"/>
      <c r="LAP34" s="79"/>
      <c r="LAQ34" s="79"/>
      <c r="LAR34" s="79"/>
      <c r="LAS34" s="79"/>
      <c r="LAT34" s="79"/>
      <c r="LAU34" s="79"/>
      <c r="LAV34" s="79"/>
      <c r="LAW34" s="79"/>
      <c r="LAX34" s="79"/>
      <c r="LAY34" s="79"/>
      <c r="LAZ34" s="79"/>
      <c r="LBA34" s="79"/>
      <c r="LBB34" s="79"/>
      <c r="LBC34" s="79"/>
      <c r="LBD34" s="79"/>
      <c r="LBE34" s="79"/>
      <c r="LBF34" s="79"/>
      <c r="LBG34" s="79"/>
      <c r="LBH34" s="79"/>
      <c r="LBI34" s="79"/>
      <c r="LBJ34" s="79"/>
      <c r="LBK34" s="79"/>
      <c r="LBL34" s="79"/>
      <c r="LBM34" s="79"/>
      <c r="LBN34" s="79"/>
      <c r="LBO34" s="79"/>
      <c r="LBP34" s="79"/>
      <c r="LBQ34" s="79"/>
      <c r="LBR34" s="79"/>
      <c r="LBS34" s="79"/>
      <c r="LBT34" s="79"/>
      <c r="LBU34" s="79"/>
      <c r="LBV34" s="79"/>
      <c r="LBW34" s="79"/>
      <c r="LBX34" s="79"/>
      <c r="LBY34" s="79"/>
      <c r="LBZ34" s="79"/>
      <c r="LCA34" s="79"/>
      <c r="LCB34" s="79"/>
      <c r="LCC34" s="79"/>
      <c r="LCD34" s="79"/>
      <c r="LCE34" s="79"/>
      <c r="LCF34" s="79"/>
      <c r="LCG34" s="79"/>
      <c r="LCH34" s="79"/>
      <c r="LCI34" s="79"/>
      <c r="LCJ34" s="79"/>
      <c r="LCK34" s="79"/>
      <c r="LCL34" s="79"/>
      <c r="LCM34" s="79"/>
      <c r="LCN34" s="79"/>
      <c r="LCO34" s="79"/>
      <c r="LCP34" s="79"/>
      <c r="LCQ34" s="79"/>
      <c r="LCR34" s="79"/>
      <c r="LCS34" s="79"/>
      <c r="LCT34" s="79"/>
      <c r="LCU34" s="79"/>
      <c r="LCV34" s="79"/>
      <c r="LCW34" s="79"/>
      <c r="LCX34" s="79"/>
      <c r="LCY34" s="79"/>
      <c r="LCZ34" s="79"/>
      <c r="LDA34" s="79"/>
      <c r="LDB34" s="79"/>
      <c r="LDC34" s="79"/>
      <c r="LDD34" s="79"/>
      <c r="LDE34" s="79"/>
      <c r="LDF34" s="79"/>
      <c r="LDG34" s="79"/>
      <c r="LDH34" s="79"/>
      <c r="LDI34" s="79"/>
      <c r="LDJ34" s="79"/>
      <c r="LDK34" s="79"/>
      <c r="LDL34" s="79"/>
      <c r="LDM34" s="79"/>
      <c r="LDN34" s="79"/>
      <c r="LDO34" s="79"/>
      <c r="LDP34" s="79"/>
      <c r="LDQ34" s="79"/>
      <c r="LDR34" s="79"/>
      <c r="LDS34" s="79"/>
      <c r="LDT34" s="79"/>
      <c r="LDU34" s="79"/>
      <c r="LDV34" s="79"/>
      <c r="LDW34" s="79"/>
      <c r="LDX34" s="79"/>
      <c r="LDY34" s="79"/>
      <c r="LDZ34" s="79"/>
      <c r="LEA34" s="79"/>
      <c r="LEB34" s="79"/>
      <c r="LEC34" s="79"/>
      <c r="LED34" s="79"/>
      <c r="LEE34" s="79"/>
      <c r="LEF34" s="79"/>
      <c r="LEG34" s="79"/>
      <c r="LEH34" s="79"/>
      <c r="LEI34" s="79"/>
      <c r="LEJ34" s="79"/>
      <c r="LEK34" s="79"/>
      <c r="LEL34" s="79"/>
      <c r="LEM34" s="79"/>
      <c r="LEN34" s="79"/>
      <c r="LEO34" s="79"/>
      <c r="LEP34" s="79"/>
      <c r="LEQ34" s="79"/>
      <c r="LER34" s="79"/>
      <c r="LES34" s="79"/>
      <c r="LET34" s="79"/>
      <c r="LEU34" s="79"/>
      <c r="LEV34" s="79"/>
      <c r="LEW34" s="79"/>
      <c r="LEX34" s="79"/>
      <c r="LEY34" s="79"/>
      <c r="LEZ34" s="79"/>
      <c r="LFA34" s="79"/>
      <c r="LFB34" s="79"/>
      <c r="LFC34" s="79"/>
      <c r="LFD34" s="79"/>
      <c r="LFE34" s="79"/>
      <c r="LFF34" s="79"/>
      <c r="LFG34" s="79"/>
      <c r="LFH34" s="79"/>
      <c r="LFI34" s="79"/>
      <c r="LFJ34" s="79"/>
      <c r="LFK34" s="79"/>
      <c r="LFL34" s="79"/>
      <c r="LFM34" s="79"/>
      <c r="LFN34" s="79"/>
      <c r="LFO34" s="79"/>
      <c r="LFP34" s="79"/>
      <c r="LFQ34" s="79"/>
      <c r="LFR34" s="79"/>
      <c r="LFS34" s="79"/>
      <c r="LFT34" s="79"/>
      <c r="LFU34" s="79"/>
      <c r="LFV34" s="79"/>
      <c r="LFW34" s="79"/>
      <c r="LFX34" s="79"/>
      <c r="LFY34" s="79"/>
      <c r="LFZ34" s="79"/>
      <c r="LGA34" s="79"/>
      <c r="LGB34" s="79"/>
      <c r="LGC34" s="79"/>
      <c r="LGD34" s="79"/>
      <c r="LGE34" s="79"/>
      <c r="LGF34" s="79"/>
      <c r="LGG34" s="79"/>
      <c r="LGH34" s="79"/>
      <c r="LGI34" s="79"/>
      <c r="LGJ34" s="79"/>
      <c r="LGK34" s="79"/>
      <c r="LGL34" s="79"/>
      <c r="LGM34" s="79"/>
      <c r="LGN34" s="79"/>
      <c r="LGO34" s="79"/>
      <c r="LGP34" s="79"/>
      <c r="LGQ34" s="79"/>
      <c r="LGR34" s="79"/>
      <c r="LGS34" s="79"/>
      <c r="LGT34" s="79"/>
      <c r="LGU34" s="79"/>
      <c r="LGV34" s="79"/>
      <c r="LGW34" s="79"/>
      <c r="LGX34" s="79"/>
      <c r="LGY34" s="79"/>
      <c r="LGZ34" s="79"/>
      <c r="LHA34" s="79"/>
      <c r="LHB34" s="79"/>
      <c r="LHC34" s="79"/>
      <c r="LHD34" s="79"/>
      <c r="LHE34" s="79"/>
      <c r="LHF34" s="79"/>
      <c r="LHG34" s="79"/>
      <c r="LHH34" s="79"/>
      <c r="LHI34" s="79"/>
      <c r="LHJ34" s="79"/>
      <c r="LHK34" s="79"/>
      <c r="LHL34" s="79"/>
      <c r="LHM34" s="79"/>
      <c r="LHN34" s="79"/>
      <c r="LHO34" s="79"/>
      <c r="LHP34" s="79"/>
      <c r="LHQ34" s="79"/>
      <c r="LHR34" s="79"/>
      <c r="LHS34" s="79"/>
      <c r="LHT34" s="79"/>
      <c r="LHU34" s="79"/>
      <c r="LHV34" s="79"/>
      <c r="LHW34" s="79"/>
      <c r="LHX34" s="79"/>
      <c r="LHY34" s="79"/>
      <c r="LHZ34" s="79"/>
      <c r="LIA34" s="79"/>
      <c r="LIB34" s="79"/>
      <c r="LIC34" s="79"/>
      <c r="LID34" s="79"/>
      <c r="LIE34" s="79"/>
      <c r="LIF34" s="79"/>
      <c r="LIG34" s="79"/>
      <c r="LIH34" s="79"/>
      <c r="LII34" s="79"/>
      <c r="LIJ34" s="79"/>
      <c r="LIK34" s="79"/>
      <c r="LIL34" s="79"/>
      <c r="LIM34" s="79"/>
      <c r="LIN34" s="79"/>
      <c r="LIO34" s="79"/>
      <c r="LIP34" s="79"/>
      <c r="LIQ34" s="79"/>
      <c r="LIR34" s="79"/>
      <c r="LIS34" s="79"/>
      <c r="LIT34" s="79"/>
      <c r="LIU34" s="79"/>
      <c r="LIV34" s="79"/>
      <c r="LIW34" s="79"/>
      <c r="LIX34" s="79"/>
      <c r="LIY34" s="79"/>
      <c r="LIZ34" s="79"/>
      <c r="LJA34" s="79"/>
      <c r="LJB34" s="79"/>
      <c r="LJC34" s="79"/>
      <c r="LJD34" s="79"/>
      <c r="LJE34" s="79"/>
      <c r="LJF34" s="79"/>
      <c r="LJG34" s="79"/>
      <c r="LJH34" s="79"/>
      <c r="LJI34" s="79"/>
      <c r="LJJ34" s="79"/>
      <c r="LJK34" s="79"/>
      <c r="LJL34" s="79"/>
      <c r="LJM34" s="79"/>
      <c r="LJN34" s="79"/>
      <c r="LJO34" s="79"/>
      <c r="LJP34" s="79"/>
      <c r="LJQ34" s="79"/>
      <c r="LJR34" s="79"/>
      <c r="LJS34" s="79"/>
      <c r="LJT34" s="79"/>
      <c r="LJU34" s="79"/>
      <c r="LJV34" s="79"/>
      <c r="LJW34" s="79"/>
      <c r="LJX34" s="79"/>
      <c r="LJY34" s="79"/>
      <c r="LJZ34" s="79"/>
      <c r="LKA34" s="79"/>
      <c r="LKB34" s="79"/>
      <c r="LKC34" s="79"/>
      <c r="LKD34" s="79"/>
      <c r="LKE34" s="79"/>
      <c r="LKF34" s="79"/>
      <c r="LKG34" s="79"/>
      <c r="LKH34" s="79"/>
      <c r="LKI34" s="79"/>
      <c r="LKJ34" s="79"/>
      <c r="LKK34" s="79"/>
      <c r="LKL34" s="79"/>
      <c r="LKM34" s="79"/>
      <c r="LKN34" s="79"/>
      <c r="LKO34" s="79"/>
      <c r="LKP34" s="79"/>
      <c r="LKQ34" s="79"/>
      <c r="LKR34" s="79"/>
      <c r="LKS34" s="79"/>
      <c r="LKT34" s="79"/>
      <c r="LKU34" s="79"/>
      <c r="LKV34" s="79"/>
      <c r="LKW34" s="79"/>
      <c r="LKX34" s="79"/>
      <c r="LKY34" s="79"/>
      <c r="LKZ34" s="79"/>
      <c r="LLA34" s="79"/>
      <c r="LLB34" s="79"/>
      <c r="LLC34" s="79"/>
      <c r="LLD34" s="79"/>
      <c r="LLE34" s="79"/>
      <c r="LLF34" s="79"/>
      <c r="LLG34" s="79"/>
      <c r="LLH34" s="79"/>
      <c r="LLI34" s="79"/>
      <c r="LLJ34" s="79"/>
      <c r="LLK34" s="79"/>
      <c r="LLL34" s="79"/>
      <c r="LLM34" s="79"/>
      <c r="LLN34" s="79"/>
      <c r="LLO34" s="79"/>
      <c r="LLP34" s="79"/>
      <c r="LLQ34" s="79"/>
      <c r="LLR34" s="79"/>
      <c r="LLS34" s="79"/>
      <c r="LLT34" s="79"/>
      <c r="LLU34" s="79"/>
      <c r="LLV34" s="79"/>
      <c r="LLW34" s="79"/>
      <c r="LLX34" s="79"/>
      <c r="LLY34" s="79"/>
      <c r="LLZ34" s="79"/>
      <c r="LMA34" s="79"/>
      <c r="LMB34" s="79"/>
      <c r="LMC34" s="79"/>
      <c r="LMD34" s="79"/>
      <c r="LME34" s="79"/>
      <c r="LMF34" s="79"/>
      <c r="LMG34" s="79"/>
      <c r="LMH34" s="79"/>
      <c r="LMI34" s="79"/>
      <c r="LMJ34" s="79"/>
      <c r="LMK34" s="79"/>
      <c r="LML34" s="79"/>
      <c r="LMM34" s="79"/>
      <c r="LMN34" s="79"/>
      <c r="LMO34" s="79"/>
      <c r="LMP34" s="79"/>
      <c r="LMQ34" s="79"/>
      <c r="LMR34" s="79"/>
      <c r="LMS34" s="79"/>
      <c r="LMT34" s="79"/>
      <c r="LMU34" s="79"/>
      <c r="LMV34" s="79"/>
      <c r="LMW34" s="79"/>
      <c r="LMX34" s="79"/>
      <c r="LMY34" s="79"/>
      <c r="LMZ34" s="79"/>
      <c r="LNA34" s="79"/>
      <c r="LNB34" s="79"/>
      <c r="LNC34" s="79"/>
      <c r="LND34" s="79"/>
      <c r="LNE34" s="79"/>
      <c r="LNF34" s="79"/>
      <c r="LNG34" s="79"/>
      <c r="LNH34" s="79"/>
      <c r="LNI34" s="79"/>
      <c r="LNJ34" s="79"/>
      <c r="LNK34" s="79"/>
      <c r="LNL34" s="79"/>
      <c r="LNM34" s="79"/>
      <c r="LNN34" s="79"/>
      <c r="LNO34" s="79"/>
      <c r="LNP34" s="79"/>
      <c r="LNQ34" s="79"/>
      <c r="LNR34" s="79"/>
      <c r="LNS34" s="79"/>
      <c r="LNT34" s="79"/>
      <c r="LNU34" s="79"/>
      <c r="LNV34" s="79"/>
      <c r="LNW34" s="79"/>
      <c r="LNX34" s="79"/>
      <c r="LNY34" s="79"/>
      <c r="LNZ34" s="79"/>
      <c r="LOA34" s="79"/>
      <c r="LOB34" s="79"/>
      <c r="LOC34" s="79"/>
      <c r="LOD34" s="79"/>
      <c r="LOE34" s="79"/>
      <c r="LOF34" s="79"/>
      <c r="LOG34" s="79"/>
      <c r="LOH34" s="79"/>
      <c r="LOI34" s="79"/>
      <c r="LOJ34" s="79"/>
      <c r="LOK34" s="79"/>
      <c r="LOL34" s="79"/>
      <c r="LOM34" s="79"/>
      <c r="LON34" s="79"/>
      <c r="LOO34" s="79"/>
      <c r="LOP34" s="79"/>
      <c r="LOQ34" s="79"/>
      <c r="LOR34" s="79"/>
      <c r="LOS34" s="79"/>
      <c r="LOT34" s="79"/>
      <c r="LOU34" s="79"/>
      <c r="LOV34" s="79"/>
      <c r="LOW34" s="79"/>
      <c r="LOX34" s="79"/>
      <c r="LOY34" s="79"/>
      <c r="LOZ34" s="79"/>
      <c r="LPA34" s="79"/>
      <c r="LPB34" s="79"/>
      <c r="LPC34" s="79"/>
      <c r="LPD34" s="79"/>
      <c r="LPE34" s="79"/>
      <c r="LPF34" s="79"/>
      <c r="LPG34" s="79"/>
      <c r="LPH34" s="79"/>
      <c r="LPI34" s="79"/>
      <c r="LPJ34" s="79"/>
      <c r="LPK34" s="79"/>
      <c r="LPL34" s="79"/>
      <c r="LPM34" s="79"/>
      <c r="LPN34" s="79"/>
      <c r="LPO34" s="79"/>
      <c r="LPP34" s="79"/>
      <c r="LPQ34" s="79"/>
      <c r="LPR34" s="79"/>
      <c r="LPS34" s="79"/>
      <c r="LPT34" s="79"/>
      <c r="LPU34" s="79"/>
      <c r="LPV34" s="79"/>
      <c r="LPW34" s="79"/>
      <c r="LPX34" s="79"/>
      <c r="LPY34" s="79"/>
      <c r="LPZ34" s="79"/>
      <c r="LQA34" s="79"/>
      <c r="LQB34" s="79"/>
      <c r="LQC34" s="79"/>
      <c r="LQD34" s="79"/>
      <c r="LQE34" s="79"/>
      <c r="LQF34" s="79"/>
      <c r="LQG34" s="79"/>
      <c r="LQH34" s="79"/>
      <c r="LQI34" s="79"/>
      <c r="LQJ34" s="79"/>
      <c r="LQK34" s="79"/>
      <c r="LQL34" s="79"/>
      <c r="LQM34" s="79"/>
      <c r="LQN34" s="79"/>
      <c r="LQO34" s="79"/>
      <c r="LQP34" s="79"/>
      <c r="LQQ34" s="79"/>
      <c r="LQR34" s="79"/>
      <c r="LQS34" s="79"/>
      <c r="LQT34" s="79"/>
      <c r="LQU34" s="79"/>
      <c r="LQV34" s="79"/>
      <c r="LQW34" s="79"/>
      <c r="LQX34" s="79"/>
      <c r="LQY34" s="79"/>
      <c r="LQZ34" s="79"/>
      <c r="LRA34" s="79"/>
      <c r="LRB34" s="79"/>
      <c r="LRC34" s="79"/>
      <c r="LRD34" s="79"/>
      <c r="LRE34" s="79"/>
      <c r="LRF34" s="79"/>
      <c r="LRG34" s="79"/>
      <c r="LRH34" s="79"/>
      <c r="LRI34" s="79"/>
      <c r="LRJ34" s="79"/>
      <c r="LRK34" s="79"/>
      <c r="LRL34" s="79"/>
      <c r="LRM34" s="79"/>
      <c r="LRN34" s="79"/>
      <c r="LRO34" s="79"/>
      <c r="LRP34" s="79"/>
      <c r="LRQ34" s="79"/>
      <c r="LRR34" s="79"/>
      <c r="LRS34" s="79"/>
      <c r="LRT34" s="79"/>
      <c r="LRU34" s="79"/>
      <c r="LRV34" s="79"/>
      <c r="LRW34" s="79"/>
      <c r="LRX34" s="79"/>
      <c r="LRY34" s="79"/>
      <c r="LRZ34" s="79"/>
      <c r="LSA34" s="79"/>
      <c r="LSB34" s="79"/>
      <c r="LSC34" s="79"/>
      <c r="LSD34" s="79"/>
      <c r="LSE34" s="79"/>
      <c r="LSF34" s="79"/>
      <c r="LSG34" s="79"/>
      <c r="LSH34" s="79"/>
      <c r="LSI34" s="79"/>
      <c r="LSJ34" s="79"/>
      <c r="LSK34" s="79"/>
      <c r="LSL34" s="79"/>
      <c r="LSM34" s="79"/>
      <c r="LSN34" s="79"/>
      <c r="LSO34" s="79"/>
      <c r="LSP34" s="79"/>
      <c r="LSQ34" s="79"/>
      <c r="LSR34" s="79"/>
      <c r="LSS34" s="79"/>
      <c r="LST34" s="79"/>
      <c r="LSU34" s="79"/>
      <c r="LSV34" s="79"/>
      <c r="LSW34" s="79"/>
      <c r="LSX34" s="79"/>
      <c r="LSY34" s="79"/>
      <c r="LSZ34" s="79"/>
      <c r="LTA34" s="79"/>
      <c r="LTB34" s="79"/>
      <c r="LTC34" s="79"/>
      <c r="LTD34" s="79"/>
      <c r="LTE34" s="79"/>
      <c r="LTF34" s="79"/>
      <c r="LTG34" s="79"/>
      <c r="LTH34" s="79"/>
      <c r="LTI34" s="79"/>
      <c r="LTJ34" s="79"/>
      <c r="LTK34" s="79"/>
      <c r="LTL34" s="79"/>
      <c r="LTM34" s="79"/>
      <c r="LTN34" s="79"/>
      <c r="LTO34" s="79"/>
      <c r="LTP34" s="79"/>
      <c r="LTQ34" s="79"/>
      <c r="LTR34" s="79"/>
      <c r="LTS34" s="79"/>
      <c r="LTT34" s="79"/>
      <c r="LTU34" s="79"/>
      <c r="LTV34" s="79"/>
      <c r="LTW34" s="79"/>
      <c r="LTX34" s="79"/>
      <c r="LTY34" s="79"/>
      <c r="LTZ34" s="79"/>
      <c r="LUA34" s="79"/>
      <c r="LUB34" s="79"/>
      <c r="LUC34" s="79"/>
      <c r="LUD34" s="79"/>
      <c r="LUE34" s="79"/>
      <c r="LUF34" s="79"/>
      <c r="LUG34" s="79"/>
      <c r="LUH34" s="79"/>
      <c r="LUI34" s="79"/>
      <c r="LUJ34" s="79"/>
      <c r="LUK34" s="79"/>
      <c r="LUL34" s="79"/>
      <c r="LUM34" s="79"/>
      <c r="LUN34" s="79"/>
      <c r="LUO34" s="79"/>
      <c r="LUP34" s="79"/>
      <c r="LUQ34" s="79"/>
      <c r="LUR34" s="79"/>
      <c r="LUS34" s="79"/>
      <c r="LUT34" s="79"/>
      <c r="LUU34" s="79"/>
      <c r="LUV34" s="79"/>
      <c r="LUW34" s="79"/>
      <c r="LUX34" s="79"/>
      <c r="LUY34" s="79"/>
      <c r="LUZ34" s="79"/>
      <c r="LVA34" s="79"/>
      <c r="LVB34" s="79"/>
      <c r="LVC34" s="79"/>
      <c r="LVD34" s="79"/>
      <c r="LVE34" s="79"/>
      <c r="LVF34" s="79"/>
      <c r="LVG34" s="79"/>
      <c r="LVH34" s="79"/>
      <c r="LVI34" s="79"/>
      <c r="LVJ34" s="79"/>
      <c r="LVK34" s="79"/>
      <c r="LVL34" s="79"/>
      <c r="LVM34" s="79"/>
      <c r="LVN34" s="79"/>
      <c r="LVO34" s="79"/>
      <c r="LVP34" s="79"/>
      <c r="LVQ34" s="79"/>
      <c r="LVR34" s="79"/>
      <c r="LVS34" s="79"/>
      <c r="LVT34" s="79"/>
      <c r="LVU34" s="79"/>
      <c r="LVV34" s="79"/>
      <c r="LVW34" s="79"/>
      <c r="LVX34" s="79"/>
      <c r="LVY34" s="79"/>
      <c r="LVZ34" s="79"/>
      <c r="LWA34" s="79"/>
      <c r="LWB34" s="79"/>
      <c r="LWC34" s="79"/>
      <c r="LWD34" s="79"/>
      <c r="LWE34" s="79"/>
      <c r="LWF34" s="79"/>
      <c r="LWG34" s="79"/>
      <c r="LWH34" s="79"/>
      <c r="LWI34" s="79"/>
      <c r="LWJ34" s="79"/>
      <c r="LWK34" s="79"/>
      <c r="LWL34" s="79"/>
      <c r="LWM34" s="79"/>
      <c r="LWN34" s="79"/>
      <c r="LWO34" s="79"/>
      <c r="LWP34" s="79"/>
      <c r="LWQ34" s="79"/>
      <c r="LWR34" s="79"/>
      <c r="LWS34" s="79"/>
      <c r="LWT34" s="79"/>
      <c r="LWU34" s="79"/>
      <c r="LWV34" s="79"/>
      <c r="LWW34" s="79"/>
      <c r="LWX34" s="79"/>
      <c r="LWY34" s="79"/>
      <c r="LWZ34" s="79"/>
      <c r="LXA34" s="79"/>
      <c r="LXB34" s="79"/>
      <c r="LXC34" s="79"/>
      <c r="LXD34" s="79"/>
      <c r="LXE34" s="79"/>
      <c r="LXF34" s="79"/>
      <c r="LXG34" s="79"/>
      <c r="LXH34" s="79"/>
      <c r="LXI34" s="79"/>
      <c r="LXJ34" s="79"/>
      <c r="LXK34" s="79"/>
      <c r="LXL34" s="79"/>
      <c r="LXM34" s="79"/>
      <c r="LXN34" s="79"/>
      <c r="LXO34" s="79"/>
      <c r="LXP34" s="79"/>
      <c r="LXQ34" s="79"/>
      <c r="LXR34" s="79"/>
      <c r="LXS34" s="79"/>
      <c r="LXT34" s="79"/>
      <c r="LXU34" s="79"/>
      <c r="LXV34" s="79"/>
      <c r="LXW34" s="79"/>
      <c r="LXX34" s="79"/>
      <c r="LXY34" s="79"/>
      <c r="LXZ34" s="79"/>
      <c r="LYA34" s="79"/>
      <c r="LYB34" s="79"/>
      <c r="LYC34" s="79"/>
      <c r="LYD34" s="79"/>
      <c r="LYE34" s="79"/>
      <c r="LYF34" s="79"/>
      <c r="LYG34" s="79"/>
      <c r="LYH34" s="79"/>
      <c r="LYI34" s="79"/>
      <c r="LYJ34" s="79"/>
      <c r="LYK34" s="79"/>
      <c r="LYL34" s="79"/>
      <c r="LYM34" s="79"/>
      <c r="LYN34" s="79"/>
      <c r="LYO34" s="79"/>
      <c r="LYP34" s="79"/>
      <c r="LYQ34" s="79"/>
      <c r="LYR34" s="79"/>
      <c r="LYS34" s="79"/>
      <c r="LYT34" s="79"/>
      <c r="LYU34" s="79"/>
      <c r="LYV34" s="79"/>
      <c r="LYW34" s="79"/>
      <c r="LYX34" s="79"/>
      <c r="LYY34" s="79"/>
      <c r="LYZ34" s="79"/>
      <c r="LZA34" s="79"/>
      <c r="LZB34" s="79"/>
      <c r="LZC34" s="79"/>
      <c r="LZD34" s="79"/>
      <c r="LZE34" s="79"/>
      <c r="LZF34" s="79"/>
      <c r="LZG34" s="79"/>
      <c r="LZH34" s="79"/>
      <c r="LZI34" s="79"/>
      <c r="LZJ34" s="79"/>
      <c r="LZK34" s="79"/>
      <c r="LZL34" s="79"/>
      <c r="LZM34" s="79"/>
      <c r="LZN34" s="79"/>
      <c r="LZO34" s="79"/>
      <c r="LZP34" s="79"/>
      <c r="LZQ34" s="79"/>
      <c r="LZR34" s="79"/>
      <c r="LZS34" s="79"/>
      <c r="LZT34" s="79"/>
      <c r="LZU34" s="79"/>
      <c r="LZV34" s="79"/>
      <c r="LZW34" s="79"/>
      <c r="LZX34" s="79"/>
      <c r="LZY34" s="79"/>
      <c r="LZZ34" s="79"/>
      <c r="MAA34" s="79"/>
      <c r="MAB34" s="79"/>
      <c r="MAC34" s="79"/>
      <c r="MAD34" s="79"/>
      <c r="MAE34" s="79"/>
      <c r="MAF34" s="79"/>
      <c r="MAG34" s="79"/>
      <c r="MAH34" s="79"/>
      <c r="MAI34" s="79"/>
      <c r="MAJ34" s="79"/>
      <c r="MAK34" s="79"/>
      <c r="MAL34" s="79"/>
      <c r="MAM34" s="79"/>
      <c r="MAN34" s="79"/>
      <c r="MAO34" s="79"/>
      <c r="MAP34" s="79"/>
      <c r="MAQ34" s="79"/>
      <c r="MAR34" s="79"/>
      <c r="MAS34" s="79"/>
      <c r="MAT34" s="79"/>
      <c r="MAU34" s="79"/>
      <c r="MAV34" s="79"/>
      <c r="MAW34" s="79"/>
      <c r="MAX34" s="79"/>
      <c r="MAY34" s="79"/>
      <c r="MAZ34" s="79"/>
      <c r="MBA34" s="79"/>
      <c r="MBB34" s="79"/>
      <c r="MBC34" s="79"/>
      <c r="MBD34" s="79"/>
      <c r="MBE34" s="79"/>
      <c r="MBF34" s="79"/>
      <c r="MBG34" s="79"/>
      <c r="MBH34" s="79"/>
      <c r="MBI34" s="79"/>
      <c r="MBJ34" s="79"/>
      <c r="MBK34" s="79"/>
      <c r="MBL34" s="79"/>
      <c r="MBM34" s="79"/>
      <c r="MBN34" s="79"/>
      <c r="MBO34" s="79"/>
      <c r="MBP34" s="79"/>
      <c r="MBQ34" s="79"/>
      <c r="MBR34" s="79"/>
      <c r="MBS34" s="79"/>
      <c r="MBT34" s="79"/>
      <c r="MBU34" s="79"/>
      <c r="MBV34" s="79"/>
      <c r="MBW34" s="79"/>
      <c r="MBX34" s="79"/>
      <c r="MBY34" s="79"/>
      <c r="MBZ34" s="79"/>
      <c r="MCA34" s="79"/>
      <c r="MCB34" s="79"/>
      <c r="MCC34" s="79"/>
      <c r="MCD34" s="79"/>
      <c r="MCE34" s="79"/>
      <c r="MCF34" s="79"/>
      <c r="MCG34" s="79"/>
      <c r="MCH34" s="79"/>
      <c r="MCI34" s="79"/>
      <c r="MCJ34" s="79"/>
      <c r="MCK34" s="79"/>
      <c r="MCL34" s="79"/>
      <c r="MCM34" s="79"/>
      <c r="MCN34" s="79"/>
      <c r="MCO34" s="79"/>
      <c r="MCP34" s="79"/>
      <c r="MCQ34" s="79"/>
      <c r="MCR34" s="79"/>
      <c r="MCS34" s="79"/>
      <c r="MCT34" s="79"/>
      <c r="MCU34" s="79"/>
      <c r="MCV34" s="79"/>
      <c r="MCW34" s="79"/>
      <c r="MCX34" s="79"/>
      <c r="MCY34" s="79"/>
      <c r="MCZ34" s="79"/>
      <c r="MDA34" s="79"/>
      <c r="MDB34" s="79"/>
      <c r="MDC34" s="79"/>
      <c r="MDD34" s="79"/>
      <c r="MDE34" s="79"/>
      <c r="MDF34" s="79"/>
      <c r="MDG34" s="79"/>
      <c r="MDH34" s="79"/>
      <c r="MDI34" s="79"/>
      <c r="MDJ34" s="79"/>
      <c r="MDK34" s="79"/>
      <c r="MDL34" s="79"/>
      <c r="MDM34" s="79"/>
      <c r="MDN34" s="79"/>
      <c r="MDO34" s="79"/>
      <c r="MDP34" s="79"/>
      <c r="MDQ34" s="79"/>
      <c r="MDR34" s="79"/>
      <c r="MDS34" s="79"/>
      <c r="MDT34" s="79"/>
      <c r="MDU34" s="79"/>
      <c r="MDV34" s="79"/>
      <c r="MDW34" s="79"/>
      <c r="MDX34" s="79"/>
      <c r="MDY34" s="79"/>
      <c r="MDZ34" s="79"/>
      <c r="MEA34" s="79"/>
      <c r="MEB34" s="79"/>
      <c r="MEC34" s="79"/>
      <c r="MED34" s="79"/>
      <c r="MEE34" s="79"/>
      <c r="MEF34" s="79"/>
      <c r="MEG34" s="79"/>
      <c r="MEH34" s="79"/>
      <c r="MEI34" s="79"/>
      <c r="MEJ34" s="79"/>
      <c r="MEK34" s="79"/>
      <c r="MEL34" s="79"/>
      <c r="MEM34" s="79"/>
      <c r="MEN34" s="79"/>
      <c r="MEO34" s="79"/>
      <c r="MEP34" s="79"/>
      <c r="MEQ34" s="79"/>
      <c r="MER34" s="79"/>
      <c r="MES34" s="79"/>
      <c r="MET34" s="79"/>
      <c r="MEU34" s="79"/>
      <c r="MEV34" s="79"/>
      <c r="MEW34" s="79"/>
      <c r="MEX34" s="79"/>
      <c r="MEY34" s="79"/>
      <c r="MEZ34" s="79"/>
      <c r="MFA34" s="79"/>
      <c r="MFB34" s="79"/>
      <c r="MFC34" s="79"/>
      <c r="MFD34" s="79"/>
      <c r="MFE34" s="79"/>
      <c r="MFF34" s="79"/>
      <c r="MFG34" s="79"/>
      <c r="MFH34" s="79"/>
      <c r="MFI34" s="79"/>
      <c r="MFJ34" s="79"/>
      <c r="MFK34" s="79"/>
      <c r="MFL34" s="79"/>
      <c r="MFM34" s="79"/>
      <c r="MFN34" s="79"/>
      <c r="MFO34" s="79"/>
      <c r="MFP34" s="79"/>
      <c r="MFQ34" s="79"/>
      <c r="MFR34" s="79"/>
      <c r="MFS34" s="79"/>
      <c r="MFT34" s="79"/>
      <c r="MFU34" s="79"/>
      <c r="MFV34" s="79"/>
      <c r="MFW34" s="79"/>
      <c r="MFX34" s="79"/>
      <c r="MFY34" s="79"/>
      <c r="MFZ34" s="79"/>
      <c r="MGA34" s="79"/>
      <c r="MGB34" s="79"/>
      <c r="MGC34" s="79"/>
      <c r="MGD34" s="79"/>
      <c r="MGE34" s="79"/>
      <c r="MGF34" s="79"/>
      <c r="MGG34" s="79"/>
      <c r="MGH34" s="79"/>
      <c r="MGI34" s="79"/>
      <c r="MGJ34" s="79"/>
      <c r="MGK34" s="79"/>
      <c r="MGL34" s="79"/>
      <c r="MGM34" s="79"/>
      <c r="MGN34" s="79"/>
      <c r="MGO34" s="79"/>
      <c r="MGP34" s="79"/>
      <c r="MGQ34" s="79"/>
      <c r="MGR34" s="79"/>
      <c r="MGS34" s="79"/>
      <c r="MGT34" s="79"/>
      <c r="MGU34" s="79"/>
      <c r="MGV34" s="79"/>
      <c r="MGW34" s="79"/>
      <c r="MGX34" s="79"/>
      <c r="MGY34" s="79"/>
      <c r="MGZ34" s="79"/>
      <c r="MHA34" s="79"/>
      <c r="MHB34" s="79"/>
      <c r="MHC34" s="79"/>
      <c r="MHD34" s="79"/>
      <c r="MHE34" s="79"/>
      <c r="MHF34" s="79"/>
      <c r="MHG34" s="79"/>
      <c r="MHH34" s="79"/>
      <c r="MHI34" s="79"/>
      <c r="MHJ34" s="79"/>
      <c r="MHK34" s="79"/>
      <c r="MHL34" s="79"/>
      <c r="MHM34" s="79"/>
      <c r="MHN34" s="79"/>
      <c r="MHO34" s="79"/>
      <c r="MHP34" s="79"/>
      <c r="MHQ34" s="79"/>
      <c r="MHR34" s="79"/>
      <c r="MHS34" s="79"/>
      <c r="MHT34" s="79"/>
      <c r="MHU34" s="79"/>
      <c r="MHV34" s="79"/>
      <c r="MHW34" s="79"/>
      <c r="MHX34" s="79"/>
      <c r="MHY34" s="79"/>
      <c r="MHZ34" s="79"/>
      <c r="MIA34" s="79"/>
      <c r="MIB34" s="79"/>
      <c r="MIC34" s="79"/>
      <c r="MID34" s="79"/>
      <c r="MIE34" s="79"/>
      <c r="MIF34" s="79"/>
      <c r="MIG34" s="79"/>
      <c r="MIH34" s="79"/>
      <c r="MII34" s="79"/>
      <c r="MIJ34" s="79"/>
      <c r="MIK34" s="79"/>
      <c r="MIL34" s="79"/>
      <c r="MIM34" s="79"/>
      <c r="MIN34" s="79"/>
      <c r="MIO34" s="79"/>
      <c r="MIP34" s="79"/>
      <c r="MIQ34" s="79"/>
      <c r="MIR34" s="79"/>
      <c r="MIS34" s="79"/>
      <c r="MIT34" s="79"/>
      <c r="MIU34" s="79"/>
      <c r="MIV34" s="79"/>
      <c r="MIW34" s="79"/>
      <c r="MIX34" s="79"/>
      <c r="MIY34" s="79"/>
      <c r="MIZ34" s="79"/>
      <c r="MJA34" s="79"/>
      <c r="MJB34" s="79"/>
      <c r="MJC34" s="79"/>
      <c r="MJD34" s="79"/>
      <c r="MJE34" s="79"/>
      <c r="MJF34" s="79"/>
      <c r="MJG34" s="79"/>
      <c r="MJH34" s="79"/>
      <c r="MJI34" s="79"/>
      <c r="MJJ34" s="79"/>
      <c r="MJK34" s="79"/>
      <c r="MJL34" s="79"/>
      <c r="MJM34" s="79"/>
      <c r="MJN34" s="79"/>
      <c r="MJO34" s="79"/>
      <c r="MJP34" s="79"/>
      <c r="MJQ34" s="79"/>
      <c r="MJR34" s="79"/>
      <c r="MJS34" s="79"/>
      <c r="MJT34" s="79"/>
      <c r="MJU34" s="79"/>
      <c r="MJV34" s="79"/>
      <c r="MJW34" s="79"/>
      <c r="MJX34" s="79"/>
      <c r="MJY34" s="79"/>
      <c r="MJZ34" s="79"/>
      <c r="MKA34" s="79"/>
      <c r="MKB34" s="79"/>
      <c r="MKC34" s="79"/>
      <c r="MKD34" s="79"/>
      <c r="MKE34" s="79"/>
      <c r="MKF34" s="79"/>
      <c r="MKG34" s="79"/>
      <c r="MKH34" s="79"/>
      <c r="MKI34" s="79"/>
      <c r="MKJ34" s="79"/>
      <c r="MKK34" s="79"/>
      <c r="MKL34" s="79"/>
      <c r="MKM34" s="79"/>
      <c r="MKN34" s="79"/>
      <c r="MKO34" s="79"/>
      <c r="MKP34" s="79"/>
      <c r="MKQ34" s="79"/>
      <c r="MKR34" s="79"/>
      <c r="MKS34" s="79"/>
      <c r="MKT34" s="79"/>
      <c r="MKU34" s="79"/>
      <c r="MKV34" s="79"/>
      <c r="MKW34" s="79"/>
      <c r="MKX34" s="79"/>
      <c r="MKY34" s="79"/>
      <c r="MKZ34" s="79"/>
      <c r="MLA34" s="79"/>
      <c r="MLB34" s="79"/>
      <c r="MLC34" s="79"/>
      <c r="MLD34" s="79"/>
      <c r="MLE34" s="79"/>
      <c r="MLF34" s="79"/>
      <c r="MLG34" s="79"/>
      <c r="MLH34" s="79"/>
      <c r="MLI34" s="79"/>
      <c r="MLJ34" s="79"/>
      <c r="MLK34" s="79"/>
      <c r="MLL34" s="79"/>
      <c r="MLM34" s="79"/>
      <c r="MLN34" s="79"/>
      <c r="MLO34" s="79"/>
      <c r="MLP34" s="79"/>
      <c r="MLQ34" s="79"/>
      <c r="MLR34" s="79"/>
      <c r="MLS34" s="79"/>
      <c r="MLT34" s="79"/>
      <c r="MLU34" s="79"/>
      <c r="MLV34" s="79"/>
      <c r="MLW34" s="79"/>
      <c r="MLX34" s="79"/>
      <c r="MLY34" s="79"/>
      <c r="MLZ34" s="79"/>
      <c r="MMA34" s="79"/>
      <c r="MMB34" s="79"/>
      <c r="MMC34" s="79"/>
      <c r="MMD34" s="79"/>
      <c r="MME34" s="79"/>
      <c r="MMF34" s="79"/>
      <c r="MMG34" s="79"/>
      <c r="MMH34" s="79"/>
      <c r="MMI34" s="79"/>
      <c r="MMJ34" s="79"/>
      <c r="MMK34" s="79"/>
      <c r="MML34" s="79"/>
      <c r="MMM34" s="79"/>
      <c r="MMN34" s="79"/>
      <c r="MMO34" s="79"/>
      <c r="MMP34" s="79"/>
      <c r="MMQ34" s="79"/>
      <c r="MMR34" s="79"/>
      <c r="MMS34" s="79"/>
      <c r="MMT34" s="79"/>
      <c r="MMU34" s="79"/>
      <c r="MMV34" s="79"/>
      <c r="MMW34" s="79"/>
      <c r="MMX34" s="79"/>
      <c r="MMY34" s="79"/>
      <c r="MMZ34" s="79"/>
      <c r="MNA34" s="79"/>
      <c r="MNB34" s="79"/>
      <c r="MNC34" s="79"/>
      <c r="MND34" s="79"/>
      <c r="MNE34" s="79"/>
      <c r="MNF34" s="79"/>
      <c r="MNG34" s="79"/>
      <c r="MNH34" s="79"/>
      <c r="MNI34" s="79"/>
      <c r="MNJ34" s="79"/>
      <c r="MNK34" s="79"/>
      <c r="MNL34" s="79"/>
      <c r="MNM34" s="79"/>
      <c r="MNN34" s="79"/>
      <c r="MNO34" s="79"/>
      <c r="MNP34" s="79"/>
      <c r="MNQ34" s="79"/>
      <c r="MNR34" s="79"/>
      <c r="MNS34" s="79"/>
      <c r="MNT34" s="79"/>
      <c r="MNU34" s="79"/>
      <c r="MNV34" s="79"/>
      <c r="MNW34" s="79"/>
      <c r="MNX34" s="79"/>
      <c r="MNY34" s="79"/>
      <c r="MNZ34" s="79"/>
      <c r="MOA34" s="79"/>
      <c r="MOB34" s="79"/>
      <c r="MOC34" s="79"/>
      <c r="MOD34" s="79"/>
      <c r="MOE34" s="79"/>
      <c r="MOF34" s="79"/>
      <c r="MOG34" s="79"/>
      <c r="MOH34" s="79"/>
      <c r="MOI34" s="79"/>
      <c r="MOJ34" s="79"/>
      <c r="MOK34" s="79"/>
      <c r="MOL34" s="79"/>
      <c r="MOM34" s="79"/>
      <c r="MON34" s="79"/>
      <c r="MOO34" s="79"/>
      <c r="MOP34" s="79"/>
      <c r="MOQ34" s="79"/>
      <c r="MOR34" s="79"/>
      <c r="MOS34" s="79"/>
      <c r="MOT34" s="79"/>
      <c r="MOU34" s="79"/>
      <c r="MOV34" s="79"/>
      <c r="MOW34" s="79"/>
      <c r="MOX34" s="79"/>
      <c r="MOY34" s="79"/>
      <c r="MOZ34" s="79"/>
      <c r="MPA34" s="79"/>
      <c r="MPB34" s="79"/>
      <c r="MPC34" s="79"/>
      <c r="MPD34" s="79"/>
      <c r="MPE34" s="79"/>
      <c r="MPF34" s="79"/>
      <c r="MPG34" s="79"/>
      <c r="MPH34" s="79"/>
      <c r="MPI34" s="79"/>
      <c r="MPJ34" s="79"/>
      <c r="MPK34" s="79"/>
      <c r="MPL34" s="79"/>
      <c r="MPM34" s="79"/>
      <c r="MPN34" s="79"/>
      <c r="MPO34" s="79"/>
      <c r="MPP34" s="79"/>
      <c r="MPQ34" s="79"/>
      <c r="MPR34" s="79"/>
      <c r="MPS34" s="79"/>
      <c r="MPT34" s="79"/>
      <c r="MPU34" s="79"/>
      <c r="MPV34" s="79"/>
      <c r="MPW34" s="79"/>
      <c r="MPX34" s="79"/>
      <c r="MPY34" s="79"/>
      <c r="MPZ34" s="79"/>
      <c r="MQA34" s="79"/>
      <c r="MQB34" s="79"/>
      <c r="MQC34" s="79"/>
      <c r="MQD34" s="79"/>
      <c r="MQE34" s="79"/>
      <c r="MQF34" s="79"/>
      <c r="MQG34" s="79"/>
      <c r="MQH34" s="79"/>
      <c r="MQI34" s="79"/>
      <c r="MQJ34" s="79"/>
      <c r="MQK34" s="79"/>
      <c r="MQL34" s="79"/>
      <c r="MQM34" s="79"/>
      <c r="MQN34" s="79"/>
      <c r="MQO34" s="79"/>
      <c r="MQP34" s="79"/>
      <c r="MQQ34" s="79"/>
      <c r="MQR34" s="79"/>
      <c r="MQS34" s="79"/>
      <c r="MQT34" s="79"/>
      <c r="MQU34" s="79"/>
      <c r="MQV34" s="79"/>
      <c r="MQW34" s="79"/>
      <c r="MQX34" s="79"/>
      <c r="MQY34" s="79"/>
      <c r="MQZ34" s="79"/>
      <c r="MRA34" s="79"/>
      <c r="MRB34" s="79"/>
      <c r="MRC34" s="79"/>
      <c r="MRD34" s="79"/>
      <c r="MRE34" s="79"/>
      <c r="MRF34" s="79"/>
      <c r="MRG34" s="79"/>
      <c r="MRH34" s="79"/>
      <c r="MRI34" s="79"/>
      <c r="MRJ34" s="79"/>
      <c r="MRK34" s="79"/>
      <c r="MRL34" s="79"/>
      <c r="MRM34" s="79"/>
      <c r="MRN34" s="79"/>
      <c r="MRO34" s="79"/>
      <c r="MRP34" s="79"/>
      <c r="MRQ34" s="79"/>
      <c r="MRR34" s="79"/>
      <c r="MRS34" s="79"/>
      <c r="MRT34" s="79"/>
      <c r="MRU34" s="79"/>
      <c r="MRV34" s="79"/>
      <c r="MRW34" s="79"/>
      <c r="MRX34" s="79"/>
      <c r="MRY34" s="79"/>
      <c r="MRZ34" s="79"/>
      <c r="MSA34" s="79"/>
      <c r="MSB34" s="79"/>
      <c r="MSC34" s="79"/>
      <c r="MSD34" s="79"/>
      <c r="MSE34" s="79"/>
      <c r="MSF34" s="79"/>
      <c r="MSG34" s="79"/>
      <c r="MSH34" s="79"/>
      <c r="MSI34" s="79"/>
      <c r="MSJ34" s="79"/>
      <c r="MSK34" s="79"/>
      <c r="MSL34" s="79"/>
      <c r="MSM34" s="79"/>
      <c r="MSN34" s="79"/>
      <c r="MSO34" s="79"/>
      <c r="MSP34" s="79"/>
      <c r="MSQ34" s="79"/>
      <c r="MSR34" s="79"/>
      <c r="MSS34" s="79"/>
      <c r="MST34" s="79"/>
      <c r="MSU34" s="79"/>
      <c r="MSV34" s="79"/>
      <c r="MSW34" s="79"/>
      <c r="MSX34" s="79"/>
      <c r="MSY34" s="79"/>
      <c r="MSZ34" s="79"/>
      <c r="MTA34" s="79"/>
      <c r="MTB34" s="79"/>
      <c r="MTC34" s="79"/>
      <c r="MTD34" s="79"/>
      <c r="MTE34" s="79"/>
      <c r="MTF34" s="79"/>
      <c r="MTG34" s="79"/>
      <c r="MTH34" s="79"/>
      <c r="MTI34" s="79"/>
      <c r="MTJ34" s="79"/>
      <c r="MTK34" s="79"/>
      <c r="MTL34" s="79"/>
      <c r="MTM34" s="79"/>
      <c r="MTN34" s="79"/>
      <c r="MTO34" s="79"/>
      <c r="MTP34" s="79"/>
      <c r="MTQ34" s="79"/>
      <c r="MTR34" s="79"/>
      <c r="MTS34" s="79"/>
      <c r="MTT34" s="79"/>
      <c r="MTU34" s="79"/>
      <c r="MTV34" s="79"/>
      <c r="MTW34" s="79"/>
      <c r="MTX34" s="79"/>
      <c r="MTY34" s="79"/>
      <c r="MTZ34" s="79"/>
      <c r="MUA34" s="79"/>
      <c r="MUB34" s="79"/>
      <c r="MUC34" s="79"/>
      <c r="MUD34" s="79"/>
      <c r="MUE34" s="79"/>
      <c r="MUF34" s="79"/>
      <c r="MUG34" s="79"/>
      <c r="MUH34" s="79"/>
      <c r="MUI34" s="79"/>
      <c r="MUJ34" s="79"/>
      <c r="MUK34" s="79"/>
      <c r="MUL34" s="79"/>
      <c r="MUM34" s="79"/>
      <c r="MUN34" s="79"/>
      <c r="MUO34" s="79"/>
      <c r="MUP34" s="79"/>
      <c r="MUQ34" s="79"/>
      <c r="MUR34" s="79"/>
      <c r="MUS34" s="79"/>
      <c r="MUT34" s="79"/>
      <c r="MUU34" s="79"/>
      <c r="MUV34" s="79"/>
      <c r="MUW34" s="79"/>
      <c r="MUX34" s="79"/>
      <c r="MUY34" s="79"/>
      <c r="MUZ34" s="79"/>
      <c r="MVA34" s="79"/>
      <c r="MVB34" s="79"/>
      <c r="MVC34" s="79"/>
      <c r="MVD34" s="79"/>
      <c r="MVE34" s="79"/>
      <c r="MVF34" s="79"/>
      <c r="MVG34" s="79"/>
      <c r="MVH34" s="79"/>
      <c r="MVI34" s="79"/>
      <c r="MVJ34" s="79"/>
      <c r="MVK34" s="79"/>
      <c r="MVL34" s="79"/>
      <c r="MVM34" s="79"/>
      <c r="MVN34" s="79"/>
      <c r="MVO34" s="79"/>
      <c r="MVP34" s="79"/>
      <c r="MVQ34" s="79"/>
      <c r="MVR34" s="79"/>
      <c r="MVS34" s="79"/>
      <c r="MVT34" s="79"/>
      <c r="MVU34" s="79"/>
      <c r="MVV34" s="79"/>
      <c r="MVW34" s="79"/>
      <c r="MVX34" s="79"/>
      <c r="MVY34" s="79"/>
      <c r="MVZ34" s="79"/>
      <c r="MWA34" s="79"/>
      <c r="MWB34" s="79"/>
      <c r="MWC34" s="79"/>
      <c r="MWD34" s="79"/>
      <c r="MWE34" s="79"/>
      <c r="MWF34" s="79"/>
      <c r="MWG34" s="79"/>
      <c r="MWH34" s="79"/>
      <c r="MWI34" s="79"/>
      <c r="MWJ34" s="79"/>
      <c r="MWK34" s="79"/>
      <c r="MWL34" s="79"/>
      <c r="MWM34" s="79"/>
      <c r="MWN34" s="79"/>
      <c r="MWO34" s="79"/>
      <c r="MWP34" s="79"/>
      <c r="MWQ34" s="79"/>
      <c r="MWR34" s="79"/>
      <c r="MWS34" s="79"/>
      <c r="MWT34" s="79"/>
      <c r="MWU34" s="79"/>
      <c r="MWV34" s="79"/>
      <c r="MWW34" s="79"/>
      <c r="MWX34" s="79"/>
      <c r="MWY34" s="79"/>
      <c r="MWZ34" s="79"/>
      <c r="MXA34" s="79"/>
      <c r="MXB34" s="79"/>
      <c r="MXC34" s="79"/>
      <c r="MXD34" s="79"/>
      <c r="MXE34" s="79"/>
      <c r="MXF34" s="79"/>
      <c r="MXG34" s="79"/>
      <c r="MXH34" s="79"/>
      <c r="MXI34" s="79"/>
      <c r="MXJ34" s="79"/>
      <c r="MXK34" s="79"/>
      <c r="MXL34" s="79"/>
      <c r="MXM34" s="79"/>
      <c r="MXN34" s="79"/>
      <c r="MXO34" s="79"/>
      <c r="MXP34" s="79"/>
      <c r="MXQ34" s="79"/>
      <c r="MXR34" s="79"/>
      <c r="MXS34" s="79"/>
      <c r="MXT34" s="79"/>
      <c r="MXU34" s="79"/>
      <c r="MXV34" s="79"/>
      <c r="MXW34" s="79"/>
      <c r="MXX34" s="79"/>
      <c r="MXY34" s="79"/>
      <c r="MXZ34" s="79"/>
      <c r="MYA34" s="79"/>
      <c r="MYB34" s="79"/>
      <c r="MYC34" s="79"/>
      <c r="MYD34" s="79"/>
      <c r="MYE34" s="79"/>
      <c r="MYF34" s="79"/>
      <c r="MYG34" s="79"/>
      <c r="MYH34" s="79"/>
      <c r="MYI34" s="79"/>
      <c r="MYJ34" s="79"/>
      <c r="MYK34" s="79"/>
      <c r="MYL34" s="79"/>
      <c r="MYM34" s="79"/>
      <c r="MYN34" s="79"/>
      <c r="MYO34" s="79"/>
      <c r="MYP34" s="79"/>
      <c r="MYQ34" s="79"/>
      <c r="MYR34" s="79"/>
      <c r="MYS34" s="79"/>
      <c r="MYT34" s="79"/>
      <c r="MYU34" s="79"/>
      <c r="MYV34" s="79"/>
      <c r="MYW34" s="79"/>
      <c r="MYX34" s="79"/>
      <c r="MYY34" s="79"/>
      <c r="MYZ34" s="79"/>
      <c r="MZA34" s="79"/>
      <c r="MZB34" s="79"/>
      <c r="MZC34" s="79"/>
      <c r="MZD34" s="79"/>
      <c r="MZE34" s="79"/>
      <c r="MZF34" s="79"/>
      <c r="MZG34" s="79"/>
      <c r="MZH34" s="79"/>
      <c r="MZI34" s="79"/>
      <c r="MZJ34" s="79"/>
      <c r="MZK34" s="79"/>
      <c r="MZL34" s="79"/>
      <c r="MZM34" s="79"/>
      <c r="MZN34" s="79"/>
      <c r="MZO34" s="79"/>
      <c r="MZP34" s="79"/>
      <c r="MZQ34" s="79"/>
      <c r="MZR34" s="79"/>
      <c r="MZS34" s="79"/>
      <c r="MZT34" s="79"/>
      <c r="MZU34" s="79"/>
      <c r="MZV34" s="79"/>
      <c r="MZW34" s="79"/>
      <c r="MZX34" s="79"/>
      <c r="MZY34" s="79"/>
      <c r="MZZ34" s="79"/>
      <c r="NAA34" s="79"/>
      <c r="NAB34" s="79"/>
      <c r="NAC34" s="79"/>
      <c r="NAD34" s="79"/>
      <c r="NAE34" s="79"/>
      <c r="NAF34" s="79"/>
      <c r="NAG34" s="79"/>
      <c r="NAH34" s="79"/>
      <c r="NAI34" s="79"/>
      <c r="NAJ34" s="79"/>
      <c r="NAK34" s="79"/>
      <c r="NAL34" s="79"/>
      <c r="NAM34" s="79"/>
      <c r="NAN34" s="79"/>
      <c r="NAO34" s="79"/>
      <c r="NAP34" s="79"/>
      <c r="NAQ34" s="79"/>
      <c r="NAR34" s="79"/>
      <c r="NAS34" s="79"/>
      <c r="NAT34" s="79"/>
      <c r="NAU34" s="79"/>
      <c r="NAV34" s="79"/>
      <c r="NAW34" s="79"/>
      <c r="NAX34" s="79"/>
      <c r="NAY34" s="79"/>
      <c r="NAZ34" s="79"/>
      <c r="NBA34" s="79"/>
      <c r="NBB34" s="79"/>
      <c r="NBC34" s="79"/>
      <c r="NBD34" s="79"/>
      <c r="NBE34" s="79"/>
      <c r="NBF34" s="79"/>
      <c r="NBG34" s="79"/>
      <c r="NBH34" s="79"/>
      <c r="NBI34" s="79"/>
      <c r="NBJ34" s="79"/>
      <c r="NBK34" s="79"/>
      <c r="NBL34" s="79"/>
      <c r="NBM34" s="79"/>
      <c r="NBN34" s="79"/>
      <c r="NBO34" s="79"/>
      <c r="NBP34" s="79"/>
      <c r="NBQ34" s="79"/>
      <c r="NBR34" s="79"/>
      <c r="NBS34" s="79"/>
      <c r="NBT34" s="79"/>
      <c r="NBU34" s="79"/>
      <c r="NBV34" s="79"/>
      <c r="NBW34" s="79"/>
      <c r="NBX34" s="79"/>
      <c r="NBY34" s="79"/>
      <c r="NBZ34" s="79"/>
      <c r="NCA34" s="79"/>
      <c r="NCB34" s="79"/>
      <c r="NCC34" s="79"/>
      <c r="NCD34" s="79"/>
      <c r="NCE34" s="79"/>
      <c r="NCF34" s="79"/>
      <c r="NCG34" s="79"/>
      <c r="NCH34" s="79"/>
      <c r="NCI34" s="79"/>
      <c r="NCJ34" s="79"/>
      <c r="NCK34" s="79"/>
      <c r="NCL34" s="79"/>
      <c r="NCM34" s="79"/>
      <c r="NCN34" s="79"/>
      <c r="NCO34" s="79"/>
      <c r="NCP34" s="79"/>
      <c r="NCQ34" s="79"/>
      <c r="NCR34" s="79"/>
      <c r="NCS34" s="79"/>
      <c r="NCT34" s="79"/>
      <c r="NCU34" s="79"/>
      <c r="NCV34" s="79"/>
      <c r="NCW34" s="79"/>
      <c r="NCX34" s="79"/>
      <c r="NCY34" s="79"/>
      <c r="NCZ34" s="79"/>
      <c r="NDA34" s="79"/>
      <c r="NDB34" s="79"/>
      <c r="NDC34" s="79"/>
      <c r="NDD34" s="79"/>
      <c r="NDE34" s="79"/>
      <c r="NDF34" s="79"/>
      <c r="NDG34" s="79"/>
      <c r="NDH34" s="79"/>
      <c r="NDI34" s="79"/>
      <c r="NDJ34" s="79"/>
      <c r="NDK34" s="79"/>
      <c r="NDL34" s="79"/>
      <c r="NDM34" s="79"/>
      <c r="NDN34" s="79"/>
      <c r="NDO34" s="79"/>
      <c r="NDP34" s="79"/>
      <c r="NDQ34" s="79"/>
      <c r="NDR34" s="79"/>
      <c r="NDS34" s="79"/>
      <c r="NDT34" s="79"/>
      <c r="NDU34" s="79"/>
      <c r="NDV34" s="79"/>
      <c r="NDW34" s="79"/>
      <c r="NDX34" s="79"/>
      <c r="NDY34" s="79"/>
      <c r="NDZ34" s="79"/>
      <c r="NEA34" s="79"/>
      <c r="NEB34" s="79"/>
      <c r="NEC34" s="79"/>
      <c r="NED34" s="79"/>
      <c r="NEE34" s="79"/>
      <c r="NEF34" s="79"/>
      <c r="NEG34" s="79"/>
      <c r="NEH34" s="79"/>
      <c r="NEI34" s="79"/>
      <c r="NEJ34" s="79"/>
      <c r="NEK34" s="79"/>
      <c r="NEL34" s="79"/>
      <c r="NEM34" s="79"/>
      <c r="NEN34" s="79"/>
      <c r="NEO34" s="79"/>
      <c r="NEP34" s="79"/>
      <c r="NEQ34" s="79"/>
      <c r="NER34" s="79"/>
      <c r="NES34" s="79"/>
      <c r="NET34" s="79"/>
      <c r="NEU34" s="79"/>
      <c r="NEV34" s="79"/>
      <c r="NEW34" s="79"/>
      <c r="NEX34" s="79"/>
      <c r="NEY34" s="79"/>
      <c r="NEZ34" s="79"/>
      <c r="NFA34" s="79"/>
      <c r="NFB34" s="79"/>
      <c r="NFC34" s="79"/>
      <c r="NFD34" s="79"/>
      <c r="NFE34" s="79"/>
      <c r="NFF34" s="79"/>
      <c r="NFG34" s="79"/>
      <c r="NFH34" s="79"/>
      <c r="NFI34" s="79"/>
      <c r="NFJ34" s="79"/>
      <c r="NFK34" s="79"/>
      <c r="NFL34" s="79"/>
      <c r="NFM34" s="79"/>
      <c r="NFN34" s="79"/>
      <c r="NFO34" s="79"/>
      <c r="NFP34" s="79"/>
      <c r="NFQ34" s="79"/>
      <c r="NFR34" s="79"/>
      <c r="NFS34" s="79"/>
      <c r="NFT34" s="79"/>
      <c r="NFU34" s="79"/>
      <c r="NFV34" s="79"/>
      <c r="NFW34" s="79"/>
      <c r="NFX34" s="79"/>
      <c r="NFY34" s="79"/>
      <c r="NFZ34" s="79"/>
      <c r="NGA34" s="79"/>
      <c r="NGB34" s="79"/>
      <c r="NGC34" s="79"/>
      <c r="NGD34" s="79"/>
      <c r="NGE34" s="79"/>
      <c r="NGF34" s="79"/>
      <c r="NGG34" s="79"/>
      <c r="NGH34" s="79"/>
      <c r="NGI34" s="79"/>
      <c r="NGJ34" s="79"/>
      <c r="NGK34" s="79"/>
      <c r="NGL34" s="79"/>
      <c r="NGM34" s="79"/>
      <c r="NGN34" s="79"/>
      <c r="NGO34" s="79"/>
      <c r="NGP34" s="79"/>
      <c r="NGQ34" s="79"/>
      <c r="NGR34" s="79"/>
      <c r="NGS34" s="79"/>
      <c r="NGT34" s="79"/>
      <c r="NGU34" s="79"/>
      <c r="NGV34" s="79"/>
      <c r="NGW34" s="79"/>
      <c r="NGX34" s="79"/>
      <c r="NGY34" s="79"/>
      <c r="NGZ34" s="79"/>
      <c r="NHA34" s="79"/>
      <c r="NHB34" s="79"/>
      <c r="NHC34" s="79"/>
      <c r="NHD34" s="79"/>
      <c r="NHE34" s="79"/>
      <c r="NHF34" s="79"/>
      <c r="NHG34" s="79"/>
      <c r="NHH34" s="79"/>
      <c r="NHI34" s="79"/>
      <c r="NHJ34" s="79"/>
      <c r="NHK34" s="79"/>
      <c r="NHL34" s="79"/>
      <c r="NHM34" s="79"/>
      <c r="NHN34" s="79"/>
      <c r="NHO34" s="79"/>
      <c r="NHP34" s="79"/>
      <c r="NHQ34" s="79"/>
      <c r="NHR34" s="79"/>
      <c r="NHS34" s="79"/>
      <c r="NHT34" s="79"/>
      <c r="NHU34" s="79"/>
      <c r="NHV34" s="79"/>
      <c r="NHW34" s="79"/>
      <c r="NHX34" s="79"/>
      <c r="NHY34" s="79"/>
      <c r="NHZ34" s="79"/>
      <c r="NIA34" s="79"/>
      <c r="NIB34" s="79"/>
      <c r="NIC34" s="79"/>
      <c r="NID34" s="79"/>
      <c r="NIE34" s="79"/>
      <c r="NIF34" s="79"/>
      <c r="NIG34" s="79"/>
      <c r="NIH34" s="79"/>
      <c r="NII34" s="79"/>
      <c r="NIJ34" s="79"/>
      <c r="NIK34" s="79"/>
      <c r="NIL34" s="79"/>
      <c r="NIM34" s="79"/>
      <c r="NIN34" s="79"/>
      <c r="NIO34" s="79"/>
      <c r="NIP34" s="79"/>
      <c r="NIQ34" s="79"/>
      <c r="NIR34" s="79"/>
      <c r="NIS34" s="79"/>
      <c r="NIT34" s="79"/>
      <c r="NIU34" s="79"/>
      <c r="NIV34" s="79"/>
      <c r="NIW34" s="79"/>
      <c r="NIX34" s="79"/>
      <c r="NIY34" s="79"/>
      <c r="NIZ34" s="79"/>
      <c r="NJA34" s="79"/>
      <c r="NJB34" s="79"/>
      <c r="NJC34" s="79"/>
      <c r="NJD34" s="79"/>
      <c r="NJE34" s="79"/>
      <c r="NJF34" s="79"/>
      <c r="NJG34" s="79"/>
      <c r="NJH34" s="79"/>
      <c r="NJI34" s="79"/>
      <c r="NJJ34" s="79"/>
      <c r="NJK34" s="79"/>
      <c r="NJL34" s="79"/>
      <c r="NJM34" s="79"/>
      <c r="NJN34" s="79"/>
      <c r="NJO34" s="79"/>
      <c r="NJP34" s="79"/>
      <c r="NJQ34" s="79"/>
      <c r="NJR34" s="79"/>
      <c r="NJS34" s="79"/>
      <c r="NJT34" s="79"/>
      <c r="NJU34" s="79"/>
      <c r="NJV34" s="79"/>
      <c r="NJW34" s="79"/>
      <c r="NJX34" s="79"/>
      <c r="NJY34" s="79"/>
      <c r="NJZ34" s="79"/>
      <c r="NKA34" s="79"/>
      <c r="NKB34" s="79"/>
      <c r="NKC34" s="79"/>
      <c r="NKD34" s="79"/>
      <c r="NKE34" s="79"/>
      <c r="NKF34" s="79"/>
      <c r="NKG34" s="79"/>
      <c r="NKH34" s="79"/>
      <c r="NKI34" s="79"/>
      <c r="NKJ34" s="79"/>
      <c r="NKK34" s="79"/>
      <c r="NKL34" s="79"/>
      <c r="NKM34" s="79"/>
      <c r="NKN34" s="79"/>
      <c r="NKO34" s="79"/>
      <c r="NKP34" s="79"/>
      <c r="NKQ34" s="79"/>
      <c r="NKR34" s="79"/>
      <c r="NKS34" s="79"/>
      <c r="NKT34" s="79"/>
      <c r="NKU34" s="79"/>
      <c r="NKV34" s="79"/>
      <c r="NKW34" s="79"/>
      <c r="NKX34" s="79"/>
      <c r="NKY34" s="79"/>
      <c r="NKZ34" s="79"/>
      <c r="NLA34" s="79"/>
      <c r="NLB34" s="79"/>
      <c r="NLC34" s="79"/>
      <c r="NLD34" s="79"/>
      <c r="NLE34" s="79"/>
      <c r="NLF34" s="79"/>
      <c r="NLG34" s="79"/>
      <c r="NLH34" s="79"/>
      <c r="NLI34" s="79"/>
      <c r="NLJ34" s="79"/>
      <c r="NLK34" s="79"/>
      <c r="NLL34" s="79"/>
      <c r="NLM34" s="79"/>
      <c r="NLN34" s="79"/>
      <c r="NLO34" s="79"/>
      <c r="NLP34" s="79"/>
      <c r="NLQ34" s="79"/>
      <c r="NLR34" s="79"/>
      <c r="NLS34" s="79"/>
      <c r="NLT34" s="79"/>
      <c r="NLU34" s="79"/>
      <c r="NLV34" s="79"/>
      <c r="NLW34" s="79"/>
      <c r="NLX34" s="79"/>
      <c r="NLY34" s="79"/>
      <c r="NLZ34" s="79"/>
      <c r="NMA34" s="79"/>
      <c r="NMB34" s="79"/>
      <c r="NMC34" s="79"/>
      <c r="NMD34" s="79"/>
      <c r="NME34" s="79"/>
      <c r="NMF34" s="79"/>
      <c r="NMG34" s="79"/>
      <c r="NMH34" s="79"/>
      <c r="NMI34" s="79"/>
      <c r="NMJ34" s="79"/>
      <c r="NMK34" s="79"/>
      <c r="NML34" s="79"/>
      <c r="NMM34" s="79"/>
      <c r="NMN34" s="79"/>
      <c r="NMO34" s="79"/>
      <c r="NMP34" s="79"/>
      <c r="NMQ34" s="79"/>
      <c r="NMR34" s="79"/>
      <c r="NMS34" s="79"/>
      <c r="NMT34" s="79"/>
      <c r="NMU34" s="79"/>
      <c r="NMV34" s="79"/>
      <c r="NMW34" s="79"/>
      <c r="NMX34" s="79"/>
      <c r="NMY34" s="79"/>
      <c r="NMZ34" s="79"/>
      <c r="NNA34" s="79"/>
      <c r="NNB34" s="79"/>
      <c r="NNC34" s="79"/>
      <c r="NND34" s="79"/>
      <c r="NNE34" s="79"/>
      <c r="NNF34" s="79"/>
      <c r="NNG34" s="79"/>
      <c r="NNH34" s="79"/>
      <c r="NNI34" s="79"/>
      <c r="NNJ34" s="79"/>
      <c r="NNK34" s="79"/>
      <c r="NNL34" s="79"/>
      <c r="NNM34" s="79"/>
      <c r="NNN34" s="79"/>
      <c r="NNO34" s="79"/>
      <c r="NNP34" s="79"/>
      <c r="NNQ34" s="79"/>
      <c r="NNR34" s="79"/>
      <c r="NNS34" s="79"/>
      <c r="NNT34" s="79"/>
      <c r="NNU34" s="79"/>
      <c r="NNV34" s="79"/>
      <c r="NNW34" s="79"/>
      <c r="NNX34" s="79"/>
      <c r="NNY34" s="79"/>
      <c r="NNZ34" s="79"/>
      <c r="NOA34" s="79"/>
      <c r="NOB34" s="79"/>
      <c r="NOC34" s="79"/>
      <c r="NOD34" s="79"/>
      <c r="NOE34" s="79"/>
      <c r="NOF34" s="79"/>
      <c r="NOG34" s="79"/>
      <c r="NOH34" s="79"/>
      <c r="NOI34" s="79"/>
      <c r="NOJ34" s="79"/>
      <c r="NOK34" s="79"/>
      <c r="NOL34" s="79"/>
      <c r="NOM34" s="79"/>
      <c r="NON34" s="79"/>
      <c r="NOO34" s="79"/>
      <c r="NOP34" s="79"/>
      <c r="NOQ34" s="79"/>
      <c r="NOR34" s="79"/>
      <c r="NOS34" s="79"/>
      <c r="NOT34" s="79"/>
      <c r="NOU34" s="79"/>
      <c r="NOV34" s="79"/>
      <c r="NOW34" s="79"/>
      <c r="NOX34" s="79"/>
      <c r="NOY34" s="79"/>
      <c r="NOZ34" s="79"/>
      <c r="NPA34" s="79"/>
      <c r="NPB34" s="79"/>
      <c r="NPC34" s="79"/>
      <c r="NPD34" s="79"/>
      <c r="NPE34" s="79"/>
      <c r="NPF34" s="79"/>
      <c r="NPG34" s="79"/>
      <c r="NPH34" s="79"/>
      <c r="NPI34" s="79"/>
      <c r="NPJ34" s="79"/>
      <c r="NPK34" s="79"/>
      <c r="NPL34" s="79"/>
      <c r="NPM34" s="79"/>
      <c r="NPN34" s="79"/>
      <c r="NPO34" s="79"/>
      <c r="NPP34" s="79"/>
      <c r="NPQ34" s="79"/>
      <c r="NPR34" s="79"/>
      <c r="NPS34" s="79"/>
      <c r="NPT34" s="79"/>
      <c r="NPU34" s="79"/>
      <c r="NPV34" s="79"/>
      <c r="NPW34" s="79"/>
      <c r="NPX34" s="79"/>
      <c r="NPY34" s="79"/>
      <c r="NPZ34" s="79"/>
      <c r="NQA34" s="79"/>
      <c r="NQB34" s="79"/>
      <c r="NQC34" s="79"/>
      <c r="NQD34" s="79"/>
      <c r="NQE34" s="79"/>
      <c r="NQF34" s="79"/>
      <c r="NQG34" s="79"/>
      <c r="NQH34" s="79"/>
      <c r="NQI34" s="79"/>
      <c r="NQJ34" s="79"/>
      <c r="NQK34" s="79"/>
      <c r="NQL34" s="79"/>
      <c r="NQM34" s="79"/>
      <c r="NQN34" s="79"/>
      <c r="NQO34" s="79"/>
      <c r="NQP34" s="79"/>
      <c r="NQQ34" s="79"/>
      <c r="NQR34" s="79"/>
      <c r="NQS34" s="79"/>
      <c r="NQT34" s="79"/>
      <c r="NQU34" s="79"/>
      <c r="NQV34" s="79"/>
      <c r="NQW34" s="79"/>
      <c r="NQX34" s="79"/>
      <c r="NQY34" s="79"/>
      <c r="NQZ34" s="79"/>
      <c r="NRA34" s="79"/>
      <c r="NRB34" s="79"/>
      <c r="NRC34" s="79"/>
      <c r="NRD34" s="79"/>
      <c r="NRE34" s="79"/>
      <c r="NRF34" s="79"/>
      <c r="NRG34" s="79"/>
      <c r="NRH34" s="79"/>
      <c r="NRI34" s="79"/>
      <c r="NRJ34" s="79"/>
      <c r="NRK34" s="79"/>
      <c r="NRL34" s="79"/>
      <c r="NRM34" s="79"/>
      <c r="NRN34" s="79"/>
      <c r="NRO34" s="79"/>
      <c r="NRP34" s="79"/>
      <c r="NRQ34" s="79"/>
      <c r="NRR34" s="79"/>
      <c r="NRS34" s="79"/>
      <c r="NRT34" s="79"/>
      <c r="NRU34" s="79"/>
      <c r="NRV34" s="79"/>
      <c r="NRW34" s="79"/>
      <c r="NRX34" s="79"/>
      <c r="NRY34" s="79"/>
      <c r="NRZ34" s="79"/>
      <c r="NSA34" s="79"/>
      <c r="NSB34" s="79"/>
      <c r="NSC34" s="79"/>
      <c r="NSD34" s="79"/>
      <c r="NSE34" s="79"/>
      <c r="NSF34" s="79"/>
      <c r="NSG34" s="79"/>
      <c r="NSH34" s="79"/>
      <c r="NSI34" s="79"/>
      <c r="NSJ34" s="79"/>
      <c r="NSK34" s="79"/>
      <c r="NSL34" s="79"/>
      <c r="NSM34" s="79"/>
      <c r="NSN34" s="79"/>
      <c r="NSO34" s="79"/>
      <c r="NSP34" s="79"/>
      <c r="NSQ34" s="79"/>
      <c r="NSR34" s="79"/>
      <c r="NSS34" s="79"/>
      <c r="NST34" s="79"/>
      <c r="NSU34" s="79"/>
      <c r="NSV34" s="79"/>
      <c r="NSW34" s="79"/>
      <c r="NSX34" s="79"/>
      <c r="NSY34" s="79"/>
      <c r="NSZ34" s="79"/>
      <c r="NTA34" s="79"/>
      <c r="NTB34" s="79"/>
      <c r="NTC34" s="79"/>
      <c r="NTD34" s="79"/>
      <c r="NTE34" s="79"/>
      <c r="NTF34" s="79"/>
      <c r="NTG34" s="79"/>
      <c r="NTH34" s="79"/>
      <c r="NTI34" s="79"/>
      <c r="NTJ34" s="79"/>
      <c r="NTK34" s="79"/>
      <c r="NTL34" s="79"/>
      <c r="NTM34" s="79"/>
      <c r="NTN34" s="79"/>
      <c r="NTO34" s="79"/>
      <c r="NTP34" s="79"/>
      <c r="NTQ34" s="79"/>
      <c r="NTR34" s="79"/>
      <c r="NTS34" s="79"/>
      <c r="NTT34" s="79"/>
      <c r="NTU34" s="79"/>
      <c r="NTV34" s="79"/>
      <c r="NTW34" s="79"/>
      <c r="NTX34" s="79"/>
      <c r="NTY34" s="79"/>
      <c r="NTZ34" s="79"/>
      <c r="NUA34" s="79"/>
      <c r="NUB34" s="79"/>
      <c r="NUC34" s="79"/>
      <c r="NUD34" s="79"/>
      <c r="NUE34" s="79"/>
      <c r="NUF34" s="79"/>
      <c r="NUG34" s="79"/>
      <c r="NUH34" s="79"/>
      <c r="NUI34" s="79"/>
      <c r="NUJ34" s="79"/>
      <c r="NUK34" s="79"/>
      <c r="NUL34" s="79"/>
      <c r="NUM34" s="79"/>
      <c r="NUN34" s="79"/>
      <c r="NUO34" s="79"/>
      <c r="NUP34" s="79"/>
      <c r="NUQ34" s="79"/>
      <c r="NUR34" s="79"/>
      <c r="NUS34" s="79"/>
      <c r="NUT34" s="79"/>
      <c r="NUU34" s="79"/>
      <c r="NUV34" s="79"/>
      <c r="NUW34" s="79"/>
      <c r="NUX34" s="79"/>
      <c r="NUY34" s="79"/>
      <c r="NUZ34" s="79"/>
      <c r="NVA34" s="79"/>
      <c r="NVB34" s="79"/>
      <c r="NVC34" s="79"/>
      <c r="NVD34" s="79"/>
      <c r="NVE34" s="79"/>
      <c r="NVF34" s="79"/>
      <c r="NVG34" s="79"/>
      <c r="NVH34" s="79"/>
      <c r="NVI34" s="79"/>
      <c r="NVJ34" s="79"/>
      <c r="NVK34" s="79"/>
      <c r="NVL34" s="79"/>
      <c r="NVM34" s="79"/>
      <c r="NVN34" s="79"/>
      <c r="NVO34" s="79"/>
      <c r="NVP34" s="79"/>
      <c r="NVQ34" s="79"/>
      <c r="NVR34" s="79"/>
      <c r="NVS34" s="79"/>
      <c r="NVT34" s="79"/>
      <c r="NVU34" s="79"/>
      <c r="NVV34" s="79"/>
      <c r="NVW34" s="79"/>
      <c r="NVX34" s="79"/>
      <c r="NVY34" s="79"/>
      <c r="NVZ34" s="79"/>
      <c r="NWA34" s="79"/>
      <c r="NWB34" s="79"/>
      <c r="NWC34" s="79"/>
      <c r="NWD34" s="79"/>
      <c r="NWE34" s="79"/>
      <c r="NWF34" s="79"/>
      <c r="NWG34" s="79"/>
      <c r="NWH34" s="79"/>
      <c r="NWI34" s="79"/>
      <c r="NWJ34" s="79"/>
      <c r="NWK34" s="79"/>
      <c r="NWL34" s="79"/>
      <c r="NWM34" s="79"/>
      <c r="NWN34" s="79"/>
      <c r="NWO34" s="79"/>
      <c r="NWP34" s="79"/>
      <c r="NWQ34" s="79"/>
      <c r="NWR34" s="79"/>
      <c r="NWS34" s="79"/>
      <c r="NWT34" s="79"/>
      <c r="NWU34" s="79"/>
      <c r="NWV34" s="79"/>
      <c r="NWW34" s="79"/>
      <c r="NWX34" s="79"/>
      <c r="NWY34" s="79"/>
      <c r="NWZ34" s="79"/>
      <c r="NXA34" s="79"/>
      <c r="NXB34" s="79"/>
      <c r="NXC34" s="79"/>
      <c r="NXD34" s="79"/>
      <c r="NXE34" s="79"/>
      <c r="NXF34" s="79"/>
      <c r="NXG34" s="79"/>
      <c r="NXH34" s="79"/>
      <c r="NXI34" s="79"/>
      <c r="NXJ34" s="79"/>
      <c r="NXK34" s="79"/>
      <c r="NXL34" s="79"/>
      <c r="NXM34" s="79"/>
      <c r="NXN34" s="79"/>
      <c r="NXO34" s="79"/>
      <c r="NXP34" s="79"/>
      <c r="NXQ34" s="79"/>
      <c r="NXR34" s="79"/>
      <c r="NXS34" s="79"/>
      <c r="NXT34" s="79"/>
      <c r="NXU34" s="79"/>
      <c r="NXV34" s="79"/>
      <c r="NXW34" s="79"/>
      <c r="NXX34" s="79"/>
      <c r="NXY34" s="79"/>
      <c r="NXZ34" s="79"/>
      <c r="NYA34" s="79"/>
      <c r="NYB34" s="79"/>
      <c r="NYC34" s="79"/>
      <c r="NYD34" s="79"/>
      <c r="NYE34" s="79"/>
      <c r="NYF34" s="79"/>
      <c r="NYG34" s="79"/>
      <c r="NYH34" s="79"/>
      <c r="NYI34" s="79"/>
      <c r="NYJ34" s="79"/>
      <c r="NYK34" s="79"/>
      <c r="NYL34" s="79"/>
      <c r="NYM34" s="79"/>
      <c r="NYN34" s="79"/>
      <c r="NYO34" s="79"/>
      <c r="NYP34" s="79"/>
      <c r="NYQ34" s="79"/>
      <c r="NYR34" s="79"/>
      <c r="NYS34" s="79"/>
      <c r="NYT34" s="79"/>
      <c r="NYU34" s="79"/>
      <c r="NYV34" s="79"/>
      <c r="NYW34" s="79"/>
      <c r="NYX34" s="79"/>
      <c r="NYY34" s="79"/>
      <c r="NYZ34" s="79"/>
      <c r="NZA34" s="79"/>
      <c r="NZB34" s="79"/>
      <c r="NZC34" s="79"/>
      <c r="NZD34" s="79"/>
      <c r="NZE34" s="79"/>
      <c r="NZF34" s="79"/>
      <c r="NZG34" s="79"/>
      <c r="NZH34" s="79"/>
      <c r="NZI34" s="79"/>
      <c r="NZJ34" s="79"/>
      <c r="NZK34" s="79"/>
      <c r="NZL34" s="79"/>
      <c r="NZM34" s="79"/>
      <c r="NZN34" s="79"/>
      <c r="NZO34" s="79"/>
      <c r="NZP34" s="79"/>
      <c r="NZQ34" s="79"/>
      <c r="NZR34" s="79"/>
      <c r="NZS34" s="79"/>
      <c r="NZT34" s="79"/>
      <c r="NZU34" s="79"/>
      <c r="NZV34" s="79"/>
      <c r="NZW34" s="79"/>
      <c r="NZX34" s="79"/>
      <c r="NZY34" s="79"/>
      <c r="NZZ34" s="79"/>
      <c r="OAA34" s="79"/>
      <c r="OAB34" s="79"/>
      <c r="OAC34" s="79"/>
      <c r="OAD34" s="79"/>
      <c r="OAE34" s="79"/>
      <c r="OAF34" s="79"/>
      <c r="OAG34" s="79"/>
      <c r="OAH34" s="79"/>
      <c r="OAI34" s="79"/>
      <c r="OAJ34" s="79"/>
      <c r="OAK34" s="79"/>
      <c r="OAL34" s="79"/>
      <c r="OAM34" s="79"/>
      <c r="OAN34" s="79"/>
      <c r="OAO34" s="79"/>
      <c r="OAP34" s="79"/>
      <c r="OAQ34" s="79"/>
      <c r="OAR34" s="79"/>
      <c r="OAS34" s="79"/>
      <c r="OAT34" s="79"/>
      <c r="OAU34" s="79"/>
      <c r="OAV34" s="79"/>
      <c r="OAW34" s="79"/>
      <c r="OAX34" s="79"/>
      <c r="OAY34" s="79"/>
      <c r="OAZ34" s="79"/>
      <c r="OBA34" s="79"/>
      <c r="OBB34" s="79"/>
      <c r="OBC34" s="79"/>
      <c r="OBD34" s="79"/>
      <c r="OBE34" s="79"/>
      <c r="OBF34" s="79"/>
      <c r="OBG34" s="79"/>
      <c r="OBH34" s="79"/>
      <c r="OBI34" s="79"/>
      <c r="OBJ34" s="79"/>
      <c r="OBK34" s="79"/>
      <c r="OBL34" s="79"/>
      <c r="OBM34" s="79"/>
      <c r="OBN34" s="79"/>
      <c r="OBO34" s="79"/>
      <c r="OBP34" s="79"/>
      <c r="OBQ34" s="79"/>
      <c r="OBR34" s="79"/>
      <c r="OBS34" s="79"/>
      <c r="OBT34" s="79"/>
      <c r="OBU34" s="79"/>
      <c r="OBV34" s="79"/>
      <c r="OBW34" s="79"/>
      <c r="OBX34" s="79"/>
      <c r="OBY34" s="79"/>
      <c r="OBZ34" s="79"/>
      <c r="OCA34" s="79"/>
      <c r="OCB34" s="79"/>
      <c r="OCC34" s="79"/>
      <c r="OCD34" s="79"/>
      <c r="OCE34" s="79"/>
      <c r="OCF34" s="79"/>
      <c r="OCG34" s="79"/>
      <c r="OCH34" s="79"/>
      <c r="OCI34" s="79"/>
      <c r="OCJ34" s="79"/>
      <c r="OCK34" s="79"/>
      <c r="OCL34" s="79"/>
      <c r="OCM34" s="79"/>
      <c r="OCN34" s="79"/>
      <c r="OCO34" s="79"/>
      <c r="OCP34" s="79"/>
      <c r="OCQ34" s="79"/>
      <c r="OCR34" s="79"/>
      <c r="OCS34" s="79"/>
      <c r="OCT34" s="79"/>
      <c r="OCU34" s="79"/>
      <c r="OCV34" s="79"/>
      <c r="OCW34" s="79"/>
      <c r="OCX34" s="79"/>
      <c r="OCY34" s="79"/>
      <c r="OCZ34" s="79"/>
      <c r="ODA34" s="79"/>
      <c r="ODB34" s="79"/>
      <c r="ODC34" s="79"/>
      <c r="ODD34" s="79"/>
      <c r="ODE34" s="79"/>
      <c r="ODF34" s="79"/>
      <c r="ODG34" s="79"/>
      <c r="ODH34" s="79"/>
      <c r="ODI34" s="79"/>
      <c r="ODJ34" s="79"/>
      <c r="ODK34" s="79"/>
      <c r="ODL34" s="79"/>
      <c r="ODM34" s="79"/>
      <c r="ODN34" s="79"/>
      <c r="ODO34" s="79"/>
      <c r="ODP34" s="79"/>
      <c r="ODQ34" s="79"/>
      <c r="ODR34" s="79"/>
      <c r="ODS34" s="79"/>
      <c r="ODT34" s="79"/>
      <c r="ODU34" s="79"/>
      <c r="ODV34" s="79"/>
      <c r="ODW34" s="79"/>
      <c r="ODX34" s="79"/>
      <c r="ODY34" s="79"/>
      <c r="ODZ34" s="79"/>
      <c r="OEA34" s="79"/>
      <c r="OEB34" s="79"/>
      <c r="OEC34" s="79"/>
      <c r="OED34" s="79"/>
      <c r="OEE34" s="79"/>
      <c r="OEF34" s="79"/>
      <c r="OEG34" s="79"/>
      <c r="OEH34" s="79"/>
      <c r="OEI34" s="79"/>
      <c r="OEJ34" s="79"/>
      <c r="OEK34" s="79"/>
      <c r="OEL34" s="79"/>
      <c r="OEM34" s="79"/>
      <c r="OEN34" s="79"/>
      <c r="OEO34" s="79"/>
      <c r="OEP34" s="79"/>
      <c r="OEQ34" s="79"/>
      <c r="OER34" s="79"/>
      <c r="OES34" s="79"/>
      <c r="OET34" s="79"/>
      <c r="OEU34" s="79"/>
      <c r="OEV34" s="79"/>
      <c r="OEW34" s="79"/>
      <c r="OEX34" s="79"/>
      <c r="OEY34" s="79"/>
      <c r="OEZ34" s="79"/>
      <c r="OFA34" s="79"/>
      <c r="OFB34" s="79"/>
      <c r="OFC34" s="79"/>
      <c r="OFD34" s="79"/>
      <c r="OFE34" s="79"/>
      <c r="OFF34" s="79"/>
      <c r="OFG34" s="79"/>
      <c r="OFH34" s="79"/>
      <c r="OFI34" s="79"/>
      <c r="OFJ34" s="79"/>
      <c r="OFK34" s="79"/>
      <c r="OFL34" s="79"/>
      <c r="OFM34" s="79"/>
      <c r="OFN34" s="79"/>
      <c r="OFO34" s="79"/>
      <c r="OFP34" s="79"/>
      <c r="OFQ34" s="79"/>
      <c r="OFR34" s="79"/>
      <c r="OFS34" s="79"/>
      <c r="OFT34" s="79"/>
      <c r="OFU34" s="79"/>
      <c r="OFV34" s="79"/>
      <c r="OFW34" s="79"/>
      <c r="OFX34" s="79"/>
      <c r="OFY34" s="79"/>
      <c r="OFZ34" s="79"/>
      <c r="OGA34" s="79"/>
      <c r="OGB34" s="79"/>
      <c r="OGC34" s="79"/>
      <c r="OGD34" s="79"/>
      <c r="OGE34" s="79"/>
      <c r="OGF34" s="79"/>
      <c r="OGG34" s="79"/>
      <c r="OGH34" s="79"/>
      <c r="OGI34" s="79"/>
      <c r="OGJ34" s="79"/>
      <c r="OGK34" s="79"/>
      <c r="OGL34" s="79"/>
      <c r="OGM34" s="79"/>
      <c r="OGN34" s="79"/>
      <c r="OGO34" s="79"/>
      <c r="OGP34" s="79"/>
      <c r="OGQ34" s="79"/>
      <c r="OGR34" s="79"/>
      <c r="OGS34" s="79"/>
      <c r="OGT34" s="79"/>
      <c r="OGU34" s="79"/>
      <c r="OGV34" s="79"/>
      <c r="OGW34" s="79"/>
      <c r="OGX34" s="79"/>
      <c r="OGY34" s="79"/>
      <c r="OGZ34" s="79"/>
      <c r="OHA34" s="79"/>
      <c r="OHB34" s="79"/>
      <c r="OHC34" s="79"/>
      <c r="OHD34" s="79"/>
      <c r="OHE34" s="79"/>
      <c r="OHF34" s="79"/>
      <c r="OHG34" s="79"/>
      <c r="OHH34" s="79"/>
      <c r="OHI34" s="79"/>
      <c r="OHJ34" s="79"/>
      <c r="OHK34" s="79"/>
      <c r="OHL34" s="79"/>
      <c r="OHM34" s="79"/>
      <c r="OHN34" s="79"/>
      <c r="OHO34" s="79"/>
      <c r="OHP34" s="79"/>
      <c r="OHQ34" s="79"/>
      <c r="OHR34" s="79"/>
      <c r="OHS34" s="79"/>
      <c r="OHT34" s="79"/>
      <c r="OHU34" s="79"/>
      <c r="OHV34" s="79"/>
      <c r="OHW34" s="79"/>
      <c r="OHX34" s="79"/>
      <c r="OHY34" s="79"/>
      <c r="OHZ34" s="79"/>
      <c r="OIA34" s="79"/>
      <c r="OIB34" s="79"/>
      <c r="OIC34" s="79"/>
      <c r="OID34" s="79"/>
      <c r="OIE34" s="79"/>
      <c r="OIF34" s="79"/>
      <c r="OIG34" s="79"/>
      <c r="OIH34" s="79"/>
      <c r="OII34" s="79"/>
      <c r="OIJ34" s="79"/>
      <c r="OIK34" s="79"/>
      <c r="OIL34" s="79"/>
      <c r="OIM34" s="79"/>
      <c r="OIN34" s="79"/>
      <c r="OIO34" s="79"/>
      <c r="OIP34" s="79"/>
      <c r="OIQ34" s="79"/>
      <c r="OIR34" s="79"/>
      <c r="OIS34" s="79"/>
      <c r="OIT34" s="79"/>
      <c r="OIU34" s="79"/>
      <c r="OIV34" s="79"/>
      <c r="OIW34" s="79"/>
      <c r="OIX34" s="79"/>
      <c r="OIY34" s="79"/>
      <c r="OIZ34" s="79"/>
      <c r="OJA34" s="79"/>
      <c r="OJB34" s="79"/>
      <c r="OJC34" s="79"/>
      <c r="OJD34" s="79"/>
      <c r="OJE34" s="79"/>
      <c r="OJF34" s="79"/>
      <c r="OJG34" s="79"/>
      <c r="OJH34" s="79"/>
      <c r="OJI34" s="79"/>
      <c r="OJJ34" s="79"/>
      <c r="OJK34" s="79"/>
      <c r="OJL34" s="79"/>
      <c r="OJM34" s="79"/>
      <c r="OJN34" s="79"/>
      <c r="OJO34" s="79"/>
      <c r="OJP34" s="79"/>
      <c r="OJQ34" s="79"/>
      <c r="OJR34" s="79"/>
      <c r="OJS34" s="79"/>
      <c r="OJT34" s="79"/>
      <c r="OJU34" s="79"/>
      <c r="OJV34" s="79"/>
      <c r="OJW34" s="79"/>
      <c r="OJX34" s="79"/>
      <c r="OJY34" s="79"/>
      <c r="OJZ34" s="79"/>
      <c r="OKA34" s="79"/>
      <c r="OKB34" s="79"/>
      <c r="OKC34" s="79"/>
      <c r="OKD34" s="79"/>
      <c r="OKE34" s="79"/>
      <c r="OKF34" s="79"/>
      <c r="OKG34" s="79"/>
      <c r="OKH34" s="79"/>
      <c r="OKI34" s="79"/>
      <c r="OKJ34" s="79"/>
      <c r="OKK34" s="79"/>
      <c r="OKL34" s="79"/>
      <c r="OKM34" s="79"/>
      <c r="OKN34" s="79"/>
      <c r="OKO34" s="79"/>
      <c r="OKP34" s="79"/>
      <c r="OKQ34" s="79"/>
      <c r="OKR34" s="79"/>
      <c r="OKS34" s="79"/>
      <c r="OKT34" s="79"/>
      <c r="OKU34" s="79"/>
      <c r="OKV34" s="79"/>
      <c r="OKW34" s="79"/>
      <c r="OKX34" s="79"/>
      <c r="OKY34" s="79"/>
      <c r="OKZ34" s="79"/>
      <c r="OLA34" s="79"/>
      <c r="OLB34" s="79"/>
      <c r="OLC34" s="79"/>
      <c r="OLD34" s="79"/>
      <c r="OLE34" s="79"/>
      <c r="OLF34" s="79"/>
      <c r="OLG34" s="79"/>
      <c r="OLH34" s="79"/>
      <c r="OLI34" s="79"/>
      <c r="OLJ34" s="79"/>
      <c r="OLK34" s="79"/>
      <c r="OLL34" s="79"/>
      <c r="OLM34" s="79"/>
      <c r="OLN34" s="79"/>
      <c r="OLO34" s="79"/>
      <c r="OLP34" s="79"/>
      <c r="OLQ34" s="79"/>
      <c r="OLR34" s="79"/>
      <c r="OLS34" s="79"/>
      <c r="OLT34" s="79"/>
      <c r="OLU34" s="79"/>
      <c r="OLV34" s="79"/>
      <c r="OLW34" s="79"/>
      <c r="OLX34" s="79"/>
      <c r="OLY34" s="79"/>
      <c r="OLZ34" s="79"/>
      <c r="OMA34" s="79"/>
      <c r="OMB34" s="79"/>
      <c r="OMC34" s="79"/>
      <c r="OMD34" s="79"/>
      <c r="OME34" s="79"/>
      <c r="OMF34" s="79"/>
      <c r="OMG34" s="79"/>
      <c r="OMH34" s="79"/>
      <c r="OMI34" s="79"/>
      <c r="OMJ34" s="79"/>
      <c r="OMK34" s="79"/>
      <c r="OML34" s="79"/>
      <c r="OMM34" s="79"/>
      <c r="OMN34" s="79"/>
      <c r="OMO34" s="79"/>
      <c r="OMP34" s="79"/>
      <c r="OMQ34" s="79"/>
      <c r="OMR34" s="79"/>
      <c r="OMS34" s="79"/>
      <c r="OMT34" s="79"/>
      <c r="OMU34" s="79"/>
      <c r="OMV34" s="79"/>
      <c r="OMW34" s="79"/>
      <c r="OMX34" s="79"/>
      <c r="OMY34" s="79"/>
      <c r="OMZ34" s="79"/>
      <c r="ONA34" s="79"/>
      <c r="ONB34" s="79"/>
      <c r="ONC34" s="79"/>
      <c r="OND34" s="79"/>
      <c r="ONE34" s="79"/>
      <c r="ONF34" s="79"/>
      <c r="ONG34" s="79"/>
      <c r="ONH34" s="79"/>
      <c r="ONI34" s="79"/>
      <c r="ONJ34" s="79"/>
      <c r="ONK34" s="79"/>
      <c r="ONL34" s="79"/>
      <c r="ONM34" s="79"/>
      <c r="ONN34" s="79"/>
      <c r="ONO34" s="79"/>
      <c r="ONP34" s="79"/>
      <c r="ONQ34" s="79"/>
      <c r="ONR34" s="79"/>
      <c r="ONS34" s="79"/>
      <c r="ONT34" s="79"/>
      <c r="ONU34" s="79"/>
      <c r="ONV34" s="79"/>
      <c r="ONW34" s="79"/>
      <c r="ONX34" s="79"/>
      <c r="ONY34" s="79"/>
      <c r="ONZ34" s="79"/>
      <c r="OOA34" s="79"/>
      <c r="OOB34" s="79"/>
      <c r="OOC34" s="79"/>
      <c r="OOD34" s="79"/>
      <c r="OOE34" s="79"/>
      <c r="OOF34" s="79"/>
      <c r="OOG34" s="79"/>
      <c r="OOH34" s="79"/>
      <c r="OOI34" s="79"/>
      <c r="OOJ34" s="79"/>
      <c r="OOK34" s="79"/>
      <c r="OOL34" s="79"/>
      <c r="OOM34" s="79"/>
      <c r="OON34" s="79"/>
      <c r="OOO34" s="79"/>
      <c r="OOP34" s="79"/>
      <c r="OOQ34" s="79"/>
      <c r="OOR34" s="79"/>
      <c r="OOS34" s="79"/>
      <c r="OOT34" s="79"/>
      <c r="OOU34" s="79"/>
      <c r="OOV34" s="79"/>
      <c r="OOW34" s="79"/>
      <c r="OOX34" s="79"/>
      <c r="OOY34" s="79"/>
      <c r="OOZ34" s="79"/>
      <c r="OPA34" s="79"/>
      <c r="OPB34" s="79"/>
      <c r="OPC34" s="79"/>
      <c r="OPD34" s="79"/>
      <c r="OPE34" s="79"/>
      <c r="OPF34" s="79"/>
      <c r="OPG34" s="79"/>
      <c r="OPH34" s="79"/>
      <c r="OPI34" s="79"/>
      <c r="OPJ34" s="79"/>
      <c r="OPK34" s="79"/>
      <c r="OPL34" s="79"/>
      <c r="OPM34" s="79"/>
      <c r="OPN34" s="79"/>
      <c r="OPO34" s="79"/>
      <c r="OPP34" s="79"/>
      <c r="OPQ34" s="79"/>
      <c r="OPR34" s="79"/>
      <c r="OPS34" s="79"/>
      <c r="OPT34" s="79"/>
      <c r="OPU34" s="79"/>
      <c r="OPV34" s="79"/>
      <c r="OPW34" s="79"/>
      <c r="OPX34" s="79"/>
      <c r="OPY34" s="79"/>
      <c r="OPZ34" s="79"/>
      <c r="OQA34" s="79"/>
      <c r="OQB34" s="79"/>
      <c r="OQC34" s="79"/>
      <c r="OQD34" s="79"/>
      <c r="OQE34" s="79"/>
      <c r="OQF34" s="79"/>
      <c r="OQG34" s="79"/>
      <c r="OQH34" s="79"/>
      <c r="OQI34" s="79"/>
      <c r="OQJ34" s="79"/>
      <c r="OQK34" s="79"/>
      <c r="OQL34" s="79"/>
      <c r="OQM34" s="79"/>
      <c r="OQN34" s="79"/>
      <c r="OQO34" s="79"/>
      <c r="OQP34" s="79"/>
      <c r="OQQ34" s="79"/>
      <c r="OQR34" s="79"/>
      <c r="OQS34" s="79"/>
      <c r="OQT34" s="79"/>
      <c r="OQU34" s="79"/>
      <c r="OQV34" s="79"/>
      <c r="OQW34" s="79"/>
      <c r="OQX34" s="79"/>
      <c r="OQY34" s="79"/>
      <c r="OQZ34" s="79"/>
      <c r="ORA34" s="79"/>
      <c r="ORB34" s="79"/>
      <c r="ORC34" s="79"/>
      <c r="ORD34" s="79"/>
      <c r="ORE34" s="79"/>
      <c r="ORF34" s="79"/>
      <c r="ORG34" s="79"/>
      <c r="ORH34" s="79"/>
      <c r="ORI34" s="79"/>
      <c r="ORJ34" s="79"/>
      <c r="ORK34" s="79"/>
      <c r="ORL34" s="79"/>
      <c r="ORM34" s="79"/>
      <c r="ORN34" s="79"/>
      <c r="ORO34" s="79"/>
      <c r="ORP34" s="79"/>
      <c r="ORQ34" s="79"/>
      <c r="ORR34" s="79"/>
      <c r="ORS34" s="79"/>
      <c r="ORT34" s="79"/>
      <c r="ORU34" s="79"/>
      <c r="ORV34" s="79"/>
      <c r="ORW34" s="79"/>
      <c r="ORX34" s="79"/>
      <c r="ORY34" s="79"/>
      <c r="ORZ34" s="79"/>
      <c r="OSA34" s="79"/>
      <c r="OSB34" s="79"/>
      <c r="OSC34" s="79"/>
      <c r="OSD34" s="79"/>
      <c r="OSE34" s="79"/>
      <c r="OSF34" s="79"/>
      <c r="OSG34" s="79"/>
      <c r="OSH34" s="79"/>
      <c r="OSI34" s="79"/>
      <c r="OSJ34" s="79"/>
      <c r="OSK34" s="79"/>
      <c r="OSL34" s="79"/>
      <c r="OSM34" s="79"/>
      <c r="OSN34" s="79"/>
      <c r="OSO34" s="79"/>
      <c r="OSP34" s="79"/>
      <c r="OSQ34" s="79"/>
      <c r="OSR34" s="79"/>
      <c r="OSS34" s="79"/>
      <c r="OST34" s="79"/>
      <c r="OSU34" s="79"/>
      <c r="OSV34" s="79"/>
      <c r="OSW34" s="79"/>
      <c r="OSX34" s="79"/>
      <c r="OSY34" s="79"/>
      <c r="OSZ34" s="79"/>
      <c r="OTA34" s="79"/>
      <c r="OTB34" s="79"/>
      <c r="OTC34" s="79"/>
      <c r="OTD34" s="79"/>
      <c r="OTE34" s="79"/>
      <c r="OTF34" s="79"/>
      <c r="OTG34" s="79"/>
      <c r="OTH34" s="79"/>
      <c r="OTI34" s="79"/>
      <c r="OTJ34" s="79"/>
      <c r="OTK34" s="79"/>
      <c r="OTL34" s="79"/>
      <c r="OTM34" s="79"/>
      <c r="OTN34" s="79"/>
      <c r="OTO34" s="79"/>
      <c r="OTP34" s="79"/>
      <c r="OTQ34" s="79"/>
      <c r="OTR34" s="79"/>
      <c r="OTS34" s="79"/>
      <c r="OTT34" s="79"/>
      <c r="OTU34" s="79"/>
      <c r="OTV34" s="79"/>
      <c r="OTW34" s="79"/>
      <c r="OTX34" s="79"/>
      <c r="OTY34" s="79"/>
      <c r="OTZ34" s="79"/>
      <c r="OUA34" s="79"/>
      <c r="OUB34" s="79"/>
      <c r="OUC34" s="79"/>
      <c r="OUD34" s="79"/>
      <c r="OUE34" s="79"/>
      <c r="OUF34" s="79"/>
      <c r="OUG34" s="79"/>
      <c r="OUH34" s="79"/>
      <c r="OUI34" s="79"/>
      <c r="OUJ34" s="79"/>
      <c r="OUK34" s="79"/>
      <c r="OUL34" s="79"/>
      <c r="OUM34" s="79"/>
      <c r="OUN34" s="79"/>
      <c r="OUO34" s="79"/>
      <c r="OUP34" s="79"/>
      <c r="OUQ34" s="79"/>
      <c r="OUR34" s="79"/>
      <c r="OUS34" s="79"/>
      <c r="OUT34" s="79"/>
      <c r="OUU34" s="79"/>
      <c r="OUV34" s="79"/>
      <c r="OUW34" s="79"/>
      <c r="OUX34" s="79"/>
      <c r="OUY34" s="79"/>
      <c r="OUZ34" s="79"/>
      <c r="OVA34" s="79"/>
      <c r="OVB34" s="79"/>
      <c r="OVC34" s="79"/>
      <c r="OVD34" s="79"/>
      <c r="OVE34" s="79"/>
      <c r="OVF34" s="79"/>
      <c r="OVG34" s="79"/>
      <c r="OVH34" s="79"/>
      <c r="OVI34" s="79"/>
      <c r="OVJ34" s="79"/>
      <c r="OVK34" s="79"/>
      <c r="OVL34" s="79"/>
      <c r="OVM34" s="79"/>
      <c r="OVN34" s="79"/>
      <c r="OVO34" s="79"/>
      <c r="OVP34" s="79"/>
      <c r="OVQ34" s="79"/>
      <c r="OVR34" s="79"/>
      <c r="OVS34" s="79"/>
      <c r="OVT34" s="79"/>
      <c r="OVU34" s="79"/>
      <c r="OVV34" s="79"/>
      <c r="OVW34" s="79"/>
      <c r="OVX34" s="79"/>
      <c r="OVY34" s="79"/>
      <c r="OVZ34" s="79"/>
      <c r="OWA34" s="79"/>
      <c r="OWB34" s="79"/>
      <c r="OWC34" s="79"/>
      <c r="OWD34" s="79"/>
      <c r="OWE34" s="79"/>
      <c r="OWF34" s="79"/>
      <c r="OWG34" s="79"/>
      <c r="OWH34" s="79"/>
      <c r="OWI34" s="79"/>
      <c r="OWJ34" s="79"/>
      <c r="OWK34" s="79"/>
      <c r="OWL34" s="79"/>
      <c r="OWM34" s="79"/>
      <c r="OWN34" s="79"/>
      <c r="OWO34" s="79"/>
      <c r="OWP34" s="79"/>
      <c r="OWQ34" s="79"/>
      <c r="OWR34" s="79"/>
      <c r="OWS34" s="79"/>
      <c r="OWT34" s="79"/>
      <c r="OWU34" s="79"/>
      <c r="OWV34" s="79"/>
      <c r="OWW34" s="79"/>
      <c r="OWX34" s="79"/>
      <c r="OWY34" s="79"/>
      <c r="OWZ34" s="79"/>
      <c r="OXA34" s="79"/>
      <c r="OXB34" s="79"/>
      <c r="OXC34" s="79"/>
      <c r="OXD34" s="79"/>
      <c r="OXE34" s="79"/>
      <c r="OXF34" s="79"/>
      <c r="OXG34" s="79"/>
      <c r="OXH34" s="79"/>
      <c r="OXI34" s="79"/>
      <c r="OXJ34" s="79"/>
      <c r="OXK34" s="79"/>
      <c r="OXL34" s="79"/>
      <c r="OXM34" s="79"/>
      <c r="OXN34" s="79"/>
      <c r="OXO34" s="79"/>
      <c r="OXP34" s="79"/>
      <c r="OXQ34" s="79"/>
      <c r="OXR34" s="79"/>
      <c r="OXS34" s="79"/>
      <c r="OXT34" s="79"/>
      <c r="OXU34" s="79"/>
      <c r="OXV34" s="79"/>
      <c r="OXW34" s="79"/>
      <c r="OXX34" s="79"/>
      <c r="OXY34" s="79"/>
      <c r="OXZ34" s="79"/>
      <c r="OYA34" s="79"/>
      <c r="OYB34" s="79"/>
      <c r="OYC34" s="79"/>
      <c r="OYD34" s="79"/>
      <c r="OYE34" s="79"/>
      <c r="OYF34" s="79"/>
      <c r="OYG34" s="79"/>
      <c r="OYH34" s="79"/>
      <c r="OYI34" s="79"/>
      <c r="OYJ34" s="79"/>
      <c r="OYK34" s="79"/>
      <c r="OYL34" s="79"/>
      <c r="OYM34" s="79"/>
      <c r="OYN34" s="79"/>
      <c r="OYO34" s="79"/>
      <c r="OYP34" s="79"/>
      <c r="OYQ34" s="79"/>
      <c r="OYR34" s="79"/>
      <c r="OYS34" s="79"/>
      <c r="OYT34" s="79"/>
      <c r="OYU34" s="79"/>
      <c r="OYV34" s="79"/>
      <c r="OYW34" s="79"/>
      <c r="OYX34" s="79"/>
      <c r="OYY34" s="79"/>
      <c r="OYZ34" s="79"/>
      <c r="OZA34" s="79"/>
      <c r="OZB34" s="79"/>
      <c r="OZC34" s="79"/>
      <c r="OZD34" s="79"/>
      <c r="OZE34" s="79"/>
      <c r="OZF34" s="79"/>
      <c r="OZG34" s="79"/>
      <c r="OZH34" s="79"/>
      <c r="OZI34" s="79"/>
      <c r="OZJ34" s="79"/>
      <c r="OZK34" s="79"/>
      <c r="OZL34" s="79"/>
      <c r="OZM34" s="79"/>
      <c r="OZN34" s="79"/>
      <c r="OZO34" s="79"/>
      <c r="OZP34" s="79"/>
      <c r="OZQ34" s="79"/>
      <c r="OZR34" s="79"/>
      <c r="OZS34" s="79"/>
      <c r="OZT34" s="79"/>
      <c r="OZU34" s="79"/>
      <c r="OZV34" s="79"/>
      <c r="OZW34" s="79"/>
      <c r="OZX34" s="79"/>
      <c r="OZY34" s="79"/>
      <c r="OZZ34" s="79"/>
      <c r="PAA34" s="79"/>
      <c r="PAB34" s="79"/>
      <c r="PAC34" s="79"/>
      <c r="PAD34" s="79"/>
      <c r="PAE34" s="79"/>
      <c r="PAF34" s="79"/>
      <c r="PAG34" s="79"/>
      <c r="PAH34" s="79"/>
      <c r="PAI34" s="79"/>
      <c r="PAJ34" s="79"/>
      <c r="PAK34" s="79"/>
      <c r="PAL34" s="79"/>
      <c r="PAM34" s="79"/>
      <c r="PAN34" s="79"/>
      <c r="PAO34" s="79"/>
      <c r="PAP34" s="79"/>
      <c r="PAQ34" s="79"/>
      <c r="PAR34" s="79"/>
      <c r="PAS34" s="79"/>
      <c r="PAT34" s="79"/>
      <c r="PAU34" s="79"/>
      <c r="PAV34" s="79"/>
      <c r="PAW34" s="79"/>
      <c r="PAX34" s="79"/>
      <c r="PAY34" s="79"/>
      <c r="PAZ34" s="79"/>
      <c r="PBA34" s="79"/>
      <c r="PBB34" s="79"/>
      <c r="PBC34" s="79"/>
      <c r="PBD34" s="79"/>
      <c r="PBE34" s="79"/>
      <c r="PBF34" s="79"/>
      <c r="PBG34" s="79"/>
      <c r="PBH34" s="79"/>
      <c r="PBI34" s="79"/>
      <c r="PBJ34" s="79"/>
      <c r="PBK34" s="79"/>
      <c r="PBL34" s="79"/>
      <c r="PBM34" s="79"/>
      <c r="PBN34" s="79"/>
      <c r="PBO34" s="79"/>
      <c r="PBP34" s="79"/>
      <c r="PBQ34" s="79"/>
      <c r="PBR34" s="79"/>
      <c r="PBS34" s="79"/>
      <c r="PBT34" s="79"/>
      <c r="PBU34" s="79"/>
      <c r="PBV34" s="79"/>
      <c r="PBW34" s="79"/>
      <c r="PBX34" s="79"/>
      <c r="PBY34" s="79"/>
      <c r="PBZ34" s="79"/>
      <c r="PCA34" s="79"/>
      <c r="PCB34" s="79"/>
      <c r="PCC34" s="79"/>
      <c r="PCD34" s="79"/>
      <c r="PCE34" s="79"/>
      <c r="PCF34" s="79"/>
      <c r="PCG34" s="79"/>
      <c r="PCH34" s="79"/>
      <c r="PCI34" s="79"/>
      <c r="PCJ34" s="79"/>
      <c r="PCK34" s="79"/>
      <c r="PCL34" s="79"/>
      <c r="PCM34" s="79"/>
      <c r="PCN34" s="79"/>
      <c r="PCO34" s="79"/>
      <c r="PCP34" s="79"/>
      <c r="PCQ34" s="79"/>
      <c r="PCR34" s="79"/>
      <c r="PCS34" s="79"/>
      <c r="PCT34" s="79"/>
      <c r="PCU34" s="79"/>
      <c r="PCV34" s="79"/>
      <c r="PCW34" s="79"/>
      <c r="PCX34" s="79"/>
      <c r="PCY34" s="79"/>
      <c r="PCZ34" s="79"/>
      <c r="PDA34" s="79"/>
      <c r="PDB34" s="79"/>
      <c r="PDC34" s="79"/>
      <c r="PDD34" s="79"/>
      <c r="PDE34" s="79"/>
      <c r="PDF34" s="79"/>
      <c r="PDG34" s="79"/>
      <c r="PDH34" s="79"/>
      <c r="PDI34" s="79"/>
      <c r="PDJ34" s="79"/>
      <c r="PDK34" s="79"/>
      <c r="PDL34" s="79"/>
      <c r="PDM34" s="79"/>
      <c r="PDN34" s="79"/>
      <c r="PDO34" s="79"/>
      <c r="PDP34" s="79"/>
      <c r="PDQ34" s="79"/>
      <c r="PDR34" s="79"/>
      <c r="PDS34" s="79"/>
      <c r="PDT34" s="79"/>
      <c r="PDU34" s="79"/>
      <c r="PDV34" s="79"/>
      <c r="PDW34" s="79"/>
      <c r="PDX34" s="79"/>
      <c r="PDY34" s="79"/>
      <c r="PDZ34" s="79"/>
      <c r="PEA34" s="79"/>
      <c r="PEB34" s="79"/>
      <c r="PEC34" s="79"/>
      <c r="PED34" s="79"/>
      <c r="PEE34" s="79"/>
      <c r="PEF34" s="79"/>
      <c r="PEG34" s="79"/>
      <c r="PEH34" s="79"/>
      <c r="PEI34" s="79"/>
      <c r="PEJ34" s="79"/>
      <c r="PEK34" s="79"/>
      <c r="PEL34" s="79"/>
      <c r="PEM34" s="79"/>
      <c r="PEN34" s="79"/>
      <c r="PEO34" s="79"/>
      <c r="PEP34" s="79"/>
      <c r="PEQ34" s="79"/>
      <c r="PER34" s="79"/>
      <c r="PES34" s="79"/>
      <c r="PET34" s="79"/>
      <c r="PEU34" s="79"/>
      <c r="PEV34" s="79"/>
      <c r="PEW34" s="79"/>
      <c r="PEX34" s="79"/>
      <c r="PEY34" s="79"/>
      <c r="PEZ34" s="79"/>
      <c r="PFA34" s="79"/>
      <c r="PFB34" s="79"/>
      <c r="PFC34" s="79"/>
      <c r="PFD34" s="79"/>
      <c r="PFE34" s="79"/>
      <c r="PFF34" s="79"/>
      <c r="PFG34" s="79"/>
      <c r="PFH34" s="79"/>
      <c r="PFI34" s="79"/>
      <c r="PFJ34" s="79"/>
      <c r="PFK34" s="79"/>
      <c r="PFL34" s="79"/>
      <c r="PFM34" s="79"/>
      <c r="PFN34" s="79"/>
      <c r="PFO34" s="79"/>
      <c r="PFP34" s="79"/>
      <c r="PFQ34" s="79"/>
      <c r="PFR34" s="79"/>
      <c r="PFS34" s="79"/>
      <c r="PFT34" s="79"/>
      <c r="PFU34" s="79"/>
      <c r="PFV34" s="79"/>
      <c r="PFW34" s="79"/>
      <c r="PFX34" s="79"/>
      <c r="PFY34" s="79"/>
      <c r="PFZ34" s="79"/>
      <c r="PGA34" s="79"/>
      <c r="PGB34" s="79"/>
      <c r="PGC34" s="79"/>
      <c r="PGD34" s="79"/>
      <c r="PGE34" s="79"/>
      <c r="PGF34" s="79"/>
      <c r="PGG34" s="79"/>
      <c r="PGH34" s="79"/>
      <c r="PGI34" s="79"/>
      <c r="PGJ34" s="79"/>
      <c r="PGK34" s="79"/>
      <c r="PGL34" s="79"/>
      <c r="PGM34" s="79"/>
      <c r="PGN34" s="79"/>
      <c r="PGO34" s="79"/>
      <c r="PGP34" s="79"/>
      <c r="PGQ34" s="79"/>
      <c r="PGR34" s="79"/>
      <c r="PGS34" s="79"/>
      <c r="PGT34" s="79"/>
      <c r="PGU34" s="79"/>
      <c r="PGV34" s="79"/>
      <c r="PGW34" s="79"/>
      <c r="PGX34" s="79"/>
      <c r="PGY34" s="79"/>
      <c r="PGZ34" s="79"/>
      <c r="PHA34" s="79"/>
      <c r="PHB34" s="79"/>
      <c r="PHC34" s="79"/>
      <c r="PHD34" s="79"/>
      <c r="PHE34" s="79"/>
      <c r="PHF34" s="79"/>
      <c r="PHG34" s="79"/>
      <c r="PHH34" s="79"/>
      <c r="PHI34" s="79"/>
      <c r="PHJ34" s="79"/>
      <c r="PHK34" s="79"/>
      <c r="PHL34" s="79"/>
      <c r="PHM34" s="79"/>
      <c r="PHN34" s="79"/>
      <c r="PHO34" s="79"/>
      <c r="PHP34" s="79"/>
      <c r="PHQ34" s="79"/>
      <c r="PHR34" s="79"/>
      <c r="PHS34" s="79"/>
      <c r="PHT34" s="79"/>
      <c r="PHU34" s="79"/>
      <c r="PHV34" s="79"/>
      <c r="PHW34" s="79"/>
      <c r="PHX34" s="79"/>
      <c r="PHY34" s="79"/>
      <c r="PHZ34" s="79"/>
      <c r="PIA34" s="79"/>
      <c r="PIB34" s="79"/>
      <c r="PIC34" s="79"/>
      <c r="PID34" s="79"/>
      <c r="PIE34" s="79"/>
      <c r="PIF34" s="79"/>
      <c r="PIG34" s="79"/>
      <c r="PIH34" s="79"/>
      <c r="PII34" s="79"/>
      <c r="PIJ34" s="79"/>
      <c r="PIK34" s="79"/>
      <c r="PIL34" s="79"/>
      <c r="PIM34" s="79"/>
      <c r="PIN34" s="79"/>
      <c r="PIO34" s="79"/>
      <c r="PIP34" s="79"/>
      <c r="PIQ34" s="79"/>
      <c r="PIR34" s="79"/>
      <c r="PIS34" s="79"/>
      <c r="PIT34" s="79"/>
      <c r="PIU34" s="79"/>
      <c r="PIV34" s="79"/>
      <c r="PIW34" s="79"/>
      <c r="PIX34" s="79"/>
      <c r="PIY34" s="79"/>
      <c r="PIZ34" s="79"/>
      <c r="PJA34" s="79"/>
      <c r="PJB34" s="79"/>
      <c r="PJC34" s="79"/>
      <c r="PJD34" s="79"/>
      <c r="PJE34" s="79"/>
      <c r="PJF34" s="79"/>
      <c r="PJG34" s="79"/>
      <c r="PJH34" s="79"/>
      <c r="PJI34" s="79"/>
      <c r="PJJ34" s="79"/>
      <c r="PJK34" s="79"/>
      <c r="PJL34" s="79"/>
      <c r="PJM34" s="79"/>
      <c r="PJN34" s="79"/>
      <c r="PJO34" s="79"/>
      <c r="PJP34" s="79"/>
      <c r="PJQ34" s="79"/>
      <c r="PJR34" s="79"/>
      <c r="PJS34" s="79"/>
      <c r="PJT34" s="79"/>
      <c r="PJU34" s="79"/>
      <c r="PJV34" s="79"/>
      <c r="PJW34" s="79"/>
      <c r="PJX34" s="79"/>
      <c r="PJY34" s="79"/>
      <c r="PJZ34" s="79"/>
      <c r="PKA34" s="79"/>
      <c r="PKB34" s="79"/>
      <c r="PKC34" s="79"/>
      <c r="PKD34" s="79"/>
      <c r="PKE34" s="79"/>
      <c r="PKF34" s="79"/>
      <c r="PKG34" s="79"/>
      <c r="PKH34" s="79"/>
      <c r="PKI34" s="79"/>
      <c r="PKJ34" s="79"/>
      <c r="PKK34" s="79"/>
      <c r="PKL34" s="79"/>
      <c r="PKM34" s="79"/>
      <c r="PKN34" s="79"/>
      <c r="PKO34" s="79"/>
      <c r="PKP34" s="79"/>
      <c r="PKQ34" s="79"/>
      <c r="PKR34" s="79"/>
      <c r="PKS34" s="79"/>
      <c r="PKT34" s="79"/>
      <c r="PKU34" s="79"/>
      <c r="PKV34" s="79"/>
      <c r="PKW34" s="79"/>
      <c r="PKX34" s="79"/>
      <c r="PKY34" s="79"/>
      <c r="PKZ34" s="79"/>
      <c r="PLA34" s="79"/>
      <c r="PLB34" s="79"/>
      <c r="PLC34" s="79"/>
      <c r="PLD34" s="79"/>
      <c r="PLE34" s="79"/>
      <c r="PLF34" s="79"/>
      <c r="PLG34" s="79"/>
      <c r="PLH34" s="79"/>
      <c r="PLI34" s="79"/>
      <c r="PLJ34" s="79"/>
      <c r="PLK34" s="79"/>
      <c r="PLL34" s="79"/>
      <c r="PLM34" s="79"/>
      <c r="PLN34" s="79"/>
      <c r="PLO34" s="79"/>
      <c r="PLP34" s="79"/>
      <c r="PLQ34" s="79"/>
      <c r="PLR34" s="79"/>
      <c r="PLS34" s="79"/>
      <c r="PLT34" s="79"/>
      <c r="PLU34" s="79"/>
      <c r="PLV34" s="79"/>
      <c r="PLW34" s="79"/>
      <c r="PLX34" s="79"/>
      <c r="PLY34" s="79"/>
      <c r="PLZ34" s="79"/>
      <c r="PMA34" s="79"/>
      <c r="PMB34" s="79"/>
      <c r="PMC34" s="79"/>
      <c r="PMD34" s="79"/>
      <c r="PME34" s="79"/>
      <c r="PMF34" s="79"/>
      <c r="PMG34" s="79"/>
      <c r="PMH34" s="79"/>
      <c r="PMI34" s="79"/>
      <c r="PMJ34" s="79"/>
      <c r="PMK34" s="79"/>
      <c r="PML34" s="79"/>
      <c r="PMM34" s="79"/>
      <c r="PMN34" s="79"/>
      <c r="PMO34" s="79"/>
      <c r="PMP34" s="79"/>
      <c r="PMQ34" s="79"/>
      <c r="PMR34" s="79"/>
      <c r="PMS34" s="79"/>
      <c r="PMT34" s="79"/>
      <c r="PMU34" s="79"/>
      <c r="PMV34" s="79"/>
      <c r="PMW34" s="79"/>
      <c r="PMX34" s="79"/>
      <c r="PMY34" s="79"/>
      <c r="PMZ34" s="79"/>
      <c r="PNA34" s="79"/>
      <c r="PNB34" s="79"/>
      <c r="PNC34" s="79"/>
      <c r="PND34" s="79"/>
      <c r="PNE34" s="79"/>
      <c r="PNF34" s="79"/>
      <c r="PNG34" s="79"/>
      <c r="PNH34" s="79"/>
      <c r="PNI34" s="79"/>
      <c r="PNJ34" s="79"/>
      <c r="PNK34" s="79"/>
      <c r="PNL34" s="79"/>
      <c r="PNM34" s="79"/>
      <c r="PNN34" s="79"/>
      <c r="PNO34" s="79"/>
      <c r="PNP34" s="79"/>
      <c r="PNQ34" s="79"/>
      <c r="PNR34" s="79"/>
      <c r="PNS34" s="79"/>
      <c r="PNT34" s="79"/>
      <c r="PNU34" s="79"/>
      <c r="PNV34" s="79"/>
      <c r="PNW34" s="79"/>
      <c r="PNX34" s="79"/>
      <c r="PNY34" s="79"/>
      <c r="PNZ34" s="79"/>
      <c r="POA34" s="79"/>
      <c r="POB34" s="79"/>
      <c r="POC34" s="79"/>
      <c r="POD34" s="79"/>
      <c r="POE34" s="79"/>
      <c r="POF34" s="79"/>
      <c r="POG34" s="79"/>
      <c r="POH34" s="79"/>
      <c r="POI34" s="79"/>
      <c r="POJ34" s="79"/>
      <c r="POK34" s="79"/>
      <c r="POL34" s="79"/>
      <c r="POM34" s="79"/>
      <c r="PON34" s="79"/>
      <c r="POO34" s="79"/>
      <c r="POP34" s="79"/>
      <c r="POQ34" s="79"/>
      <c r="POR34" s="79"/>
      <c r="POS34" s="79"/>
      <c r="POT34" s="79"/>
      <c r="POU34" s="79"/>
      <c r="POV34" s="79"/>
      <c r="POW34" s="79"/>
      <c r="POX34" s="79"/>
      <c r="POY34" s="79"/>
      <c r="POZ34" s="79"/>
      <c r="PPA34" s="79"/>
      <c r="PPB34" s="79"/>
      <c r="PPC34" s="79"/>
      <c r="PPD34" s="79"/>
      <c r="PPE34" s="79"/>
      <c r="PPF34" s="79"/>
      <c r="PPG34" s="79"/>
      <c r="PPH34" s="79"/>
      <c r="PPI34" s="79"/>
      <c r="PPJ34" s="79"/>
      <c r="PPK34" s="79"/>
      <c r="PPL34" s="79"/>
      <c r="PPM34" s="79"/>
      <c r="PPN34" s="79"/>
      <c r="PPO34" s="79"/>
      <c r="PPP34" s="79"/>
      <c r="PPQ34" s="79"/>
      <c r="PPR34" s="79"/>
      <c r="PPS34" s="79"/>
      <c r="PPT34" s="79"/>
      <c r="PPU34" s="79"/>
      <c r="PPV34" s="79"/>
      <c r="PPW34" s="79"/>
      <c r="PPX34" s="79"/>
      <c r="PPY34" s="79"/>
      <c r="PPZ34" s="79"/>
      <c r="PQA34" s="79"/>
      <c r="PQB34" s="79"/>
      <c r="PQC34" s="79"/>
      <c r="PQD34" s="79"/>
      <c r="PQE34" s="79"/>
      <c r="PQF34" s="79"/>
      <c r="PQG34" s="79"/>
      <c r="PQH34" s="79"/>
      <c r="PQI34" s="79"/>
      <c r="PQJ34" s="79"/>
      <c r="PQK34" s="79"/>
      <c r="PQL34" s="79"/>
      <c r="PQM34" s="79"/>
      <c r="PQN34" s="79"/>
      <c r="PQO34" s="79"/>
      <c r="PQP34" s="79"/>
      <c r="PQQ34" s="79"/>
      <c r="PQR34" s="79"/>
      <c r="PQS34" s="79"/>
      <c r="PQT34" s="79"/>
      <c r="PQU34" s="79"/>
      <c r="PQV34" s="79"/>
      <c r="PQW34" s="79"/>
      <c r="PQX34" s="79"/>
      <c r="PQY34" s="79"/>
      <c r="PQZ34" s="79"/>
      <c r="PRA34" s="79"/>
      <c r="PRB34" s="79"/>
      <c r="PRC34" s="79"/>
      <c r="PRD34" s="79"/>
      <c r="PRE34" s="79"/>
      <c r="PRF34" s="79"/>
      <c r="PRG34" s="79"/>
      <c r="PRH34" s="79"/>
      <c r="PRI34" s="79"/>
      <c r="PRJ34" s="79"/>
      <c r="PRK34" s="79"/>
      <c r="PRL34" s="79"/>
      <c r="PRM34" s="79"/>
      <c r="PRN34" s="79"/>
      <c r="PRO34" s="79"/>
      <c r="PRP34" s="79"/>
      <c r="PRQ34" s="79"/>
      <c r="PRR34" s="79"/>
      <c r="PRS34" s="79"/>
      <c r="PRT34" s="79"/>
      <c r="PRU34" s="79"/>
      <c r="PRV34" s="79"/>
      <c r="PRW34" s="79"/>
      <c r="PRX34" s="79"/>
      <c r="PRY34" s="79"/>
      <c r="PRZ34" s="79"/>
      <c r="PSA34" s="79"/>
      <c r="PSB34" s="79"/>
      <c r="PSC34" s="79"/>
      <c r="PSD34" s="79"/>
      <c r="PSE34" s="79"/>
      <c r="PSF34" s="79"/>
      <c r="PSG34" s="79"/>
      <c r="PSH34" s="79"/>
      <c r="PSI34" s="79"/>
      <c r="PSJ34" s="79"/>
      <c r="PSK34" s="79"/>
      <c r="PSL34" s="79"/>
      <c r="PSM34" s="79"/>
      <c r="PSN34" s="79"/>
      <c r="PSO34" s="79"/>
      <c r="PSP34" s="79"/>
      <c r="PSQ34" s="79"/>
      <c r="PSR34" s="79"/>
      <c r="PSS34" s="79"/>
      <c r="PST34" s="79"/>
      <c r="PSU34" s="79"/>
      <c r="PSV34" s="79"/>
      <c r="PSW34" s="79"/>
      <c r="PSX34" s="79"/>
      <c r="PSY34" s="79"/>
      <c r="PSZ34" s="79"/>
      <c r="PTA34" s="79"/>
      <c r="PTB34" s="79"/>
      <c r="PTC34" s="79"/>
      <c r="PTD34" s="79"/>
      <c r="PTE34" s="79"/>
      <c r="PTF34" s="79"/>
      <c r="PTG34" s="79"/>
      <c r="PTH34" s="79"/>
      <c r="PTI34" s="79"/>
      <c r="PTJ34" s="79"/>
      <c r="PTK34" s="79"/>
      <c r="PTL34" s="79"/>
      <c r="PTM34" s="79"/>
      <c r="PTN34" s="79"/>
      <c r="PTO34" s="79"/>
      <c r="PTP34" s="79"/>
      <c r="PTQ34" s="79"/>
      <c r="PTR34" s="79"/>
      <c r="PTS34" s="79"/>
      <c r="PTT34" s="79"/>
      <c r="PTU34" s="79"/>
      <c r="PTV34" s="79"/>
      <c r="PTW34" s="79"/>
      <c r="PTX34" s="79"/>
      <c r="PTY34" s="79"/>
      <c r="PTZ34" s="79"/>
      <c r="PUA34" s="79"/>
      <c r="PUB34" s="79"/>
      <c r="PUC34" s="79"/>
      <c r="PUD34" s="79"/>
      <c r="PUE34" s="79"/>
      <c r="PUF34" s="79"/>
      <c r="PUG34" s="79"/>
      <c r="PUH34" s="79"/>
      <c r="PUI34" s="79"/>
      <c r="PUJ34" s="79"/>
      <c r="PUK34" s="79"/>
      <c r="PUL34" s="79"/>
      <c r="PUM34" s="79"/>
      <c r="PUN34" s="79"/>
      <c r="PUO34" s="79"/>
      <c r="PUP34" s="79"/>
      <c r="PUQ34" s="79"/>
      <c r="PUR34" s="79"/>
      <c r="PUS34" s="79"/>
      <c r="PUT34" s="79"/>
      <c r="PUU34" s="79"/>
      <c r="PUV34" s="79"/>
      <c r="PUW34" s="79"/>
      <c r="PUX34" s="79"/>
      <c r="PUY34" s="79"/>
      <c r="PUZ34" s="79"/>
      <c r="PVA34" s="79"/>
      <c r="PVB34" s="79"/>
      <c r="PVC34" s="79"/>
      <c r="PVD34" s="79"/>
      <c r="PVE34" s="79"/>
      <c r="PVF34" s="79"/>
      <c r="PVG34" s="79"/>
      <c r="PVH34" s="79"/>
      <c r="PVI34" s="79"/>
      <c r="PVJ34" s="79"/>
      <c r="PVK34" s="79"/>
      <c r="PVL34" s="79"/>
      <c r="PVM34" s="79"/>
      <c r="PVN34" s="79"/>
      <c r="PVO34" s="79"/>
      <c r="PVP34" s="79"/>
      <c r="PVQ34" s="79"/>
      <c r="PVR34" s="79"/>
      <c r="PVS34" s="79"/>
      <c r="PVT34" s="79"/>
      <c r="PVU34" s="79"/>
      <c r="PVV34" s="79"/>
      <c r="PVW34" s="79"/>
      <c r="PVX34" s="79"/>
      <c r="PVY34" s="79"/>
      <c r="PVZ34" s="79"/>
      <c r="PWA34" s="79"/>
      <c r="PWB34" s="79"/>
      <c r="PWC34" s="79"/>
      <c r="PWD34" s="79"/>
      <c r="PWE34" s="79"/>
      <c r="PWF34" s="79"/>
      <c r="PWG34" s="79"/>
      <c r="PWH34" s="79"/>
      <c r="PWI34" s="79"/>
      <c r="PWJ34" s="79"/>
      <c r="PWK34" s="79"/>
      <c r="PWL34" s="79"/>
      <c r="PWM34" s="79"/>
      <c r="PWN34" s="79"/>
      <c r="PWO34" s="79"/>
      <c r="PWP34" s="79"/>
      <c r="PWQ34" s="79"/>
      <c r="PWR34" s="79"/>
      <c r="PWS34" s="79"/>
      <c r="PWT34" s="79"/>
      <c r="PWU34" s="79"/>
      <c r="PWV34" s="79"/>
      <c r="PWW34" s="79"/>
      <c r="PWX34" s="79"/>
      <c r="PWY34" s="79"/>
      <c r="PWZ34" s="79"/>
      <c r="PXA34" s="79"/>
      <c r="PXB34" s="79"/>
      <c r="PXC34" s="79"/>
      <c r="PXD34" s="79"/>
      <c r="PXE34" s="79"/>
      <c r="PXF34" s="79"/>
      <c r="PXG34" s="79"/>
      <c r="PXH34" s="79"/>
      <c r="PXI34" s="79"/>
      <c r="PXJ34" s="79"/>
      <c r="PXK34" s="79"/>
      <c r="PXL34" s="79"/>
      <c r="PXM34" s="79"/>
      <c r="PXN34" s="79"/>
      <c r="PXO34" s="79"/>
      <c r="PXP34" s="79"/>
      <c r="PXQ34" s="79"/>
      <c r="PXR34" s="79"/>
      <c r="PXS34" s="79"/>
      <c r="PXT34" s="79"/>
      <c r="PXU34" s="79"/>
      <c r="PXV34" s="79"/>
      <c r="PXW34" s="79"/>
      <c r="PXX34" s="79"/>
      <c r="PXY34" s="79"/>
      <c r="PXZ34" s="79"/>
      <c r="PYA34" s="79"/>
      <c r="PYB34" s="79"/>
      <c r="PYC34" s="79"/>
      <c r="PYD34" s="79"/>
      <c r="PYE34" s="79"/>
      <c r="PYF34" s="79"/>
      <c r="PYG34" s="79"/>
      <c r="PYH34" s="79"/>
      <c r="PYI34" s="79"/>
      <c r="PYJ34" s="79"/>
      <c r="PYK34" s="79"/>
      <c r="PYL34" s="79"/>
      <c r="PYM34" s="79"/>
      <c r="PYN34" s="79"/>
      <c r="PYO34" s="79"/>
      <c r="PYP34" s="79"/>
      <c r="PYQ34" s="79"/>
      <c r="PYR34" s="79"/>
      <c r="PYS34" s="79"/>
      <c r="PYT34" s="79"/>
      <c r="PYU34" s="79"/>
      <c r="PYV34" s="79"/>
      <c r="PYW34" s="79"/>
      <c r="PYX34" s="79"/>
      <c r="PYY34" s="79"/>
      <c r="PYZ34" s="79"/>
      <c r="PZA34" s="79"/>
      <c r="PZB34" s="79"/>
      <c r="PZC34" s="79"/>
      <c r="PZD34" s="79"/>
      <c r="PZE34" s="79"/>
      <c r="PZF34" s="79"/>
      <c r="PZG34" s="79"/>
      <c r="PZH34" s="79"/>
      <c r="PZI34" s="79"/>
      <c r="PZJ34" s="79"/>
      <c r="PZK34" s="79"/>
      <c r="PZL34" s="79"/>
      <c r="PZM34" s="79"/>
      <c r="PZN34" s="79"/>
      <c r="PZO34" s="79"/>
      <c r="PZP34" s="79"/>
      <c r="PZQ34" s="79"/>
      <c r="PZR34" s="79"/>
      <c r="PZS34" s="79"/>
      <c r="PZT34" s="79"/>
      <c r="PZU34" s="79"/>
      <c r="PZV34" s="79"/>
      <c r="PZW34" s="79"/>
      <c r="PZX34" s="79"/>
      <c r="PZY34" s="79"/>
      <c r="PZZ34" s="79"/>
      <c r="QAA34" s="79"/>
      <c r="QAB34" s="79"/>
      <c r="QAC34" s="79"/>
      <c r="QAD34" s="79"/>
      <c r="QAE34" s="79"/>
      <c r="QAF34" s="79"/>
      <c r="QAG34" s="79"/>
      <c r="QAH34" s="79"/>
      <c r="QAI34" s="79"/>
      <c r="QAJ34" s="79"/>
      <c r="QAK34" s="79"/>
      <c r="QAL34" s="79"/>
      <c r="QAM34" s="79"/>
      <c r="QAN34" s="79"/>
      <c r="QAO34" s="79"/>
      <c r="QAP34" s="79"/>
      <c r="QAQ34" s="79"/>
      <c r="QAR34" s="79"/>
      <c r="QAS34" s="79"/>
      <c r="QAT34" s="79"/>
      <c r="QAU34" s="79"/>
      <c r="QAV34" s="79"/>
      <c r="QAW34" s="79"/>
      <c r="QAX34" s="79"/>
      <c r="QAY34" s="79"/>
      <c r="QAZ34" s="79"/>
      <c r="QBA34" s="79"/>
      <c r="QBB34" s="79"/>
      <c r="QBC34" s="79"/>
      <c r="QBD34" s="79"/>
      <c r="QBE34" s="79"/>
      <c r="QBF34" s="79"/>
      <c r="QBG34" s="79"/>
      <c r="QBH34" s="79"/>
      <c r="QBI34" s="79"/>
      <c r="QBJ34" s="79"/>
      <c r="QBK34" s="79"/>
      <c r="QBL34" s="79"/>
      <c r="QBM34" s="79"/>
      <c r="QBN34" s="79"/>
      <c r="QBO34" s="79"/>
      <c r="QBP34" s="79"/>
      <c r="QBQ34" s="79"/>
      <c r="QBR34" s="79"/>
      <c r="QBS34" s="79"/>
      <c r="QBT34" s="79"/>
      <c r="QBU34" s="79"/>
      <c r="QBV34" s="79"/>
      <c r="QBW34" s="79"/>
      <c r="QBX34" s="79"/>
      <c r="QBY34" s="79"/>
      <c r="QBZ34" s="79"/>
      <c r="QCA34" s="79"/>
      <c r="QCB34" s="79"/>
      <c r="QCC34" s="79"/>
      <c r="QCD34" s="79"/>
      <c r="QCE34" s="79"/>
      <c r="QCF34" s="79"/>
      <c r="QCG34" s="79"/>
      <c r="QCH34" s="79"/>
      <c r="QCI34" s="79"/>
      <c r="QCJ34" s="79"/>
      <c r="QCK34" s="79"/>
      <c r="QCL34" s="79"/>
      <c r="QCM34" s="79"/>
      <c r="QCN34" s="79"/>
      <c r="QCO34" s="79"/>
      <c r="QCP34" s="79"/>
      <c r="QCQ34" s="79"/>
      <c r="QCR34" s="79"/>
      <c r="QCS34" s="79"/>
      <c r="QCT34" s="79"/>
      <c r="QCU34" s="79"/>
      <c r="QCV34" s="79"/>
      <c r="QCW34" s="79"/>
      <c r="QCX34" s="79"/>
      <c r="QCY34" s="79"/>
      <c r="QCZ34" s="79"/>
      <c r="QDA34" s="79"/>
      <c r="QDB34" s="79"/>
      <c r="QDC34" s="79"/>
      <c r="QDD34" s="79"/>
      <c r="QDE34" s="79"/>
      <c r="QDF34" s="79"/>
      <c r="QDG34" s="79"/>
      <c r="QDH34" s="79"/>
      <c r="QDI34" s="79"/>
      <c r="QDJ34" s="79"/>
      <c r="QDK34" s="79"/>
      <c r="QDL34" s="79"/>
      <c r="QDM34" s="79"/>
      <c r="QDN34" s="79"/>
      <c r="QDO34" s="79"/>
      <c r="QDP34" s="79"/>
      <c r="QDQ34" s="79"/>
      <c r="QDR34" s="79"/>
      <c r="QDS34" s="79"/>
      <c r="QDT34" s="79"/>
      <c r="QDU34" s="79"/>
      <c r="QDV34" s="79"/>
      <c r="QDW34" s="79"/>
      <c r="QDX34" s="79"/>
      <c r="QDY34" s="79"/>
      <c r="QDZ34" s="79"/>
      <c r="QEA34" s="79"/>
      <c r="QEB34" s="79"/>
      <c r="QEC34" s="79"/>
      <c r="QED34" s="79"/>
      <c r="QEE34" s="79"/>
      <c r="QEF34" s="79"/>
      <c r="QEG34" s="79"/>
      <c r="QEH34" s="79"/>
      <c r="QEI34" s="79"/>
      <c r="QEJ34" s="79"/>
      <c r="QEK34" s="79"/>
      <c r="QEL34" s="79"/>
      <c r="QEM34" s="79"/>
      <c r="QEN34" s="79"/>
      <c r="QEO34" s="79"/>
      <c r="QEP34" s="79"/>
      <c r="QEQ34" s="79"/>
      <c r="QER34" s="79"/>
      <c r="QES34" s="79"/>
      <c r="QET34" s="79"/>
      <c r="QEU34" s="79"/>
      <c r="QEV34" s="79"/>
      <c r="QEW34" s="79"/>
      <c r="QEX34" s="79"/>
      <c r="QEY34" s="79"/>
      <c r="QEZ34" s="79"/>
      <c r="QFA34" s="79"/>
      <c r="QFB34" s="79"/>
      <c r="QFC34" s="79"/>
      <c r="QFD34" s="79"/>
      <c r="QFE34" s="79"/>
      <c r="QFF34" s="79"/>
      <c r="QFG34" s="79"/>
      <c r="QFH34" s="79"/>
      <c r="QFI34" s="79"/>
      <c r="QFJ34" s="79"/>
      <c r="QFK34" s="79"/>
      <c r="QFL34" s="79"/>
      <c r="QFM34" s="79"/>
      <c r="QFN34" s="79"/>
      <c r="QFO34" s="79"/>
      <c r="QFP34" s="79"/>
      <c r="QFQ34" s="79"/>
      <c r="QFR34" s="79"/>
      <c r="QFS34" s="79"/>
      <c r="QFT34" s="79"/>
      <c r="QFU34" s="79"/>
      <c r="QFV34" s="79"/>
      <c r="QFW34" s="79"/>
      <c r="QFX34" s="79"/>
      <c r="QFY34" s="79"/>
      <c r="QFZ34" s="79"/>
      <c r="QGA34" s="79"/>
      <c r="QGB34" s="79"/>
      <c r="QGC34" s="79"/>
      <c r="QGD34" s="79"/>
      <c r="QGE34" s="79"/>
      <c r="QGF34" s="79"/>
      <c r="QGG34" s="79"/>
      <c r="QGH34" s="79"/>
      <c r="QGI34" s="79"/>
      <c r="QGJ34" s="79"/>
      <c r="QGK34" s="79"/>
      <c r="QGL34" s="79"/>
      <c r="QGM34" s="79"/>
      <c r="QGN34" s="79"/>
      <c r="QGO34" s="79"/>
      <c r="QGP34" s="79"/>
      <c r="QGQ34" s="79"/>
      <c r="QGR34" s="79"/>
      <c r="QGS34" s="79"/>
      <c r="QGT34" s="79"/>
      <c r="QGU34" s="79"/>
      <c r="QGV34" s="79"/>
      <c r="QGW34" s="79"/>
      <c r="QGX34" s="79"/>
      <c r="QGY34" s="79"/>
      <c r="QGZ34" s="79"/>
      <c r="QHA34" s="79"/>
      <c r="QHB34" s="79"/>
      <c r="QHC34" s="79"/>
      <c r="QHD34" s="79"/>
      <c r="QHE34" s="79"/>
      <c r="QHF34" s="79"/>
      <c r="QHG34" s="79"/>
      <c r="QHH34" s="79"/>
      <c r="QHI34" s="79"/>
      <c r="QHJ34" s="79"/>
      <c r="QHK34" s="79"/>
      <c r="QHL34" s="79"/>
      <c r="QHM34" s="79"/>
      <c r="QHN34" s="79"/>
      <c r="QHO34" s="79"/>
      <c r="QHP34" s="79"/>
      <c r="QHQ34" s="79"/>
      <c r="QHR34" s="79"/>
      <c r="QHS34" s="79"/>
      <c r="QHT34" s="79"/>
      <c r="QHU34" s="79"/>
      <c r="QHV34" s="79"/>
      <c r="QHW34" s="79"/>
      <c r="QHX34" s="79"/>
      <c r="QHY34" s="79"/>
      <c r="QHZ34" s="79"/>
      <c r="QIA34" s="79"/>
      <c r="QIB34" s="79"/>
      <c r="QIC34" s="79"/>
      <c r="QID34" s="79"/>
      <c r="QIE34" s="79"/>
      <c r="QIF34" s="79"/>
      <c r="QIG34" s="79"/>
      <c r="QIH34" s="79"/>
      <c r="QII34" s="79"/>
      <c r="QIJ34" s="79"/>
      <c r="QIK34" s="79"/>
      <c r="QIL34" s="79"/>
      <c r="QIM34" s="79"/>
      <c r="QIN34" s="79"/>
      <c r="QIO34" s="79"/>
      <c r="QIP34" s="79"/>
      <c r="QIQ34" s="79"/>
      <c r="QIR34" s="79"/>
      <c r="QIS34" s="79"/>
      <c r="QIT34" s="79"/>
      <c r="QIU34" s="79"/>
      <c r="QIV34" s="79"/>
      <c r="QIW34" s="79"/>
      <c r="QIX34" s="79"/>
      <c r="QIY34" s="79"/>
      <c r="QIZ34" s="79"/>
      <c r="QJA34" s="79"/>
      <c r="QJB34" s="79"/>
      <c r="QJC34" s="79"/>
      <c r="QJD34" s="79"/>
      <c r="QJE34" s="79"/>
      <c r="QJF34" s="79"/>
      <c r="QJG34" s="79"/>
      <c r="QJH34" s="79"/>
      <c r="QJI34" s="79"/>
      <c r="QJJ34" s="79"/>
      <c r="QJK34" s="79"/>
      <c r="QJL34" s="79"/>
      <c r="QJM34" s="79"/>
      <c r="QJN34" s="79"/>
      <c r="QJO34" s="79"/>
      <c r="QJP34" s="79"/>
      <c r="QJQ34" s="79"/>
      <c r="QJR34" s="79"/>
      <c r="QJS34" s="79"/>
      <c r="QJT34" s="79"/>
      <c r="QJU34" s="79"/>
      <c r="QJV34" s="79"/>
      <c r="QJW34" s="79"/>
      <c r="QJX34" s="79"/>
      <c r="QJY34" s="79"/>
      <c r="QJZ34" s="79"/>
      <c r="QKA34" s="79"/>
      <c r="QKB34" s="79"/>
      <c r="QKC34" s="79"/>
      <c r="QKD34" s="79"/>
      <c r="QKE34" s="79"/>
      <c r="QKF34" s="79"/>
      <c r="QKG34" s="79"/>
      <c r="QKH34" s="79"/>
      <c r="QKI34" s="79"/>
      <c r="QKJ34" s="79"/>
      <c r="QKK34" s="79"/>
      <c r="QKL34" s="79"/>
      <c r="QKM34" s="79"/>
      <c r="QKN34" s="79"/>
      <c r="QKO34" s="79"/>
      <c r="QKP34" s="79"/>
      <c r="QKQ34" s="79"/>
      <c r="QKR34" s="79"/>
      <c r="QKS34" s="79"/>
      <c r="QKT34" s="79"/>
      <c r="QKU34" s="79"/>
      <c r="QKV34" s="79"/>
      <c r="QKW34" s="79"/>
      <c r="QKX34" s="79"/>
      <c r="QKY34" s="79"/>
      <c r="QKZ34" s="79"/>
      <c r="QLA34" s="79"/>
      <c r="QLB34" s="79"/>
      <c r="QLC34" s="79"/>
      <c r="QLD34" s="79"/>
      <c r="QLE34" s="79"/>
      <c r="QLF34" s="79"/>
      <c r="QLG34" s="79"/>
      <c r="QLH34" s="79"/>
      <c r="QLI34" s="79"/>
      <c r="QLJ34" s="79"/>
      <c r="QLK34" s="79"/>
      <c r="QLL34" s="79"/>
      <c r="QLM34" s="79"/>
      <c r="QLN34" s="79"/>
      <c r="QLO34" s="79"/>
      <c r="QLP34" s="79"/>
      <c r="QLQ34" s="79"/>
      <c r="QLR34" s="79"/>
      <c r="QLS34" s="79"/>
      <c r="QLT34" s="79"/>
      <c r="QLU34" s="79"/>
      <c r="QLV34" s="79"/>
      <c r="QLW34" s="79"/>
      <c r="QLX34" s="79"/>
      <c r="QLY34" s="79"/>
      <c r="QLZ34" s="79"/>
      <c r="QMA34" s="79"/>
      <c r="QMB34" s="79"/>
      <c r="QMC34" s="79"/>
      <c r="QMD34" s="79"/>
      <c r="QME34" s="79"/>
      <c r="QMF34" s="79"/>
      <c r="QMG34" s="79"/>
      <c r="QMH34" s="79"/>
      <c r="QMI34" s="79"/>
      <c r="QMJ34" s="79"/>
      <c r="QMK34" s="79"/>
      <c r="QML34" s="79"/>
      <c r="QMM34" s="79"/>
      <c r="QMN34" s="79"/>
      <c r="QMO34" s="79"/>
      <c r="QMP34" s="79"/>
      <c r="QMQ34" s="79"/>
      <c r="QMR34" s="79"/>
      <c r="QMS34" s="79"/>
      <c r="QMT34" s="79"/>
      <c r="QMU34" s="79"/>
      <c r="QMV34" s="79"/>
      <c r="QMW34" s="79"/>
      <c r="QMX34" s="79"/>
      <c r="QMY34" s="79"/>
      <c r="QMZ34" s="79"/>
      <c r="QNA34" s="79"/>
      <c r="QNB34" s="79"/>
      <c r="QNC34" s="79"/>
      <c r="QND34" s="79"/>
      <c r="QNE34" s="79"/>
      <c r="QNF34" s="79"/>
      <c r="QNG34" s="79"/>
      <c r="QNH34" s="79"/>
      <c r="QNI34" s="79"/>
      <c r="QNJ34" s="79"/>
      <c r="QNK34" s="79"/>
      <c r="QNL34" s="79"/>
      <c r="QNM34" s="79"/>
      <c r="QNN34" s="79"/>
      <c r="QNO34" s="79"/>
      <c r="QNP34" s="79"/>
      <c r="QNQ34" s="79"/>
      <c r="QNR34" s="79"/>
      <c r="QNS34" s="79"/>
      <c r="QNT34" s="79"/>
      <c r="QNU34" s="79"/>
      <c r="QNV34" s="79"/>
      <c r="QNW34" s="79"/>
      <c r="QNX34" s="79"/>
      <c r="QNY34" s="79"/>
      <c r="QNZ34" s="79"/>
      <c r="QOA34" s="79"/>
      <c r="QOB34" s="79"/>
      <c r="QOC34" s="79"/>
      <c r="QOD34" s="79"/>
      <c r="QOE34" s="79"/>
      <c r="QOF34" s="79"/>
      <c r="QOG34" s="79"/>
      <c r="QOH34" s="79"/>
      <c r="QOI34" s="79"/>
      <c r="QOJ34" s="79"/>
      <c r="QOK34" s="79"/>
      <c r="QOL34" s="79"/>
      <c r="QOM34" s="79"/>
      <c r="QON34" s="79"/>
      <c r="QOO34" s="79"/>
      <c r="QOP34" s="79"/>
      <c r="QOQ34" s="79"/>
      <c r="QOR34" s="79"/>
      <c r="QOS34" s="79"/>
      <c r="QOT34" s="79"/>
      <c r="QOU34" s="79"/>
      <c r="QOV34" s="79"/>
      <c r="QOW34" s="79"/>
      <c r="QOX34" s="79"/>
      <c r="QOY34" s="79"/>
      <c r="QOZ34" s="79"/>
      <c r="QPA34" s="79"/>
      <c r="QPB34" s="79"/>
      <c r="QPC34" s="79"/>
      <c r="QPD34" s="79"/>
      <c r="QPE34" s="79"/>
      <c r="QPF34" s="79"/>
      <c r="QPG34" s="79"/>
      <c r="QPH34" s="79"/>
      <c r="QPI34" s="79"/>
      <c r="QPJ34" s="79"/>
      <c r="QPK34" s="79"/>
      <c r="QPL34" s="79"/>
      <c r="QPM34" s="79"/>
      <c r="QPN34" s="79"/>
      <c r="QPO34" s="79"/>
      <c r="QPP34" s="79"/>
      <c r="QPQ34" s="79"/>
      <c r="QPR34" s="79"/>
      <c r="QPS34" s="79"/>
      <c r="QPT34" s="79"/>
      <c r="QPU34" s="79"/>
      <c r="QPV34" s="79"/>
      <c r="QPW34" s="79"/>
      <c r="QPX34" s="79"/>
      <c r="QPY34" s="79"/>
      <c r="QPZ34" s="79"/>
      <c r="QQA34" s="79"/>
      <c r="QQB34" s="79"/>
      <c r="QQC34" s="79"/>
      <c r="QQD34" s="79"/>
      <c r="QQE34" s="79"/>
      <c r="QQF34" s="79"/>
      <c r="QQG34" s="79"/>
      <c r="QQH34" s="79"/>
      <c r="QQI34" s="79"/>
      <c r="QQJ34" s="79"/>
      <c r="QQK34" s="79"/>
      <c r="QQL34" s="79"/>
      <c r="QQM34" s="79"/>
      <c r="QQN34" s="79"/>
      <c r="QQO34" s="79"/>
      <c r="QQP34" s="79"/>
      <c r="QQQ34" s="79"/>
      <c r="QQR34" s="79"/>
      <c r="QQS34" s="79"/>
      <c r="QQT34" s="79"/>
      <c r="QQU34" s="79"/>
      <c r="QQV34" s="79"/>
      <c r="QQW34" s="79"/>
      <c r="QQX34" s="79"/>
      <c r="QQY34" s="79"/>
      <c r="QQZ34" s="79"/>
      <c r="QRA34" s="79"/>
      <c r="QRB34" s="79"/>
      <c r="QRC34" s="79"/>
      <c r="QRD34" s="79"/>
      <c r="QRE34" s="79"/>
      <c r="QRF34" s="79"/>
      <c r="QRG34" s="79"/>
      <c r="QRH34" s="79"/>
      <c r="QRI34" s="79"/>
      <c r="QRJ34" s="79"/>
      <c r="QRK34" s="79"/>
      <c r="QRL34" s="79"/>
      <c r="QRM34" s="79"/>
      <c r="QRN34" s="79"/>
      <c r="QRO34" s="79"/>
      <c r="QRP34" s="79"/>
      <c r="QRQ34" s="79"/>
      <c r="QRR34" s="79"/>
      <c r="QRS34" s="79"/>
      <c r="QRT34" s="79"/>
      <c r="QRU34" s="79"/>
      <c r="QRV34" s="79"/>
      <c r="QRW34" s="79"/>
      <c r="QRX34" s="79"/>
      <c r="QRY34" s="79"/>
      <c r="QRZ34" s="79"/>
      <c r="QSA34" s="79"/>
      <c r="QSB34" s="79"/>
      <c r="QSC34" s="79"/>
      <c r="QSD34" s="79"/>
      <c r="QSE34" s="79"/>
      <c r="QSF34" s="79"/>
      <c r="QSG34" s="79"/>
      <c r="QSH34" s="79"/>
      <c r="QSI34" s="79"/>
      <c r="QSJ34" s="79"/>
      <c r="QSK34" s="79"/>
      <c r="QSL34" s="79"/>
      <c r="QSM34" s="79"/>
      <c r="QSN34" s="79"/>
      <c r="QSO34" s="79"/>
      <c r="QSP34" s="79"/>
      <c r="QSQ34" s="79"/>
      <c r="QSR34" s="79"/>
      <c r="QSS34" s="79"/>
      <c r="QST34" s="79"/>
      <c r="QSU34" s="79"/>
      <c r="QSV34" s="79"/>
      <c r="QSW34" s="79"/>
      <c r="QSX34" s="79"/>
      <c r="QSY34" s="79"/>
      <c r="QSZ34" s="79"/>
      <c r="QTA34" s="79"/>
      <c r="QTB34" s="79"/>
      <c r="QTC34" s="79"/>
      <c r="QTD34" s="79"/>
      <c r="QTE34" s="79"/>
      <c r="QTF34" s="79"/>
      <c r="QTG34" s="79"/>
      <c r="QTH34" s="79"/>
      <c r="QTI34" s="79"/>
      <c r="QTJ34" s="79"/>
      <c r="QTK34" s="79"/>
      <c r="QTL34" s="79"/>
      <c r="QTM34" s="79"/>
      <c r="QTN34" s="79"/>
      <c r="QTO34" s="79"/>
      <c r="QTP34" s="79"/>
      <c r="QTQ34" s="79"/>
      <c r="QTR34" s="79"/>
      <c r="QTS34" s="79"/>
      <c r="QTT34" s="79"/>
      <c r="QTU34" s="79"/>
      <c r="QTV34" s="79"/>
      <c r="QTW34" s="79"/>
      <c r="QTX34" s="79"/>
      <c r="QTY34" s="79"/>
      <c r="QTZ34" s="79"/>
      <c r="QUA34" s="79"/>
      <c r="QUB34" s="79"/>
      <c r="QUC34" s="79"/>
      <c r="QUD34" s="79"/>
      <c r="QUE34" s="79"/>
      <c r="QUF34" s="79"/>
      <c r="QUG34" s="79"/>
      <c r="QUH34" s="79"/>
      <c r="QUI34" s="79"/>
      <c r="QUJ34" s="79"/>
      <c r="QUK34" s="79"/>
      <c r="QUL34" s="79"/>
      <c r="QUM34" s="79"/>
      <c r="QUN34" s="79"/>
      <c r="QUO34" s="79"/>
      <c r="QUP34" s="79"/>
      <c r="QUQ34" s="79"/>
      <c r="QUR34" s="79"/>
      <c r="QUS34" s="79"/>
      <c r="QUT34" s="79"/>
      <c r="QUU34" s="79"/>
      <c r="QUV34" s="79"/>
      <c r="QUW34" s="79"/>
      <c r="QUX34" s="79"/>
      <c r="QUY34" s="79"/>
      <c r="QUZ34" s="79"/>
      <c r="QVA34" s="79"/>
      <c r="QVB34" s="79"/>
      <c r="QVC34" s="79"/>
      <c r="QVD34" s="79"/>
      <c r="QVE34" s="79"/>
      <c r="QVF34" s="79"/>
      <c r="QVG34" s="79"/>
      <c r="QVH34" s="79"/>
      <c r="QVI34" s="79"/>
      <c r="QVJ34" s="79"/>
      <c r="QVK34" s="79"/>
      <c r="QVL34" s="79"/>
      <c r="QVM34" s="79"/>
      <c r="QVN34" s="79"/>
      <c r="QVO34" s="79"/>
      <c r="QVP34" s="79"/>
      <c r="QVQ34" s="79"/>
      <c r="QVR34" s="79"/>
      <c r="QVS34" s="79"/>
      <c r="QVT34" s="79"/>
      <c r="QVU34" s="79"/>
      <c r="QVV34" s="79"/>
      <c r="QVW34" s="79"/>
      <c r="QVX34" s="79"/>
      <c r="QVY34" s="79"/>
      <c r="QVZ34" s="79"/>
      <c r="QWA34" s="79"/>
      <c r="QWB34" s="79"/>
      <c r="QWC34" s="79"/>
      <c r="QWD34" s="79"/>
      <c r="QWE34" s="79"/>
      <c r="QWF34" s="79"/>
      <c r="QWG34" s="79"/>
      <c r="QWH34" s="79"/>
      <c r="QWI34" s="79"/>
      <c r="QWJ34" s="79"/>
      <c r="QWK34" s="79"/>
      <c r="QWL34" s="79"/>
      <c r="QWM34" s="79"/>
      <c r="QWN34" s="79"/>
      <c r="QWO34" s="79"/>
      <c r="QWP34" s="79"/>
      <c r="QWQ34" s="79"/>
      <c r="QWR34" s="79"/>
      <c r="QWS34" s="79"/>
      <c r="QWT34" s="79"/>
      <c r="QWU34" s="79"/>
      <c r="QWV34" s="79"/>
      <c r="QWW34" s="79"/>
      <c r="QWX34" s="79"/>
      <c r="QWY34" s="79"/>
      <c r="QWZ34" s="79"/>
      <c r="QXA34" s="79"/>
      <c r="QXB34" s="79"/>
      <c r="QXC34" s="79"/>
      <c r="QXD34" s="79"/>
      <c r="QXE34" s="79"/>
      <c r="QXF34" s="79"/>
      <c r="QXG34" s="79"/>
      <c r="QXH34" s="79"/>
      <c r="QXI34" s="79"/>
      <c r="QXJ34" s="79"/>
      <c r="QXK34" s="79"/>
      <c r="QXL34" s="79"/>
      <c r="QXM34" s="79"/>
      <c r="QXN34" s="79"/>
      <c r="QXO34" s="79"/>
      <c r="QXP34" s="79"/>
      <c r="QXQ34" s="79"/>
      <c r="QXR34" s="79"/>
      <c r="QXS34" s="79"/>
      <c r="QXT34" s="79"/>
      <c r="QXU34" s="79"/>
      <c r="QXV34" s="79"/>
      <c r="QXW34" s="79"/>
      <c r="QXX34" s="79"/>
      <c r="QXY34" s="79"/>
      <c r="QXZ34" s="79"/>
      <c r="QYA34" s="79"/>
      <c r="QYB34" s="79"/>
      <c r="QYC34" s="79"/>
      <c r="QYD34" s="79"/>
      <c r="QYE34" s="79"/>
      <c r="QYF34" s="79"/>
      <c r="QYG34" s="79"/>
      <c r="QYH34" s="79"/>
      <c r="QYI34" s="79"/>
      <c r="QYJ34" s="79"/>
      <c r="QYK34" s="79"/>
      <c r="QYL34" s="79"/>
      <c r="QYM34" s="79"/>
      <c r="QYN34" s="79"/>
      <c r="QYO34" s="79"/>
      <c r="QYP34" s="79"/>
      <c r="QYQ34" s="79"/>
      <c r="QYR34" s="79"/>
      <c r="QYS34" s="79"/>
      <c r="QYT34" s="79"/>
      <c r="QYU34" s="79"/>
      <c r="QYV34" s="79"/>
      <c r="QYW34" s="79"/>
      <c r="QYX34" s="79"/>
      <c r="QYY34" s="79"/>
      <c r="QYZ34" s="79"/>
      <c r="QZA34" s="79"/>
      <c r="QZB34" s="79"/>
      <c r="QZC34" s="79"/>
      <c r="QZD34" s="79"/>
      <c r="QZE34" s="79"/>
      <c r="QZF34" s="79"/>
      <c r="QZG34" s="79"/>
      <c r="QZH34" s="79"/>
      <c r="QZI34" s="79"/>
      <c r="QZJ34" s="79"/>
      <c r="QZK34" s="79"/>
      <c r="QZL34" s="79"/>
      <c r="QZM34" s="79"/>
      <c r="QZN34" s="79"/>
      <c r="QZO34" s="79"/>
      <c r="QZP34" s="79"/>
      <c r="QZQ34" s="79"/>
      <c r="QZR34" s="79"/>
      <c r="QZS34" s="79"/>
      <c r="QZT34" s="79"/>
      <c r="QZU34" s="79"/>
      <c r="QZV34" s="79"/>
      <c r="QZW34" s="79"/>
      <c r="QZX34" s="79"/>
      <c r="QZY34" s="79"/>
      <c r="QZZ34" s="79"/>
      <c r="RAA34" s="79"/>
      <c r="RAB34" s="79"/>
      <c r="RAC34" s="79"/>
      <c r="RAD34" s="79"/>
      <c r="RAE34" s="79"/>
      <c r="RAF34" s="79"/>
      <c r="RAG34" s="79"/>
      <c r="RAH34" s="79"/>
      <c r="RAI34" s="79"/>
      <c r="RAJ34" s="79"/>
      <c r="RAK34" s="79"/>
      <c r="RAL34" s="79"/>
      <c r="RAM34" s="79"/>
      <c r="RAN34" s="79"/>
      <c r="RAO34" s="79"/>
      <c r="RAP34" s="79"/>
      <c r="RAQ34" s="79"/>
      <c r="RAR34" s="79"/>
      <c r="RAS34" s="79"/>
      <c r="RAT34" s="79"/>
      <c r="RAU34" s="79"/>
      <c r="RAV34" s="79"/>
      <c r="RAW34" s="79"/>
      <c r="RAX34" s="79"/>
      <c r="RAY34" s="79"/>
      <c r="RAZ34" s="79"/>
      <c r="RBA34" s="79"/>
      <c r="RBB34" s="79"/>
      <c r="RBC34" s="79"/>
      <c r="RBD34" s="79"/>
      <c r="RBE34" s="79"/>
      <c r="RBF34" s="79"/>
      <c r="RBG34" s="79"/>
      <c r="RBH34" s="79"/>
      <c r="RBI34" s="79"/>
      <c r="RBJ34" s="79"/>
      <c r="RBK34" s="79"/>
      <c r="RBL34" s="79"/>
      <c r="RBM34" s="79"/>
      <c r="RBN34" s="79"/>
      <c r="RBO34" s="79"/>
      <c r="RBP34" s="79"/>
      <c r="RBQ34" s="79"/>
      <c r="RBR34" s="79"/>
      <c r="RBS34" s="79"/>
      <c r="RBT34" s="79"/>
      <c r="RBU34" s="79"/>
      <c r="RBV34" s="79"/>
      <c r="RBW34" s="79"/>
      <c r="RBX34" s="79"/>
      <c r="RBY34" s="79"/>
      <c r="RBZ34" s="79"/>
      <c r="RCA34" s="79"/>
      <c r="RCB34" s="79"/>
      <c r="RCC34" s="79"/>
      <c r="RCD34" s="79"/>
      <c r="RCE34" s="79"/>
      <c r="RCF34" s="79"/>
      <c r="RCG34" s="79"/>
      <c r="RCH34" s="79"/>
      <c r="RCI34" s="79"/>
      <c r="RCJ34" s="79"/>
      <c r="RCK34" s="79"/>
      <c r="RCL34" s="79"/>
      <c r="RCM34" s="79"/>
      <c r="RCN34" s="79"/>
      <c r="RCO34" s="79"/>
      <c r="RCP34" s="79"/>
      <c r="RCQ34" s="79"/>
      <c r="RCR34" s="79"/>
      <c r="RCS34" s="79"/>
      <c r="RCT34" s="79"/>
      <c r="RCU34" s="79"/>
      <c r="RCV34" s="79"/>
      <c r="RCW34" s="79"/>
      <c r="RCX34" s="79"/>
      <c r="RCY34" s="79"/>
      <c r="RCZ34" s="79"/>
      <c r="RDA34" s="79"/>
      <c r="RDB34" s="79"/>
      <c r="RDC34" s="79"/>
      <c r="RDD34" s="79"/>
      <c r="RDE34" s="79"/>
      <c r="RDF34" s="79"/>
      <c r="RDG34" s="79"/>
      <c r="RDH34" s="79"/>
      <c r="RDI34" s="79"/>
      <c r="RDJ34" s="79"/>
      <c r="RDK34" s="79"/>
      <c r="RDL34" s="79"/>
      <c r="RDM34" s="79"/>
      <c r="RDN34" s="79"/>
      <c r="RDO34" s="79"/>
      <c r="RDP34" s="79"/>
      <c r="RDQ34" s="79"/>
      <c r="RDR34" s="79"/>
      <c r="RDS34" s="79"/>
      <c r="RDT34" s="79"/>
      <c r="RDU34" s="79"/>
      <c r="RDV34" s="79"/>
      <c r="RDW34" s="79"/>
      <c r="RDX34" s="79"/>
      <c r="RDY34" s="79"/>
      <c r="RDZ34" s="79"/>
      <c r="REA34" s="79"/>
      <c r="REB34" s="79"/>
      <c r="REC34" s="79"/>
      <c r="RED34" s="79"/>
      <c r="REE34" s="79"/>
      <c r="REF34" s="79"/>
      <c r="REG34" s="79"/>
      <c r="REH34" s="79"/>
      <c r="REI34" s="79"/>
      <c r="REJ34" s="79"/>
      <c r="REK34" s="79"/>
      <c r="REL34" s="79"/>
      <c r="REM34" s="79"/>
      <c r="REN34" s="79"/>
      <c r="REO34" s="79"/>
      <c r="REP34" s="79"/>
      <c r="REQ34" s="79"/>
      <c r="RER34" s="79"/>
      <c r="RES34" s="79"/>
      <c r="RET34" s="79"/>
      <c r="REU34" s="79"/>
      <c r="REV34" s="79"/>
      <c r="REW34" s="79"/>
      <c r="REX34" s="79"/>
      <c r="REY34" s="79"/>
      <c r="REZ34" s="79"/>
      <c r="RFA34" s="79"/>
      <c r="RFB34" s="79"/>
      <c r="RFC34" s="79"/>
      <c r="RFD34" s="79"/>
      <c r="RFE34" s="79"/>
      <c r="RFF34" s="79"/>
      <c r="RFG34" s="79"/>
      <c r="RFH34" s="79"/>
      <c r="RFI34" s="79"/>
      <c r="RFJ34" s="79"/>
      <c r="RFK34" s="79"/>
      <c r="RFL34" s="79"/>
      <c r="RFM34" s="79"/>
      <c r="RFN34" s="79"/>
      <c r="RFO34" s="79"/>
      <c r="RFP34" s="79"/>
      <c r="RFQ34" s="79"/>
      <c r="RFR34" s="79"/>
      <c r="RFS34" s="79"/>
      <c r="RFT34" s="79"/>
      <c r="RFU34" s="79"/>
      <c r="RFV34" s="79"/>
      <c r="RFW34" s="79"/>
      <c r="RFX34" s="79"/>
      <c r="RFY34" s="79"/>
      <c r="RFZ34" s="79"/>
      <c r="RGA34" s="79"/>
      <c r="RGB34" s="79"/>
      <c r="RGC34" s="79"/>
      <c r="RGD34" s="79"/>
      <c r="RGE34" s="79"/>
      <c r="RGF34" s="79"/>
      <c r="RGG34" s="79"/>
      <c r="RGH34" s="79"/>
      <c r="RGI34" s="79"/>
      <c r="RGJ34" s="79"/>
      <c r="RGK34" s="79"/>
      <c r="RGL34" s="79"/>
      <c r="RGM34" s="79"/>
      <c r="RGN34" s="79"/>
      <c r="RGO34" s="79"/>
      <c r="RGP34" s="79"/>
      <c r="RGQ34" s="79"/>
      <c r="RGR34" s="79"/>
      <c r="RGS34" s="79"/>
      <c r="RGT34" s="79"/>
      <c r="RGU34" s="79"/>
      <c r="RGV34" s="79"/>
      <c r="RGW34" s="79"/>
      <c r="RGX34" s="79"/>
      <c r="RGY34" s="79"/>
      <c r="RGZ34" s="79"/>
      <c r="RHA34" s="79"/>
      <c r="RHB34" s="79"/>
      <c r="RHC34" s="79"/>
      <c r="RHD34" s="79"/>
      <c r="RHE34" s="79"/>
      <c r="RHF34" s="79"/>
      <c r="RHG34" s="79"/>
      <c r="RHH34" s="79"/>
      <c r="RHI34" s="79"/>
      <c r="RHJ34" s="79"/>
      <c r="RHK34" s="79"/>
      <c r="RHL34" s="79"/>
      <c r="RHM34" s="79"/>
      <c r="RHN34" s="79"/>
      <c r="RHO34" s="79"/>
      <c r="RHP34" s="79"/>
      <c r="RHQ34" s="79"/>
      <c r="RHR34" s="79"/>
      <c r="RHS34" s="79"/>
      <c r="RHT34" s="79"/>
      <c r="RHU34" s="79"/>
      <c r="RHV34" s="79"/>
      <c r="RHW34" s="79"/>
      <c r="RHX34" s="79"/>
      <c r="RHY34" s="79"/>
      <c r="RHZ34" s="79"/>
      <c r="RIA34" s="79"/>
      <c r="RIB34" s="79"/>
      <c r="RIC34" s="79"/>
      <c r="RID34" s="79"/>
      <c r="RIE34" s="79"/>
      <c r="RIF34" s="79"/>
      <c r="RIG34" s="79"/>
      <c r="RIH34" s="79"/>
      <c r="RII34" s="79"/>
      <c r="RIJ34" s="79"/>
      <c r="RIK34" s="79"/>
      <c r="RIL34" s="79"/>
      <c r="RIM34" s="79"/>
      <c r="RIN34" s="79"/>
      <c r="RIO34" s="79"/>
      <c r="RIP34" s="79"/>
      <c r="RIQ34" s="79"/>
      <c r="RIR34" s="79"/>
      <c r="RIS34" s="79"/>
      <c r="RIT34" s="79"/>
      <c r="RIU34" s="79"/>
      <c r="RIV34" s="79"/>
      <c r="RIW34" s="79"/>
      <c r="RIX34" s="79"/>
      <c r="RIY34" s="79"/>
      <c r="RIZ34" s="79"/>
      <c r="RJA34" s="79"/>
      <c r="RJB34" s="79"/>
      <c r="RJC34" s="79"/>
      <c r="RJD34" s="79"/>
      <c r="RJE34" s="79"/>
      <c r="RJF34" s="79"/>
      <c r="RJG34" s="79"/>
      <c r="RJH34" s="79"/>
      <c r="RJI34" s="79"/>
      <c r="RJJ34" s="79"/>
      <c r="RJK34" s="79"/>
      <c r="RJL34" s="79"/>
      <c r="RJM34" s="79"/>
      <c r="RJN34" s="79"/>
      <c r="RJO34" s="79"/>
      <c r="RJP34" s="79"/>
      <c r="RJQ34" s="79"/>
      <c r="RJR34" s="79"/>
      <c r="RJS34" s="79"/>
      <c r="RJT34" s="79"/>
      <c r="RJU34" s="79"/>
      <c r="RJV34" s="79"/>
      <c r="RJW34" s="79"/>
      <c r="RJX34" s="79"/>
      <c r="RJY34" s="79"/>
      <c r="RJZ34" s="79"/>
      <c r="RKA34" s="79"/>
      <c r="RKB34" s="79"/>
      <c r="RKC34" s="79"/>
      <c r="RKD34" s="79"/>
      <c r="RKE34" s="79"/>
      <c r="RKF34" s="79"/>
      <c r="RKG34" s="79"/>
      <c r="RKH34" s="79"/>
      <c r="RKI34" s="79"/>
      <c r="RKJ34" s="79"/>
      <c r="RKK34" s="79"/>
      <c r="RKL34" s="79"/>
      <c r="RKM34" s="79"/>
      <c r="RKN34" s="79"/>
      <c r="RKO34" s="79"/>
      <c r="RKP34" s="79"/>
      <c r="RKQ34" s="79"/>
      <c r="RKR34" s="79"/>
      <c r="RKS34" s="79"/>
      <c r="RKT34" s="79"/>
      <c r="RKU34" s="79"/>
      <c r="RKV34" s="79"/>
      <c r="RKW34" s="79"/>
      <c r="RKX34" s="79"/>
      <c r="RKY34" s="79"/>
      <c r="RKZ34" s="79"/>
      <c r="RLA34" s="79"/>
      <c r="RLB34" s="79"/>
      <c r="RLC34" s="79"/>
      <c r="RLD34" s="79"/>
      <c r="RLE34" s="79"/>
      <c r="RLF34" s="79"/>
      <c r="RLG34" s="79"/>
      <c r="RLH34" s="79"/>
      <c r="RLI34" s="79"/>
      <c r="RLJ34" s="79"/>
      <c r="RLK34" s="79"/>
      <c r="RLL34" s="79"/>
      <c r="RLM34" s="79"/>
      <c r="RLN34" s="79"/>
      <c r="RLO34" s="79"/>
      <c r="RLP34" s="79"/>
      <c r="RLQ34" s="79"/>
      <c r="RLR34" s="79"/>
      <c r="RLS34" s="79"/>
      <c r="RLT34" s="79"/>
      <c r="RLU34" s="79"/>
      <c r="RLV34" s="79"/>
      <c r="RLW34" s="79"/>
      <c r="RLX34" s="79"/>
      <c r="RLY34" s="79"/>
      <c r="RLZ34" s="79"/>
      <c r="RMA34" s="79"/>
      <c r="RMB34" s="79"/>
      <c r="RMC34" s="79"/>
      <c r="RMD34" s="79"/>
      <c r="RME34" s="79"/>
      <c r="RMF34" s="79"/>
      <c r="RMG34" s="79"/>
      <c r="RMH34" s="79"/>
      <c r="RMI34" s="79"/>
      <c r="RMJ34" s="79"/>
      <c r="RMK34" s="79"/>
      <c r="RML34" s="79"/>
      <c r="RMM34" s="79"/>
      <c r="RMN34" s="79"/>
      <c r="RMO34" s="79"/>
      <c r="RMP34" s="79"/>
      <c r="RMQ34" s="79"/>
      <c r="RMR34" s="79"/>
      <c r="RMS34" s="79"/>
      <c r="RMT34" s="79"/>
      <c r="RMU34" s="79"/>
      <c r="RMV34" s="79"/>
      <c r="RMW34" s="79"/>
      <c r="RMX34" s="79"/>
      <c r="RMY34" s="79"/>
      <c r="RMZ34" s="79"/>
      <c r="RNA34" s="79"/>
      <c r="RNB34" s="79"/>
      <c r="RNC34" s="79"/>
      <c r="RND34" s="79"/>
      <c r="RNE34" s="79"/>
      <c r="RNF34" s="79"/>
      <c r="RNG34" s="79"/>
      <c r="RNH34" s="79"/>
      <c r="RNI34" s="79"/>
      <c r="RNJ34" s="79"/>
      <c r="RNK34" s="79"/>
      <c r="RNL34" s="79"/>
      <c r="RNM34" s="79"/>
      <c r="RNN34" s="79"/>
      <c r="RNO34" s="79"/>
      <c r="RNP34" s="79"/>
      <c r="RNQ34" s="79"/>
      <c r="RNR34" s="79"/>
      <c r="RNS34" s="79"/>
      <c r="RNT34" s="79"/>
      <c r="RNU34" s="79"/>
      <c r="RNV34" s="79"/>
      <c r="RNW34" s="79"/>
      <c r="RNX34" s="79"/>
      <c r="RNY34" s="79"/>
      <c r="RNZ34" s="79"/>
      <c r="ROA34" s="79"/>
      <c r="ROB34" s="79"/>
      <c r="ROC34" s="79"/>
      <c r="ROD34" s="79"/>
      <c r="ROE34" s="79"/>
      <c r="ROF34" s="79"/>
      <c r="ROG34" s="79"/>
      <c r="ROH34" s="79"/>
      <c r="ROI34" s="79"/>
      <c r="ROJ34" s="79"/>
      <c r="ROK34" s="79"/>
      <c r="ROL34" s="79"/>
      <c r="ROM34" s="79"/>
      <c r="RON34" s="79"/>
      <c r="ROO34" s="79"/>
      <c r="ROP34" s="79"/>
      <c r="ROQ34" s="79"/>
      <c r="ROR34" s="79"/>
      <c r="ROS34" s="79"/>
      <c r="ROT34" s="79"/>
      <c r="ROU34" s="79"/>
      <c r="ROV34" s="79"/>
      <c r="ROW34" s="79"/>
      <c r="ROX34" s="79"/>
      <c r="ROY34" s="79"/>
      <c r="ROZ34" s="79"/>
      <c r="RPA34" s="79"/>
      <c r="RPB34" s="79"/>
      <c r="RPC34" s="79"/>
      <c r="RPD34" s="79"/>
      <c r="RPE34" s="79"/>
      <c r="RPF34" s="79"/>
      <c r="RPG34" s="79"/>
      <c r="RPH34" s="79"/>
      <c r="RPI34" s="79"/>
      <c r="RPJ34" s="79"/>
      <c r="RPK34" s="79"/>
      <c r="RPL34" s="79"/>
      <c r="RPM34" s="79"/>
      <c r="RPN34" s="79"/>
      <c r="RPO34" s="79"/>
      <c r="RPP34" s="79"/>
      <c r="RPQ34" s="79"/>
      <c r="RPR34" s="79"/>
      <c r="RPS34" s="79"/>
      <c r="RPT34" s="79"/>
      <c r="RPU34" s="79"/>
      <c r="RPV34" s="79"/>
      <c r="RPW34" s="79"/>
      <c r="RPX34" s="79"/>
      <c r="RPY34" s="79"/>
      <c r="RPZ34" s="79"/>
      <c r="RQA34" s="79"/>
      <c r="RQB34" s="79"/>
      <c r="RQC34" s="79"/>
      <c r="RQD34" s="79"/>
      <c r="RQE34" s="79"/>
      <c r="RQF34" s="79"/>
      <c r="RQG34" s="79"/>
      <c r="RQH34" s="79"/>
      <c r="RQI34" s="79"/>
      <c r="RQJ34" s="79"/>
      <c r="RQK34" s="79"/>
      <c r="RQL34" s="79"/>
      <c r="RQM34" s="79"/>
      <c r="RQN34" s="79"/>
      <c r="RQO34" s="79"/>
      <c r="RQP34" s="79"/>
      <c r="RQQ34" s="79"/>
      <c r="RQR34" s="79"/>
      <c r="RQS34" s="79"/>
      <c r="RQT34" s="79"/>
      <c r="RQU34" s="79"/>
      <c r="RQV34" s="79"/>
      <c r="RQW34" s="79"/>
      <c r="RQX34" s="79"/>
      <c r="RQY34" s="79"/>
      <c r="RQZ34" s="79"/>
      <c r="RRA34" s="79"/>
      <c r="RRB34" s="79"/>
      <c r="RRC34" s="79"/>
      <c r="RRD34" s="79"/>
      <c r="RRE34" s="79"/>
      <c r="RRF34" s="79"/>
      <c r="RRG34" s="79"/>
      <c r="RRH34" s="79"/>
      <c r="RRI34" s="79"/>
      <c r="RRJ34" s="79"/>
      <c r="RRK34" s="79"/>
      <c r="RRL34" s="79"/>
      <c r="RRM34" s="79"/>
      <c r="RRN34" s="79"/>
      <c r="RRO34" s="79"/>
      <c r="RRP34" s="79"/>
      <c r="RRQ34" s="79"/>
      <c r="RRR34" s="79"/>
      <c r="RRS34" s="79"/>
      <c r="RRT34" s="79"/>
      <c r="RRU34" s="79"/>
      <c r="RRV34" s="79"/>
      <c r="RRW34" s="79"/>
      <c r="RRX34" s="79"/>
      <c r="RRY34" s="79"/>
      <c r="RRZ34" s="79"/>
      <c r="RSA34" s="79"/>
      <c r="RSB34" s="79"/>
      <c r="RSC34" s="79"/>
      <c r="RSD34" s="79"/>
      <c r="RSE34" s="79"/>
      <c r="RSF34" s="79"/>
      <c r="RSG34" s="79"/>
      <c r="RSH34" s="79"/>
      <c r="RSI34" s="79"/>
      <c r="RSJ34" s="79"/>
      <c r="RSK34" s="79"/>
      <c r="RSL34" s="79"/>
      <c r="RSM34" s="79"/>
      <c r="RSN34" s="79"/>
      <c r="RSO34" s="79"/>
      <c r="RSP34" s="79"/>
      <c r="RSQ34" s="79"/>
      <c r="RSR34" s="79"/>
      <c r="RSS34" s="79"/>
      <c r="RST34" s="79"/>
      <c r="RSU34" s="79"/>
      <c r="RSV34" s="79"/>
      <c r="RSW34" s="79"/>
      <c r="RSX34" s="79"/>
      <c r="RSY34" s="79"/>
      <c r="RSZ34" s="79"/>
      <c r="RTA34" s="79"/>
      <c r="RTB34" s="79"/>
      <c r="RTC34" s="79"/>
      <c r="RTD34" s="79"/>
      <c r="RTE34" s="79"/>
      <c r="RTF34" s="79"/>
      <c r="RTG34" s="79"/>
      <c r="RTH34" s="79"/>
      <c r="RTI34" s="79"/>
      <c r="RTJ34" s="79"/>
      <c r="RTK34" s="79"/>
      <c r="RTL34" s="79"/>
      <c r="RTM34" s="79"/>
      <c r="RTN34" s="79"/>
      <c r="RTO34" s="79"/>
      <c r="RTP34" s="79"/>
      <c r="RTQ34" s="79"/>
      <c r="RTR34" s="79"/>
      <c r="RTS34" s="79"/>
      <c r="RTT34" s="79"/>
      <c r="RTU34" s="79"/>
      <c r="RTV34" s="79"/>
      <c r="RTW34" s="79"/>
      <c r="RTX34" s="79"/>
      <c r="RTY34" s="79"/>
      <c r="RTZ34" s="79"/>
      <c r="RUA34" s="79"/>
      <c r="RUB34" s="79"/>
      <c r="RUC34" s="79"/>
      <c r="RUD34" s="79"/>
      <c r="RUE34" s="79"/>
      <c r="RUF34" s="79"/>
      <c r="RUG34" s="79"/>
      <c r="RUH34" s="79"/>
      <c r="RUI34" s="79"/>
      <c r="RUJ34" s="79"/>
      <c r="RUK34" s="79"/>
      <c r="RUL34" s="79"/>
      <c r="RUM34" s="79"/>
      <c r="RUN34" s="79"/>
      <c r="RUO34" s="79"/>
      <c r="RUP34" s="79"/>
      <c r="RUQ34" s="79"/>
      <c r="RUR34" s="79"/>
      <c r="RUS34" s="79"/>
      <c r="RUT34" s="79"/>
      <c r="RUU34" s="79"/>
      <c r="RUV34" s="79"/>
      <c r="RUW34" s="79"/>
      <c r="RUX34" s="79"/>
      <c r="RUY34" s="79"/>
      <c r="RUZ34" s="79"/>
      <c r="RVA34" s="79"/>
      <c r="RVB34" s="79"/>
      <c r="RVC34" s="79"/>
      <c r="RVD34" s="79"/>
      <c r="RVE34" s="79"/>
      <c r="RVF34" s="79"/>
      <c r="RVG34" s="79"/>
      <c r="RVH34" s="79"/>
      <c r="RVI34" s="79"/>
      <c r="RVJ34" s="79"/>
      <c r="RVK34" s="79"/>
      <c r="RVL34" s="79"/>
      <c r="RVM34" s="79"/>
      <c r="RVN34" s="79"/>
      <c r="RVO34" s="79"/>
      <c r="RVP34" s="79"/>
      <c r="RVQ34" s="79"/>
      <c r="RVR34" s="79"/>
      <c r="RVS34" s="79"/>
      <c r="RVT34" s="79"/>
      <c r="RVU34" s="79"/>
      <c r="RVV34" s="79"/>
      <c r="RVW34" s="79"/>
      <c r="RVX34" s="79"/>
      <c r="RVY34" s="79"/>
      <c r="RVZ34" s="79"/>
      <c r="RWA34" s="79"/>
      <c r="RWB34" s="79"/>
      <c r="RWC34" s="79"/>
      <c r="RWD34" s="79"/>
      <c r="RWE34" s="79"/>
      <c r="RWF34" s="79"/>
      <c r="RWG34" s="79"/>
      <c r="RWH34" s="79"/>
      <c r="RWI34" s="79"/>
      <c r="RWJ34" s="79"/>
      <c r="RWK34" s="79"/>
      <c r="RWL34" s="79"/>
      <c r="RWM34" s="79"/>
      <c r="RWN34" s="79"/>
      <c r="RWO34" s="79"/>
      <c r="RWP34" s="79"/>
      <c r="RWQ34" s="79"/>
      <c r="RWR34" s="79"/>
      <c r="RWS34" s="79"/>
      <c r="RWT34" s="79"/>
      <c r="RWU34" s="79"/>
      <c r="RWV34" s="79"/>
      <c r="RWW34" s="79"/>
      <c r="RWX34" s="79"/>
      <c r="RWY34" s="79"/>
      <c r="RWZ34" s="79"/>
      <c r="RXA34" s="79"/>
      <c r="RXB34" s="79"/>
      <c r="RXC34" s="79"/>
      <c r="RXD34" s="79"/>
      <c r="RXE34" s="79"/>
      <c r="RXF34" s="79"/>
      <c r="RXG34" s="79"/>
      <c r="RXH34" s="79"/>
      <c r="RXI34" s="79"/>
      <c r="RXJ34" s="79"/>
      <c r="RXK34" s="79"/>
      <c r="RXL34" s="79"/>
      <c r="RXM34" s="79"/>
      <c r="RXN34" s="79"/>
      <c r="RXO34" s="79"/>
      <c r="RXP34" s="79"/>
      <c r="RXQ34" s="79"/>
      <c r="RXR34" s="79"/>
      <c r="RXS34" s="79"/>
      <c r="RXT34" s="79"/>
      <c r="RXU34" s="79"/>
      <c r="RXV34" s="79"/>
      <c r="RXW34" s="79"/>
      <c r="RXX34" s="79"/>
      <c r="RXY34" s="79"/>
      <c r="RXZ34" s="79"/>
      <c r="RYA34" s="79"/>
      <c r="RYB34" s="79"/>
      <c r="RYC34" s="79"/>
      <c r="RYD34" s="79"/>
      <c r="RYE34" s="79"/>
      <c r="RYF34" s="79"/>
      <c r="RYG34" s="79"/>
      <c r="RYH34" s="79"/>
      <c r="RYI34" s="79"/>
      <c r="RYJ34" s="79"/>
      <c r="RYK34" s="79"/>
      <c r="RYL34" s="79"/>
      <c r="RYM34" s="79"/>
      <c r="RYN34" s="79"/>
      <c r="RYO34" s="79"/>
      <c r="RYP34" s="79"/>
      <c r="RYQ34" s="79"/>
      <c r="RYR34" s="79"/>
      <c r="RYS34" s="79"/>
      <c r="RYT34" s="79"/>
      <c r="RYU34" s="79"/>
      <c r="RYV34" s="79"/>
      <c r="RYW34" s="79"/>
      <c r="RYX34" s="79"/>
      <c r="RYY34" s="79"/>
      <c r="RYZ34" s="79"/>
      <c r="RZA34" s="79"/>
      <c r="RZB34" s="79"/>
      <c r="RZC34" s="79"/>
      <c r="RZD34" s="79"/>
      <c r="RZE34" s="79"/>
      <c r="RZF34" s="79"/>
      <c r="RZG34" s="79"/>
      <c r="RZH34" s="79"/>
      <c r="RZI34" s="79"/>
      <c r="RZJ34" s="79"/>
      <c r="RZK34" s="79"/>
      <c r="RZL34" s="79"/>
      <c r="RZM34" s="79"/>
      <c r="RZN34" s="79"/>
      <c r="RZO34" s="79"/>
      <c r="RZP34" s="79"/>
      <c r="RZQ34" s="79"/>
      <c r="RZR34" s="79"/>
      <c r="RZS34" s="79"/>
      <c r="RZT34" s="79"/>
      <c r="RZU34" s="79"/>
      <c r="RZV34" s="79"/>
      <c r="RZW34" s="79"/>
      <c r="RZX34" s="79"/>
      <c r="RZY34" s="79"/>
      <c r="RZZ34" s="79"/>
      <c r="SAA34" s="79"/>
      <c r="SAB34" s="79"/>
      <c r="SAC34" s="79"/>
      <c r="SAD34" s="79"/>
      <c r="SAE34" s="79"/>
      <c r="SAF34" s="79"/>
      <c r="SAG34" s="79"/>
      <c r="SAH34" s="79"/>
      <c r="SAI34" s="79"/>
      <c r="SAJ34" s="79"/>
      <c r="SAK34" s="79"/>
      <c r="SAL34" s="79"/>
      <c r="SAM34" s="79"/>
      <c r="SAN34" s="79"/>
      <c r="SAO34" s="79"/>
      <c r="SAP34" s="79"/>
      <c r="SAQ34" s="79"/>
      <c r="SAR34" s="79"/>
      <c r="SAS34" s="79"/>
      <c r="SAT34" s="79"/>
      <c r="SAU34" s="79"/>
      <c r="SAV34" s="79"/>
      <c r="SAW34" s="79"/>
      <c r="SAX34" s="79"/>
      <c r="SAY34" s="79"/>
      <c r="SAZ34" s="79"/>
      <c r="SBA34" s="79"/>
      <c r="SBB34" s="79"/>
      <c r="SBC34" s="79"/>
      <c r="SBD34" s="79"/>
      <c r="SBE34" s="79"/>
      <c r="SBF34" s="79"/>
      <c r="SBG34" s="79"/>
      <c r="SBH34" s="79"/>
      <c r="SBI34" s="79"/>
      <c r="SBJ34" s="79"/>
      <c r="SBK34" s="79"/>
      <c r="SBL34" s="79"/>
      <c r="SBM34" s="79"/>
      <c r="SBN34" s="79"/>
      <c r="SBO34" s="79"/>
      <c r="SBP34" s="79"/>
      <c r="SBQ34" s="79"/>
      <c r="SBR34" s="79"/>
      <c r="SBS34" s="79"/>
      <c r="SBT34" s="79"/>
      <c r="SBU34" s="79"/>
      <c r="SBV34" s="79"/>
      <c r="SBW34" s="79"/>
      <c r="SBX34" s="79"/>
      <c r="SBY34" s="79"/>
      <c r="SBZ34" s="79"/>
      <c r="SCA34" s="79"/>
      <c r="SCB34" s="79"/>
      <c r="SCC34" s="79"/>
      <c r="SCD34" s="79"/>
      <c r="SCE34" s="79"/>
      <c r="SCF34" s="79"/>
      <c r="SCG34" s="79"/>
      <c r="SCH34" s="79"/>
      <c r="SCI34" s="79"/>
      <c r="SCJ34" s="79"/>
      <c r="SCK34" s="79"/>
      <c r="SCL34" s="79"/>
      <c r="SCM34" s="79"/>
      <c r="SCN34" s="79"/>
      <c r="SCO34" s="79"/>
      <c r="SCP34" s="79"/>
      <c r="SCQ34" s="79"/>
      <c r="SCR34" s="79"/>
      <c r="SCS34" s="79"/>
      <c r="SCT34" s="79"/>
      <c r="SCU34" s="79"/>
      <c r="SCV34" s="79"/>
      <c r="SCW34" s="79"/>
      <c r="SCX34" s="79"/>
      <c r="SCY34" s="79"/>
      <c r="SCZ34" s="79"/>
      <c r="SDA34" s="79"/>
      <c r="SDB34" s="79"/>
      <c r="SDC34" s="79"/>
      <c r="SDD34" s="79"/>
      <c r="SDE34" s="79"/>
      <c r="SDF34" s="79"/>
      <c r="SDG34" s="79"/>
      <c r="SDH34" s="79"/>
      <c r="SDI34" s="79"/>
      <c r="SDJ34" s="79"/>
      <c r="SDK34" s="79"/>
      <c r="SDL34" s="79"/>
      <c r="SDM34" s="79"/>
      <c r="SDN34" s="79"/>
      <c r="SDO34" s="79"/>
      <c r="SDP34" s="79"/>
      <c r="SDQ34" s="79"/>
      <c r="SDR34" s="79"/>
      <c r="SDS34" s="79"/>
      <c r="SDT34" s="79"/>
      <c r="SDU34" s="79"/>
      <c r="SDV34" s="79"/>
      <c r="SDW34" s="79"/>
      <c r="SDX34" s="79"/>
      <c r="SDY34" s="79"/>
      <c r="SDZ34" s="79"/>
      <c r="SEA34" s="79"/>
      <c r="SEB34" s="79"/>
      <c r="SEC34" s="79"/>
      <c r="SED34" s="79"/>
      <c r="SEE34" s="79"/>
      <c r="SEF34" s="79"/>
      <c r="SEG34" s="79"/>
      <c r="SEH34" s="79"/>
      <c r="SEI34" s="79"/>
      <c r="SEJ34" s="79"/>
      <c r="SEK34" s="79"/>
      <c r="SEL34" s="79"/>
      <c r="SEM34" s="79"/>
      <c r="SEN34" s="79"/>
      <c r="SEO34" s="79"/>
      <c r="SEP34" s="79"/>
      <c r="SEQ34" s="79"/>
      <c r="SER34" s="79"/>
      <c r="SES34" s="79"/>
      <c r="SET34" s="79"/>
      <c r="SEU34" s="79"/>
      <c r="SEV34" s="79"/>
      <c r="SEW34" s="79"/>
      <c r="SEX34" s="79"/>
      <c r="SEY34" s="79"/>
      <c r="SEZ34" s="79"/>
      <c r="SFA34" s="79"/>
      <c r="SFB34" s="79"/>
      <c r="SFC34" s="79"/>
      <c r="SFD34" s="79"/>
      <c r="SFE34" s="79"/>
      <c r="SFF34" s="79"/>
      <c r="SFG34" s="79"/>
      <c r="SFH34" s="79"/>
      <c r="SFI34" s="79"/>
      <c r="SFJ34" s="79"/>
      <c r="SFK34" s="79"/>
      <c r="SFL34" s="79"/>
      <c r="SFM34" s="79"/>
      <c r="SFN34" s="79"/>
      <c r="SFO34" s="79"/>
      <c r="SFP34" s="79"/>
      <c r="SFQ34" s="79"/>
      <c r="SFR34" s="79"/>
      <c r="SFS34" s="79"/>
      <c r="SFT34" s="79"/>
      <c r="SFU34" s="79"/>
      <c r="SFV34" s="79"/>
      <c r="SFW34" s="79"/>
      <c r="SFX34" s="79"/>
      <c r="SFY34" s="79"/>
      <c r="SFZ34" s="79"/>
      <c r="SGA34" s="79"/>
      <c r="SGB34" s="79"/>
      <c r="SGC34" s="79"/>
      <c r="SGD34" s="79"/>
      <c r="SGE34" s="79"/>
      <c r="SGF34" s="79"/>
      <c r="SGG34" s="79"/>
      <c r="SGH34" s="79"/>
      <c r="SGI34" s="79"/>
      <c r="SGJ34" s="79"/>
      <c r="SGK34" s="79"/>
      <c r="SGL34" s="79"/>
      <c r="SGM34" s="79"/>
      <c r="SGN34" s="79"/>
      <c r="SGO34" s="79"/>
      <c r="SGP34" s="79"/>
      <c r="SGQ34" s="79"/>
      <c r="SGR34" s="79"/>
      <c r="SGS34" s="79"/>
      <c r="SGT34" s="79"/>
      <c r="SGU34" s="79"/>
      <c r="SGV34" s="79"/>
      <c r="SGW34" s="79"/>
      <c r="SGX34" s="79"/>
      <c r="SGY34" s="79"/>
      <c r="SGZ34" s="79"/>
      <c r="SHA34" s="79"/>
      <c r="SHB34" s="79"/>
      <c r="SHC34" s="79"/>
      <c r="SHD34" s="79"/>
      <c r="SHE34" s="79"/>
      <c r="SHF34" s="79"/>
      <c r="SHG34" s="79"/>
      <c r="SHH34" s="79"/>
      <c r="SHI34" s="79"/>
      <c r="SHJ34" s="79"/>
      <c r="SHK34" s="79"/>
      <c r="SHL34" s="79"/>
      <c r="SHM34" s="79"/>
      <c r="SHN34" s="79"/>
      <c r="SHO34" s="79"/>
      <c r="SHP34" s="79"/>
      <c r="SHQ34" s="79"/>
      <c r="SHR34" s="79"/>
      <c r="SHS34" s="79"/>
      <c r="SHT34" s="79"/>
      <c r="SHU34" s="79"/>
      <c r="SHV34" s="79"/>
      <c r="SHW34" s="79"/>
      <c r="SHX34" s="79"/>
      <c r="SHY34" s="79"/>
      <c r="SHZ34" s="79"/>
      <c r="SIA34" s="79"/>
      <c r="SIB34" s="79"/>
      <c r="SIC34" s="79"/>
      <c r="SID34" s="79"/>
      <c r="SIE34" s="79"/>
      <c r="SIF34" s="79"/>
      <c r="SIG34" s="79"/>
      <c r="SIH34" s="79"/>
      <c r="SII34" s="79"/>
      <c r="SIJ34" s="79"/>
      <c r="SIK34" s="79"/>
      <c r="SIL34" s="79"/>
      <c r="SIM34" s="79"/>
      <c r="SIN34" s="79"/>
      <c r="SIO34" s="79"/>
      <c r="SIP34" s="79"/>
      <c r="SIQ34" s="79"/>
      <c r="SIR34" s="79"/>
      <c r="SIS34" s="79"/>
      <c r="SIT34" s="79"/>
      <c r="SIU34" s="79"/>
      <c r="SIV34" s="79"/>
      <c r="SIW34" s="79"/>
      <c r="SIX34" s="79"/>
      <c r="SIY34" s="79"/>
      <c r="SIZ34" s="79"/>
      <c r="SJA34" s="79"/>
      <c r="SJB34" s="79"/>
      <c r="SJC34" s="79"/>
      <c r="SJD34" s="79"/>
      <c r="SJE34" s="79"/>
      <c r="SJF34" s="79"/>
      <c r="SJG34" s="79"/>
      <c r="SJH34" s="79"/>
      <c r="SJI34" s="79"/>
      <c r="SJJ34" s="79"/>
      <c r="SJK34" s="79"/>
      <c r="SJL34" s="79"/>
      <c r="SJM34" s="79"/>
      <c r="SJN34" s="79"/>
      <c r="SJO34" s="79"/>
      <c r="SJP34" s="79"/>
      <c r="SJQ34" s="79"/>
      <c r="SJR34" s="79"/>
      <c r="SJS34" s="79"/>
      <c r="SJT34" s="79"/>
      <c r="SJU34" s="79"/>
      <c r="SJV34" s="79"/>
      <c r="SJW34" s="79"/>
      <c r="SJX34" s="79"/>
      <c r="SJY34" s="79"/>
      <c r="SJZ34" s="79"/>
      <c r="SKA34" s="79"/>
      <c r="SKB34" s="79"/>
      <c r="SKC34" s="79"/>
      <c r="SKD34" s="79"/>
      <c r="SKE34" s="79"/>
      <c r="SKF34" s="79"/>
      <c r="SKG34" s="79"/>
      <c r="SKH34" s="79"/>
      <c r="SKI34" s="79"/>
      <c r="SKJ34" s="79"/>
      <c r="SKK34" s="79"/>
      <c r="SKL34" s="79"/>
      <c r="SKM34" s="79"/>
      <c r="SKN34" s="79"/>
      <c r="SKO34" s="79"/>
      <c r="SKP34" s="79"/>
      <c r="SKQ34" s="79"/>
      <c r="SKR34" s="79"/>
      <c r="SKS34" s="79"/>
      <c r="SKT34" s="79"/>
      <c r="SKU34" s="79"/>
      <c r="SKV34" s="79"/>
      <c r="SKW34" s="79"/>
      <c r="SKX34" s="79"/>
      <c r="SKY34" s="79"/>
      <c r="SKZ34" s="79"/>
      <c r="SLA34" s="79"/>
      <c r="SLB34" s="79"/>
      <c r="SLC34" s="79"/>
      <c r="SLD34" s="79"/>
      <c r="SLE34" s="79"/>
      <c r="SLF34" s="79"/>
      <c r="SLG34" s="79"/>
      <c r="SLH34" s="79"/>
      <c r="SLI34" s="79"/>
      <c r="SLJ34" s="79"/>
      <c r="SLK34" s="79"/>
      <c r="SLL34" s="79"/>
      <c r="SLM34" s="79"/>
      <c r="SLN34" s="79"/>
      <c r="SLO34" s="79"/>
      <c r="SLP34" s="79"/>
      <c r="SLQ34" s="79"/>
      <c r="SLR34" s="79"/>
      <c r="SLS34" s="79"/>
      <c r="SLT34" s="79"/>
      <c r="SLU34" s="79"/>
      <c r="SLV34" s="79"/>
      <c r="SLW34" s="79"/>
      <c r="SLX34" s="79"/>
      <c r="SLY34" s="79"/>
      <c r="SLZ34" s="79"/>
      <c r="SMA34" s="79"/>
      <c r="SMB34" s="79"/>
      <c r="SMC34" s="79"/>
      <c r="SMD34" s="79"/>
      <c r="SME34" s="79"/>
      <c r="SMF34" s="79"/>
      <c r="SMG34" s="79"/>
      <c r="SMH34" s="79"/>
      <c r="SMI34" s="79"/>
      <c r="SMJ34" s="79"/>
      <c r="SMK34" s="79"/>
      <c r="SML34" s="79"/>
      <c r="SMM34" s="79"/>
      <c r="SMN34" s="79"/>
      <c r="SMO34" s="79"/>
      <c r="SMP34" s="79"/>
      <c r="SMQ34" s="79"/>
      <c r="SMR34" s="79"/>
      <c r="SMS34" s="79"/>
      <c r="SMT34" s="79"/>
      <c r="SMU34" s="79"/>
      <c r="SMV34" s="79"/>
      <c r="SMW34" s="79"/>
      <c r="SMX34" s="79"/>
      <c r="SMY34" s="79"/>
      <c r="SMZ34" s="79"/>
      <c r="SNA34" s="79"/>
      <c r="SNB34" s="79"/>
      <c r="SNC34" s="79"/>
      <c r="SND34" s="79"/>
      <c r="SNE34" s="79"/>
      <c r="SNF34" s="79"/>
      <c r="SNG34" s="79"/>
      <c r="SNH34" s="79"/>
      <c r="SNI34" s="79"/>
      <c r="SNJ34" s="79"/>
      <c r="SNK34" s="79"/>
      <c r="SNL34" s="79"/>
      <c r="SNM34" s="79"/>
      <c r="SNN34" s="79"/>
      <c r="SNO34" s="79"/>
      <c r="SNP34" s="79"/>
      <c r="SNQ34" s="79"/>
      <c r="SNR34" s="79"/>
      <c r="SNS34" s="79"/>
      <c r="SNT34" s="79"/>
      <c r="SNU34" s="79"/>
      <c r="SNV34" s="79"/>
      <c r="SNW34" s="79"/>
      <c r="SNX34" s="79"/>
      <c r="SNY34" s="79"/>
      <c r="SNZ34" s="79"/>
      <c r="SOA34" s="79"/>
      <c r="SOB34" s="79"/>
      <c r="SOC34" s="79"/>
      <c r="SOD34" s="79"/>
      <c r="SOE34" s="79"/>
      <c r="SOF34" s="79"/>
      <c r="SOG34" s="79"/>
      <c r="SOH34" s="79"/>
      <c r="SOI34" s="79"/>
      <c r="SOJ34" s="79"/>
      <c r="SOK34" s="79"/>
      <c r="SOL34" s="79"/>
      <c r="SOM34" s="79"/>
      <c r="SON34" s="79"/>
      <c r="SOO34" s="79"/>
      <c r="SOP34" s="79"/>
      <c r="SOQ34" s="79"/>
      <c r="SOR34" s="79"/>
      <c r="SOS34" s="79"/>
      <c r="SOT34" s="79"/>
      <c r="SOU34" s="79"/>
      <c r="SOV34" s="79"/>
      <c r="SOW34" s="79"/>
      <c r="SOX34" s="79"/>
      <c r="SOY34" s="79"/>
      <c r="SOZ34" s="79"/>
      <c r="SPA34" s="79"/>
      <c r="SPB34" s="79"/>
      <c r="SPC34" s="79"/>
      <c r="SPD34" s="79"/>
      <c r="SPE34" s="79"/>
      <c r="SPF34" s="79"/>
      <c r="SPG34" s="79"/>
      <c r="SPH34" s="79"/>
      <c r="SPI34" s="79"/>
      <c r="SPJ34" s="79"/>
      <c r="SPK34" s="79"/>
      <c r="SPL34" s="79"/>
      <c r="SPM34" s="79"/>
      <c r="SPN34" s="79"/>
      <c r="SPO34" s="79"/>
      <c r="SPP34" s="79"/>
      <c r="SPQ34" s="79"/>
      <c r="SPR34" s="79"/>
      <c r="SPS34" s="79"/>
      <c r="SPT34" s="79"/>
      <c r="SPU34" s="79"/>
      <c r="SPV34" s="79"/>
      <c r="SPW34" s="79"/>
      <c r="SPX34" s="79"/>
      <c r="SPY34" s="79"/>
      <c r="SPZ34" s="79"/>
      <c r="SQA34" s="79"/>
      <c r="SQB34" s="79"/>
      <c r="SQC34" s="79"/>
      <c r="SQD34" s="79"/>
      <c r="SQE34" s="79"/>
      <c r="SQF34" s="79"/>
      <c r="SQG34" s="79"/>
      <c r="SQH34" s="79"/>
      <c r="SQI34" s="79"/>
      <c r="SQJ34" s="79"/>
      <c r="SQK34" s="79"/>
      <c r="SQL34" s="79"/>
      <c r="SQM34" s="79"/>
      <c r="SQN34" s="79"/>
      <c r="SQO34" s="79"/>
      <c r="SQP34" s="79"/>
      <c r="SQQ34" s="79"/>
      <c r="SQR34" s="79"/>
      <c r="SQS34" s="79"/>
      <c r="SQT34" s="79"/>
      <c r="SQU34" s="79"/>
      <c r="SQV34" s="79"/>
      <c r="SQW34" s="79"/>
      <c r="SQX34" s="79"/>
      <c r="SQY34" s="79"/>
      <c r="SQZ34" s="79"/>
      <c r="SRA34" s="79"/>
      <c r="SRB34" s="79"/>
      <c r="SRC34" s="79"/>
      <c r="SRD34" s="79"/>
      <c r="SRE34" s="79"/>
      <c r="SRF34" s="79"/>
      <c r="SRG34" s="79"/>
      <c r="SRH34" s="79"/>
      <c r="SRI34" s="79"/>
      <c r="SRJ34" s="79"/>
      <c r="SRK34" s="79"/>
      <c r="SRL34" s="79"/>
      <c r="SRM34" s="79"/>
      <c r="SRN34" s="79"/>
      <c r="SRO34" s="79"/>
      <c r="SRP34" s="79"/>
      <c r="SRQ34" s="79"/>
      <c r="SRR34" s="79"/>
      <c r="SRS34" s="79"/>
      <c r="SRT34" s="79"/>
      <c r="SRU34" s="79"/>
      <c r="SRV34" s="79"/>
      <c r="SRW34" s="79"/>
      <c r="SRX34" s="79"/>
      <c r="SRY34" s="79"/>
      <c r="SRZ34" s="79"/>
      <c r="SSA34" s="79"/>
      <c r="SSB34" s="79"/>
      <c r="SSC34" s="79"/>
      <c r="SSD34" s="79"/>
      <c r="SSE34" s="79"/>
      <c r="SSF34" s="79"/>
      <c r="SSG34" s="79"/>
      <c r="SSH34" s="79"/>
      <c r="SSI34" s="79"/>
      <c r="SSJ34" s="79"/>
      <c r="SSK34" s="79"/>
      <c r="SSL34" s="79"/>
      <c r="SSM34" s="79"/>
      <c r="SSN34" s="79"/>
      <c r="SSO34" s="79"/>
      <c r="SSP34" s="79"/>
      <c r="SSQ34" s="79"/>
      <c r="SSR34" s="79"/>
      <c r="SSS34" s="79"/>
      <c r="SST34" s="79"/>
      <c r="SSU34" s="79"/>
      <c r="SSV34" s="79"/>
      <c r="SSW34" s="79"/>
      <c r="SSX34" s="79"/>
      <c r="SSY34" s="79"/>
      <c r="SSZ34" s="79"/>
      <c r="STA34" s="79"/>
      <c r="STB34" s="79"/>
      <c r="STC34" s="79"/>
      <c r="STD34" s="79"/>
      <c r="STE34" s="79"/>
      <c r="STF34" s="79"/>
      <c r="STG34" s="79"/>
      <c r="STH34" s="79"/>
      <c r="STI34" s="79"/>
      <c r="STJ34" s="79"/>
      <c r="STK34" s="79"/>
      <c r="STL34" s="79"/>
      <c r="STM34" s="79"/>
      <c r="STN34" s="79"/>
      <c r="STO34" s="79"/>
      <c r="STP34" s="79"/>
      <c r="STQ34" s="79"/>
      <c r="STR34" s="79"/>
      <c r="STS34" s="79"/>
      <c r="STT34" s="79"/>
      <c r="STU34" s="79"/>
      <c r="STV34" s="79"/>
      <c r="STW34" s="79"/>
      <c r="STX34" s="79"/>
      <c r="STY34" s="79"/>
      <c r="STZ34" s="79"/>
      <c r="SUA34" s="79"/>
      <c r="SUB34" s="79"/>
      <c r="SUC34" s="79"/>
      <c r="SUD34" s="79"/>
      <c r="SUE34" s="79"/>
      <c r="SUF34" s="79"/>
      <c r="SUG34" s="79"/>
      <c r="SUH34" s="79"/>
      <c r="SUI34" s="79"/>
      <c r="SUJ34" s="79"/>
      <c r="SUK34" s="79"/>
      <c r="SUL34" s="79"/>
      <c r="SUM34" s="79"/>
      <c r="SUN34" s="79"/>
      <c r="SUO34" s="79"/>
      <c r="SUP34" s="79"/>
      <c r="SUQ34" s="79"/>
      <c r="SUR34" s="79"/>
      <c r="SUS34" s="79"/>
      <c r="SUT34" s="79"/>
      <c r="SUU34" s="79"/>
      <c r="SUV34" s="79"/>
      <c r="SUW34" s="79"/>
      <c r="SUX34" s="79"/>
      <c r="SUY34" s="79"/>
      <c r="SUZ34" s="79"/>
      <c r="SVA34" s="79"/>
      <c r="SVB34" s="79"/>
      <c r="SVC34" s="79"/>
      <c r="SVD34" s="79"/>
      <c r="SVE34" s="79"/>
      <c r="SVF34" s="79"/>
      <c r="SVG34" s="79"/>
      <c r="SVH34" s="79"/>
      <c r="SVI34" s="79"/>
      <c r="SVJ34" s="79"/>
      <c r="SVK34" s="79"/>
      <c r="SVL34" s="79"/>
      <c r="SVM34" s="79"/>
      <c r="SVN34" s="79"/>
      <c r="SVO34" s="79"/>
      <c r="SVP34" s="79"/>
      <c r="SVQ34" s="79"/>
      <c r="SVR34" s="79"/>
      <c r="SVS34" s="79"/>
      <c r="SVT34" s="79"/>
      <c r="SVU34" s="79"/>
      <c r="SVV34" s="79"/>
      <c r="SVW34" s="79"/>
      <c r="SVX34" s="79"/>
      <c r="SVY34" s="79"/>
      <c r="SVZ34" s="79"/>
      <c r="SWA34" s="79"/>
      <c r="SWB34" s="79"/>
      <c r="SWC34" s="79"/>
      <c r="SWD34" s="79"/>
      <c r="SWE34" s="79"/>
      <c r="SWF34" s="79"/>
      <c r="SWG34" s="79"/>
      <c r="SWH34" s="79"/>
      <c r="SWI34" s="79"/>
      <c r="SWJ34" s="79"/>
      <c r="SWK34" s="79"/>
      <c r="SWL34" s="79"/>
      <c r="SWM34" s="79"/>
      <c r="SWN34" s="79"/>
      <c r="SWO34" s="79"/>
      <c r="SWP34" s="79"/>
      <c r="SWQ34" s="79"/>
      <c r="SWR34" s="79"/>
      <c r="SWS34" s="79"/>
      <c r="SWT34" s="79"/>
      <c r="SWU34" s="79"/>
      <c r="SWV34" s="79"/>
      <c r="SWW34" s="79"/>
      <c r="SWX34" s="79"/>
      <c r="SWY34" s="79"/>
      <c r="SWZ34" s="79"/>
      <c r="SXA34" s="79"/>
      <c r="SXB34" s="79"/>
      <c r="SXC34" s="79"/>
      <c r="SXD34" s="79"/>
      <c r="SXE34" s="79"/>
      <c r="SXF34" s="79"/>
      <c r="SXG34" s="79"/>
      <c r="SXH34" s="79"/>
      <c r="SXI34" s="79"/>
      <c r="SXJ34" s="79"/>
      <c r="SXK34" s="79"/>
      <c r="SXL34" s="79"/>
      <c r="SXM34" s="79"/>
      <c r="SXN34" s="79"/>
      <c r="SXO34" s="79"/>
      <c r="SXP34" s="79"/>
      <c r="SXQ34" s="79"/>
      <c r="SXR34" s="79"/>
      <c r="SXS34" s="79"/>
      <c r="SXT34" s="79"/>
      <c r="SXU34" s="79"/>
      <c r="SXV34" s="79"/>
      <c r="SXW34" s="79"/>
      <c r="SXX34" s="79"/>
      <c r="SXY34" s="79"/>
      <c r="SXZ34" s="79"/>
      <c r="SYA34" s="79"/>
      <c r="SYB34" s="79"/>
      <c r="SYC34" s="79"/>
      <c r="SYD34" s="79"/>
      <c r="SYE34" s="79"/>
      <c r="SYF34" s="79"/>
      <c r="SYG34" s="79"/>
      <c r="SYH34" s="79"/>
      <c r="SYI34" s="79"/>
      <c r="SYJ34" s="79"/>
      <c r="SYK34" s="79"/>
      <c r="SYL34" s="79"/>
      <c r="SYM34" s="79"/>
      <c r="SYN34" s="79"/>
      <c r="SYO34" s="79"/>
      <c r="SYP34" s="79"/>
      <c r="SYQ34" s="79"/>
      <c r="SYR34" s="79"/>
      <c r="SYS34" s="79"/>
      <c r="SYT34" s="79"/>
      <c r="SYU34" s="79"/>
      <c r="SYV34" s="79"/>
      <c r="SYW34" s="79"/>
      <c r="SYX34" s="79"/>
      <c r="SYY34" s="79"/>
      <c r="SYZ34" s="79"/>
      <c r="SZA34" s="79"/>
      <c r="SZB34" s="79"/>
      <c r="SZC34" s="79"/>
      <c r="SZD34" s="79"/>
      <c r="SZE34" s="79"/>
      <c r="SZF34" s="79"/>
      <c r="SZG34" s="79"/>
      <c r="SZH34" s="79"/>
      <c r="SZI34" s="79"/>
      <c r="SZJ34" s="79"/>
      <c r="SZK34" s="79"/>
      <c r="SZL34" s="79"/>
      <c r="SZM34" s="79"/>
      <c r="SZN34" s="79"/>
      <c r="SZO34" s="79"/>
      <c r="SZP34" s="79"/>
      <c r="SZQ34" s="79"/>
      <c r="SZR34" s="79"/>
      <c r="SZS34" s="79"/>
      <c r="SZT34" s="79"/>
      <c r="SZU34" s="79"/>
      <c r="SZV34" s="79"/>
      <c r="SZW34" s="79"/>
      <c r="SZX34" s="79"/>
      <c r="SZY34" s="79"/>
      <c r="SZZ34" s="79"/>
      <c r="TAA34" s="79"/>
      <c r="TAB34" s="79"/>
      <c r="TAC34" s="79"/>
      <c r="TAD34" s="79"/>
      <c r="TAE34" s="79"/>
      <c r="TAF34" s="79"/>
      <c r="TAG34" s="79"/>
      <c r="TAH34" s="79"/>
      <c r="TAI34" s="79"/>
      <c r="TAJ34" s="79"/>
      <c r="TAK34" s="79"/>
      <c r="TAL34" s="79"/>
      <c r="TAM34" s="79"/>
      <c r="TAN34" s="79"/>
      <c r="TAO34" s="79"/>
      <c r="TAP34" s="79"/>
      <c r="TAQ34" s="79"/>
      <c r="TAR34" s="79"/>
      <c r="TAS34" s="79"/>
      <c r="TAT34" s="79"/>
      <c r="TAU34" s="79"/>
      <c r="TAV34" s="79"/>
      <c r="TAW34" s="79"/>
      <c r="TAX34" s="79"/>
      <c r="TAY34" s="79"/>
      <c r="TAZ34" s="79"/>
      <c r="TBA34" s="79"/>
      <c r="TBB34" s="79"/>
      <c r="TBC34" s="79"/>
      <c r="TBD34" s="79"/>
      <c r="TBE34" s="79"/>
      <c r="TBF34" s="79"/>
      <c r="TBG34" s="79"/>
      <c r="TBH34" s="79"/>
      <c r="TBI34" s="79"/>
      <c r="TBJ34" s="79"/>
      <c r="TBK34" s="79"/>
      <c r="TBL34" s="79"/>
      <c r="TBM34" s="79"/>
      <c r="TBN34" s="79"/>
      <c r="TBO34" s="79"/>
      <c r="TBP34" s="79"/>
      <c r="TBQ34" s="79"/>
      <c r="TBR34" s="79"/>
      <c r="TBS34" s="79"/>
      <c r="TBT34" s="79"/>
      <c r="TBU34" s="79"/>
      <c r="TBV34" s="79"/>
      <c r="TBW34" s="79"/>
      <c r="TBX34" s="79"/>
      <c r="TBY34" s="79"/>
      <c r="TBZ34" s="79"/>
      <c r="TCA34" s="79"/>
      <c r="TCB34" s="79"/>
      <c r="TCC34" s="79"/>
      <c r="TCD34" s="79"/>
      <c r="TCE34" s="79"/>
      <c r="TCF34" s="79"/>
      <c r="TCG34" s="79"/>
      <c r="TCH34" s="79"/>
      <c r="TCI34" s="79"/>
      <c r="TCJ34" s="79"/>
      <c r="TCK34" s="79"/>
      <c r="TCL34" s="79"/>
      <c r="TCM34" s="79"/>
      <c r="TCN34" s="79"/>
      <c r="TCO34" s="79"/>
      <c r="TCP34" s="79"/>
      <c r="TCQ34" s="79"/>
      <c r="TCR34" s="79"/>
      <c r="TCS34" s="79"/>
      <c r="TCT34" s="79"/>
      <c r="TCU34" s="79"/>
      <c r="TCV34" s="79"/>
      <c r="TCW34" s="79"/>
      <c r="TCX34" s="79"/>
      <c r="TCY34" s="79"/>
      <c r="TCZ34" s="79"/>
      <c r="TDA34" s="79"/>
      <c r="TDB34" s="79"/>
      <c r="TDC34" s="79"/>
      <c r="TDD34" s="79"/>
      <c r="TDE34" s="79"/>
      <c r="TDF34" s="79"/>
      <c r="TDG34" s="79"/>
      <c r="TDH34" s="79"/>
      <c r="TDI34" s="79"/>
      <c r="TDJ34" s="79"/>
      <c r="TDK34" s="79"/>
      <c r="TDL34" s="79"/>
      <c r="TDM34" s="79"/>
      <c r="TDN34" s="79"/>
      <c r="TDO34" s="79"/>
      <c r="TDP34" s="79"/>
      <c r="TDQ34" s="79"/>
      <c r="TDR34" s="79"/>
      <c r="TDS34" s="79"/>
      <c r="TDT34" s="79"/>
      <c r="TDU34" s="79"/>
      <c r="TDV34" s="79"/>
      <c r="TDW34" s="79"/>
      <c r="TDX34" s="79"/>
      <c r="TDY34" s="79"/>
      <c r="TDZ34" s="79"/>
      <c r="TEA34" s="79"/>
      <c r="TEB34" s="79"/>
      <c r="TEC34" s="79"/>
      <c r="TED34" s="79"/>
      <c r="TEE34" s="79"/>
      <c r="TEF34" s="79"/>
      <c r="TEG34" s="79"/>
      <c r="TEH34" s="79"/>
      <c r="TEI34" s="79"/>
      <c r="TEJ34" s="79"/>
      <c r="TEK34" s="79"/>
      <c r="TEL34" s="79"/>
      <c r="TEM34" s="79"/>
      <c r="TEN34" s="79"/>
      <c r="TEO34" s="79"/>
      <c r="TEP34" s="79"/>
      <c r="TEQ34" s="79"/>
      <c r="TER34" s="79"/>
      <c r="TES34" s="79"/>
      <c r="TET34" s="79"/>
      <c r="TEU34" s="79"/>
      <c r="TEV34" s="79"/>
      <c r="TEW34" s="79"/>
      <c r="TEX34" s="79"/>
      <c r="TEY34" s="79"/>
      <c r="TEZ34" s="79"/>
      <c r="TFA34" s="79"/>
      <c r="TFB34" s="79"/>
      <c r="TFC34" s="79"/>
      <c r="TFD34" s="79"/>
      <c r="TFE34" s="79"/>
      <c r="TFF34" s="79"/>
      <c r="TFG34" s="79"/>
      <c r="TFH34" s="79"/>
      <c r="TFI34" s="79"/>
      <c r="TFJ34" s="79"/>
      <c r="TFK34" s="79"/>
      <c r="TFL34" s="79"/>
      <c r="TFM34" s="79"/>
      <c r="TFN34" s="79"/>
      <c r="TFO34" s="79"/>
      <c r="TFP34" s="79"/>
      <c r="TFQ34" s="79"/>
      <c r="TFR34" s="79"/>
      <c r="TFS34" s="79"/>
      <c r="TFT34" s="79"/>
      <c r="TFU34" s="79"/>
      <c r="TFV34" s="79"/>
      <c r="TFW34" s="79"/>
      <c r="TFX34" s="79"/>
      <c r="TFY34" s="79"/>
      <c r="TFZ34" s="79"/>
      <c r="TGA34" s="79"/>
      <c r="TGB34" s="79"/>
      <c r="TGC34" s="79"/>
      <c r="TGD34" s="79"/>
      <c r="TGE34" s="79"/>
      <c r="TGF34" s="79"/>
      <c r="TGG34" s="79"/>
      <c r="TGH34" s="79"/>
      <c r="TGI34" s="79"/>
      <c r="TGJ34" s="79"/>
      <c r="TGK34" s="79"/>
      <c r="TGL34" s="79"/>
      <c r="TGM34" s="79"/>
      <c r="TGN34" s="79"/>
      <c r="TGO34" s="79"/>
      <c r="TGP34" s="79"/>
      <c r="TGQ34" s="79"/>
      <c r="TGR34" s="79"/>
      <c r="TGS34" s="79"/>
      <c r="TGT34" s="79"/>
      <c r="TGU34" s="79"/>
      <c r="TGV34" s="79"/>
      <c r="TGW34" s="79"/>
      <c r="TGX34" s="79"/>
      <c r="TGY34" s="79"/>
      <c r="TGZ34" s="79"/>
      <c r="THA34" s="79"/>
      <c r="THB34" s="79"/>
      <c r="THC34" s="79"/>
      <c r="THD34" s="79"/>
      <c r="THE34" s="79"/>
      <c r="THF34" s="79"/>
      <c r="THG34" s="79"/>
      <c r="THH34" s="79"/>
      <c r="THI34" s="79"/>
      <c r="THJ34" s="79"/>
      <c r="THK34" s="79"/>
      <c r="THL34" s="79"/>
      <c r="THM34" s="79"/>
      <c r="THN34" s="79"/>
      <c r="THO34" s="79"/>
      <c r="THP34" s="79"/>
      <c r="THQ34" s="79"/>
      <c r="THR34" s="79"/>
      <c r="THS34" s="79"/>
      <c r="THT34" s="79"/>
      <c r="THU34" s="79"/>
      <c r="THV34" s="79"/>
      <c r="THW34" s="79"/>
      <c r="THX34" s="79"/>
      <c r="THY34" s="79"/>
      <c r="THZ34" s="79"/>
      <c r="TIA34" s="79"/>
      <c r="TIB34" s="79"/>
      <c r="TIC34" s="79"/>
      <c r="TID34" s="79"/>
      <c r="TIE34" s="79"/>
      <c r="TIF34" s="79"/>
      <c r="TIG34" s="79"/>
      <c r="TIH34" s="79"/>
      <c r="TII34" s="79"/>
      <c r="TIJ34" s="79"/>
      <c r="TIK34" s="79"/>
      <c r="TIL34" s="79"/>
      <c r="TIM34" s="79"/>
      <c r="TIN34" s="79"/>
      <c r="TIO34" s="79"/>
      <c r="TIP34" s="79"/>
      <c r="TIQ34" s="79"/>
      <c r="TIR34" s="79"/>
      <c r="TIS34" s="79"/>
      <c r="TIT34" s="79"/>
      <c r="TIU34" s="79"/>
      <c r="TIV34" s="79"/>
      <c r="TIW34" s="79"/>
      <c r="TIX34" s="79"/>
      <c r="TIY34" s="79"/>
      <c r="TIZ34" s="79"/>
      <c r="TJA34" s="79"/>
      <c r="TJB34" s="79"/>
      <c r="TJC34" s="79"/>
      <c r="TJD34" s="79"/>
      <c r="TJE34" s="79"/>
      <c r="TJF34" s="79"/>
      <c r="TJG34" s="79"/>
      <c r="TJH34" s="79"/>
      <c r="TJI34" s="79"/>
      <c r="TJJ34" s="79"/>
      <c r="TJK34" s="79"/>
      <c r="TJL34" s="79"/>
      <c r="TJM34" s="79"/>
      <c r="TJN34" s="79"/>
      <c r="TJO34" s="79"/>
      <c r="TJP34" s="79"/>
      <c r="TJQ34" s="79"/>
      <c r="TJR34" s="79"/>
      <c r="TJS34" s="79"/>
      <c r="TJT34" s="79"/>
      <c r="TJU34" s="79"/>
      <c r="TJV34" s="79"/>
      <c r="TJW34" s="79"/>
      <c r="TJX34" s="79"/>
      <c r="TJY34" s="79"/>
      <c r="TJZ34" s="79"/>
      <c r="TKA34" s="79"/>
      <c r="TKB34" s="79"/>
      <c r="TKC34" s="79"/>
      <c r="TKD34" s="79"/>
      <c r="TKE34" s="79"/>
      <c r="TKF34" s="79"/>
      <c r="TKG34" s="79"/>
      <c r="TKH34" s="79"/>
      <c r="TKI34" s="79"/>
      <c r="TKJ34" s="79"/>
      <c r="TKK34" s="79"/>
      <c r="TKL34" s="79"/>
      <c r="TKM34" s="79"/>
      <c r="TKN34" s="79"/>
      <c r="TKO34" s="79"/>
      <c r="TKP34" s="79"/>
      <c r="TKQ34" s="79"/>
      <c r="TKR34" s="79"/>
      <c r="TKS34" s="79"/>
      <c r="TKT34" s="79"/>
      <c r="TKU34" s="79"/>
      <c r="TKV34" s="79"/>
      <c r="TKW34" s="79"/>
      <c r="TKX34" s="79"/>
      <c r="TKY34" s="79"/>
      <c r="TKZ34" s="79"/>
      <c r="TLA34" s="79"/>
      <c r="TLB34" s="79"/>
      <c r="TLC34" s="79"/>
      <c r="TLD34" s="79"/>
      <c r="TLE34" s="79"/>
      <c r="TLF34" s="79"/>
      <c r="TLG34" s="79"/>
      <c r="TLH34" s="79"/>
      <c r="TLI34" s="79"/>
      <c r="TLJ34" s="79"/>
      <c r="TLK34" s="79"/>
      <c r="TLL34" s="79"/>
      <c r="TLM34" s="79"/>
      <c r="TLN34" s="79"/>
      <c r="TLO34" s="79"/>
      <c r="TLP34" s="79"/>
      <c r="TLQ34" s="79"/>
      <c r="TLR34" s="79"/>
      <c r="TLS34" s="79"/>
      <c r="TLT34" s="79"/>
      <c r="TLU34" s="79"/>
      <c r="TLV34" s="79"/>
      <c r="TLW34" s="79"/>
      <c r="TLX34" s="79"/>
      <c r="TLY34" s="79"/>
      <c r="TLZ34" s="79"/>
      <c r="TMA34" s="79"/>
      <c r="TMB34" s="79"/>
      <c r="TMC34" s="79"/>
      <c r="TMD34" s="79"/>
      <c r="TME34" s="79"/>
      <c r="TMF34" s="79"/>
      <c r="TMG34" s="79"/>
      <c r="TMH34" s="79"/>
      <c r="TMI34" s="79"/>
      <c r="TMJ34" s="79"/>
      <c r="TMK34" s="79"/>
      <c r="TML34" s="79"/>
      <c r="TMM34" s="79"/>
      <c r="TMN34" s="79"/>
      <c r="TMO34" s="79"/>
      <c r="TMP34" s="79"/>
      <c r="TMQ34" s="79"/>
      <c r="TMR34" s="79"/>
      <c r="TMS34" s="79"/>
      <c r="TMT34" s="79"/>
      <c r="TMU34" s="79"/>
      <c r="TMV34" s="79"/>
      <c r="TMW34" s="79"/>
      <c r="TMX34" s="79"/>
      <c r="TMY34" s="79"/>
      <c r="TMZ34" s="79"/>
      <c r="TNA34" s="79"/>
      <c r="TNB34" s="79"/>
      <c r="TNC34" s="79"/>
      <c r="TND34" s="79"/>
      <c r="TNE34" s="79"/>
      <c r="TNF34" s="79"/>
      <c r="TNG34" s="79"/>
      <c r="TNH34" s="79"/>
      <c r="TNI34" s="79"/>
      <c r="TNJ34" s="79"/>
      <c r="TNK34" s="79"/>
      <c r="TNL34" s="79"/>
      <c r="TNM34" s="79"/>
      <c r="TNN34" s="79"/>
      <c r="TNO34" s="79"/>
      <c r="TNP34" s="79"/>
      <c r="TNQ34" s="79"/>
      <c r="TNR34" s="79"/>
      <c r="TNS34" s="79"/>
      <c r="TNT34" s="79"/>
      <c r="TNU34" s="79"/>
      <c r="TNV34" s="79"/>
      <c r="TNW34" s="79"/>
      <c r="TNX34" s="79"/>
      <c r="TNY34" s="79"/>
      <c r="TNZ34" s="79"/>
      <c r="TOA34" s="79"/>
      <c r="TOB34" s="79"/>
      <c r="TOC34" s="79"/>
      <c r="TOD34" s="79"/>
      <c r="TOE34" s="79"/>
      <c r="TOF34" s="79"/>
      <c r="TOG34" s="79"/>
      <c r="TOH34" s="79"/>
      <c r="TOI34" s="79"/>
      <c r="TOJ34" s="79"/>
      <c r="TOK34" s="79"/>
      <c r="TOL34" s="79"/>
      <c r="TOM34" s="79"/>
      <c r="TON34" s="79"/>
      <c r="TOO34" s="79"/>
      <c r="TOP34" s="79"/>
      <c r="TOQ34" s="79"/>
      <c r="TOR34" s="79"/>
      <c r="TOS34" s="79"/>
      <c r="TOT34" s="79"/>
      <c r="TOU34" s="79"/>
      <c r="TOV34" s="79"/>
      <c r="TOW34" s="79"/>
      <c r="TOX34" s="79"/>
      <c r="TOY34" s="79"/>
      <c r="TOZ34" s="79"/>
      <c r="TPA34" s="79"/>
      <c r="TPB34" s="79"/>
      <c r="TPC34" s="79"/>
      <c r="TPD34" s="79"/>
      <c r="TPE34" s="79"/>
      <c r="TPF34" s="79"/>
      <c r="TPG34" s="79"/>
      <c r="TPH34" s="79"/>
      <c r="TPI34" s="79"/>
      <c r="TPJ34" s="79"/>
      <c r="TPK34" s="79"/>
      <c r="TPL34" s="79"/>
      <c r="TPM34" s="79"/>
      <c r="TPN34" s="79"/>
      <c r="TPO34" s="79"/>
      <c r="TPP34" s="79"/>
      <c r="TPQ34" s="79"/>
      <c r="TPR34" s="79"/>
      <c r="TPS34" s="79"/>
      <c r="TPT34" s="79"/>
      <c r="TPU34" s="79"/>
      <c r="TPV34" s="79"/>
      <c r="TPW34" s="79"/>
      <c r="TPX34" s="79"/>
      <c r="TPY34" s="79"/>
      <c r="TPZ34" s="79"/>
      <c r="TQA34" s="79"/>
      <c r="TQB34" s="79"/>
      <c r="TQC34" s="79"/>
      <c r="TQD34" s="79"/>
      <c r="TQE34" s="79"/>
      <c r="TQF34" s="79"/>
      <c r="TQG34" s="79"/>
      <c r="TQH34" s="79"/>
      <c r="TQI34" s="79"/>
      <c r="TQJ34" s="79"/>
      <c r="TQK34" s="79"/>
      <c r="TQL34" s="79"/>
      <c r="TQM34" s="79"/>
      <c r="TQN34" s="79"/>
      <c r="TQO34" s="79"/>
      <c r="TQP34" s="79"/>
      <c r="TQQ34" s="79"/>
      <c r="TQR34" s="79"/>
      <c r="TQS34" s="79"/>
      <c r="TQT34" s="79"/>
      <c r="TQU34" s="79"/>
      <c r="TQV34" s="79"/>
      <c r="TQW34" s="79"/>
      <c r="TQX34" s="79"/>
      <c r="TQY34" s="79"/>
      <c r="TQZ34" s="79"/>
      <c r="TRA34" s="79"/>
      <c r="TRB34" s="79"/>
      <c r="TRC34" s="79"/>
      <c r="TRD34" s="79"/>
      <c r="TRE34" s="79"/>
      <c r="TRF34" s="79"/>
      <c r="TRG34" s="79"/>
      <c r="TRH34" s="79"/>
      <c r="TRI34" s="79"/>
      <c r="TRJ34" s="79"/>
      <c r="TRK34" s="79"/>
      <c r="TRL34" s="79"/>
      <c r="TRM34" s="79"/>
      <c r="TRN34" s="79"/>
      <c r="TRO34" s="79"/>
      <c r="TRP34" s="79"/>
      <c r="TRQ34" s="79"/>
      <c r="TRR34" s="79"/>
      <c r="TRS34" s="79"/>
      <c r="TRT34" s="79"/>
      <c r="TRU34" s="79"/>
      <c r="TRV34" s="79"/>
      <c r="TRW34" s="79"/>
      <c r="TRX34" s="79"/>
      <c r="TRY34" s="79"/>
      <c r="TRZ34" s="79"/>
      <c r="TSA34" s="79"/>
      <c r="TSB34" s="79"/>
      <c r="TSC34" s="79"/>
      <c r="TSD34" s="79"/>
      <c r="TSE34" s="79"/>
      <c r="TSF34" s="79"/>
      <c r="TSG34" s="79"/>
      <c r="TSH34" s="79"/>
      <c r="TSI34" s="79"/>
      <c r="TSJ34" s="79"/>
      <c r="TSK34" s="79"/>
      <c r="TSL34" s="79"/>
      <c r="TSM34" s="79"/>
      <c r="TSN34" s="79"/>
      <c r="TSO34" s="79"/>
      <c r="TSP34" s="79"/>
      <c r="TSQ34" s="79"/>
      <c r="TSR34" s="79"/>
      <c r="TSS34" s="79"/>
      <c r="TST34" s="79"/>
      <c r="TSU34" s="79"/>
      <c r="TSV34" s="79"/>
      <c r="TSW34" s="79"/>
      <c r="TSX34" s="79"/>
      <c r="TSY34" s="79"/>
      <c r="TSZ34" s="79"/>
      <c r="TTA34" s="79"/>
      <c r="TTB34" s="79"/>
      <c r="TTC34" s="79"/>
      <c r="TTD34" s="79"/>
      <c r="TTE34" s="79"/>
      <c r="TTF34" s="79"/>
      <c r="TTG34" s="79"/>
      <c r="TTH34" s="79"/>
      <c r="TTI34" s="79"/>
      <c r="TTJ34" s="79"/>
      <c r="TTK34" s="79"/>
      <c r="TTL34" s="79"/>
      <c r="TTM34" s="79"/>
      <c r="TTN34" s="79"/>
      <c r="TTO34" s="79"/>
      <c r="TTP34" s="79"/>
      <c r="TTQ34" s="79"/>
      <c r="TTR34" s="79"/>
      <c r="TTS34" s="79"/>
      <c r="TTT34" s="79"/>
      <c r="TTU34" s="79"/>
      <c r="TTV34" s="79"/>
      <c r="TTW34" s="79"/>
      <c r="TTX34" s="79"/>
      <c r="TTY34" s="79"/>
      <c r="TTZ34" s="79"/>
      <c r="TUA34" s="79"/>
      <c r="TUB34" s="79"/>
      <c r="TUC34" s="79"/>
      <c r="TUD34" s="79"/>
      <c r="TUE34" s="79"/>
      <c r="TUF34" s="79"/>
      <c r="TUG34" s="79"/>
      <c r="TUH34" s="79"/>
      <c r="TUI34" s="79"/>
      <c r="TUJ34" s="79"/>
      <c r="TUK34" s="79"/>
      <c r="TUL34" s="79"/>
      <c r="TUM34" s="79"/>
      <c r="TUN34" s="79"/>
      <c r="TUO34" s="79"/>
      <c r="TUP34" s="79"/>
      <c r="TUQ34" s="79"/>
      <c r="TUR34" s="79"/>
      <c r="TUS34" s="79"/>
      <c r="TUT34" s="79"/>
      <c r="TUU34" s="79"/>
      <c r="TUV34" s="79"/>
      <c r="TUW34" s="79"/>
      <c r="TUX34" s="79"/>
      <c r="TUY34" s="79"/>
      <c r="TUZ34" s="79"/>
      <c r="TVA34" s="79"/>
      <c r="TVB34" s="79"/>
      <c r="TVC34" s="79"/>
      <c r="TVD34" s="79"/>
      <c r="TVE34" s="79"/>
      <c r="TVF34" s="79"/>
      <c r="TVG34" s="79"/>
      <c r="TVH34" s="79"/>
      <c r="TVI34" s="79"/>
      <c r="TVJ34" s="79"/>
      <c r="TVK34" s="79"/>
      <c r="TVL34" s="79"/>
      <c r="TVM34" s="79"/>
      <c r="TVN34" s="79"/>
      <c r="TVO34" s="79"/>
      <c r="TVP34" s="79"/>
      <c r="TVQ34" s="79"/>
      <c r="TVR34" s="79"/>
      <c r="TVS34" s="79"/>
      <c r="TVT34" s="79"/>
      <c r="TVU34" s="79"/>
      <c r="TVV34" s="79"/>
      <c r="TVW34" s="79"/>
      <c r="TVX34" s="79"/>
      <c r="TVY34" s="79"/>
      <c r="TVZ34" s="79"/>
      <c r="TWA34" s="79"/>
      <c r="TWB34" s="79"/>
      <c r="TWC34" s="79"/>
      <c r="TWD34" s="79"/>
      <c r="TWE34" s="79"/>
      <c r="TWF34" s="79"/>
      <c r="TWG34" s="79"/>
      <c r="TWH34" s="79"/>
      <c r="TWI34" s="79"/>
      <c r="TWJ34" s="79"/>
      <c r="TWK34" s="79"/>
      <c r="TWL34" s="79"/>
      <c r="TWM34" s="79"/>
      <c r="TWN34" s="79"/>
      <c r="TWO34" s="79"/>
      <c r="TWP34" s="79"/>
      <c r="TWQ34" s="79"/>
      <c r="TWR34" s="79"/>
      <c r="TWS34" s="79"/>
      <c r="TWT34" s="79"/>
      <c r="TWU34" s="79"/>
      <c r="TWV34" s="79"/>
      <c r="TWW34" s="79"/>
      <c r="TWX34" s="79"/>
      <c r="TWY34" s="79"/>
      <c r="TWZ34" s="79"/>
      <c r="TXA34" s="79"/>
      <c r="TXB34" s="79"/>
      <c r="TXC34" s="79"/>
      <c r="TXD34" s="79"/>
      <c r="TXE34" s="79"/>
      <c r="TXF34" s="79"/>
      <c r="TXG34" s="79"/>
      <c r="TXH34" s="79"/>
      <c r="TXI34" s="79"/>
      <c r="TXJ34" s="79"/>
      <c r="TXK34" s="79"/>
      <c r="TXL34" s="79"/>
      <c r="TXM34" s="79"/>
      <c r="TXN34" s="79"/>
      <c r="TXO34" s="79"/>
      <c r="TXP34" s="79"/>
      <c r="TXQ34" s="79"/>
      <c r="TXR34" s="79"/>
      <c r="TXS34" s="79"/>
      <c r="TXT34" s="79"/>
      <c r="TXU34" s="79"/>
      <c r="TXV34" s="79"/>
      <c r="TXW34" s="79"/>
      <c r="TXX34" s="79"/>
      <c r="TXY34" s="79"/>
      <c r="TXZ34" s="79"/>
      <c r="TYA34" s="79"/>
      <c r="TYB34" s="79"/>
      <c r="TYC34" s="79"/>
      <c r="TYD34" s="79"/>
      <c r="TYE34" s="79"/>
      <c r="TYF34" s="79"/>
      <c r="TYG34" s="79"/>
      <c r="TYH34" s="79"/>
      <c r="TYI34" s="79"/>
      <c r="TYJ34" s="79"/>
      <c r="TYK34" s="79"/>
      <c r="TYL34" s="79"/>
      <c r="TYM34" s="79"/>
      <c r="TYN34" s="79"/>
      <c r="TYO34" s="79"/>
      <c r="TYP34" s="79"/>
      <c r="TYQ34" s="79"/>
      <c r="TYR34" s="79"/>
      <c r="TYS34" s="79"/>
      <c r="TYT34" s="79"/>
      <c r="TYU34" s="79"/>
      <c r="TYV34" s="79"/>
      <c r="TYW34" s="79"/>
      <c r="TYX34" s="79"/>
      <c r="TYY34" s="79"/>
      <c r="TYZ34" s="79"/>
      <c r="TZA34" s="79"/>
      <c r="TZB34" s="79"/>
      <c r="TZC34" s="79"/>
      <c r="TZD34" s="79"/>
      <c r="TZE34" s="79"/>
      <c r="TZF34" s="79"/>
      <c r="TZG34" s="79"/>
      <c r="TZH34" s="79"/>
      <c r="TZI34" s="79"/>
      <c r="TZJ34" s="79"/>
      <c r="TZK34" s="79"/>
      <c r="TZL34" s="79"/>
      <c r="TZM34" s="79"/>
      <c r="TZN34" s="79"/>
      <c r="TZO34" s="79"/>
      <c r="TZP34" s="79"/>
      <c r="TZQ34" s="79"/>
      <c r="TZR34" s="79"/>
      <c r="TZS34" s="79"/>
      <c r="TZT34" s="79"/>
      <c r="TZU34" s="79"/>
      <c r="TZV34" s="79"/>
      <c r="TZW34" s="79"/>
      <c r="TZX34" s="79"/>
      <c r="TZY34" s="79"/>
      <c r="TZZ34" s="79"/>
      <c r="UAA34" s="79"/>
      <c r="UAB34" s="79"/>
      <c r="UAC34" s="79"/>
      <c r="UAD34" s="79"/>
      <c r="UAE34" s="79"/>
      <c r="UAF34" s="79"/>
      <c r="UAG34" s="79"/>
      <c r="UAH34" s="79"/>
      <c r="UAI34" s="79"/>
      <c r="UAJ34" s="79"/>
      <c r="UAK34" s="79"/>
      <c r="UAL34" s="79"/>
      <c r="UAM34" s="79"/>
      <c r="UAN34" s="79"/>
      <c r="UAO34" s="79"/>
      <c r="UAP34" s="79"/>
      <c r="UAQ34" s="79"/>
      <c r="UAR34" s="79"/>
      <c r="UAS34" s="79"/>
      <c r="UAT34" s="79"/>
      <c r="UAU34" s="79"/>
      <c r="UAV34" s="79"/>
      <c r="UAW34" s="79"/>
      <c r="UAX34" s="79"/>
      <c r="UAY34" s="79"/>
      <c r="UAZ34" s="79"/>
      <c r="UBA34" s="79"/>
      <c r="UBB34" s="79"/>
      <c r="UBC34" s="79"/>
      <c r="UBD34" s="79"/>
      <c r="UBE34" s="79"/>
      <c r="UBF34" s="79"/>
      <c r="UBG34" s="79"/>
      <c r="UBH34" s="79"/>
      <c r="UBI34" s="79"/>
      <c r="UBJ34" s="79"/>
      <c r="UBK34" s="79"/>
      <c r="UBL34" s="79"/>
      <c r="UBM34" s="79"/>
      <c r="UBN34" s="79"/>
      <c r="UBO34" s="79"/>
      <c r="UBP34" s="79"/>
      <c r="UBQ34" s="79"/>
      <c r="UBR34" s="79"/>
      <c r="UBS34" s="79"/>
      <c r="UBT34" s="79"/>
      <c r="UBU34" s="79"/>
      <c r="UBV34" s="79"/>
      <c r="UBW34" s="79"/>
      <c r="UBX34" s="79"/>
      <c r="UBY34" s="79"/>
      <c r="UBZ34" s="79"/>
      <c r="UCA34" s="79"/>
      <c r="UCB34" s="79"/>
      <c r="UCC34" s="79"/>
      <c r="UCD34" s="79"/>
      <c r="UCE34" s="79"/>
      <c r="UCF34" s="79"/>
      <c r="UCG34" s="79"/>
      <c r="UCH34" s="79"/>
      <c r="UCI34" s="79"/>
      <c r="UCJ34" s="79"/>
      <c r="UCK34" s="79"/>
      <c r="UCL34" s="79"/>
      <c r="UCM34" s="79"/>
      <c r="UCN34" s="79"/>
      <c r="UCO34" s="79"/>
      <c r="UCP34" s="79"/>
      <c r="UCQ34" s="79"/>
      <c r="UCR34" s="79"/>
      <c r="UCS34" s="79"/>
      <c r="UCT34" s="79"/>
      <c r="UCU34" s="79"/>
      <c r="UCV34" s="79"/>
      <c r="UCW34" s="79"/>
      <c r="UCX34" s="79"/>
      <c r="UCY34" s="79"/>
      <c r="UCZ34" s="79"/>
      <c r="UDA34" s="79"/>
      <c r="UDB34" s="79"/>
      <c r="UDC34" s="79"/>
      <c r="UDD34" s="79"/>
      <c r="UDE34" s="79"/>
      <c r="UDF34" s="79"/>
      <c r="UDG34" s="79"/>
      <c r="UDH34" s="79"/>
      <c r="UDI34" s="79"/>
      <c r="UDJ34" s="79"/>
      <c r="UDK34" s="79"/>
      <c r="UDL34" s="79"/>
      <c r="UDM34" s="79"/>
      <c r="UDN34" s="79"/>
      <c r="UDO34" s="79"/>
      <c r="UDP34" s="79"/>
      <c r="UDQ34" s="79"/>
      <c r="UDR34" s="79"/>
      <c r="UDS34" s="79"/>
      <c r="UDT34" s="79"/>
      <c r="UDU34" s="79"/>
      <c r="UDV34" s="79"/>
      <c r="UDW34" s="79"/>
      <c r="UDX34" s="79"/>
      <c r="UDY34" s="79"/>
      <c r="UDZ34" s="79"/>
      <c r="UEA34" s="79"/>
      <c r="UEB34" s="79"/>
      <c r="UEC34" s="79"/>
      <c r="UED34" s="79"/>
      <c r="UEE34" s="79"/>
      <c r="UEF34" s="79"/>
      <c r="UEG34" s="79"/>
      <c r="UEH34" s="79"/>
      <c r="UEI34" s="79"/>
      <c r="UEJ34" s="79"/>
      <c r="UEK34" s="79"/>
      <c r="UEL34" s="79"/>
      <c r="UEM34" s="79"/>
      <c r="UEN34" s="79"/>
      <c r="UEO34" s="79"/>
      <c r="UEP34" s="79"/>
      <c r="UEQ34" s="79"/>
      <c r="UER34" s="79"/>
      <c r="UES34" s="79"/>
      <c r="UET34" s="79"/>
      <c r="UEU34" s="79"/>
      <c r="UEV34" s="79"/>
      <c r="UEW34" s="79"/>
      <c r="UEX34" s="79"/>
      <c r="UEY34" s="79"/>
      <c r="UEZ34" s="79"/>
      <c r="UFA34" s="79"/>
      <c r="UFB34" s="79"/>
      <c r="UFC34" s="79"/>
      <c r="UFD34" s="79"/>
      <c r="UFE34" s="79"/>
      <c r="UFF34" s="79"/>
      <c r="UFG34" s="79"/>
      <c r="UFH34" s="79"/>
      <c r="UFI34" s="79"/>
      <c r="UFJ34" s="79"/>
      <c r="UFK34" s="79"/>
      <c r="UFL34" s="79"/>
      <c r="UFM34" s="79"/>
      <c r="UFN34" s="79"/>
      <c r="UFO34" s="79"/>
      <c r="UFP34" s="79"/>
      <c r="UFQ34" s="79"/>
      <c r="UFR34" s="79"/>
      <c r="UFS34" s="79"/>
      <c r="UFT34" s="79"/>
      <c r="UFU34" s="79"/>
      <c r="UFV34" s="79"/>
      <c r="UFW34" s="79"/>
      <c r="UFX34" s="79"/>
      <c r="UFY34" s="79"/>
      <c r="UFZ34" s="79"/>
      <c r="UGA34" s="79"/>
      <c r="UGB34" s="79"/>
      <c r="UGC34" s="79"/>
      <c r="UGD34" s="79"/>
      <c r="UGE34" s="79"/>
      <c r="UGF34" s="79"/>
      <c r="UGG34" s="79"/>
      <c r="UGH34" s="79"/>
      <c r="UGI34" s="79"/>
      <c r="UGJ34" s="79"/>
      <c r="UGK34" s="79"/>
      <c r="UGL34" s="79"/>
      <c r="UGM34" s="79"/>
      <c r="UGN34" s="79"/>
      <c r="UGO34" s="79"/>
      <c r="UGP34" s="79"/>
      <c r="UGQ34" s="79"/>
      <c r="UGR34" s="79"/>
      <c r="UGS34" s="79"/>
      <c r="UGT34" s="79"/>
      <c r="UGU34" s="79"/>
      <c r="UGV34" s="79"/>
      <c r="UGW34" s="79"/>
      <c r="UGX34" s="79"/>
      <c r="UGY34" s="79"/>
      <c r="UGZ34" s="79"/>
      <c r="UHA34" s="79"/>
      <c r="UHB34" s="79"/>
      <c r="UHC34" s="79"/>
      <c r="UHD34" s="79"/>
      <c r="UHE34" s="79"/>
      <c r="UHF34" s="79"/>
      <c r="UHG34" s="79"/>
      <c r="UHH34" s="79"/>
      <c r="UHI34" s="79"/>
      <c r="UHJ34" s="79"/>
      <c r="UHK34" s="79"/>
      <c r="UHL34" s="79"/>
      <c r="UHM34" s="79"/>
      <c r="UHN34" s="79"/>
      <c r="UHO34" s="79"/>
      <c r="UHP34" s="79"/>
      <c r="UHQ34" s="79"/>
      <c r="UHR34" s="79"/>
      <c r="UHS34" s="79"/>
      <c r="UHT34" s="79"/>
      <c r="UHU34" s="79"/>
      <c r="UHV34" s="79"/>
      <c r="UHW34" s="79"/>
      <c r="UHX34" s="79"/>
      <c r="UHY34" s="79"/>
      <c r="UHZ34" s="79"/>
      <c r="UIA34" s="79"/>
      <c r="UIB34" s="79"/>
      <c r="UIC34" s="79"/>
      <c r="UID34" s="79"/>
      <c r="UIE34" s="79"/>
      <c r="UIF34" s="79"/>
      <c r="UIG34" s="79"/>
      <c r="UIH34" s="79"/>
      <c r="UII34" s="79"/>
      <c r="UIJ34" s="79"/>
      <c r="UIK34" s="79"/>
      <c r="UIL34" s="79"/>
      <c r="UIM34" s="79"/>
      <c r="UIN34" s="79"/>
      <c r="UIO34" s="79"/>
      <c r="UIP34" s="79"/>
      <c r="UIQ34" s="79"/>
      <c r="UIR34" s="79"/>
      <c r="UIS34" s="79"/>
      <c r="UIT34" s="79"/>
      <c r="UIU34" s="79"/>
      <c r="UIV34" s="79"/>
      <c r="UIW34" s="79"/>
      <c r="UIX34" s="79"/>
      <c r="UIY34" s="79"/>
      <c r="UIZ34" s="79"/>
      <c r="UJA34" s="79"/>
      <c r="UJB34" s="79"/>
      <c r="UJC34" s="79"/>
      <c r="UJD34" s="79"/>
      <c r="UJE34" s="79"/>
      <c r="UJF34" s="79"/>
      <c r="UJG34" s="79"/>
      <c r="UJH34" s="79"/>
      <c r="UJI34" s="79"/>
      <c r="UJJ34" s="79"/>
      <c r="UJK34" s="79"/>
      <c r="UJL34" s="79"/>
      <c r="UJM34" s="79"/>
      <c r="UJN34" s="79"/>
      <c r="UJO34" s="79"/>
      <c r="UJP34" s="79"/>
      <c r="UJQ34" s="79"/>
      <c r="UJR34" s="79"/>
      <c r="UJS34" s="79"/>
      <c r="UJT34" s="79"/>
      <c r="UJU34" s="79"/>
      <c r="UJV34" s="79"/>
      <c r="UJW34" s="79"/>
      <c r="UJX34" s="79"/>
      <c r="UJY34" s="79"/>
      <c r="UJZ34" s="79"/>
      <c r="UKA34" s="79"/>
      <c r="UKB34" s="79"/>
      <c r="UKC34" s="79"/>
      <c r="UKD34" s="79"/>
      <c r="UKE34" s="79"/>
      <c r="UKF34" s="79"/>
      <c r="UKG34" s="79"/>
      <c r="UKH34" s="79"/>
      <c r="UKI34" s="79"/>
      <c r="UKJ34" s="79"/>
      <c r="UKK34" s="79"/>
      <c r="UKL34" s="79"/>
      <c r="UKM34" s="79"/>
      <c r="UKN34" s="79"/>
      <c r="UKO34" s="79"/>
      <c r="UKP34" s="79"/>
      <c r="UKQ34" s="79"/>
      <c r="UKR34" s="79"/>
      <c r="UKS34" s="79"/>
      <c r="UKT34" s="79"/>
      <c r="UKU34" s="79"/>
      <c r="UKV34" s="79"/>
      <c r="UKW34" s="79"/>
      <c r="UKX34" s="79"/>
      <c r="UKY34" s="79"/>
      <c r="UKZ34" s="79"/>
      <c r="ULA34" s="79"/>
      <c r="ULB34" s="79"/>
      <c r="ULC34" s="79"/>
      <c r="ULD34" s="79"/>
      <c r="ULE34" s="79"/>
      <c r="ULF34" s="79"/>
      <c r="ULG34" s="79"/>
      <c r="ULH34" s="79"/>
      <c r="ULI34" s="79"/>
      <c r="ULJ34" s="79"/>
      <c r="ULK34" s="79"/>
      <c r="ULL34" s="79"/>
      <c r="ULM34" s="79"/>
      <c r="ULN34" s="79"/>
      <c r="ULO34" s="79"/>
      <c r="ULP34" s="79"/>
      <c r="ULQ34" s="79"/>
      <c r="ULR34" s="79"/>
      <c r="ULS34" s="79"/>
      <c r="ULT34" s="79"/>
      <c r="ULU34" s="79"/>
      <c r="ULV34" s="79"/>
      <c r="ULW34" s="79"/>
      <c r="ULX34" s="79"/>
      <c r="ULY34" s="79"/>
      <c r="ULZ34" s="79"/>
      <c r="UMA34" s="79"/>
      <c r="UMB34" s="79"/>
      <c r="UMC34" s="79"/>
      <c r="UMD34" s="79"/>
      <c r="UME34" s="79"/>
      <c r="UMF34" s="79"/>
      <c r="UMG34" s="79"/>
      <c r="UMH34" s="79"/>
      <c r="UMI34" s="79"/>
      <c r="UMJ34" s="79"/>
      <c r="UMK34" s="79"/>
      <c r="UML34" s="79"/>
      <c r="UMM34" s="79"/>
      <c r="UMN34" s="79"/>
      <c r="UMO34" s="79"/>
      <c r="UMP34" s="79"/>
      <c r="UMQ34" s="79"/>
      <c r="UMR34" s="79"/>
      <c r="UMS34" s="79"/>
      <c r="UMT34" s="79"/>
      <c r="UMU34" s="79"/>
      <c r="UMV34" s="79"/>
      <c r="UMW34" s="79"/>
      <c r="UMX34" s="79"/>
      <c r="UMY34" s="79"/>
      <c r="UMZ34" s="79"/>
      <c r="UNA34" s="79"/>
      <c r="UNB34" s="79"/>
      <c r="UNC34" s="79"/>
      <c r="UND34" s="79"/>
      <c r="UNE34" s="79"/>
      <c r="UNF34" s="79"/>
      <c r="UNG34" s="79"/>
      <c r="UNH34" s="79"/>
      <c r="UNI34" s="79"/>
      <c r="UNJ34" s="79"/>
      <c r="UNK34" s="79"/>
      <c r="UNL34" s="79"/>
      <c r="UNM34" s="79"/>
      <c r="UNN34" s="79"/>
      <c r="UNO34" s="79"/>
      <c r="UNP34" s="79"/>
      <c r="UNQ34" s="79"/>
      <c r="UNR34" s="79"/>
      <c r="UNS34" s="79"/>
      <c r="UNT34" s="79"/>
      <c r="UNU34" s="79"/>
      <c r="UNV34" s="79"/>
      <c r="UNW34" s="79"/>
      <c r="UNX34" s="79"/>
      <c r="UNY34" s="79"/>
      <c r="UNZ34" s="79"/>
      <c r="UOA34" s="79"/>
      <c r="UOB34" s="79"/>
      <c r="UOC34" s="79"/>
      <c r="UOD34" s="79"/>
      <c r="UOE34" s="79"/>
      <c r="UOF34" s="79"/>
      <c r="UOG34" s="79"/>
      <c r="UOH34" s="79"/>
      <c r="UOI34" s="79"/>
      <c r="UOJ34" s="79"/>
      <c r="UOK34" s="79"/>
      <c r="UOL34" s="79"/>
      <c r="UOM34" s="79"/>
      <c r="UON34" s="79"/>
      <c r="UOO34" s="79"/>
      <c r="UOP34" s="79"/>
      <c r="UOQ34" s="79"/>
      <c r="UOR34" s="79"/>
      <c r="UOS34" s="79"/>
      <c r="UOT34" s="79"/>
      <c r="UOU34" s="79"/>
      <c r="UOV34" s="79"/>
      <c r="UOW34" s="79"/>
      <c r="UOX34" s="79"/>
      <c r="UOY34" s="79"/>
      <c r="UOZ34" s="79"/>
      <c r="UPA34" s="79"/>
      <c r="UPB34" s="79"/>
      <c r="UPC34" s="79"/>
      <c r="UPD34" s="79"/>
      <c r="UPE34" s="79"/>
      <c r="UPF34" s="79"/>
      <c r="UPG34" s="79"/>
      <c r="UPH34" s="79"/>
      <c r="UPI34" s="79"/>
      <c r="UPJ34" s="79"/>
      <c r="UPK34" s="79"/>
      <c r="UPL34" s="79"/>
      <c r="UPM34" s="79"/>
      <c r="UPN34" s="79"/>
      <c r="UPO34" s="79"/>
      <c r="UPP34" s="79"/>
      <c r="UPQ34" s="79"/>
      <c r="UPR34" s="79"/>
      <c r="UPS34" s="79"/>
      <c r="UPT34" s="79"/>
      <c r="UPU34" s="79"/>
      <c r="UPV34" s="79"/>
      <c r="UPW34" s="79"/>
      <c r="UPX34" s="79"/>
      <c r="UPY34" s="79"/>
      <c r="UPZ34" s="79"/>
      <c r="UQA34" s="79"/>
      <c r="UQB34" s="79"/>
      <c r="UQC34" s="79"/>
      <c r="UQD34" s="79"/>
      <c r="UQE34" s="79"/>
      <c r="UQF34" s="79"/>
      <c r="UQG34" s="79"/>
      <c r="UQH34" s="79"/>
      <c r="UQI34" s="79"/>
      <c r="UQJ34" s="79"/>
      <c r="UQK34" s="79"/>
      <c r="UQL34" s="79"/>
      <c r="UQM34" s="79"/>
      <c r="UQN34" s="79"/>
      <c r="UQO34" s="79"/>
      <c r="UQP34" s="79"/>
      <c r="UQQ34" s="79"/>
      <c r="UQR34" s="79"/>
      <c r="UQS34" s="79"/>
      <c r="UQT34" s="79"/>
      <c r="UQU34" s="79"/>
      <c r="UQV34" s="79"/>
      <c r="UQW34" s="79"/>
      <c r="UQX34" s="79"/>
      <c r="UQY34" s="79"/>
      <c r="UQZ34" s="79"/>
      <c r="URA34" s="79"/>
      <c r="URB34" s="79"/>
      <c r="URC34" s="79"/>
      <c r="URD34" s="79"/>
      <c r="URE34" s="79"/>
      <c r="URF34" s="79"/>
      <c r="URG34" s="79"/>
      <c r="URH34" s="79"/>
      <c r="URI34" s="79"/>
      <c r="URJ34" s="79"/>
      <c r="URK34" s="79"/>
      <c r="URL34" s="79"/>
      <c r="URM34" s="79"/>
      <c r="URN34" s="79"/>
      <c r="URO34" s="79"/>
      <c r="URP34" s="79"/>
      <c r="URQ34" s="79"/>
      <c r="URR34" s="79"/>
      <c r="URS34" s="79"/>
      <c r="URT34" s="79"/>
      <c r="URU34" s="79"/>
      <c r="URV34" s="79"/>
      <c r="URW34" s="79"/>
      <c r="URX34" s="79"/>
      <c r="URY34" s="79"/>
      <c r="URZ34" s="79"/>
      <c r="USA34" s="79"/>
      <c r="USB34" s="79"/>
      <c r="USC34" s="79"/>
      <c r="USD34" s="79"/>
      <c r="USE34" s="79"/>
      <c r="USF34" s="79"/>
      <c r="USG34" s="79"/>
      <c r="USH34" s="79"/>
      <c r="USI34" s="79"/>
      <c r="USJ34" s="79"/>
      <c r="USK34" s="79"/>
      <c r="USL34" s="79"/>
      <c r="USM34" s="79"/>
      <c r="USN34" s="79"/>
      <c r="USO34" s="79"/>
      <c r="USP34" s="79"/>
      <c r="USQ34" s="79"/>
      <c r="USR34" s="79"/>
      <c r="USS34" s="79"/>
      <c r="UST34" s="79"/>
      <c r="USU34" s="79"/>
      <c r="USV34" s="79"/>
      <c r="USW34" s="79"/>
      <c r="USX34" s="79"/>
      <c r="USY34" s="79"/>
      <c r="USZ34" s="79"/>
      <c r="UTA34" s="79"/>
      <c r="UTB34" s="79"/>
      <c r="UTC34" s="79"/>
      <c r="UTD34" s="79"/>
      <c r="UTE34" s="79"/>
      <c r="UTF34" s="79"/>
      <c r="UTG34" s="79"/>
      <c r="UTH34" s="79"/>
      <c r="UTI34" s="79"/>
      <c r="UTJ34" s="79"/>
      <c r="UTK34" s="79"/>
      <c r="UTL34" s="79"/>
      <c r="UTM34" s="79"/>
      <c r="UTN34" s="79"/>
      <c r="UTO34" s="79"/>
      <c r="UTP34" s="79"/>
      <c r="UTQ34" s="79"/>
      <c r="UTR34" s="79"/>
      <c r="UTS34" s="79"/>
      <c r="UTT34" s="79"/>
      <c r="UTU34" s="79"/>
      <c r="UTV34" s="79"/>
      <c r="UTW34" s="79"/>
      <c r="UTX34" s="79"/>
      <c r="UTY34" s="79"/>
      <c r="UTZ34" s="79"/>
      <c r="UUA34" s="79"/>
      <c r="UUB34" s="79"/>
      <c r="UUC34" s="79"/>
      <c r="UUD34" s="79"/>
      <c r="UUE34" s="79"/>
      <c r="UUF34" s="79"/>
      <c r="UUG34" s="79"/>
      <c r="UUH34" s="79"/>
      <c r="UUI34" s="79"/>
      <c r="UUJ34" s="79"/>
      <c r="UUK34" s="79"/>
      <c r="UUL34" s="79"/>
      <c r="UUM34" s="79"/>
      <c r="UUN34" s="79"/>
      <c r="UUO34" s="79"/>
      <c r="UUP34" s="79"/>
      <c r="UUQ34" s="79"/>
      <c r="UUR34" s="79"/>
      <c r="UUS34" s="79"/>
      <c r="UUT34" s="79"/>
      <c r="UUU34" s="79"/>
      <c r="UUV34" s="79"/>
      <c r="UUW34" s="79"/>
      <c r="UUX34" s="79"/>
      <c r="UUY34" s="79"/>
      <c r="UUZ34" s="79"/>
      <c r="UVA34" s="79"/>
      <c r="UVB34" s="79"/>
      <c r="UVC34" s="79"/>
      <c r="UVD34" s="79"/>
      <c r="UVE34" s="79"/>
      <c r="UVF34" s="79"/>
      <c r="UVG34" s="79"/>
      <c r="UVH34" s="79"/>
      <c r="UVI34" s="79"/>
      <c r="UVJ34" s="79"/>
      <c r="UVK34" s="79"/>
      <c r="UVL34" s="79"/>
      <c r="UVM34" s="79"/>
      <c r="UVN34" s="79"/>
      <c r="UVO34" s="79"/>
      <c r="UVP34" s="79"/>
      <c r="UVQ34" s="79"/>
      <c r="UVR34" s="79"/>
      <c r="UVS34" s="79"/>
      <c r="UVT34" s="79"/>
      <c r="UVU34" s="79"/>
      <c r="UVV34" s="79"/>
      <c r="UVW34" s="79"/>
      <c r="UVX34" s="79"/>
      <c r="UVY34" s="79"/>
      <c r="UVZ34" s="79"/>
      <c r="UWA34" s="79"/>
      <c r="UWB34" s="79"/>
      <c r="UWC34" s="79"/>
      <c r="UWD34" s="79"/>
      <c r="UWE34" s="79"/>
      <c r="UWF34" s="79"/>
      <c r="UWG34" s="79"/>
      <c r="UWH34" s="79"/>
      <c r="UWI34" s="79"/>
      <c r="UWJ34" s="79"/>
      <c r="UWK34" s="79"/>
      <c r="UWL34" s="79"/>
      <c r="UWM34" s="79"/>
      <c r="UWN34" s="79"/>
      <c r="UWO34" s="79"/>
      <c r="UWP34" s="79"/>
      <c r="UWQ34" s="79"/>
      <c r="UWR34" s="79"/>
      <c r="UWS34" s="79"/>
      <c r="UWT34" s="79"/>
      <c r="UWU34" s="79"/>
      <c r="UWV34" s="79"/>
      <c r="UWW34" s="79"/>
      <c r="UWX34" s="79"/>
      <c r="UWY34" s="79"/>
      <c r="UWZ34" s="79"/>
      <c r="UXA34" s="79"/>
      <c r="UXB34" s="79"/>
      <c r="UXC34" s="79"/>
      <c r="UXD34" s="79"/>
      <c r="UXE34" s="79"/>
      <c r="UXF34" s="79"/>
      <c r="UXG34" s="79"/>
      <c r="UXH34" s="79"/>
      <c r="UXI34" s="79"/>
      <c r="UXJ34" s="79"/>
      <c r="UXK34" s="79"/>
      <c r="UXL34" s="79"/>
      <c r="UXM34" s="79"/>
      <c r="UXN34" s="79"/>
      <c r="UXO34" s="79"/>
      <c r="UXP34" s="79"/>
      <c r="UXQ34" s="79"/>
      <c r="UXR34" s="79"/>
      <c r="UXS34" s="79"/>
      <c r="UXT34" s="79"/>
      <c r="UXU34" s="79"/>
      <c r="UXV34" s="79"/>
      <c r="UXW34" s="79"/>
      <c r="UXX34" s="79"/>
      <c r="UXY34" s="79"/>
      <c r="UXZ34" s="79"/>
      <c r="UYA34" s="79"/>
      <c r="UYB34" s="79"/>
      <c r="UYC34" s="79"/>
      <c r="UYD34" s="79"/>
      <c r="UYE34" s="79"/>
      <c r="UYF34" s="79"/>
      <c r="UYG34" s="79"/>
      <c r="UYH34" s="79"/>
      <c r="UYI34" s="79"/>
      <c r="UYJ34" s="79"/>
      <c r="UYK34" s="79"/>
      <c r="UYL34" s="79"/>
      <c r="UYM34" s="79"/>
      <c r="UYN34" s="79"/>
      <c r="UYO34" s="79"/>
      <c r="UYP34" s="79"/>
      <c r="UYQ34" s="79"/>
      <c r="UYR34" s="79"/>
      <c r="UYS34" s="79"/>
      <c r="UYT34" s="79"/>
      <c r="UYU34" s="79"/>
      <c r="UYV34" s="79"/>
      <c r="UYW34" s="79"/>
      <c r="UYX34" s="79"/>
      <c r="UYY34" s="79"/>
      <c r="UYZ34" s="79"/>
      <c r="UZA34" s="79"/>
      <c r="UZB34" s="79"/>
      <c r="UZC34" s="79"/>
      <c r="UZD34" s="79"/>
      <c r="UZE34" s="79"/>
      <c r="UZF34" s="79"/>
      <c r="UZG34" s="79"/>
      <c r="UZH34" s="79"/>
      <c r="UZI34" s="79"/>
      <c r="UZJ34" s="79"/>
      <c r="UZK34" s="79"/>
      <c r="UZL34" s="79"/>
      <c r="UZM34" s="79"/>
      <c r="UZN34" s="79"/>
      <c r="UZO34" s="79"/>
      <c r="UZP34" s="79"/>
      <c r="UZQ34" s="79"/>
      <c r="UZR34" s="79"/>
      <c r="UZS34" s="79"/>
      <c r="UZT34" s="79"/>
      <c r="UZU34" s="79"/>
      <c r="UZV34" s="79"/>
      <c r="UZW34" s="79"/>
      <c r="UZX34" s="79"/>
      <c r="UZY34" s="79"/>
      <c r="UZZ34" s="79"/>
      <c r="VAA34" s="79"/>
      <c r="VAB34" s="79"/>
      <c r="VAC34" s="79"/>
      <c r="VAD34" s="79"/>
      <c r="VAE34" s="79"/>
      <c r="VAF34" s="79"/>
      <c r="VAG34" s="79"/>
      <c r="VAH34" s="79"/>
      <c r="VAI34" s="79"/>
      <c r="VAJ34" s="79"/>
      <c r="VAK34" s="79"/>
      <c r="VAL34" s="79"/>
      <c r="VAM34" s="79"/>
      <c r="VAN34" s="79"/>
      <c r="VAO34" s="79"/>
      <c r="VAP34" s="79"/>
      <c r="VAQ34" s="79"/>
      <c r="VAR34" s="79"/>
      <c r="VAS34" s="79"/>
      <c r="VAT34" s="79"/>
      <c r="VAU34" s="79"/>
      <c r="VAV34" s="79"/>
      <c r="VAW34" s="79"/>
      <c r="VAX34" s="79"/>
      <c r="VAY34" s="79"/>
      <c r="VAZ34" s="79"/>
      <c r="VBA34" s="79"/>
      <c r="VBB34" s="79"/>
      <c r="VBC34" s="79"/>
      <c r="VBD34" s="79"/>
      <c r="VBE34" s="79"/>
      <c r="VBF34" s="79"/>
      <c r="VBG34" s="79"/>
      <c r="VBH34" s="79"/>
      <c r="VBI34" s="79"/>
      <c r="VBJ34" s="79"/>
      <c r="VBK34" s="79"/>
      <c r="VBL34" s="79"/>
      <c r="VBM34" s="79"/>
      <c r="VBN34" s="79"/>
      <c r="VBO34" s="79"/>
      <c r="VBP34" s="79"/>
      <c r="VBQ34" s="79"/>
      <c r="VBR34" s="79"/>
      <c r="VBS34" s="79"/>
      <c r="VBT34" s="79"/>
      <c r="VBU34" s="79"/>
      <c r="VBV34" s="79"/>
      <c r="VBW34" s="79"/>
      <c r="VBX34" s="79"/>
      <c r="VBY34" s="79"/>
      <c r="VBZ34" s="79"/>
      <c r="VCA34" s="79"/>
      <c r="VCB34" s="79"/>
      <c r="VCC34" s="79"/>
      <c r="VCD34" s="79"/>
      <c r="VCE34" s="79"/>
      <c r="VCF34" s="79"/>
      <c r="VCG34" s="79"/>
      <c r="VCH34" s="79"/>
      <c r="VCI34" s="79"/>
      <c r="VCJ34" s="79"/>
      <c r="VCK34" s="79"/>
      <c r="VCL34" s="79"/>
      <c r="VCM34" s="79"/>
      <c r="VCN34" s="79"/>
      <c r="VCO34" s="79"/>
      <c r="VCP34" s="79"/>
      <c r="VCQ34" s="79"/>
      <c r="VCR34" s="79"/>
      <c r="VCS34" s="79"/>
      <c r="VCT34" s="79"/>
      <c r="VCU34" s="79"/>
      <c r="VCV34" s="79"/>
      <c r="VCW34" s="79"/>
      <c r="VCX34" s="79"/>
      <c r="VCY34" s="79"/>
      <c r="VCZ34" s="79"/>
      <c r="VDA34" s="79"/>
      <c r="VDB34" s="79"/>
      <c r="VDC34" s="79"/>
      <c r="VDD34" s="79"/>
      <c r="VDE34" s="79"/>
      <c r="VDF34" s="79"/>
      <c r="VDG34" s="79"/>
      <c r="VDH34" s="79"/>
      <c r="VDI34" s="79"/>
      <c r="VDJ34" s="79"/>
      <c r="VDK34" s="79"/>
      <c r="VDL34" s="79"/>
      <c r="VDM34" s="79"/>
      <c r="VDN34" s="79"/>
      <c r="VDO34" s="79"/>
      <c r="VDP34" s="79"/>
      <c r="VDQ34" s="79"/>
      <c r="VDR34" s="79"/>
      <c r="VDS34" s="79"/>
      <c r="VDT34" s="79"/>
      <c r="VDU34" s="79"/>
      <c r="VDV34" s="79"/>
      <c r="VDW34" s="79"/>
      <c r="VDX34" s="79"/>
      <c r="VDY34" s="79"/>
      <c r="VDZ34" s="79"/>
      <c r="VEA34" s="79"/>
      <c r="VEB34" s="79"/>
      <c r="VEC34" s="79"/>
      <c r="VED34" s="79"/>
      <c r="VEE34" s="79"/>
      <c r="VEF34" s="79"/>
      <c r="VEG34" s="79"/>
      <c r="VEH34" s="79"/>
      <c r="VEI34" s="79"/>
      <c r="VEJ34" s="79"/>
      <c r="VEK34" s="79"/>
      <c r="VEL34" s="79"/>
      <c r="VEM34" s="79"/>
      <c r="VEN34" s="79"/>
      <c r="VEO34" s="79"/>
      <c r="VEP34" s="79"/>
      <c r="VEQ34" s="79"/>
      <c r="VER34" s="79"/>
      <c r="VES34" s="79"/>
      <c r="VET34" s="79"/>
      <c r="VEU34" s="79"/>
      <c r="VEV34" s="79"/>
      <c r="VEW34" s="79"/>
      <c r="VEX34" s="79"/>
      <c r="VEY34" s="79"/>
      <c r="VEZ34" s="79"/>
      <c r="VFA34" s="79"/>
      <c r="VFB34" s="79"/>
      <c r="VFC34" s="79"/>
      <c r="VFD34" s="79"/>
      <c r="VFE34" s="79"/>
      <c r="VFF34" s="79"/>
      <c r="VFG34" s="79"/>
      <c r="VFH34" s="79"/>
      <c r="VFI34" s="79"/>
      <c r="VFJ34" s="79"/>
      <c r="VFK34" s="79"/>
      <c r="VFL34" s="79"/>
      <c r="VFM34" s="79"/>
      <c r="VFN34" s="79"/>
      <c r="VFO34" s="79"/>
      <c r="VFP34" s="79"/>
      <c r="VFQ34" s="79"/>
      <c r="VFR34" s="79"/>
      <c r="VFS34" s="79"/>
      <c r="VFT34" s="79"/>
      <c r="VFU34" s="79"/>
      <c r="VFV34" s="79"/>
      <c r="VFW34" s="79"/>
      <c r="VFX34" s="79"/>
      <c r="VFY34" s="79"/>
      <c r="VFZ34" s="79"/>
      <c r="VGA34" s="79"/>
      <c r="VGB34" s="79"/>
      <c r="VGC34" s="79"/>
      <c r="VGD34" s="79"/>
      <c r="VGE34" s="79"/>
      <c r="VGF34" s="79"/>
      <c r="VGG34" s="79"/>
      <c r="VGH34" s="79"/>
      <c r="VGI34" s="79"/>
      <c r="VGJ34" s="79"/>
      <c r="VGK34" s="79"/>
      <c r="VGL34" s="79"/>
      <c r="VGM34" s="79"/>
      <c r="VGN34" s="79"/>
      <c r="VGO34" s="79"/>
      <c r="VGP34" s="79"/>
      <c r="VGQ34" s="79"/>
      <c r="VGR34" s="79"/>
      <c r="VGS34" s="79"/>
      <c r="VGT34" s="79"/>
      <c r="VGU34" s="79"/>
      <c r="VGV34" s="79"/>
      <c r="VGW34" s="79"/>
      <c r="VGX34" s="79"/>
      <c r="VGY34" s="79"/>
      <c r="VGZ34" s="79"/>
      <c r="VHA34" s="79"/>
      <c r="VHB34" s="79"/>
      <c r="VHC34" s="79"/>
      <c r="VHD34" s="79"/>
      <c r="VHE34" s="79"/>
      <c r="VHF34" s="79"/>
      <c r="VHG34" s="79"/>
      <c r="VHH34" s="79"/>
      <c r="VHI34" s="79"/>
      <c r="VHJ34" s="79"/>
      <c r="VHK34" s="79"/>
      <c r="VHL34" s="79"/>
      <c r="VHM34" s="79"/>
      <c r="VHN34" s="79"/>
      <c r="VHO34" s="79"/>
      <c r="VHP34" s="79"/>
      <c r="VHQ34" s="79"/>
      <c r="VHR34" s="79"/>
      <c r="VHS34" s="79"/>
      <c r="VHT34" s="79"/>
      <c r="VHU34" s="79"/>
      <c r="VHV34" s="79"/>
      <c r="VHW34" s="79"/>
      <c r="VHX34" s="79"/>
      <c r="VHY34" s="79"/>
      <c r="VHZ34" s="79"/>
      <c r="VIA34" s="79"/>
      <c r="VIB34" s="79"/>
      <c r="VIC34" s="79"/>
      <c r="VID34" s="79"/>
      <c r="VIE34" s="79"/>
      <c r="VIF34" s="79"/>
      <c r="VIG34" s="79"/>
      <c r="VIH34" s="79"/>
      <c r="VII34" s="79"/>
      <c r="VIJ34" s="79"/>
      <c r="VIK34" s="79"/>
      <c r="VIL34" s="79"/>
      <c r="VIM34" s="79"/>
      <c r="VIN34" s="79"/>
      <c r="VIO34" s="79"/>
      <c r="VIP34" s="79"/>
      <c r="VIQ34" s="79"/>
      <c r="VIR34" s="79"/>
      <c r="VIS34" s="79"/>
      <c r="VIT34" s="79"/>
      <c r="VIU34" s="79"/>
      <c r="VIV34" s="79"/>
      <c r="VIW34" s="79"/>
      <c r="VIX34" s="79"/>
      <c r="VIY34" s="79"/>
      <c r="VIZ34" s="79"/>
      <c r="VJA34" s="79"/>
      <c r="VJB34" s="79"/>
      <c r="VJC34" s="79"/>
      <c r="VJD34" s="79"/>
      <c r="VJE34" s="79"/>
      <c r="VJF34" s="79"/>
      <c r="VJG34" s="79"/>
      <c r="VJH34" s="79"/>
      <c r="VJI34" s="79"/>
      <c r="VJJ34" s="79"/>
      <c r="VJK34" s="79"/>
      <c r="VJL34" s="79"/>
      <c r="VJM34" s="79"/>
      <c r="VJN34" s="79"/>
      <c r="VJO34" s="79"/>
      <c r="VJP34" s="79"/>
      <c r="VJQ34" s="79"/>
      <c r="VJR34" s="79"/>
      <c r="VJS34" s="79"/>
      <c r="VJT34" s="79"/>
      <c r="VJU34" s="79"/>
      <c r="VJV34" s="79"/>
      <c r="VJW34" s="79"/>
      <c r="VJX34" s="79"/>
      <c r="VJY34" s="79"/>
      <c r="VJZ34" s="79"/>
      <c r="VKA34" s="79"/>
      <c r="VKB34" s="79"/>
      <c r="VKC34" s="79"/>
      <c r="VKD34" s="79"/>
      <c r="VKE34" s="79"/>
      <c r="VKF34" s="79"/>
      <c r="VKG34" s="79"/>
      <c r="VKH34" s="79"/>
      <c r="VKI34" s="79"/>
      <c r="VKJ34" s="79"/>
      <c r="VKK34" s="79"/>
      <c r="VKL34" s="79"/>
      <c r="VKM34" s="79"/>
      <c r="VKN34" s="79"/>
      <c r="VKO34" s="79"/>
      <c r="VKP34" s="79"/>
      <c r="VKQ34" s="79"/>
      <c r="VKR34" s="79"/>
      <c r="VKS34" s="79"/>
      <c r="VKT34" s="79"/>
      <c r="VKU34" s="79"/>
      <c r="VKV34" s="79"/>
      <c r="VKW34" s="79"/>
      <c r="VKX34" s="79"/>
      <c r="VKY34" s="79"/>
      <c r="VKZ34" s="79"/>
      <c r="VLA34" s="79"/>
      <c r="VLB34" s="79"/>
      <c r="VLC34" s="79"/>
      <c r="VLD34" s="79"/>
      <c r="VLE34" s="79"/>
      <c r="VLF34" s="79"/>
      <c r="VLG34" s="79"/>
      <c r="VLH34" s="79"/>
      <c r="VLI34" s="79"/>
      <c r="VLJ34" s="79"/>
      <c r="VLK34" s="79"/>
      <c r="VLL34" s="79"/>
      <c r="VLM34" s="79"/>
      <c r="VLN34" s="79"/>
      <c r="VLO34" s="79"/>
      <c r="VLP34" s="79"/>
      <c r="VLQ34" s="79"/>
      <c r="VLR34" s="79"/>
      <c r="VLS34" s="79"/>
      <c r="VLT34" s="79"/>
      <c r="VLU34" s="79"/>
      <c r="VLV34" s="79"/>
      <c r="VLW34" s="79"/>
      <c r="VLX34" s="79"/>
      <c r="VLY34" s="79"/>
      <c r="VLZ34" s="79"/>
      <c r="VMA34" s="79"/>
      <c r="VMB34" s="79"/>
      <c r="VMC34" s="79"/>
      <c r="VMD34" s="79"/>
      <c r="VME34" s="79"/>
      <c r="VMF34" s="79"/>
      <c r="VMG34" s="79"/>
      <c r="VMH34" s="79"/>
      <c r="VMI34" s="79"/>
      <c r="VMJ34" s="79"/>
      <c r="VMK34" s="79"/>
      <c r="VML34" s="79"/>
      <c r="VMM34" s="79"/>
      <c r="VMN34" s="79"/>
      <c r="VMO34" s="79"/>
      <c r="VMP34" s="79"/>
      <c r="VMQ34" s="79"/>
      <c r="VMR34" s="79"/>
      <c r="VMS34" s="79"/>
      <c r="VMT34" s="79"/>
      <c r="VMU34" s="79"/>
      <c r="VMV34" s="79"/>
      <c r="VMW34" s="79"/>
      <c r="VMX34" s="79"/>
      <c r="VMY34" s="79"/>
      <c r="VMZ34" s="79"/>
      <c r="VNA34" s="79"/>
      <c r="VNB34" s="79"/>
      <c r="VNC34" s="79"/>
      <c r="VND34" s="79"/>
      <c r="VNE34" s="79"/>
      <c r="VNF34" s="79"/>
      <c r="VNG34" s="79"/>
      <c r="VNH34" s="79"/>
      <c r="VNI34" s="79"/>
      <c r="VNJ34" s="79"/>
      <c r="VNK34" s="79"/>
      <c r="VNL34" s="79"/>
      <c r="VNM34" s="79"/>
      <c r="VNN34" s="79"/>
      <c r="VNO34" s="79"/>
      <c r="VNP34" s="79"/>
      <c r="VNQ34" s="79"/>
      <c r="VNR34" s="79"/>
      <c r="VNS34" s="79"/>
      <c r="VNT34" s="79"/>
      <c r="VNU34" s="79"/>
      <c r="VNV34" s="79"/>
      <c r="VNW34" s="79"/>
      <c r="VNX34" s="79"/>
      <c r="VNY34" s="79"/>
      <c r="VNZ34" s="79"/>
      <c r="VOA34" s="79"/>
      <c r="VOB34" s="79"/>
      <c r="VOC34" s="79"/>
      <c r="VOD34" s="79"/>
      <c r="VOE34" s="79"/>
      <c r="VOF34" s="79"/>
      <c r="VOG34" s="79"/>
      <c r="VOH34" s="79"/>
      <c r="VOI34" s="79"/>
      <c r="VOJ34" s="79"/>
      <c r="VOK34" s="79"/>
      <c r="VOL34" s="79"/>
      <c r="VOM34" s="79"/>
      <c r="VON34" s="79"/>
      <c r="VOO34" s="79"/>
      <c r="VOP34" s="79"/>
      <c r="VOQ34" s="79"/>
      <c r="VOR34" s="79"/>
      <c r="VOS34" s="79"/>
      <c r="VOT34" s="79"/>
      <c r="VOU34" s="79"/>
      <c r="VOV34" s="79"/>
      <c r="VOW34" s="79"/>
      <c r="VOX34" s="79"/>
      <c r="VOY34" s="79"/>
      <c r="VOZ34" s="79"/>
      <c r="VPA34" s="79"/>
      <c r="VPB34" s="79"/>
      <c r="VPC34" s="79"/>
      <c r="VPD34" s="79"/>
      <c r="VPE34" s="79"/>
      <c r="VPF34" s="79"/>
      <c r="VPG34" s="79"/>
      <c r="VPH34" s="79"/>
      <c r="VPI34" s="79"/>
      <c r="VPJ34" s="79"/>
      <c r="VPK34" s="79"/>
      <c r="VPL34" s="79"/>
      <c r="VPM34" s="79"/>
      <c r="VPN34" s="79"/>
      <c r="VPO34" s="79"/>
      <c r="VPP34" s="79"/>
      <c r="VPQ34" s="79"/>
      <c r="VPR34" s="79"/>
      <c r="VPS34" s="79"/>
      <c r="VPT34" s="79"/>
      <c r="VPU34" s="79"/>
      <c r="VPV34" s="79"/>
      <c r="VPW34" s="79"/>
      <c r="VPX34" s="79"/>
      <c r="VPY34" s="79"/>
      <c r="VPZ34" s="79"/>
      <c r="VQA34" s="79"/>
      <c r="VQB34" s="79"/>
      <c r="VQC34" s="79"/>
      <c r="VQD34" s="79"/>
      <c r="VQE34" s="79"/>
      <c r="VQF34" s="79"/>
      <c r="VQG34" s="79"/>
      <c r="VQH34" s="79"/>
      <c r="VQI34" s="79"/>
      <c r="VQJ34" s="79"/>
      <c r="VQK34" s="79"/>
      <c r="VQL34" s="79"/>
      <c r="VQM34" s="79"/>
      <c r="VQN34" s="79"/>
      <c r="VQO34" s="79"/>
      <c r="VQP34" s="79"/>
      <c r="VQQ34" s="79"/>
      <c r="VQR34" s="79"/>
      <c r="VQS34" s="79"/>
      <c r="VQT34" s="79"/>
      <c r="VQU34" s="79"/>
      <c r="VQV34" s="79"/>
      <c r="VQW34" s="79"/>
      <c r="VQX34" s="79"/>
      <c r="VQY34" s="79"/>
      <c r="VQZ34" s="79"/>
      <c r="VRA34" s="79"/>
      <c r="VRB34" s="79"/>
      <c r="VRC34" s="79"/>
      <c r="VRD34" s="79"/>
      <c r="VRE34" s="79"/>
      <c r="VRF34" s="79"/>
      <c r="VRG34" s="79"/>
      <c r="VRH34" s="79"/>
      <c r="VRI34" s="79"/>
      <c r="VRJ34" s="79"/>
      <c r="VRK34" s="79"/>
      <c r="VRL34" s="79"/>
      <c r="VRM34" s="79"/>
      <c r="VRN34" s="79"/>
      <c r="VRO34" s="79"/>
      <c r="VRP34" s="79"/>
      <c r="VRQ34" s="79"/>
      <c r="VRR34" s="79"/>
      <c r="VRS34" s="79"/>
      <c r="VRT34" s="79"/>
      <c r="VRU34" s="79"/>
      <c r="VRV34" s="79"/>
      <c r="VRW34" s="79"/>
      <c r="VRX34" s="79"/>
      <c r="VRY34" s="79"/>
      <c r="VRZ34" s="79"/>
      <c r="VSA34" s="79"/>
      <c r="VSB34" s="79"/>
      <c r="VSC34" s="79"/>
      <c r="VSD34" s="79"/>
      <c r="VSE34" s="79"/>
      <c r="VSF34" s="79"/>
      <c r="VSG34" s="79"/>
      <c r="VSH34" s="79"/>
      <c r="VSI34" s="79"/>
      <c r="VSJ34" s="79"/>
      <c r="VSK34" s="79"/>
      <c r="VSL34" s="79"/>
      <c r="VSM34" s="79"/>
      <c r="VSN34" s="79"/>
      <c r="VSO34" s="79"/>
      <c r="VSP34" s="79"/>
      <c r="VSQ34" s="79"/>
      <c r="VSR34" s="79"/>
      <c r="VSS34" s="79"/>
      <c r="VST34" s="79"/>
      <c r="VSU34" s="79"/>
      <c r="VSV34" s="79"/>
      <c r="VSW34" s="79"/>
      <c r="VSX34" s="79"/>
      <c r="VSY34" s="79"/>
      <c r="VSZ34" s="79"/>
      <c r="VTA34" s="79"/>
      <c r="VTB34" s="79"/>
      <c r="VTC34" s="79"/>
      <c r="VTD34" s="79"/>
      <c r="VTE34" s="79"/>
      <c r="VTF34" s="79"/>
      <c r="VTG34" s="79"/>
      <c r="VTH34" s="79"/>
      <c r="VTI34" s="79"/>
      <c r="VTJ34" s="79"/>
      <c r="VTK34" s="79"/>
      <c r="VTL34" s="79"/>
      <c r="VTM34" s="79"/>
      <c r="VTN34" s="79"/>
      <c r="VTO34" s="79"/>
      <c r="VTP34" s="79"/>
      <c r="VTQ34" s="79"/>
      <c r="VTR34" s="79"/>
      <c r="VTS34" s="79"/>
      <c r="VTT34" s="79"/>
      <c r="VTU34" s="79"/>
      <c r="VTV34" s="79"/>
      <c r="VTW34" s="79"/>
      <c r="VTX34" s="79"/>
      <c r="VTY34" s="79"/>
      <c r="VTZ34" s="79"/>
      <c r="VUA34" s="79"/>
      <c r="VUB34" s="79"/>
      <c r="VUC34" s="79"/>
      <c r="VUD34" s="79"/>
      <c r="VUE34" s="79"/>
      <c r="VUF34" s="79"/>
      <c r="VUG34" s="79"/>
      <c r="VUH34" s="79"/>
      <c r="VUI34" s="79"/>
      <c r="VUJ34" s="79"/>
      <c r="VUK34" s="79"/>
      <c r="VUL34" s="79"/>
      <c r="VUM34" s="79"/>
      <c r="VUN34" s="79"/>
      <c r="VUO34" s="79"/>
      <c r="VUP34" s="79"/>
      <c r="VUQ34" s="79"/>
      <c r="VUR34" s="79"/>
      <c r="VUS34" s="79"/>
      <c r="VUT34" s="79"/>
      <c r="VUU34" s="79"/>
      <c r="VUV34" s="79"/>
      <c r="VUW34" s="79"/>
      <c r="VUX34" s="79"/>
      <c r="VUY34" s="79"/>
      <c r="VUZ34" s="79"/>
      <c r="VVA34" s="79"/>
      <c r="VVB34" s="79"/>
      <c r="VVC34" s="79"/>
      <c r="VVD34" s="79"/>
      <c r="VVE34" s="79"/>
      <c r="VVF34" s="79"/>
      <c r="VVG34" s="79"/>
      <c r="VVH34" s="79"/>
      <c r="VVI34" s="79"/>
      <c r="VVJ34" s="79"/>
      <c r="VVK34" s="79"/>
      <c r="VVL34" s="79"/>
      <c r="VVM34" s="79"/>
      <c r="VVN34" s="79"/>
      <c r="VVO34" s="79"/>
      <c r="VVP34" s="79"/>
      <c r="VVQ34" s="79"/>
      <c r="VVR34" s="79"/>
      <c r="VVS34" s="79"/>
      <c r="VVT34" s="79"/>
      <c r="VVU34" s="79"/>
      <c r="VVV34" s="79"/>
      <c r="VVW34" s="79"/>
      <c r="VVX34" s="79"/>
      <c r="VVY34" s="79"/>
      <c r="VVZ34" s="79"/>
      <c r="VWA34" s="79"/>
      <c r="VWB34" s="79"/>
      <c r="VWC34" s="79"/>
      <c r="VWD34" s="79"/>
      <c r="VWE34" s="79"/>
      <c r="VWF34" s="79"/>
      <c r="VWG34" s="79"/>
      <c r="VWH34" s="79"/>
      <c r="VWI34" s="79"/>
      <c r="VWJ34" s="79"/>
      <c r="VWK34" s="79"/>
      <c r="VWL34" s="79"/>
      <c r="VWM34" s="79"/>
      <c r="VWN34" s="79"/>
      <c r="VWO34" s="79"/>
      <c r="VWP34" s="79"/>
      <c r="VWQ34" s="79"/>
      <c r="VWR34" s="79"/>
      <c r="VWS34" s="79"/>
      <c r="VWT34" s="79"/>
      <c r="VWU34" s="79"/>
      <c r="VWV34" s="79"/>
      <c r="VWW34" s="79"/>
      <c r="VWX34" s="79"/>
      <c r="VWY34" s="79"/>
      <c r="VWZ34" s="79"/>
      <c r="VXA34" s="79"/>
      <c r="VXB34" s="79"/>
      <c r="VXC34" s="79"/>
      <c r="VXD34" s="79"/>
      <c r="VXE34" s="79"/>
      <c r="VXF34" s="79"/>
      <c r="VXG34" s="79"/>
      <c r="VXH34" s="79"/>
      <c r="VXI34" s="79"/>
      <c r="VXJ34" s="79"/>
      <c r="VXK34" s="79"/>
      <c r="VXL34" s="79"/>
      <c r="VXM34" s="79"/>
      <c r="VXN34" s="79"/>
      <c r="VXO34" s="79"/>
      <c r="VXP34" s="79"/>
      <c r="VXQ34" s="79"/>
      <c r="VXR34" s="79"/>
      <c r="VXS34" s="79"/>
      <c r="VXT34" s="79"/>
      <c r="VXU34" s="79"/>
      <c r="VXV34" s="79"/>
      <c r="VXW34" s="79"/>
      <c r="VXX34" s="79"/>
      <c r="VXY34" s="79"/>
      <c r="VXZ34" s="79"/>
      <c r="VYA34" s="79"/>
      <c r="VYB34" s="79"/>
      <c r="VYC34" s="79"/>
      <c r="VYD34" s="79"/>
      <c r="VYE34" s="79"/>
      <c r="VYF34" s="79"/>
      <c r="VYG34" s="79"/>
      <c r="VYH34" s="79"/>
      <c r="VYI34" s="79"/>
      <c r="VYJ34" s="79"/>
      <c r="VYK34" s="79"/>
      <c r="VYL34" s="79"/>
      <c r="VYM34" s="79"/>
      <c r="VYN34" s="79"/>
      <c r="VYO34" s="79"/>
      <c r="VYP34" s="79"/>
      <c r="VYQ34" s="79"/>
      <c r="VYR34" s="79"/>
      <c r="VYS34" s="79"/>
      <c r="VYT34" s="79"/>
      <c r="VYU34" s="79"/>
      <c r="VYV34" s="79"/>
      <c r="VYW34" s="79"/>
      <c r="VYX34" s="79"/>
      <c r="VYY34" s="79"/>
      <c r="VYZ34" s="79"/>
      <c r="VZA34" s="79"/>
      <c r="VZB34" s="79"/>
      <c r="VZC34" s="79"/>
      <c r="VZD34" s="79"/>
      <c r="VZE34" s="79"/>
      <c r="VZF34" s="79"/>
      <c r="VZG34" s="79"/>
      <c r="VZH34" s="79"/>
      <c r="VZI34" s="79"/>
      <c r="VZJ34" s="79"/>
      <c r="VZK34" s="79"/>
      <c r="VZL34" s="79"/>
      <c r="VZM34" s="79"/>
      <c r="VZN34" s="79"/>
      <c r="VZO34" s="79"/>
      <c r="VZP34" s="79"/>
      <c r="VZQ34" s="79"/>
      <c r="VZR34" s="79"/>
      <c r="VZS34" s="79"/>
      <c r="VZT34" s="79"/>
      <c r="VZU34" s="79"/>
      <c r="VZV34" s="79"/>
      <c r="VZW34" s="79"/>
      <c r="VZX34" s="79"/>
      <c r="VZY34" s="79"/>
      <c r="VZZ34" s="79"/>
      <c r="WAA34" s="79"/>
      <c r="WAB34" s="79"/>
      <c r="WAC34" s="79"/>
      <c r="WAD34" s="79"/>
      <c r="WAE34" s="79"/>
      <c r="WAF34" s="79"/>
      <c r="WAG34" s="79"/>
      <c r="WAH34" s="79"/>
      <c r="WAI34" s="79"/>
      <c r="WAJ34" s="79"/>
      <c r="WAK34" s="79"/>
      <c r="WAL34" s="79"/>
      <c r="WAM34" s="79"/>
      <c r="WAN34" s="79"/>
      <c r="WAO34" s="79"/>
      <c r="WAP34" s="79"/>
      <c r="WAQ34" s="79"/>
      <c r="WAR34" s="79"/>
      <c r="WAS34" s="79"/>
      <c r="WAT34" s="79"/>
      <c r="WAU34" s="79"/>
      <c r="WAV34" s="79"/>
      <c r="WAW34" s="79"/>
      <c r="WAX34" s="79"/>
      <c r="WAY34" s="79"/>
      <c r="WAZ34" s="79"/>
      <c r="WBA34" s="79"/>
      <c r="WBB34" s="79"/>
      <c r="WBC34" s="79"/>
      <c r="WBD34" s="79"/>
      <c r="WBE34" s="79"/>
      <c r="WBF34" s="79"/>
      <c r="WBG34" s="79"/>
      <c r="WBH34" s="79"/>
      <c r="WBI34" s="79"/>
      <c r="WBJ34" s="79"/>
      <c r="WBK34" s="79"/>
      <c r="WBL34" s="79"/>
      <c r="WBM34" s="79"/>
      <c r="WBN34" s="79"/>
      <c r="WBO34" s="79"/>
      <c r="WBP34" s="79"/>
      <c r="WBQ34" s="79"/>
      <c r="WBR34" s="79"/>
      <c r="WBS34" s="79"/>
      <c r="WBT34" s="79"/>
      <c r="WBU34" s="79"/>
      <c r="WBV34" s="79"/>
      <c r="WBW34" s="79"/>
      <c r="WBX34" s="79"/>
      <c r="WBY34" s="79"/>
      <c r="WBZ34" s="79"/>
      <c r="WCA34" s="79"/>
      <c r="WCB34" s="79"/>
      <c r="WCC34" s="79"/>
      <c r="WCD34" s="79"/>
      <c r="WCE34" s="79"/>
      <c r="WCF34" s="79"/>
      <c r="WCG34" s="79"/>
      <c r="WCH34" s="79"/>
      <c r="WCI34" s="79"/>
      <c r="WCJ34" s="79"/>
      <c r="WCK34" s="79"/>
      <c r="WCL34" s="79"/>
      <c r="WCM34" s="79"/>
      <c r="WCN34" s="79"/>
      <c r="WCO34" s="79"/>
      <c r="WCP34" s="79"/>
      <c r="WCQ34" s="79"/>
      <c r="WCR34" s="79"/>
      <c r="WCS34" s="79"/>
      <c r="WCT34" s="79"/>
      <c r="WCU34" s="79"/>
      <c r="WCV34" s="79"/>
      <c r="WCW34" s="79"/>
      <c r="WCX34" s="79"/>
      <c r="WCY34" s="79"/>
      <c r="WCZ34" s="79"/>
      <c r="WDA34" s="79"/>
      <c r="WDB34" s="79"/>
      <c r="WDC34" s="79"/>
      <c r="WDD34" s="79"/>
      <c r="WDE34" s="79"/>
      <c r="WDF34" s="79"/>
      <c r="WDG34" s="79"/>
      <c r="WDH34" s="79"/>
      <c r="WDI34" s="79"/>
      <c r="WDJ34" s="79"/>
      <c r="WDK34" s="79"/>
      <c r="WDL34" s="79"/>
      <c r="WDM34" s="79"/>
      <c r="WDN34" s="79"/>
      <c r="WDO34" s="79"/>
      <c r="WDP34" s="79"/>
      <c r="WDQ34" s="79"/>
      <c r="WDR34" s="79"/>
      <c r="WDS34" s="79"/>
      <c r="WDT34" s="79"/>
      <c r="WDU34" s="79"/>
      <c r="WDV34" s="79"/>
      <c r="WDW34" s="79"/>
      <c r="WDX34" s="79"/>
      <c r="WDY34" s="79"/>
      <c r="WDZ34" s="79"/>
      <c r="WEA34" s="79"/>
      <c r="WEB34" s="79"/>
      <c r="WEC34" s="79"/>
      <c r="WED34" s="79"/>
      <c r="WEE34" s="79"/>
      <c r="WEF34" s="79"/>
      <c r="WEG34" s="79"/>
      <c r="WEH34" s="79"/>
      <c r="WEI34" s="79"/>
      <c r="WEJ34" s="79"/>
      <c r="WEK34" s="79"/>
      <c r="WEL34" s="79"/>
      <c r="WEM34" s="79"/>
      <c r="WEN34" s="79"/>
      <c r="WEO34" s="79"/>
      <c r="WEP34" s="79"/>
      <c r="WEQ34" s="79"/>
      <c r="WER34" s="79"/>
      <c r="WES34" s="79"/>
      <c r="WET34" s="79"/>
      <c r="WEU34" s="79"/>
      <c r="WEV34" s="79"/>
      <c r="WEW34" s="79"/>
      <c r="WEX34" s="79"/>
      <c r="WEY34" s="79"/>
      <c r="WEZ34" s="79"/>
      <c r="WFA34" s="79"/>
      <c r="WFB34" s="79"/>
      <c r="WFC34" s="79"/>
      <c r="WFD34" s="79"/>
      <c r="WFE34" s="79"/>
      <c r="WFF34" s="79"/>
      <c r="WFG34" s="79"/>
      <c r="WFH34" s="79"/>
      <c r="WFI34" s="79"/>
      <c r="WFJ34" s="79"/>
      <c r="WFK34" s="79"/>
      <c r="WFL34" s="79"/>
      <c r="WFM34" s="79"/>
      <c r="WFN34" s="79"/>
      <c r="WFO34" s="79"/>
      <c r="WFP34" s="79"/>
      <c r="WFQ34" s="79"/>
      <c r="WFR34" s="79"/>
      <c r="WFS34" s="79"/>
      <c r="WFT34" s="79"/>
      <c r="WFU34" s="79"/>
      <c r="WFV34" s="79"/>
      <c r="WFW34" s="79"/>
      <c r="WFX34" s="79"/>
      <c r="WFY34" s="79"/>
      <c r="WFZ34" s="79"/>
      <c r="WGA34" s="79"/>
      <c r="WGB34" s="79"/>
      <c r="WGC34" s="79"/>
      <c r="WGD34" s="79"/>
      <c r="WGE34" s="79"/>
      <c r="WGF34" s="79"/>
      <c r="WGG34" s="79"/>
      <c r="WGH34" s="79"/>
      <c r="WGI34" s="79"/>
      <c r="WGJ34" s="79"/>
      <c r="WGK34" s="79"/>
      <c r="WGL34" s="79"/>
      <c r="WGM34" s="79"/>
      <c r="WGN34" s="79"/>
      <c r="WGO34" s="79"/>
      <c r="WGP34" s="79"/>
      <c r="WGQ34" s="79"/>
      <c r="WGR34" s="79"/>
      <c r="WGS34" s="79"/>
      <c r="WGT34" s="79"/>
      <c r="WGU34" s="79"/>
      <c r="WGV34" s="79"/>
      <c r="WGW34" s="79"/>
      <c r="WGX34" s="79"/>
      <c r="WGY34" s="79"/>
      <c r="WGZ34" s="79"/>
      <c r="WHA34" s="79"/>
      <c r="WHB34" s="79"/>
      <c r="WHC34" s="79"/>
      <c r="WHD34" s="79"/>
      <c r="WHE34" s="79"/>
      <c r="WHF34" s="79"/>
      <c r="WHG34" s="79"/>
      <c r="WHH34" s="79"/>
      <c r="WHI34" s="79"/>
      <c r="WHJ34" s="79"/>
      <c r="WHK34" s="79"/>
      <c r="WHL34" s="79"/>
      <c r="WHM34" s="79"/>
      <c r="WHN34" s="79"/>
      <c r="WHO34" s="79"/>
      <c r="WHP34" s="79"/>
      <c r="WHQ34" s="79"/>
      <c r="WHR34" s="79"/>
      <c r="WHS34" s="79"/>
      <c r="WHT34" s="79"/>
      <c r="WHU34" s="79"/>
      <c r="WHV34" s="79"/>
      <c r="WHW34" s="79"/>
      <c r="WHX34" s="79"/>
      <c r="WHY34" s="79"/>
      <c r="WHZ34" s="79"/>
      <c r="WIA34" s="79"/>
      <c r="WIB34" s="79"/>
      <c r="WIC34" s="79"/>
      <c r="WID34" s="79"/>
      <c r="WIE34" s="79"/>
      <c r="WIF34" s="79"/>
      <c r="WIG34" s="79"/>
      <c r="WIH34" s="79"/>
      <c r="WII34" s="79"/>
      <c r="WIJ34" s="79"/>
      <c r="WIK34" s="79"/>
      <c r="WIL34" s="79"/>
      <c r="WIM34" s="79"/>
      <c r="WIN34" s="79"/>
      <c r="WIO34" s="79"/>
      <c r="WIP34" s="79"/>
      <c r="WIQ34" s="79"/>
      <c r="WIR34" s="79"/>
      <c r="WIS34" s="79"/>
      <c r="WIT34" s="79"/>
      <c r="WIU34" s="79"/>
      <c r="WIV34" s="79"/>
      <c r="WIW34" s="79"/>
      <c r="WIX34" s="79"/>
      <c r="WIY34" s="79"/>
      <c r="WIZ34" s="79"/>
      <c r="WJA34" s="79"/>
      <c r="WJB34" s="79"/>
      <c r="WJC34" s="79"/>
      <c r="WJD34" s="79"/>
      <c r="WJE34" s="79"/>
      <c r="WJF34" s="79"/>
      <c r="WJG34" s="79"/>
      <c r="WJH34" s="79"/>
      <c r="WJI34" s="79"/>
      <c r="WJJ34" s="79"/>
      <c r="WJK34" s="79"/>
      <c r="WJL34" s="79"/>
      <c r="WJM34" s="79"/>
      <c r="WJN34" s="79"/>
      <c r="WJO34" s="79"/>
      <c r="WJP34" s="79"/>
      <c r="WJQ34" s="79"/>
      <c r="WJR34" s="79"/>
      <c r="WJS34" s="79"/>
      <c r="WJT34" s="79"/>
      <c r="WJU34" s="79"/>
      <c r="WJV34" s="79"/>
      <c r="WJW34" s="79"/>
      <c r="WJX34" s="79"/>
      <c r="WJY34" s="79"/>
      <c r="WJZ34" s="79"/>
      <c r="WKA34" s="79"/>
      <c r="WKB34" s="79"/>
      <c r="WKC34" s="79"/>
      <c r="WKD34" s="79"/>
      <c r="WKE34" s="79"/>
      <c r="WKF34" s="79"/>
      <c r="WKG34" s="79"/>
      <c r="WKH34" s="79"/>
      <c r="WKI34" s="79"/>
      <c r="WKJ34" s="79"/>
      <c r="WKK34" s="79"/>
      <c r="WKL34" s="79"/>
      <c r="WKM34" s="79"/>
      <c r="WKN34" s="79"/>
      <c r="WKO34" s="79"/>
      <c r="WKP34" s="79"/>
      <c r="WKQ34" s="79"/>
      <c r="WKR34" s="79"/>
      <c r="WKS34" s="79"/>
      <c r="WKT34" s="79"/>
      <c r="WKU34" s="79"/>
      <c r="WKV34" s="79"/>
      <c r="WKW34" s="79"/>
      <c r="WKX34" s="79"/>
      <c r="WKY34" s="79"/>
      <c r="WKZ34" s="79"/>
      <c r="WLA34" s="79"/>
      <c r="WLB34" s="79"/>
      <c r="WLC34" s="79"/>
      <c r="WLD34" s="79"/>
      <c r="WLE34" s="79"/>
      <c r="WLF34" s="79"/>
      <c r="WLG34" s="79"/>
      <c r="WLH34" s="79"/>
      <c r="WLI34" s="79"/>
      <c r="WLJ34" s="79"/>
      <c r="WLK34" s="79"/>
      <c r="WLL34" s="79"/>
      <c r="WLM34" s="79"/>
      <c r="WLN34" s="79"/>
      <c r="WLO34" s="79"/>
      <c r="WLP34" s="79"/>
      <c r="WLQ34" s="79"/>
      <c r="WLR34" s="79"/>
      <c r="WLS34" s="79"/>
      <c r="WLT34" s="79"/>
      <c r="WLU34" s="79"/>
      <c r="WLV34" s="79"/>
      <c r="WLW34" s="79"/>
      <c r="WLX34" s="79"/>
      <c r="WLY34" s="79"/>
      <c r="WLZ34" s="79"/>
      <c r="WMA34" s="79"/>
      <c r="WMB34" s="79"/>
      <c r="WMC34" s="79"/>
      <c r="WMD34" s="79"/>
      <c r="WME34" s="79"/>
      <c r="WMF34" s="79"/>
      <c r="WMG34" s="79"/>
      <c r="WMH34" s="79"/>
      <c r="WMI34" s="79"/>
      <c r="WMJ34" s="79"/>
      <c r="WMK34" s="79"/>
      <c r="WML34" s="79"/>
      <c r="WMM34" s="79"/>
      <c r="WMN34" s="79"/>
      <c r="WMO34" s="79"/>
      <c r="WMP34" s="79"/>
      <c r="WMQ34" s="79"/>
      <c r="WMR34" s="79"/>
      <c r="WMS34" s="79"/>
      <c r="WMT34" s="79"/>
      <c r="WMU34" s="79"/>
      <c r="WMV34" s="79"/>
      <c r="WMW34" s="79"/>
      <c r="WMX34" s="79"/>
      <c r="WMY34" s="79"/>
      <c r="WMZ34" s="79"/>
      <c r="WNA34" s="79"/>
      <c r="WNB34" s="79"/>
      <c r="WNC34" s="79"/>
      <c r="WND34" s="79"/>
      <c r="WNE34" s="79"/>
      <c r="WNF34" s="79"/>
      <c r="WNG34" s="79"/>
      <c r="WNH34" s="79"/>
      <c r="WNI34" s="79"/>
      <c r="WNJ34" s="79"/>
      <c r="WNK34" s="79"/>
      <c r="WNL34" s="79"/>
      <c r="WNM34" s="79"/>
      <c r="WNN34" s="79"/>
      <c r="WNO34" s="79"/>
      <c r="WNP34" s="79"/>
      <c r="WNQ34" s="79"/>
      <c r="WNR34" s="79"/>
      <c r="WNS34" s="79"/>
      <c r="WNT34" s="79"/>
      <c r="WNU34" s="79"/>
      <c r="WNV34" s="79"/>
      <c r="WNW34" s="79"/>
      <c r="WNX34" s="79"/>
      <c r="WNY34" s="79"/>
      <c r="WNZ34" s="79"/>
      <c r="WOA34" s="79"/>
      <c r="WOB34" s="79"/>
      <c r="WOC34" s="79"/>
      <c r="WOD34" s="79"/>
      <c r="WOE34" s="79"/>
      <c r="WOF34" s="79"/>
      <c r="WOG34" s="79"/>
      <c r="WOH34" s="79"/>
      <c r="WOI34" s="79"/>
      <c r="WOJ34" s="79"/>
      <c r="WOK34" s="79"/>
      <c r="WOL34" s="79"/>
      <c r="WOM34" s="79"/>
      <c r="WON34" s="79"/>
      <c r="WOO34" s="79"/>
      <c r="WOP34" s="79"/>
      <c r="WOQ34" s="79"/>
      <c r="WOR34" s="79"/>
      <c r="WOS34" s="79"/>
      <c r="WOT34" s="79"/>
      <c r="WOU34" s="79"/>
      <c r="WOV34" s="79"/>
      <c r="WOW34" s="79"/>
      <c r="WOX34" s="79"/>
      <c r="WOY34" s="79"/>
      <c r="WOZ34" s="79"/>
      <c r="WPA34" s="79"/>
      <c r="WPB34" s="79"/>
      <c r="WPC34" s="79"/>
      <c r="WPD34" s="79"/>
      <c r="WPE34" s="79"/>
      <c r="WPF34" s="79"/>
      <c r="WPG34" s="79"/>
      <c r="WPH34" s="79"/>
      <c r="WPI34" s="79"/>
      <c r="WPJ34" s="79"/>
      <c r="WPK34" s="79"/>
      <c r="WPL34" s="79"/>
      <c r="WPM34" s="79"/>
      <c r="WPN34" s="79"/>
      <c r="WPO34" s="79"/>
      <c r="WPP34" s="79"/>
      <c r="WPQ34" s="79"/>
      <c r="WPR34" s="79"/>
      <c r="WPS34" s="79"/>
      <c r="WPT34" s="79"/>
      <c r="WPU34" s="79"/>
      <c r="WPV34" s="79"/>
      <c r="WPW34" s="79"/>
      <c r="WPX34" s="79"/>
      <c r="WPY34" s="79"/>
      <c r="WPZ34" s="79"/>
      <c r="WQA34" s="79"/>
      <c r="WQB34" s="79"/>
      <c r="WQC34" s="79"/>
      <c r="WQD34" s="79"/>
      <c r="WQE34" s="79"/>
      <c r="WQF34" s="79"/>
      <c r="WQG34" s="79"/>
      <c r="WQH34" s="79"/>
      <c r="WQI34" s="79"/>
      <c r="WQJ34" s="79"/>
      <c r="WQK34" s="79"/>
      <c r="WQL34" s="79"/>
      <c r="WQM34" s="79"/>
      <c r="WQN34" s="79"/>
      <c r="WQO34" s="79"/>
      <c r="WQP34" s="79"/>
      <c r="WQQ34" s="79"/>
      <c r="WQR34" s="79"/>
      <c r="WQS34" s="79"/>
      <c r="WQT34" s="79"/>
      <c r="WQU34" s="79"/>
      <c r="WQV34" s="79"/>
      <c r="WQW34" s="79"/>
      <c r="WQX34" s="79"/>
      <c r="WQY34" s="79"/>
      <c r="WQZ34" s="79"/>
      <c r="WRA34" s="79"/>
      <c r="WRB34" s="79"/>
      <c r="WRC34" s="79"/>
      <c r="WRD34" s="79"/>
      <c r="WRE34" s="79"/>
      <c r="WRF34" s="79"/>
      <c r="WRG34" s="79"/>
      <c r="WRH34" s="79"/>
      <c r="WRI34" s="79"/>
      <c r="WRJ34" s="79"/>
      <c r="WRK34" s="79"/>
      <c r="WRL34" s="79"/>
      <c r="WRM34" s="79"/>
      <c r="WRN34" s="79"/>
      <c r="WRO34" s="79"/>
      <c r="WRP34" s="79"/>
      <c r="WRQ34" s="79"/>
      <c r="WRR34" s="79"/>
      <c r="WRS34" s="79"/>
      <c r="WRT34" s="79"/>
      <c r="WRU34" s="79"/>
      <c r="WRV34" s="79"/>
      <c r="WRW34" s="79"/>
      <c r="WRX34" s="79"/>
      <c r="WRY34" s="79"/>
      <c r="WRZ34" s="79"/>
      <c r="WSA34" s="79"/>
      <c r="WSB34" s="79"/>
      <c r="WSC34" s="79"/>
      <c r="WSD34" s="79"/>
      <c r="WSE34" s="79"/>
      <c r="WSF34" s="79"/>
      <c r="WSG34" s="79"/>
      <c r="WSH34" s="79"/>
      <c r="WSI34" s="79"/>
      <c r="WSJ34" s="79"/>
      <c r="WSK34" s="79"/>
      <c r="WSL34" s="79"/>
      <c r="WSM34" s="79"/>
      <c r="WSN34" s="79"/>
      <c r="WSO34" s="79"/>
      <c r="WSP34" s="79"/>
      <c r="WSQ34" s="79"/>
      <c r="WSR34" s="79"/>
      <c r="WSS34" s="79"/>
      <c r="WST34" s="79"/>
      <c r="WSU34" s="79"/>
      <c r="WSV34" s="79"/>
      <c r="WSW34" s="79"/>
      <c r="WSX34" s="79"/>
      <c r="WSY34" s="79"/>
      <c r="WSZ34" s="79"/>
      <c r="WTA34" s="79"/>
      <c r="WTB34" s="79"/>
      <c r="WTC34" s="79"/>
      <c r="WTD34" s="79"/>
      <c r="WTE34" s="79"/>
      <c r="WTF34" s="79"/>
      <c r="WTG34" s="79"/>
      <c r="WTH34" s="79"/>
      <c r="WTI34" s="79"/>
      <c r="WTJ34" s="79"/>
      <c r="WTK34" s="79"/>
      <c r="WTL34" s="79"/>
      <c r="WTM34" s="79"/>
      <c r="WTN34" s="79"/>
      <c r="WTO34" s="79"/>
      <c r="WTP34" s="79"/>
      <c r="WTQ34" s="79"/>
      <c r="WTR34" s="79"/>
      <c r="WTS34" s="79"/>
      <c r="WTT34" s="79"/>
      <c r="WTU34" s="79"/>
      <c r="WTV34" s="79"/>
      <c r="WTW34" s="79"/>
      <c r="WTX34" s="79"/>
      <c r="WTY34" s="79"/>
      <c r="WTZ34" s="79"/>
      <c r="WUA34" s="79"/>
      <c r="WUB34" s="79"/>
      <c r="WUC34" s="79"/>
      <c r="WUD34" s="79"/>
      <c r="WUE34" s="79"/>
      <c r="WUF34" s="79"/>
      <c r="WUG34" s="79"/>
      <c r="WUH34" s="79"/>
      <c r="WUI34" s="79"/>
      <c r="WUJ34" s="79"/>
      <c r="WUK34" s="79"/>
      <c r="WUL34" s="79"/>
      <c r="WUM34" s="79"/>
      <c r="WUN34" s="79"/>
      <c r="WUO34" s="79"/>
      <c r="WUP34" s="79"/>
      <c r="WUQ34" s="79"/>
      <c r="WUR34" s="79"/>
      <c r="WUS34" s="79"/>
      <c r="WUT34" s="79"/>
      <c r="WUU34" s="79"/>
      <c r="WUV34" s="79"/>
      <c r="WUW34" s="79"/>
      <c r="WUX34" s="79"/>
      <c r="WUY34" s="79"/>
      <c r="WUZ34" s="79"/>
      <c r="WVA34" s="79"/>
      <c r="WVB34" s="79"/>
      <c r="WVC34" s="79"/>
    </row>
    <row r="35" spans="1:16123" ht="15" customHeight="1" thickBot="1" x14ac:dyDescent="0.3">
      <c r="A35" s="135" t="s">
        <v>35</v>
      </c>
      <c r="B35" s="139">
        <f t="shared" si="1"/>
        <v>409</v>
      </c>
      <c r="C35" s="200">
        <v>111</v>
      </c>
      <c r="D35" s="200">
        <v>40</v>
      </c>
      <c r="E35" s="200">
        <v>12</v>
      </c>
      <c r="F35" s="200">
        <v>0</v>
      </c>
      <c r="G35" s="200">
        <v>0</v>
      </c>
      <c r="H35" s="200">
        <v>15</v>
      </c>
      <c r="I35" s="200">
        <v>0</v>
      </c>
      <c r="J35" s="200">
        <v>0</v>
      </c>
      <c r="K35" s="200">
        <v>13</v>
      </c>
      <c r="L35" s="200">
        <v>7</v>
      </c>
      <c r="M35" s="200">
        <v>29</v>
      </c>
      <c r="N35" s="200">
        <v>81</v>
      </c>
      <c r="O35" s="200">
        <v>83</v>
      </c>
      <c r="P35" s="200">
        <v>6</v>
      </c>
      <c r="Q35" s="200">
        <v>0</v>
      </c>
      <c r="R35" s="200">
        <v>12</v>
      </c>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c r="GD35" s="79"/>
      <c r="GE35" s="79"/>
      <c r="GF35" s="79"/>
      <c r="GG35" s="79"/>
      <c r="GH35" s="79"/>
      <c r="GI35" s="79"/>
      <c r="GJ35" s="79"/>
      <c r="GK35" s="79"/>
      <c r="GL35" s="79"/>
      <c r="GM35" s="79"/>
      <c r="GN35" s="79"/>
      <c r="GO35" s="79"/>
      <c r="GP35" s="79"/>
      <c r="GQ35" s="79"/>
      <c r="GR35" s="79"/>
      <c r="GS35" s="79"/>
      <c r="GT35" s="79"/>
      <c r="GU35" s="79"/>
      <c r="GV35" s="79"/>
      <c r="GW35" s="79"/>
      <c r="GX35" s="79"/>
      <c r="GY35" s="79"/>
      <c r="GZ35" s="79"/>
      <c r="HA35" s="79"/>
      <c r="HB35" s="79"/>
      <c r="HC35" s="79"/>
      <c r="HD35" s="79"/>
      <c r="HE35" s="79"/>
      <c r="HF35" s="79"/>
      <c r="HG35" s="79"/>
      <c r="HH35" s="79"/>
      <c r="HI35" s="79"/>
      <c r="HJ35" s="79"/>
      <c r="HK35" s="79"/>
      <c r="HL35" s="79"/>
      <c r="HM35" s="79"/>
      <c r="HN35" s="79"/>
      <c r="HO35" s="79"/>
      <c r="HP35" s="79"/>
      <c r="HQ35" s="79"/>
      <c r="HR35" s="79"/>
      <c r="HS35" s="79"/>
      <c r="HT35" s="79"/>
      <c r="HU35" s="79"/>
      <c r="HV35" s="79"/>
      <c r="HW35" s="79"/>
      <c r="HX35" s="79"/>
      <c r="HY35" s="79"/>
      <c r="HZ35" s="79"/>
      <c r="IA35" s="79"/>
      <c r="IB35" s="79"/>
      <c r="IC35" s="79"/>
      <c r="ID35" s="79"/>
      <c r="IE35" s="79"/>
      <c r="IF35" s="79"/>
      <c r="IG35" s="79"/>
      <c r="IH35" s="79"/>
      <c r="II35" s="79"/>
      <c r="IJ35" s="79"/>
      <c r="IK35" s="79"/>
      <c r="IL35" s="79"/>
      <c r="IM35" s="79"/>
      <c r="IN35" s="79"/>
      <c r="IO35" s="79"/>
      <c r="IP35" s="79"/>
      <c r="IQ35" s="79"/>
      <c r="IR35" s="79"/>
      <c r="IS35" s="79"/>
      <c r="IT35" s="79"/>
      <c r="IU35" s="79"/>
      <c r="IV35" s="79"/>
      <c r="IW35" s="79"/>
      <c r="IX35" s="79"/>
      <c r="IY35" s="79"/>
      <c r="IZ35" s="79"/>
      <c r="JA35" s="79"/>
      <c r="JB35" s="79"/>
      <c r="JC35" s="79"/>
      <c r="JD35" s="79"/>
      <c r="JE35" s="79"/>
      <c r="JF35" s="79"/>
      <c r="JG35" s="79"/>
      <c r="JH35" s="79"/>
      <c r="JI35" s="79"/>
      <c r="JJ35" s="79"/>
      <c r="JK35" s="79"/>
      <c r="JL35" s="79"/>
      <c r="JM35" s="79"/>
      <c r="JN35" s="79"/>
      <c r="JO35" s="79"/>
      <c r="JP35" s="79"/>
      <c r="JQ35" s="79"/>
      <c r="JR35" s="79"/>
      <c r="JS35" s="79"/>
      <c r="JT35" s="79"/>
      <c r="JU35" s="79"/>
      <c r="JV35" s="79"/>
      <c r="JW35" s="79"/>
      <c r="JX35" s="79"/>
      <c r="JY35" s="79"/>
      <c r="JZ35" s="79"/>
      <c r="KA35" s="79"/>
      <c r="KB35" s="79"/>
      <c r="KC35" s="79"/>
      <c r="KD35" s="79"/>
      <c r="KE35" s="79"/>
      <c r="KF35" s="79"/>
      <c r="KG35" s="79"/>
      <c r="KH35" s="79"/>
      <c r="KI35" s="79"/>
      <c r="KJ35" s="79"/>
      <c r="KK35" s="79"/>
      <c r="KL35" s="79"/>
      <c r="KM35" s="79"/>
      <c r="KN35" s="79"/>
      <c r="KO35" s="79"/>
      <c r="KP35" s="79"/>
      <c r="KQ35" s="79"/>
      <c r="KR35" s="79"/>
      <c r="KS35" s="79"/>
      <c r="KT35" s="79"/>
      <c r="KU35" s="79"/>
      <c r="KV35" s="79"/>
      <c r="KW35" s="79"/>
      <c r="KX35" s="79"/>
      <c r="KY35" s="79"/>
      <c r="KZ35" s="79"/>
      <c r="LA35" s="79"/>
      <c r="LB35" s="79"/>
      <c r="LC35" s="79"/>
      <c r="LD35" s="79"/>
      <c r="LE35" s="79"/>
      <c r="LF35" s="79"/>
      <c r="LG35" s="79"/>
      <c r="LH35" s="79"/>
      <c r="LI35" s="79"/>
      <c r="LJ35" s="79"/>
      <c r="LK35" s="79"/>
      <c r="LL35" s="79"/>
      <c r="LM35" s="79"/>
      <c r="LN35" s="79"/>
      <c r="LO35" s="79"/>
      <c r="LP35" s="79"/>
      <c r="LQ35" s="79"/>
      <c r="LR35" s="79"/>
      <c r="LS35" s="79"/>
      <c r="LT35" s="79"/>
      <c r="LU35" s="79"/>
      <c r="LV35" s="79"/>
      <c r="LW35" s="79"/>
      <c r="LX35" s="79"/>
      <c r="LY35" s="79"/>
      <c r="LZ35" s="79"/>
      <c r="MA35" s="79"/>
      <c r="MB35" s="79"/>
      <c r="MC35" s="79"/>
      <c r="MD35" s="79"/>
      <c r="ME35" s="79"/>
      <c r="MF35" s="79"/>
      <c r="MG35" s="79"/>
      <c r="MH35" s="79"/>
      <c r="MI35" s="79"/>
      <c r="MJ35" s="79"/>
      <c r="MK35" s="79"/>
      <c r="ML35" s="79"/>
      <c r="MM35" s="79"/>
      <c r="MN35" s="79"/>
      <c r="MO35" s="79"/>
      <c r="MP35" s="79"/>
      <c r="MQ35" s="79"/>
      <c r="MR35" s="79"/>
      <c r="MS35" s="79"/>
      <c r="MT35" s="79"/>
      <c r="MU35" s="79"/>
      <c r="MV35" s="79"/>
      <c r="MW35" s="79"/>
      <c r="MX35" s="79"/>
      <c r="MY35" s="79"/>
      <c r="MZ35" s="79"/>
      <c r="NA35" s="79"/>
      <c r="NB35" s="79"/>
      <c r="NC35" s="79"/>
      <c r="ND35" s="79"/>
      <c r="NE35" s="79"/>
      <c r="NF35" s="79"/>
      <c r="NG35" s="79"/>
      <c r="NH35" s="79"/>
      <c r="NI35" s="79"/>
      <c r="NJ35" s="79"/>
      <c r="NK35" s="79"/>
      <c r="NL35" s="79"/>
      <c r="NM35" s="79"/>
      <c r="NN35" s="79"/>
      <c r="NO35" s="79"/>
      <c r="NP35" s="79"/>
      <c r="NQ35" s="79"/>
      <c r="NR35" s="79"/>
      <c r="NS35" s="79"/>
      <c r="NT35" s="79"/>
      <c r="NU35" s="79"/>
      <c r="NV35" s="79"/>
      <c r="NW35" s="79"/>
      <c r="NX35" s="79"/>
      <c r="NY35" s="79"/>
      <c r="NZ35" s="79"/>
      <c r="OA35" s="79"/>
      <c r="OB35" s="79"/>
      <c r="OC35" s="79"/>
      <c r="OD35" s="79"/>
      <c r="OE35" s="79"/>
      <c r="OF35" s="79"/>
      <c r="OG35" s="79"/>
      <c r="OH35" s="79"/>
      <c r="OI35" s="79"/>
      <c r="OJ35" s="79"/>
      <c r="OK35" s="79"/>
      <c r="OL35" s="79"/>
      <c r="OM35" s="79"/>
      <c r="ON35" s="79"/>
      <c r="OO35" s="79"/>
      <c r="OP35" s="79"/>
      <c r="OQ35" s="79"/>
      <c r="OR35" s="79"/>
      <c r="OS35" s="79"/>
      <c r="OT35" s="79"/>
      <c r="OU35" s="79"/>
      <c r="OV35" s="79"/>
      <c r="OW35" s="79"/>
      <c r="OX35" s="79"/>
      <c r="OY35" s="79"/>
      <c r="OZ35" s="79"/>
      <c r="PA35" s="79"/>
      <c r="PB35" s="79"/>
      <c r="PC35" s="79"/>
      <c r="PD35" s="79"/>
      <c r="PE35" s="79"/>
      <c r="PF35" s="79"/>
      <c r="PG35" s="79"/>
      <c r="PH35" s="79"/>
      <c r="PI35" s="79"/>
      <c r="PJ35" s="79"/>
      <c r="PK35" s="79"/>
      <c r="PL35" s="79"/>
      <c r="PM35" s="79"/>
      <c r="PN35" s="79"/>
      <c r="PO35" s="79"/>
      <c r="PP35" s="79"/>
      <c r="PQ35" s="79"/>
      <c r="PR35" s="79"/>
      <c r="PS35" s="79"/>
      <c r="PT35" s="79"/>
      <c r="PU35" s="79"/>
      <c r="PV35" s="79"/>
      <c r="PW35" s="79"/>
      <c r="PX35" s="79"/>
      <c r="PY35" s="79"/>
      <c r="PZ35" s="79"/>
      <c r="QA35" s="79"/>
      <c r="QB35" s="79"/>
      <c r="QC35" s="79"/>
      <c r="QD35" s="79"/>
      <c r="QE35" s="79"/>
      <c r="QF35" s="79"/>
      <c r="QG35" s="79"/>
      <c r="QH35" s="79"/>
      <c r="QI35" s="79"/>
      <c r="QJ35" s="79"/>
      <c r="QK35" s="79"/>
      <c r="QL35" s="79"/>
      <c r="QM35" s="79"/>
      <c r="QN35" s="79"/>
      <c r="QO35" s="79"/>
      <c r="QP35" s="79"/>
      <c r="QQ35" s="79"/>
      <c r="QR35" s="79"/>
      <c r="QS35" s="79"/>
      <c r="QT35" s="79"/>
      <c r="QU35" s="79"/>
      <c r="QV35" s="79"/>
      <c r="QW35" s="79"/>
      <c r="QX35" s="79"/>
      <c r="QY35" s="79"/>
      <c r="QZ35" s="79"/>
      <c r="RA35" s="79"/>
      <c r="RB35" s="79"/>
      <c r="RC35" s="79"/>
      <c r="RD35" s="79"/>
      <c r="RE35" s="79"/>
      <c r="RF35" s="79"/>
      <c r="RG35" s="79"/>
      <c r="RH35" s="79"/>
      <c r="RI35" s="79"/>
      <c r="RJ35" s="79"/>
      <c r="RK35" s="79"/>
      <c r="RL35" s="79"/>
      <c r="RM35" s="79"/>
      <c r="RN35" s="79"/>
      <c r="RO35" s="79"/>
      <c r="RP35" s="79"/>
      <c r="RQ35" s="79"/>
      <c r="RR35" s="79"/>
      <c r="RS35" s="79"/>
      <c r="RT35" s="79"/>
      <c r="RU35" s="79"/>
      <c r="RV35" s="79"/>
      <c r="RW35" s="79"/>
      <c r="RX35" s="79"/>
      <c r="RY35" s="79"/>
      <c r="RZ35" s="79"/>
      <c r="SA35" s="79"/>
      <c r="SB35" s="79"/>
      <c r="SC35" s="79"/>
      <c r="SD35" s="79"/>
      <c r="SE35" s="79"/>
      <c r="SF35" s="79"/>
      <c r="SG35" s="79"/>
      <c r="SH35" s="79"/>
      <c r="SI35" s="79"/>
      <c r="SJ35" s="79"/>
      <c r="SK35" s="79"/>
      <c r="SL35" s="79"/>
      <c r="SM35" s="79"/>
      <c r="SN35" s="79"/>
      <c r="SO35" s="79"/>
      <c r="SP35" s="79"/>
      <c r="SQ35" s="79"/>
      <c r="SR35" s="79"/>
      <c r="SS35" s="79"/>
      <c r="ST35" s="79"/>
      <c r="SU35" s="79"/>
      <c r="SV35" s="79"/>
      <c r="SW35" s="79"/>
      <c r="SX35" s="79"/>
      <c r="SY35" s="79"/>
      <c r="SZ35" s="79"/>
      <c r="TA35" s="79"/>
      <c r="TB35" s="79"/>
      <c r="TC35" s="79"/>
      <c r="TD35" s="79"/>
      <c r="TE35" s="79"/>
      <c r="TF35" s="79"/>
      <c r="TG35" s="79"/>
      <c r="TH35" s="79"/>
      <c r="TI35" s="79"/>
      <c r="TJ35" s="79"/>
      <c r="TK35" s="79"/>
      <c r="TL35" s="79"/>
      <c r="TM35" s="79"/>
      <c r="TN35" s="79"/>
      <c r="TO35" s="79"/>
      <c r="TP35" s="79"/>
      <c r="TQ35" s="79"/>
      <c r="TR35" s="79"/>
      <c r="TS35" s="79"/>
      <c r="TT35" s="79"/>
      <c r="TU35" s="79"/>
      <c r="TV35" s="79"/>
      <c r="TW35" s="79"/>
      <c r="TX35" s="79"/>
      <c r="TY35" s="79"/>
      <c r="TZ35" s="79"/>
      <c r="UA35" s="79"/>
      <c r="UB35" s="79"/>
      <c r="UC35" s="79"/>
      <c r="UD35" s="79"/>
      <c r="UE35" s="79"/>
      <c r="UF35" s="79"/>
      <c r="UG35" s="79"/>
      <c r="UH35" s="79"/>
      <c r="UI35" s="79"/>
      <c r="UJ35" s="79"/>
      <c r="UK35" s="79"/>
      <c r="UL35" s="79"/>
      <c r="UM35" s="79"/>
      <c r="UN35" s="79"/>
      <c r="UO35" s="79"/>
      <c r="UP35" s="79"/>
      <c r="UQ35" s="79"/>
      <c r="UR35" s="79"/>
      <c r="US35" s="79"/>
      <c r="UT35" s="79"/>
      <c r="UU35" s="79"/>
      <c r="UV35" s="79"/>
      <c r="UW35" s="79"/>
      <c r="UX35" s="79"/>
      <c r="UY35" s="79"/>
      <c r="UZ35" s="79"/>
      <c r="VA35" s="79"/>
      <c r="VB35" s="79"/>
      <c r="VC35" s="79"/>
      <c r="VD35" s="79"/>
      <c r="VE35" s="79"/>
      <c r="VF35" s="79"/>
      <c r="VG35" s="79"/>
      <c r="VH35" s="79"/>
      <c r="VI35" s="79"/>
      <c r="VJ35" s="79"/>
      <c r="VK35" s="79"/>
      <c r="VL35" s="79"/>
      <c r="VM35" s="79"/>
      <c r="VN35" s="79"/>
      <c r="VO35" s="79"/>
      <c r="VP35" s="79"/>
      <c r="VQ35" s="79"/>
      <c r="VR35" s="79"/>
      <c r="VS35" s="79"/>
      <c r="VT35" s="79"/>
      <c r="VU35" s="79"/>
      <c r="VV35" s="79"/>
      <c r="VW35" s="79"/>
      <c r="VX35" s="79"/>
      <c r="VY35" s="79"/>
      <c r="VZ35" s="79"/>
      <c r="WA35" s="79"/>
      <c r="WB35" s="79"/>
      <c r="WC35" s="79"/>
      <c r="WD35" s="79"/>
      <c r="WE35" s="79"/>
      <c r="WF35" s="79"/>
      <c r="WG35" s="79"/>
      <c r="WH35" s="79"/>
      <c r="WI35" s="79"/>
      <c r="WJ35" s="79"/>
      <c r="WK35" s="79"/>
      <c r="WL35" s="79"/>
      <c r="WM35" s="79"/>
      <c r="WN35" s="79"/>
      <c r="WO35" s="79"/>
      <c r="WP35" s="79"/>
      <c r="WQ35" s="79"/>
      <c r="WR35" s="79"/>
      <c r="WS35" s="79"/>
      <c r="WT35" s="79"/>
      <c r="WU35" s="79"/>
      <c r="WV35" s="79"/>
      <c r="WW35" s="79"/>
      <c r="WX35" s="79"/>
      <c r="WY35" s="79"/>
      <c r="WZ35" s="79"/>
      <c r="XA35" s="79"/>
      <c r="XB35" s="79"/>
      <c r="XC35" s="79"/>
      <c r="XD35" s="79"/>
      <c r="XE35" s="79"/>
      <c r="XF35" s="79"/>
      <c r="XG35" s="79"/>
      <c r="XH35" s="79"/>
      <c r="XI35" s="79"/>
      <c r="XJ35" s="79"/>
      <c r="XK35" s="79"/>
      <c r="XL35" s="79"/>
      <c r="XM35" s="79"/>
      <c r="XN35" s="79"/>
      <c r="XO35" s="79"/>
      <c r="XP35" s="79"/>
      <c r="XQ35" s="79"/>
      <c r="XR35" s="79"/>
      <c r="XS35" s="79"/>
      <c r="XT35" s="79"/>
      <c r="XU35" s="79"/>
      <c r="XV35" s="79"/>
      <c r="XW35" s="79"/>
      <c r="XX35" s="79"/>
      <c r="XY35" s="79"/>
      <c r="XZ35" s="79"/>
      <c r="YA35" s="79"/>
      <c r="YB35" s="79"/>
      <c r="YC35" s="79"/>
      <c r="YD35" s="79"/>
      <c r="YE35" s="79"/>
      <c r="YF35" s="79"/>
      <c r="YG35" s="79"/>
      <c r="YH35" s="79"/>
      <c r="YI35" s="79"/>
      <c r="YJ35" s="79"/>
      <c r="YK35" s="79"/>
      <c r="YL35" s="79"/>
      <c r="YM35" s="79"/>
      <c r="YN35" s="79"/>
      <c r="YO35" s="79"/>
      <c r="YP35" s="79"/>
      <c r="YQ35" s="79"/>
      <c r="YR35" s="79"/>
      <c r="YS35" s="79"/>
      <c r="YT35" s="79"/>
      <c r="YU35" s="79"/>
      <c r="YV35" s="79"/>
      <c r="YW35" s="79"/>
      <c r="YX35" s="79"/>
      <c r="YY35" s="79"/>
      <c r="YZ35" s="79"/>
      <c r="ZA35" s="79"/>
      <c r="ZB35" s="79"/>
      <c r="ZC35" s="79"/>
      <c r="ZD35" s="79"/>
      <c r="ZE35" s="79"/>
      <c r="ZF35" s="79"/>
      <c r="ZG35" s="79"/>
      <c r="ZH35" s="79"/>
      <c r="ZI35" s="79"/>
      <c r="ZJ35" s="79"/>
      <c r="ZK35" s="79"/>
      <c r="ZL35" s="79"/>
      <c r="ZM35" s="79"/>
      <c r="ZN35" s="79"/>
      <c r="ZO35" s="79"/>
      <c r="ZP35" s="79"/>
      <c r="ZQ35" s="79"/>
      <c r="ZR35" s="79"/>
      <c r="ZS35" s="79"/>
      <c r="ZT35" s="79"/>
      <c r="ZU35" s="79"/>
      <c r="ZV35" s="79"/>
      <c r="ZW35" s="79"/>
      <c r="ZX35" s="79"/>
      <c r="ZY35" s="79"/>
      <c r="ZZ35" s="79"/>
      <c r="AAA35" s="79"/>
      <c r="AAB35" s="79"/>
      <c r="AAC35" s="79"/>
      <c r="AAD35" s="79"/>
      <c r="AAE35" s="79"/>
      <c r="AAF35" s="79"/>
      <c r="AAG35" s="79"/>
      <c r="AAH35" s="79"/>
      <c r="AAI35" s="79"/>
      <c r="AAJ35" s="79"/>
      <c r="AAK35" s="79"/>
      <c r="AAL35" s="79"/>
      <c r="AAM35" s="79"/>
      <c r="AAN35" s="79"/>
      <c r="AAO35" s="79"/>
      <c r="AAP35" s="79"/>
      <c r="AAQ35" s="79"/>
      <c r="AAR35" s="79"/>
      <c r="AAS35" s="79"/>
      <c r="AAT35" s="79"/>
      <c r="AAU35" s="79"/>
      <c r="AAV35" s="79"/>
      <c r="AAW35" s="79"/>
      <c r="AAX35" s="79"/>
      <c r="AAY35" s="79"/>
      <c r="AAZ35" s="79"/>
      <c r="ABA35" s="79"/>
      <c r="ABB35" s="79"/>
      <c r="ABC35" s="79"/>
      <c r="ABD35" s="79"/>
      <c r="ABE35" s="79"/>
      <c r="ABF35" s="79"/>
      <c r="ABG35" s="79"/>
      <c r="ABH35" s="79"/>
      <c r="ABI35" s="79"/>
      <c r="ABJ35" s="79"/>
      <c r="ABK35" s="79"/>
      <c r="ABL35" s="79"/>
      <c r="ABM35" s="79"/>
      <c r="ABN35" s="79"/>
      <c r="ABO35" s="79"/>
      <c r="ABP35" s="79"/>
      <c r="ABQ35" s="79"/>
      <c r="ABR35" s="79"/>
      <c r="ABS35" s="79"/>
      <c r="ABT35" s="79"/>
      <c r="ABU35" s="79"/>
      <c r="ABV35" s="79"/>
      <c r="ABW35" s="79"/>
      <c r="ABX35" s="79"/>
      <c r="ABY35" s="79"/>
      <c r="ABZ35" s="79"/>
      <c r="ACA35" s="79"/>
      <c r="ACB35" s="79"/>
      <c r="ACC35" s="79"/>
      <c r="ACD35" s="79"/>
      <c r="ACE35" s="79"/>
      <c r="ACF35" s="79"/>
      <c r="ACG35" s="79"/>
      <c r="ACH35" s="79"/>
      <c r="ACI35" s="79"/>
      <c r="ACJ35" s="79"/>
      <c r="ACK35" s="79"/>
      <c r="ACL35" s="79"/>
      <c r="ACM35" s="79"/>
      <c r="ACN35" s="79"/>
      <c r="ACO35" s="79"/>
      <c r="ACP35" s="79"/>
      <c r="ACQ35" s="79"/>
      <c r="ACR35" s="79"/>
      <c r="ACS35" s="79"/>
      <c r="ACT35" s="79"/>
      <c r="ACU35" s="79"/>
      <c r="ACV35" s="79"/>
      <c r="ACW35" s="79"/>
      <c r="ACX35" s="79"/>
      <c r="ACY35" s="79"/>
      <c r="ACZ35" s="79"/>
      <c r="ADA35" s="79"/>
      <c r="ADB35" s="79"/>
      <c r="ADC35" s="79"/>
      <c r="ADD35" s="79"/>
      <c r="ADE35" s="79"/>
      <c r="ADF35" s="79"/>
      <c r="ADG35" s="79"/>
      <c r="ADH35" s="79"/>
      <c r="ADI35" s="79"/>
      <c r="ADJ35" s="79"/>
      <c r="ADK35" s="79"/>
      <c r="ADL35" s="79"/>
      <c r="ADM35" s="79"/>
      <c r="ADN35" s="79"/>
      <c r="ADO35" s="79"/>
      <c r="ADP35" s="79"/>
      <c r="ADQ35" s="79"/>
      <c r="ADR35" s="79"/>
      <c r="ADS35" s="79"/>
      <c r="ADT35" s="79"/>
      <c r="ADU35" s="79"/>
      <c r="ADV35" s="79"/>
      <c r="ADW35" s="79"/>
      <c r="ADX35" s="79"/>
      <c r="ADY35" s="79"/>
      <c r="ADZ35" s="79"/>
      <c r="AEA35" s="79"/>
      <c r="AEB35" s="79"/>
      <c r="AEC35" s="79"/>
      <c r="AED35" s="79"/>
      <c r="AEE35" s="79"/>
      <c r="AEF35" s="79"/>
      <c r="AEG35" s="79"/>
      <c r="AEH35" s="79"/>
      <c r="AEI35" s="79"/>
      <c r="AEJ35" s="79"/>
      <c r="AEK35" s="79"/>
      <c r="AEL35" s="79"/>
      <c r="AEM35" s="79"/>
      <c r="AEN35" s="79"/>
      <c r="AEO35" s="79"/>
      <c r="AEP35" s="79"/>
      <c r="AEQ35" s="79"/>
      <c r="AER35" s="79"/>
      <c r="AES35" s="79"/>
      <c r="AET35" s="79"/>
      <c r="AEU35" s="79"/>
      <c r="AEV35" s="79"/>
      <c r="AEW35" s="79"/>
      <c r="AEX35" s="79"/>
      <c r="AEY35" s="79"/>
      <c r="AEZ35" s="79"/>
      <c r="AFA35" s="79"/>
      <c r="AFB35" s="79"/>
      <c r="AFC35" s="79"/>
      <c r="AFD35" s="79"/>
      <c r="AFE35" s="79"/>
      <c r="AFF35" s="79"/>
      <c r="AFG35" s="79"/>
      <c r="AFH35" s="79"/>
      <c r="AFI35" s="79"/>
      <c r="AFJ35" s="79"/>
      <c r="AFK35" s="79"/>
      <c r="AFL35" s="79"/>
      <c r="AFM35" s="79"/>
      <c r="AFN35" s="79"/>
      <c r="AFO35" s="79"/>
      <c r="AFP35" s="79"/>
      <c r="AFQ35" s="79"/>
      <c r="AFR35" s="79"/>
      <c r="AFS35" s="79"/>
      <c r="AFT35" s="79"/>
      <c r="AFU35" s="79"/>
      <c r="AFV35" s="79"/>
      <c r="AFW35" s="79"/>
      <c r="AFX35" s="79"/>
      <c r="AFY35" s="79"/>
      <c r="AFZ35" s="79"/>
      <c r="AGA35" s="79"/>
      <c r="AGB35" s="79"/>
      <c r="AGC35" s="79"/>
      <c r="AGD35" s="79"/>
      <c r="AGE35" s="79"/>
      <c r="AGF35" s="79"/>
      <c r="AGG35" s="79"/>
      <c r="AGH35" s="79"/>
      <c r="AGI35" s="79"/>
      <c r="AGJ35" s="79"/>
      <c r="AGK35" s="79"/>
      <c r="AGL35" s="79"/>
      <c r="AGM35" s="79"/>
      <c r="AGN35" s="79"/>
      <c r="AGO35" s="79"/>
      <c r="AGP35" s="79"/>
      <c r="AGQ35" s="79"/>
      <c r="AGR35" s="79"/>
      <c r="AGS35" s="79"/>
      <c r="AGT35" s="79"/>
      <c r="AGU35" s="79"/>
      <c r="AGV35" s="79"/>
      <c r="AGW35" s="79"/>
      <c r="AGX35" s="79"/>
      <c r="AGY35" s="79"/>
      <c r="AGZ35" s="79"/>
      <c r="AHA35" s="79"/>
      <c r="AHB35" s="79"/>
      <c r="AHC35" s="79"/>
      <c r="AHD35" s="79"/>
      <c r="AHE35" s="79"/>
      <c r="AHF35" s="79"/>
      <c r="AHG35" s="79"/>
      <c r="AHH35" s="79"/>
      <c r="AHI35" s="79"/>
      <c r="AHJ35" s="79"/>
      <c r="AHK35" s="79"/>
      <c r="AHL35" s="79"/>
      <c r="AHM35" s="79"/>
      <c r="AHN35" s="79"/>
      <c r="AHO35" s="79"/>
      <c r="AHP35" s="79"/>
      <c r="AHQ35" s="79"/>
      <c r="AHR35" s="79"/>
      <c r="AHS35" s="79"/>
      <c r="AHT35" s="79"/>
      <c r="AHU35" s="79"/>
      <c r="AHV35" s="79"/>
      <c r="AHW35" s="79"/>
      <c r="AHX35" s="79"/>
      <c r="AHY35" s="79"/>
      <c r="AHZ35" s="79"/>
      <c r="AIA35" s="79"/>
      <c r="AIB35" s="79"/>
      <c r="AIC35" s="79"/>
      <c r="AID35" s="79"/>
      <c r="AIE35" s="79"/>
      <c r="AIF35" s="79"/>
      <c r="AIG35" s="79"/>
      <c r="AIH35" s="79"/>
      <c r="AII35" s="79"/>
      <c r="AIJ35" s="79"/>
      <c r="AIK35" s="79"/>
      <c r="AIL35" s="79"/>
      <c r="AIM35" s="79"/>
      <c r="AIN35" s="79"/>
      <c r="AIO35" s="79"/>
      <c r="AIP35" s="79"/>
      <c r="AIQ35" s="79"/>
      <c r="AIR35" s="79"/>
      <c r="AIS35" s="79"/>
      <c r="AIT35" s="79"/>
      <c r="AIU35" s="79"/>
      <c r="AIV35" s="79"/>
      <c r="AIW35" s="79"/>
      <c r="AIX35" s="79"/>
      <c r="AIY35" s="79"/>
      <c r="AIZ35" s="79"/>
      <c r="AJA35" s="79"/>
      <c r="AJB35" s="79"/>
      <c r="AJC35" s="79"/>
      <c r="AJD35" s="79"/>
      <c r="AJE35" s="79"/>
      <c r="AJF35" s="79"/>
      <c r="AJG35" s="79"/>
      <c r="AJH35" s="79"/>
      <c r="AJI35" s="79"/>
      <c r="AJJ35" s="79"/>
      <c r="AJK35" s="79"/>
      <c r="AJL35" s="79"/>
      <c r="AJM35" s="79"/>
      <c r="AJN35" s="79"/>
      <c r="AJO35" s="79"/>
      <c r="AJP35" s="79"/>
      <c r="AJQ35" s="79"/>
      <c r="AJR35" s="79"/>
      <c r="AJS35" s="79"/>
      <c r="AJT35" s="79"/>
      <c r="AJU35" s="79"/>
      <c r="AJV35" s="79"/>
      <c r="AJW35" s="79"/>
      <c r="AJX35" s="79"/>
      <c r="AJY35" s="79"/>
      <c r="AJZ35" s="79"/>
      <c r="AKA35" s="79"/>
      <c r="AKB35" s="79"/>
      <c r="AKC35" s="79"/>
      <c r="AKD35" s="79"/>
      <c r="AKE35" s="79"/>
      <c r="AKF35" s="79"/>
      <c r="AKG35" s="79"/>
      <c r="AKH35" s="79"/>
      <c r="AKI35" s="79"/>
      <c r="AKJ35" s="79"/>
      <c r="AKK35" s="79"/>
      <c r="AKL35" s="79"/>
      <c r="AKM35" s="79"/>
      <c r="AKN35" s="79"/>
      <c r="AKO35" s="79"/>
      <c r="AKP35" s="79"/>
      <c r="AKQ35" s="79"/>
      <c r="AKR35" s="79"/>
      <c r="AKS35" s="79"/>
      <c r="AKT35" s="79"/>
      <c r="AKU35" s="79"/>
      <c r="AKV35" s="79"/>
      <c r="AKW35" s="79"/>
      <c r="AKX35" s="79"/>
      <c r="AKY35" s="79"/>
      <c r="AKZ35" s="79"/>
      <c r="ALA35" s="79"/>
      <c r="ALB35" s="79"/>
      <c r="ALC35" s="79"/>
      <c r="ALD35" s="79"/>
      <c r="ALE35" s="79"/>
      <c r="ALF35" s="79"/>
      <c r="ALG35" s="79"/>
      <c r="ALH35" s="79"/>
      <c r="ALI35" s="79"/>
      <c r="ALJ35" s="79"/>
      <c r="ALK35" s="79"/>
      <c r="ALL35" s="79"/>
      <c r="ALM35" s="79"/>
      <c r="ALN35" s="79"/>
      <c r="ALO35" s="79"/>
      <c r="ALP35" s="79"/>
      <c r="ALQ35" s="79"/>
      <c r="ALR35" s="79"/>
      <c r="ALS35" s="79"/>
      <c r="ALT35" s="79"/>
      <c r="ALU35" s="79"/>
      <c r="ALV35" s="79"/>
      <c r="ALW35" s="79"/>
      <c r="ALX35" s="79"/>
      <c r="ALY35" s="79"/>
      <c r="ALZ35" s="79"/>
      <c r="AMA35" s="79"/>
      <c r="AMB35" s="79"/>
      <c r="AMC35" s="79"/>
      <c r="AMD35" s="79"/>
      <c r="AME35" s="79"/>
      <c r="AMF35" s="79"/>
      <c r="AMG35" s="79"/>
      <c r="AMH35" s="79"/>
      <c r="AMI35" s="79"/>
      <c r="AMJ35" s="79"/>
      <c r="AMK35" s="79"/>
      <c r="AML35" s="79"/>
      <c r="AMM35" s="79"/>
      <c r="AMN35" s="79"/>
      <c r="AMO35" s="79"/>
      <c r="AMP35" s="79"/>
      <c r="AMQ35" s="79"/>
      <c r="AMR35" s="79"/>
      <c r="AMS35" s="79"/>
      <c r="AMT35" s="79"/>
      <c r="AMU35" s="79"/>
      <c r="AMV35" s="79"/>
      <c r="AMW35" s="79"/>
      <c r="AMX35" s="79"/>
      <c r="AMY35" s="79"/>
      <c r="AMZ35" s="79"/>
      <c r="ANA35" s="79"/>
      <c r="ANB35" s="79"/>
      <c r="ANC35" s="79"/>
      <c r="AND35" s="79"/>
      <c r="ANE35" s="79"/>
      <c r="ANF35" s="79"/>
      <c r="ANG35" s="79"/>
      <c r="ANH35" s="79"/>
      <c r="ANI35" s="79"/>
      <c r="ANJ35" s="79"/>
      <c r="ANK35" s="79"/>
      <c r="ANL35" s="79"/>
      <c r="ANM35" s="79"/>
      <c r="ANN35" s="79"/>
      <c r="ANO35" s="79"/>
      <c r="ANP35" s="79"/>
      <c r="ANQ35" s="79"/>
      <c r="ANR35" s="79"/>
      <c r="ANS35" s="79"/>
      <c r="ANT35" s="79"/>
      <c r="ANU35" s="79"/>
      <c r="ANV35" s="79"/>
      <c r="ANW35" s="79"/>
      <c r="ANX35" s="79"/>
      <c r="ANY35" s="79"/>
      <c r="ANZ35" s="79"/>
      <c r="AOA35" s="79"/>
      <c r="AOB35" s="79"/>
      <c r="AOC35" s="79"/>
      <c r="AOD35" s="79"/>
      <c r="AOE35" s="79"/>
      <c r="AOF35" s="79"/>
      <c r="AOG35" s="79"/>
      <c r="AOH35" s="79"/>
      <c r="AOI35" s="79"/>
      <c r="AOJ35" s="79"/>
      <c r="AOK35" s="79"/>
      <c r="AOL35" s="79"/>
      <c r="AOM35" s="79"/>
      <c r="AON35" s="79"/>
      <c r="AOO35" s="79"/>
      <c r="AOP35" s="79"/>
      <c r="AOQ35" s="79"/>
      <c r="AOR35" s="79"/>
      <c r="AOS35" s="79"/>
      <c r="AOT35" s="79"/>
      <c r="AOU35" s="79"/>
      <c r="AOV35" s="79"/>
      <c r="AOW35" s="79"/>
      <c r="AOX35" s="79"/>
      <c r="AOY35" s="79"/>
      <c r="AOZ35" s="79"/>
      <c r="APA35" s="79"/>
      <c r="APB35" s="79"/>
      <c r="APC35" s="79"/>
      <c r="APD35" s="79"/>
      <c r="APE35" s="79"/>
      <c r="APF35" s="79"/>
      <c r="APG35" s="79"/>
      <c r="APH35" s="79"/>
      <c r="API35" s="79"/>
      <c r="APJ35" s="79"/>
      <c r="APK35" s="79"/>
      <c r="APL35" s="79"/>
      <c r="APM35" s="79"/>
      <c r="APN35" s="79"/>
      <c r="APO35" s="79"/>
      <c r="APP35" s="79"/>
      <c r="APQ35" s="79"/>
      <c r="APR35" s="79"/>
      <c r="APS35" s="79"/>
      <c r="APT35" s="79"/>
      <c r="APU35" s="79"/>
      <c r="APV35" s="79"/>
      <c r="APW35" s="79"/>
      <c r="APX35" s="79"/>
      <c r="APY35" s="79"/>
      <c r="APZ35" s="79"/>
      <c r="AQA35" s="79"/>
      <c r="AQB35" s="79"/>
      <c r="AQC35" s="79"/>
      <c r="AQD35" s="79"/>
      <c r="AQE35" s="79"/>
      <c r="AQF35" s="79"/>
      <c r="AQG35" s="79"/>
      <c r="AQH35" s="79"/>
      <c r="AQI35" s="79"/>
      <c r="AQJ35" s="79"/>
      <c r="AQK35" s="79"/>
      <c r="AQL35" s="79"/>
      <c r="AQM35" s="79"/>
      <c r="AQN35" s="79"/>
      <c r="AQO35" s="79"/>
      <c r="AQP35" s="79"/>
      <c r="AQQ35" s="79"/>
      <c r="AQR35" s="79"/>
      <c r="AQS35" s="79"/>
      <c r="AQT35" s="79"/>
      <c r="AQU35" s="79"/>
      <c r="AQV35" s="79"/>
      <c r="AQW35" s="79"/>
      <c r="AQX35" s="79"/>
      <c r="AQY35" s="79"/>
      <c r="AQZ35" s="79"/>
      <c r="ARA35" s="79"/>
      <c r="ARB35" s="79"/>
      <c r="ARC35" s="79"/>
      <c r="ARD35" s="79"/>
      <c r="ARE35" s="79"/>
      <c r="ARF35" s="79"/>
      <c r="ARG35" s="79"/>
      <c r="ARH35" s="79"/>
      <c r="ARI35" s="79"/>
      <c r="ARJ35" s="79"/>
      <c r="ARK35" s="79"/>
      <c r="ARL35" s="79"/>
      <c r="ARM35" s="79"/>
      <c r="ARN35" s="79"/>
      <c r="ARO35" s="79"/>
      <c r="ARP35" s="79"/>
      <c r="ARQ35" s="79"/>
      <c r="ARR35" s="79"/>
      <c r="ARS35" s="79"/>
      <c r="ART35" s="79"/>
      <c r="ARU35" s="79"/>
      <c r="ARV35" s="79"/>
      <c r="ARW35" s="79"/>
      <c r="ARX35" s="79"/>
      <c r="ARY35" s="79"/>
      <c r="ARZ35" s="79"/>
      <c r="ASA35" s="79"/>
      <c r="ASB35" s="79"/>
      <c r="ASC35" s="79"/>
      <c r="ASD35" s="79"/>
      <c r="ASE35" s="79"/>
      <c r="ASF35" s="79"/>
      <c r="ASG35" s="79"/>
      <c r="ASH35" s="79"/>
      <c r="ASI35" s="79"/>
      <c r="ASJ35" s="79"/>
      <c r="ASK35" s="79"/>
      <c r="ASL35" s="79"/>
      <c r="ASM35" s="79"/>
      <c r="ASN35" s="79"/>
      <c r="ASO35" s="79"/>
      <c r="ASP35" s="79"/>
      <c r="ASQ35" s="79"/>
      <c r="ASR35" s="79"/>
      <c r="ASS35" s="79"/>
      <c r="AST35" s="79"/>
      <c r="ASU35" s="79"/>
      <c r="ASV35" s="79"/>
      <c r="ASW35" s="79"/>
      <c r="ASX35" s="79"/>
      <c r="ASY35" s="79"/>
      <c r="ASZ35" s="79"/>
      <c r="ATA35" s="79"/>
      <c r="ATB35" s="79"/>
      <c r="ATC35" s="79"/>
      <c r="ATD35" s="79"/>
      <c r="ATE35" s="79"/>
      <c r="ATF35" s="79"/>
      <c r="ATG35" s="79"/>
      <c r="ATH35" s="79"/>
      <c r="ATI35" s="79"/>
      <c r="ATJ35" s="79"/>
      <c r="ATK35" s="79"/>
      <c r="ATL35" s="79"/>
      <c r="ATM35" s="79"/>
      <c r="ATN35" s="79"/>
      <c r="ATO35" s="79"/>
      <c r="ATP35" s="79"/>
      <c r="ATQ35" s="79"/>
      <c r="ATR35" s="79"/>
      <c r="ATS35" s="79"/>
      <c r="ATT35" s="79"/>
      <c r="ATU35" s="79"/>
      <c r="ATV35" s="79"/>
      <c r="ATW35" s="79"/>
      <c r="ATX35" s="79"/>
      <c r="ATY35" s="79"/>
      <c r="ATZ35" s="79"/>
      <c r="AUA35" s="79"/>
      <c r="AUB35" s="79"/>
      <c r="AUC35" s="79"/>
      <c r="AUD35" s="79"/>
      <c r="AUE35" s="79"/>
      <c r="AUF35" s="79"/>
      <c r="AUG35" s="79"/>
      <c r="AUH35" s="79"/>
      <c r="AUI35" s="79"/>
      <c r="AUJ35" s="79"/>
      <c r="AUK35" s="79"/>
      <c r="AUL35" s="79"/>
      <c r="AUM35" s="79"/>
      <c r="AUN35" s="79"/>
      <c r="AUO35" s="79"/>
      <c r="AUP35" s="79"/>
      <c r="AUQ35" s="79"/>
      <c r="AUR35" s="79"/>
      <c r="AUS35" s="79"/>
      <c r="AUT35" s="79"/>
      <c r="AUU35" s="79"/>
      <c r="AUV35" s="79"/>
      <c r="AUW35" s="79"/>
      <c r="AUX35" s="79"/>
      <c r="AUY35" s="79"/>
      <c r="AUZ35" s="79"/>
      <c r="AVA35" s="79"/>
      <c r="AVB35" s="79"/>
      <c r="AVC35" s="79"/>
      <c r="AVD35" s="79"/>
      <c r="AVE35" s="79"/>
      <c r="AVF35" s="79"/>
      <c r="AVG35" s="79"/>
      <c r="AVH35" s="79"/>
      <c r="AVI35" s="79"/>
      <c r="AVJ35" s="79"/>
      <c r="AVK35" s="79"/>
      <c r="AVL35" s="79"/>
      <c r="AVM35" s="79"/>
      <c r="AVN35" s="79"/>
      <c r="AVO35" s="79"/>
      <c r="AVP35" s="79"/>
      <c r="AVQ35" s="79"/>
      <c r="AVR35" s="79"/>
      <c r="AVS35" s="79"/>
      <c r="AVT35" s="79"/>
      <c r="AVU35" s="79"/>
      <c r="AVV35" s="79"/>
      <c r="AVW35" s="79"/>
      <c r="AVX35" s="79"/>
      <c r="AVY35" s="79"/>
      <c r="AVZ35" s="79"/>
      <c r="AWA35" s="79"/>
      <c r="AWB35" s="79"/>
      <c r="AWC35" s="79"/>
      <c r="AWD35" s="79"/>
      <c r="AWE35" s="79"/>
      <c r="AWF35" s="79"/>
      <c r="AWG35" s="79"/>
      <c r="AWH35" s="79"/>
      <c r="AWI35" s="79"/>
      <c r="AWJ35" s="79"/>
      <c r="AWK35" s="79"/>
      <c r="AWL35" s="79"/>
      <c r="AWM35" s="79"/>
      <c r="AWN35" s="79"/>
      <c r="AWO35" s="79"/>
      <c r="AWP35" s="79"/>
      <c r="AWQ35" s="79"/>
      <c r="AWR35" s="79"/>
      <c r="AWS35" s="79"/>
      <c r="AWT35" s="79"/>
      <c r="AWU35" s="79"/>
      <c r="AWV35" s="79"/>
      <c r="AWW35" s="79"/>
      <c r="AWX35" s="79"/>
      <c r="AWY35" s="79"/>
      <c r="AWZ35" s="79"/>
      <c r="AXA35" s="79"/>
      <c r="AXB35" s="79"/>
      <c r="AXC35" s="79"/>
      <c r="AXD35" s="79"/>
      <c r="AXE35" s="79"/>
      <c r="AXF35" s="79"/>
      <c r="AXG35" s="79"/>
      <c r="AXH35" s="79"/>
      <c r="AXI35" s="79"/>
      <c r="AXJ35" s="79"/>
      <c r="AXK35" s="79"/>
      <c r="AXL35" s="79"/>
      <c r="AXM35" s="79"/>
      <c r="AXN35" s="79"/>
      <c r="AXO35" s="79"/>
      <c r="AXP35" s="79"/>
      <c r="AXQ35" s="79"/>
      <c r="AXR35" s="79"/>
      <c r="AXS35" s="79"/>
      <c r="AXT35" s="79"/>
      <c r="AXU35" s="79"/>
      <c r="AXV35" s="79"/>
      <c r="AXW35" s="79"/>
      <c r="AXX35" s="79"/>
      <c r="AXY35" s="79"/>
      <c r="AXZ35" s="79"/>
      <c r="AYA35" s="79"/>
      <c r="AYB35" s="79"/>
      <c r="AYC35" s="79"/>
      <c r="AYD35" s="79"/>
      <c r="AYE35" s="79"/>
      <c r="AYF35" s="79"/>
      <c r="AYG35" s="79"/>
      <c r="AYH35" s="79"/>
      <c r="AYI35" s="79"/>
      <c r="AYJ35" s="79"/>
      <c r="AYK35" s="79"/>
      <c r="AYL35" s="79"/>
      <c r="AYM35" s="79"/>
      <c r="AYN35" s="79"/>
      <c r="AYO35" s="79"/>
      <c r="AYP35" s="79"/>
      <c r="AYQ35" s="79"/>
      <c r="AYR35" s="79"/>
      <c r="AYS35" s="79"/>
      <c r="AYT35" s="79"/>
      <c r="AYU35" s="79"/>
      <c r="AYV35" s="79"/>
      <c r="AYW35" s="79"/>
      <c r="AYX35" s="79"/>
      <c r="AYY35" s="79"/>
      <c r="AYZ35" s="79"/>
      <c r="AZA35" s="79"/>
      <c r="AZB35" s="79"/>
      <c r="AZC35" s="79"/>
      <c r="AZD35" s="79"/>
      <c r="AZE35" s="79"/>
      <c r="AZF35" s="79"/>
      <c r="AZG35" s="79"/>
      <c r="AZH35" s="79"/>
      <c r="AZI35" s="79"/>
      <c r="AZJ35" s="79"/>
      <c r="AZK35" s="79"/>
      <c r="AZL35" s="79"/>
      <c r="AZM35" s="79"/>
      <c r="AZN35" s="79"/>
      <c r="AZO35" s="79"/>
      <c r="AZP35" s="79"/>
      <c r="AZQ35" s="79"/>
      <c r="AZR35" s="79"/>
      <c r="AZS35" s="79"/>
      <c r="AZT35" s="79"/>
      <c r="AZU35" s="79"/>
      <c r="AZV35" s="79"/>
      <c r="AZW35" s="79"/>
      <c r="AZX35" s="79"/>
      <c r="AZY35" s="79"/>
      <c r="AZZ35" s="79"/>
      <c r="BAA35" s="79"/>
      <c r="BAB35" s="79"/>
      <c r="BAC35" s="79"/>
      <c r="BAD35" s="79"/>
      <c r="BAE35" s="79"/>
      <c r="BAF35" s="79"/>
      <c r="BAG35" s="79"/>
      <c r="BAH35" s="79"/>
      <c r="BAI35" s="79"/>
      <c r="BAJ35" s="79"/>
      <c r="BAK35" s="79"/>
      <c r="BAL35" s="79"/>
      <c r="BAM35" s="79"/>
      <c r="BAN35" s="79"/>
      <c r="BAO35" s="79"/>
      <c r="BAP35" s="79"/>
      <c r="BAQ35" s="79"/>
      <c r="BAR35" s="79"/>
      <c r="BAS35" s="79"/>
      <c r="BAT35" s="79"/>
      <c r="BAU35" s="79"/>
      <c r="BAV35" s="79"/>
      <c r="BAW35" s="79"/>
      <c r="BAX35" s="79"/>
      <c r="BAY35" s="79"/>
      <c r="BAZ35" s="79"/>
      <c r="BBA35" s="79"/>
      <c r="BBB35" s="79"/>
      <c r="BBC35" s="79"/>
      <c r="BBD35" s="79"/>
      <c r="BBE35" s="79"/>
      <c r="BBF35" s="79"/>
      <c r="BBG35" s="79"/>
      <c r="BBH35" s="79"/>
      <c r="BBI35" s="79"/>
      <c r="BBJ35" s="79"/>
      <c r="BBK35" s="79"/>
      <c r="BBL35" s="79"/>
      <c r="BBM35" s="79"/>
      <c r="BBN35" s="79"/>
      <c r="BBO35" s="79"/>
      <c r="BBP35" s="79"/>
      <c r="BBQ35" s="79"/>
      <c r="BBR35" s="79"/>
      <c r="BBS35" s="79"/>
      <c r="BBT35" s="79"/>
      <c r="BBU35" s="79"/>
      <c r="BBV35" s="79"/>
      <c r="BBW35" s="79"/>
      <c r="BBX35" s="79"/>
      <c r="BBY35" s="79"/>
      <c r="BBZ35" s="79"/>
      <c r="BCA35" s="79"/>
      <c r="BCB35" s="79"/>
      <c r="BCC35" s="79"/>
      <c r="BCD35" s="79"/>
      <c r="BCE35" s="79"/>
      <c r="BCF35" s="79"/>
      <c r="BCG35" s="79"/>
      <c r="BCH35" s="79"/>
      <c r="BCI35" s="79"/>
      <c r="BCJ35" s="79"/>
      <c r="BCK35" s="79"/>
      <c r="BCL35" s="79"/>
      <c r="BCM35" s="79"/>
      <c r="BCN35" s="79"/>
      <c r="BCO35" s="79"/>
      <c r="BCP35" s="79"/>
      <c r="BCQ35" s="79"/>
      <c r="BCR35" s="79"/>
      <c r="BCS35" s="79"/>
      <c r="BCT35" s="79"/>
      <c r="BCU35" s="79"/>
      <c r="BCV35" s="79"/>
      <c r="BCW35" s="79"/>
      <c r="BCX35" s="79"/>
      <c r="BCY35" s="79"/>
      <c r="BCZ35" s="79"/>
      <c r="BDA35" s="79"/>
      <c r="BDB35" s="79"/>
      <c r="BDC35" s="79"/>
      <c r="BDD35" s="79"/>
      <c r="BDE35" s="79"/>
      <c r="BDF35" s="79"/>
      <c r="BDG35" s="79"/>
      <c r="BDH35" s="79"/>
      <c r="BDI35" s="79"/>
      <c r="BDJ35" s="79"/>
      <c r="BDK35" s="79"/>
      <c r="BDL35" s="79"/>
      <c r="BDM35" s="79"/>
      <c r="BDN35" s="79"/>
      <c r="BDO35" s="79"/>
      <c r="BDP35" s="79"/>
      <c r="BDQ35" s="79"/>
      <c r="BDR35" s="79"/>
      <c r="BDS35" s="79"/>
      <c r="BDT35" s="79"/>
      <c r="BDU35" s="79"/>
      <c r="BDV35" s="79"/>
      <c r="BDW35" s="79"/>
      <c r="BDX35" s="79"/>
      <c r="BDY35" s="79"/>
      <c r="BDZ35" s="79"/>
      <c r="BEA35" s="79"/>
      <c r="BEB35" s="79"/>
      <c r="BEC35" s="79"/>
      <c r="BED35" s="79"/>
      <c r="BEE35" s="79"/>
      <c r="BEF35" s="79"/>
      <c r="BEG35" s="79"/>
      <c r="BEH35" s="79"/>
      <c r="BEI35" s="79"/>
      <c r="BEJ35" s="79"/>
      <c r="BEK35" s="79"/>
      <c r="BEL35" s="79"/>
      <c r="BEM35" s="79"/>
      <c r="BEN35" s="79"/>
      <c r="BEO35" s="79"/>
      <c r="BEP35" s="79"/>
      <c r="BEQ35" s="79"/>
      <c r="BER35" s="79"/>
      <c r="BES35" s="79"/>
      <c r="BET35" s="79"/>
      <c r="BEU35" s="79"/>
      <c r="BEV35" s="79"/>
      <c r="BEW35" s="79"/>
      <c r="BEX35" s="79"/>
      <c r="BEY35" s="79"/>
      <c r="BEZ35" s="79"/>
      <c r="BFA35" s="79"/>
      <c r="BFB35" s="79"/>
      <c r="BFC35" s="79"/>
      <c r="BFD35" s="79"/>
      <c r="BFE35" s="79"/>
      <c r="BFF35" s="79"/>
      <c r="BFG35" s="79"/>
      <c r="BFH35" s="79"/>
      <c r="BFI35" s="79"/>
      <c r="BFJ35" s="79"/>
      <c r="BFK35" s="79"/>
      <c r="BFL35" s="79"/>
      <c r="BFM35" s="79"/>
      <c r="BFN35" s="79"/>
      <c r="BFO35" s="79"/>
      <c r="BFP35" s="79"/>
      <c r="BFQ35" s="79"/>
      <c r="BFR35" s="79"/>
      <c r="BFS35" s="79"/>
      <c r="BFT35" s="79"/>
      <c r="BFU35" s="79"/>
      <c r="BFV35" s="79"/>
      <c r="BFW35" s="79"/>
      <c r="BFX35" s="79"/>
      <c r="BFY35" s="79"/>
      <c r="BFZ35" s="79"/>
      <c r="BGA35" s="79"/>
      <c r="BGB35" s="79"/>
      <c r="BGC35" s="79"/>
      <c r="BGD35" s="79"/>
      <c r="BGE35" s="79"/>
      <c r="BGF35" s="79"/>
      <c r="BGG35" s="79"/>
      <c r="BGH35" s="79"/>
      <c r="BGI35" s="79"/>
      <c r="BGJ35" s="79"/>
      <c r="BGK35" s="79"/>
      <c r="BGL35" s="79"/>
      <c r="BGM35" s="79"/>
      <c r="BGN35" s="79"/>
      <c r="BGO35" s="79"/>
      <c r="BGP35" s="79"/>
      <c r="BGQ35" s="79"/>
      <c r="BGR35" s="79"/>
      <c r="BGS35" s="79"/>
      <c r="BGT35" s="79"/>
      <c r="BGU35" s="79"/>
      <c r="BGV35" s="79"/>
      <c r="BGW35" s="79"/>
      <c r="BGX35" s="79"/>
      <c r="BGY35" s="79"/>
      <c r="BGZ35" s="79"/>
      <c r="BHA35" s="79"/>
      <c r="BHB35" s="79"/>
      <c r="BHC35" s="79"/>
      <c r="BHD35" s="79"/>
      <c r="BHE35" s="79"/>
      <c r="BHF35" s="79"/>
      <c r="BHG35" s="79"/>
      <c r="BHH35" s="79"/>
      <c r="BHI35" s="79"/>
      <c r="BHJ35" s="79"/>
      <c r="BHK35" s="79"/>
      <c r="BHL35" s="79"/>
      <c r="BHM35" s="79"/>
      <c r="BHN35" s="79"/>
      <c r="BHO35" s="79"/>
      <c r="BHP35" s="79"/>
      <c r="BHQ35" s="79"/>
      <c r="BHR35" s="79"/>
      <c r="BHS35" s="79"/>
      <c r="BHT35" s="79"/>
      <c r="BHU35" s="79"/>
      <c r="BHV35" s="79"/>
      <c r="BHW35" s="79"/>
      <c r="BHX35" s="79"/>
      <c r="BHY35" s="79"/>
      <c r="BHZ35" s="79"/>
      <c r="BIA35" s="79"/>
      <c r="BIB35" s="79"/>
      <c r="BIC35" s="79"/>
      <c r="BID35" s="79"/>
      <c r="BIE35" s="79"/>
      <c r="BIF35" s="79"/>
      <c r="BIG35" s="79"/>
      <c r="BIH35" s="79"/>
      <c r="BII35" s="79"/>
      <c r="BIJ35" s="79"/>
      <c r="BIK35" s="79"/>
      <c r="BIL35" s="79"/>
      <c r="BIM35" s="79"/>
      <c r="BIN35" s="79"/>
      <c r="BIO35" s="79"/>
      <c r="BIP35" s="79"/>
      <c r="BIQ35" s="79"/>
      <c r="BIR35" s="79"/>
      <c r="BIS35" s="79"/>
      <c r="BIT35" s="79"/>
      <c r="BIU35" s="79"/>
      <c r="BIV35" s="79"/>
      <c r="BIW35" s="79"/>
      <c r="BIX35" s="79"/>
      <c r="BIY35" s="79"/>
      <c r="BIZ35" s="79"/>
      <c r="BJA35" s="79"/>
      <c r="BJB35" s="79"/>
      <c r="BJC35" s="79"/>
      <c r="BJD35" s="79"/>
      <c r="BJE35" s="79"/>
      <c r="BJF35" s="79"/>
      <c r="BJG35" s="79"/>
      <c r="BJH35" s="79"/>
      <c r="BJI35" s="79"/>
      <c r="BJJ35" s="79"/>
      <c r="BJK35" s="79"/>
      <c r="BJL35" s="79"/>
      <c r="BJM35" s="79"/>
      <c r="BJN35" s="79"/>
      <c r="BJO35" s="79"/>
      <c r="BJP35" s="79"/>
      <c r="BJQ35" s="79"/>
      <c r="BJR35" s="79"/>
      <c r="BJS35" s="79"/>
      <c r="BJT35" s="79"/>
      <c r="BJU35" s="79"/>
      <c r="BJV35" s="79"/>
      <c r="BJW35" s="79"/>
      <c r="BJX35" s="79"/>
      <c r="BJY35" s="79"/>
      <c r="BJZ35" s="79"/>
      <c r="BKA35" s="79"/>
      <c r="BKB35" s="79"/>
      <c r="BKC35" s="79"/>
      <c r="BKD35" s="79"/>
      <c r="BKE35" s="79"/>
      <c r="BKF35" s="79"/>
      <c r="BKG35" s="79"/>
      <c r="BKH35" s="79"/>
      <c r="BKI35" s="79"/>
      <c r="BKJ35" s="79"/>
      <c r="BKK35" s="79"/>
      <c r="BKL35" s="79"/>
      <c r="BKM35" s="79"/>
      <c r="BKN35" s="79"/>
      <c r="BKO35" s="79"/>
      <c r="BKP35" s="79"/>
      <c r="BKQ35" s="79"/>
      <c r="BKR35" s="79"/>
      <c r="BKS35" s="79"/>
      <c r="BKT35" s="79"/>
      <c r="BKU35" s="79"/>
      <c r="BKV35" s="79"/>
      <c r="BKW35" s="79"/>
      <c r="BKX35" s="79"/>
      <c r="BKY35" s="79"/>
      <c r="BKZ35" s="79"/>
      <c r="BLA35" s="79"/>
      <c r="BLB35" s="79"/>
      <c r="BLC35" s="79"/>
      <c r="BLD35" s="79"/>
      <c r="BLE35" s="79"/>
      <c r="BLF35" s="79"/>
      <c r="BLG35" s="79"/>
      <c r="BLH35" s="79"/>
      <c r="BLI35" s="79"/>
      <c r="BLJ35" s="79"/>
      <c r="BLK35" s="79"/>
      <c r="BLL35" s="79"/>
      <c r="BLM35" s="79"/>
      <c r="BLN35" s="79"/>
      <c r="BLO35" s="79"/>
      <c r="BLP35" s="79"/>
      <c r="BLQ35" s="79"/>
      <c r="BLR35" s="79"/>
      <c r="BLS35" s="79"/>
      <c r="BLT35" s="79"/>
      <c r="BLU35" s="79"/>
      <c r="BLV35" s="79"/>
      <c r="BLW35" s="79"/>
      <c r="BLX35" s="79"/>
      <c r="BLY35" s="79"/>
      <c r="BLZ35" s="79"/>
      <c r="BMA35" s="79"/>
      <c r="BMB35" s="79"/>
      <c r="BMC35" s="79"/>
      <c r="BMD35" s="79"/>
      <c r="BME35" s="79"/>
      <c r="BMF35" s="79"/>
      <c r="BMG35" s="79"/>
      <c r="BMH35" s="79"/>
      <c r="BMI35" s="79"/>
      <c r="BMJ35" s="79"/>
      <c r="BMK35" s="79"/>
      <c r="BML35" s="79"/>
      <c r="BMM35" s="79"/>
      <c r="BMN35" s="79"/>
      <c r="BMO35" s="79"/>
      <c r="BMP35" s="79"/>
      <c r="BMQ35" s="79"/>
      <c r="BMR35" s="79"/>
      <c r="BMS35" s="79"/>
      <c r="BMT35" s="79"/>
      <c r="BMU35" s="79"/>
      <c r="BMV35" s="79"/>
      <c r="BMW35" s="79"/>
      <c r="BMX35" s="79"/>
      <c r="BMY35" s="79"/>
      <c r="BMZ35" s="79"/>
      <c r="BNA35" s="79"/>
      <c r="BNB35" s="79"/>
      <c r="BNC35" s="79"/>
      <c r="BND35" s="79"/>
      <c r="BNE35" s="79"/>
      <c r="BNF35" s="79"/>
      <c r="BNG35" s="79"/>
      <c r="BNH35" s="79"/>
      <c r="BNI35" s="79"/>
      <c r="BNJ35" s="79"/>
      <c r="BNK35" s="79"/>
      <c r="BNL35" s="79"/>
      <c r="BNM35" s="79"/>
      <c r="BNN35" s="79"/>
      <c r="BNO35" s="79"/>
      <c r="BNP35" s="79"/>
      <c r="BNQ35" s="79"/>
      <c r="BNR35" s="79"/>
      <c r="BNS35" s="79"/>
      <c r="BNT35" s="79"/>
      <c r="BNU35" s="79"/>
      <c r="BNV35" s="79"/>
      <c r="BNW35" s="79"/>
      <c r="BNX35" s="79"/>
      <c r="BNY35" s="79"/>
      <c r="BNZ35" s="79"/>
      <c r="BOA35" s="79"/>
      <c r="BOB35" s="79"/>
      <c r="BOC35" s="79"/>
      <c r="BOD35" s="79"/>
      <c r="BOE35" s="79"/>
      <c r="BOF35" s="79"/>
      <c r="BOG35" s="79"/>
      <c r="BOH35" s="79"/>
      <c r="BOI35" s="79"/>
      <c r="BOJ35" s="79"/>
      <c r="BOK35" s="79"/>
      <c r="BOL35" s="79"/>
      <c r="BOM35" s="79"/>
      <c r="BON35" s="79"/>
      <c r="BOO35" s="79"/>
      <c r="BOP35" s="79"/>
      <c r="BOQ35" s="79"/>
      <c r="BOR35" s="79"/>
      <c r="BOS35" s="79"/>
      <c r="BOT35" s="79"/>
      <c r="BOU35" s="79"/>
      <c r="BOV35" s="79"/>
      <c r="BOW35" s="79"/>
      <c r="BOX35" s="79"/>
      <c r="BOY35" s="79"/>
      <c r="BOZ35" s="79"/>
      <c r="BPA35" s="79"/>
      <c r="BPB35" s="79"/>
      <c r="BPC35" s="79"/>
      <c r="BPD35" s="79"/>
      <c r="BPE35" s="79"/>
      <c r="BPF35" s="79"/>
      <c r="BPG35" s="79"/>
      <c r="BPH35" s="79"/>
      <c r="BPI35" s="79"/>
      <c r="BPJ35" s="79"/>
      <c r="BPK35" s="79"/>
      <c r="BPL35" s="79"/>
      <c r="BPM35" s="79"/>
      <c r="BPN35" s="79"/>
      <c r="BPO35" s="79"/>
      <c r="BPP35" s="79"/>
      <c r="BPQ35" s="79"/>
      <c r="BPR35" s="79"/>
      <c r="BPS35" s="79"/>
      <c r="BPT35" s="79"/>
      <c r="BPU35" s="79"/>
      <c r="BPV35" s="79"/>
      <c r="BPW35" s="79"/>
      <c r="BPX35" s="79"/>
      <c r="BPY35" s="79"/>
      <c r="BPZ35" s="79"/>
      <c r="BQA35" s="79"/>
      <c r="BQB35" s="79"/>
      <c r="BQC35" s="79"/>
      <c r="BQD35" s="79"/>
      <c r="BQE35" s="79"/>
      <c r="BQF35" s="79"/>
      <c r="BQG35" s="79"/>
      <c r="BQH35" s="79"/>
      <c r="BQI35" s="79"/>
      <c r="BQJ35" s="79"/>
      <c r="BQK35" s="79"/>
      <c r="BQL35" s="79"/>
      <c r="BQM35" s="79"/>
      <c r="BQN35" s="79"/>
      <c r="BQO35" s="79"/>
      <c r="BQP35" s="79"/>
      <c r="BQQ35" s="79"/>
      <c r="BQR35" s="79"/>
      <c r="BQS35" s="79"/>
      <c r="BQT35" s="79"/>
      <c r="BQU35" s="79"/>
      <c r="BQV35" s="79"/>
      <c r="BQW35" s="79"/>
      <c r="BQX35" s="79"/>
      <c r="BQY35" s="79"/>
      <c r="BQZ35" s="79"/>
      <c r="BRA35" s="79"/>
      <c r="BRB35" s="79"/>
      <c r="BRC35" s="79"/>
      <c r="BRD35" s="79"/>
      <c r="BRE35" s="79"/>
      <c r="BRF35" s="79"/>
      <c r="BRG35" s="79"/>
      <c r="BRH35" s="79"/>
      <c r="BRI35" s="79"/>
      <c r="BRJ35" s="79"/>
      <c r="BRK35" s="79"/>
      <c r="BRL35" s="79"/>
      <c r="BRM35" s="79"/>
      <c r="BRN35" s="79"/>
      <c r="BRO35" s="79"/>
      <c r="BRP35" s="79"/>
      <c r="BRQ35" s="79"/>
      <c r="BRR35" s="79"/>
      <c r="BRS35" s="79"/>
      <c r="BRT35" s="79"/>
      <c r="BRU35" s="79"/>
      <c r="BRV35" s="79"/>
      <c r="BRW35" s="79"/>
      <c r="BRX35" s="79"/>
      <c r="BRY35" s="79"/>
      <c r="BRZ35" s="79"/>
      <c r="BSA35" s="79"/>
      <c r="BSB35" s="79"/>
      <c r="BSC35" s="79"/>
      <c r="BSD35" s="79"/>
      <c r="BSE35" s="79"/>
      <c r="BSF35" s="79"/>
      <c r="BSG35" s="79"/>
      <c r="BSH35" s="79"/>
      <c r="BSI35" s="79"/>
      <c r="BSJ35" s="79"/>
      <c r="BSK35" s="79"/>
      <c r="BSL35" s="79"/>
      <c r="BSM35" s="79"/>
      <c r="BSN35" s="79"/>
      <c r="BSO35" s="79"/>
      <c r="BSP35" s="79"/>
      <c r="BSQ35" s="79"/>
      <c r="BSR35" s="79"/>
      <c r="BSS35" s="79"/>
      <c r="BST35" s="79"/>
      <c r="BSU35" s="79"/>
      <c r="BSV35" s="79"/>
      <c r="BSW35" s="79"/>
      <c r="BSX35" s="79"/>
      <c r="BSY35" s="79"/>
      <c r="BSZ35" s="79"/>
      <c r="BTA35" s="79"/>
      <c r="BTB35" s="79"/>
      <c r="BTC35" s="79"/>
      <c r="BTD35" s="79"/>
      <c r="BTE35" s="79"/>
      <c r="BTF35" s="79"/>
      <c r="BTG35" s="79"/>
      <c r="BTH35" s="79"/>
      <c r="BTI35" s="79"/>
      <c r="BTJ35" s="79"/>
      <c r="BTK35" s="79"/>
      <c r="BTL35" s="79"/>
      <c r="BTM35" s="79"/>
      <c r="BTN35" s="79"/>
      <c r="BTO35" s="79"/>
      <c r="BTP35" s="79"/>
      <c r="BTQ35" s="79"/>
      <c r="BTR35" s="79"/>
      <c r="BTS35" s="79"/>
      <c r="BTT35" s="79"/>
      <c r="BTU35" s="79"/>
      <c r="BTV35" s="79"/>
      <c r="BTW35" s="79"/>
      <c r="BTX35" s="79"/>
      <c r="BTY35" s="79"/>
      <c r="BTZ35" s="79"/>
      <c r="BUA35" s="79"/>
      <c r="BUB35" s="79"/>
      <c r="BUC35" s="79"/>
      <c r="BUD35" s="79"/>
      <c r="BUE35" s="79"/>
      <c r="BUF35" s="79"/>
      <c r="BUG35" s="79"/>
      <c r="BUH35" s="79"/>
      <c r="BUI35" s="79"/>
      <c r="BUJ35" s="79"/>
      <c r="BUK35" s="79"/>
      <c r="BUL35" s="79"/>
      <c r="BUM35" s="79"/>
      <c r="BUN35" s="79"/>
      <c r="BUO35" s="79"/>
      <c r="BUP35" s="79"/>
      <c r="BUQ35" s="79"/>
      <c r="BUR35" s="79"/>
      <c r="BUS35" s="79"/>
      <c r="BUT35" s="79"/>
      <c r="BUU35" s="79"/>
      <c r="BUV35" s="79"/>
      <c r="BUW35" s="79"/>
      <c r="BUX35" s="79"/>
      <c r="BUY35" s="79"/>
      <c r="BUZ35" s="79"/>
      <c r="BVA35" s="79"/>
      <c r="BVB35" s="79"/>
      <c r="BVC35" s="79"/>
      <c r="BVD35" s="79"/>
      <c r="BVE35" s="79"/>
      <c r="BVF35" s="79"/>
      <c r="BVG35" s="79"/>
      <c r="BVH35" s="79"/>
      <c r="BVI35" s="79"/>
      <c r="BVJ35" s="79"/>
      <c r="BVK35" s="79"/>
      <c r="BVL35" s="79"/>
      <c r="BVM35" s="79"/>
      <c r="BVN35" s="79"/>
      <c r="BVO35" s="79"/>
      <c r="BVP35" s="79"/>
      <c r="BVQ35" s="79"/>
      <c r="BVR35" s="79"/>
      <c r="BVS35" s="79"/>
      <c r="BVT35" s="79"/>
      <c r="BVU35" s="79"/>
      <c r="BVV35" s="79"/>
      <c r="BVW35" s="79"/>
      <c r="BVX35" s="79"/>
      <c r="BVY35" s="79"/>
      <c r="BVZ35" s="79"/>
      <c r="BWA35" s="79"/>
      <c r="BWB35" s="79"/>
      <c r="BWC35" s="79"/>
      <c r="BWD35" s="79"/>
      <c r="BWE35" s="79"/>
      <c r="BWF35" s="79"/>
      <c r="BWG35" s="79"/>
      <c r="BWH35" s="79"/>
      <c r="BWI35" s="79"/>
      <c r="BWJ35" s="79"/>
      <c r="BWK35" s="79"/>
      <c r="BWL35" s="79"/>
      <c r="BWM35" s="79"/>
      <c r="BWN35" s="79"/>
      <c r="BWO35" s="79"/>
      <c r="BWP35" s="79"/>
      <c r="BWQ35" s="79"/>
      <c r="BWR35" s="79"/>
      <c r="BWS35" s="79"/>
      <c r="BWT35" s="79"/>
      <c r="BWU35" s="79"/>
      <c r="BWV35" s="79"/>
      <c r="BWW35" s="79"/>
      <c r="BWX35" s="79"/>
      <c r="BWY35" s="79"/>
      <c r="BWZ35" s="79"/>
      <c r="BXA35" s="79"/>
      <c r="BXB35" s="79"/>
      <c r="BXC35" s="79"/>
      <c r="BXD35" s="79"/>
      <c r="BXE35" s="79"/>
      <c r="BXF35" s="79"/>
      <c r="BXG35" s="79"/>
      <c r="BXH35" s="79"/>
      <c r="BXI35" s="79"/>
      <c r="BXJ35" s="79"/>
      <c r="BXK35" s="79"/>
      <c r="BXL35" s="79"/>
      <c r="BXM35" s="79"/>
      <c r="BXN35" s="79"/>
      <c r="BXO35" s="79"/>
      <c r="BXP35" s="79"/>
      <c r="BXQ35" s="79"/>
      <c r="BXR35" s="79"/>
      <c r="BXS35" s="79"/>
      <c r="BXT35" s="79"/>
      <c r="BXU35" s="79"/>
      <c r="BXV35" s="79"/>
      <c r="BXW35" s="79"/>
      <c r="BXX35" s="79"/>
      <c r="BXY35" s="79"/>
      <c r="BXZ35" s="79"/>
      <c r="BYA35" s="79"/>
      <c r="BYB35" s="79"/>
      <c r="BYC35" s="79"/>
      <c r="BYD35" s="79"/>
      <c r="BYE35" s="79"/>
      <c r="BYF35" s="79"/>
      <c r="BYG35" s="79"/>
      <c r="BYH35" s="79"/>
      <c r="BYI35" s="79"/>
      <c r="BYJ35" s="79"/>
      <c r="BYK35" s="79"/>
      <c r="BYL35" s="79"/>
      <c r="BYM35" s="79"/>
      <c r="BYN35" s="79"/>
      <c r="BYO35" s="79"/>
      <c r="BYP35" s="79"/>
      <c r="BYQ35" s="79"/>
      <c r="BYR35" s="79"/>
      <c r="BYS35" s="79"/>
      <c r="BYT35" s="79"/>
      <c r="BYU35" s="79"/>
      <c r="BYV35" s="79"/>
      <c r="BYW35" s="79"/>
      <c r="BYX35" s="79"/>
      <c r="BYY35" s="79"/>
      <c r="BYZ35" s="79"/>
      <c r="BZA35" s="79"/>
      <c r="BZB35" s="79"/>
      <c r="BZC35" s="79"/>
      <c r="BZD35" s="79"/>
      <c r="BZE35" s="79"/>
      <c r="BZF35" s="79"/>
      <c r="BZG35" s="79"/>
      <c r="BZH35" s="79"/>
      <c r="BZI35" s="79"/>
      <c r="BZJ35" s="79"/>
      <c r="BZK35" s="79"/>
      <c r="BZL35" s="79"/>
      <c r="BZM35" s="79"/>
      <c r="BZN35" s="79"/>
      <c r="BZO35" s="79"/>
      <c r="BZP35" s="79"/>
      <c r="BZQ35" s="79"/>
      <c r="BZR35" s="79"/>
      <c r="BZS35" s="79"/>
      <c r="BZT35" s="79"/>
      <c r="BZU35" s="79"/>
      <c r="BZV35" s="79"/>
      <c r="BZW35" s="79"/>
      <c r="BZX35" s="79"/>
      <c r="BZY35" s="79"/>
      <c r="BZZ35" s="79"/>
      <c r="CAA35" s="79"/>
      <c r="CAB35" s="79"/>
      <c r="CAC35" s="79"/>
      <c r="CAD35" s="79"/>
      <c r="CAE35" s="79"/>
      <c r="CAF35" s="79"/>
      <c r="CAG35" s="79"/>
      <c r="CAH35" s="79"/>
      <c r="CAI35" s="79"/>
      <c r="CAJ35" s="79"/>
      <c r="CAK35" s="79"/>
      <c r="CAL35" s="79"/>
      <c r="CAM35" s="79"/>
      <c r="CAN35" s="79"/>
      <c r="CAO35" s="79"/>
      <c r="CAP35" s="79"/>
      <c r="CAQ35" s="79"/>
      <c r="CAR35" s="79"/>
      <c r="CAS35" s="79"/>
      <c r="CAT35" s="79"/>
      <c r="CAU35" s="79"/>
      <c r="CAV35" s="79"/>
      <c r="CAW35" s="79"/>
      <c r="CAX35" s="79"/>
      <c r="CAY35" s="79"/>
      <c r="CAZ35" s="79"/>
      <c r="CBA35" s="79"/>
      <c r="CBB35" s="79"/>
      <c r="CBC35" s="79"/>
      <c r="CBD35" s="79"/>
      <c r="CBE35" s="79"/>
      <c r="CBF35" s="79"/>
      <c r="CBG35" s="79"/>
      <c r="CBH35" s="79"/>
      <c r="CBI35" s="79"/>
      <c r="CBJ35" s="79"/>
      <c r="CBK35" s="79"/>
      <c r="CBL35" s="79"/>
      <c r="CBM35" s="79"/>
      <c r="CBN35" s="79"/>
      <c r="CBO35" s="79"/>
      <c r="CBP35" s="79"/>
      <c r="CBQ35" s="79"/>
      <c r="CBR35" s="79"/>
      <c r="CBS35" s="79"/>
      <c r="CBT35" s="79"/>
      <c r="CBU35" s="79"/>
      <c r="CBV35" s="79"/>
      <c r="CBW35" s="79"/>
      <c r="CBX35" s="79"/>
      <c r="CBY35" s="79"/>
      <c r="CBZ35" s="79"/>
      <c r="CCA35" s="79"/>
      <c r="CCB35" s="79"/>
      <c r="CCC35" s="79"/>
      <c r="CCD35" s="79"/>
      <c r="CCE35" s="79"/>
      <c r="CCF35" s="79"/>
      <c r="CCG35" s="79"/>
      <c r="CCH35" s="79"/>
      <c r="CCI35" s="79"/>
      <c r="CCJ35" s="79"/>
      <c r="CCK35" s="79"/>
      <c r="CCL35" s="79"/>
      <c r="CCM35" s="79"/>
      <c r="CCN35" s="79"/>
      <c r="CCO35" s="79"/>
      <c r="CCP35" s="79"/>
      <c r="CCQ35" s="79"/>
      <c r="CCR35" s="79"/>
      <c r="CCS35" s="79"/>
      <c r="CCT35" s="79"/>
      <c r="CCU35" s="79"/>
      <c r="CCV35" s="79"/>
      <c r="CCW35" s="79"/>
      <c r="CCX35" s="79"/>
      <c r="CCY35" s="79"/>
      <c r="CCZ35" s="79"/>
      <c r="CDA35" s="79"/>
      <c r="CDB35" s="79"/>
      <c r="CDC35" s="79"/>
      <c r="CDD35" s="79"/>
      <c r="CDE35" s="79"/>
      <c r="CDF35" s="79"/>
      <c r="CDG35" s="79"/>
      <c r="CDH35" s="79"/>
      <c r="CDI35" s="79"/>
      <c r="CDJ35" s="79"/>
      <c r="CDK35" s="79"/>
      <c r="CDL35" s="79"/>
      <c r="CDM35" s="79"/>
      <c r="CDN35" s="79"/>
      <c r="CDO35" s="79"/>
      <c r="CDP35" s="79"/>
      <c r="CDQ35" s="79"/>
      <c r="CDR35" s="79"/>
      <c r="CDS35" s="79"/>
      <c r="CDT35" s="79"/>
      <c r="CDU35" s="79"/>
      <c r="CDV35" s="79"/>
      <c r="CDW35" s="79"/>
      <c r="CDX35" s="79"/>
      <c r="CDY35" s="79"/>
      <c r="CDZ35" s="79"/>
      <c r="CEA35" s="79"/>
      <c r="CEB35" s="79"/>
      <c r="CEC35" s="79"/>
      <c r="CED35" s="79"/>
      <c r="CEE35" s="79"/>
      <c r="CEF35" s="79"/>
      <c r="CEG35" s="79"/>
      <c r="CEH35" s="79"/>
      <c r="CEI35" s="79"/>
      <c r="CEJ35" s="79"/>
      <c r="CEK35" s="79"/>
      <c r="CEL35" s="79"/>
      <c r="CEM35" s="79"/>
      <c r="CEN35" s="79"/>
      <c r="CEO35" s="79"/>
      <c r="CEP35" s="79"/>
      <c r="CEQ35" s="79"/>
      <c r="CER35" s="79"/>
      <c r="CES35" s="79"/>
      <c r="CET35" s="79"/>
      <c r="CEU35" s="79"/>
      <c r="CEV35" s="79"/>
      <c r="CEW35" s="79"/>
      <c r="CEX35" s="79"/>
      <c r="CEY35" s="79"/>
      <c r="CEZ35" s="79"/>
      <c r="CFA35" s="79"/>
      <c r="CFB35" s="79"/>
      <c r="CFC35" s="79"/>
      <c r="CFD35" s="79"/>
      <c r="CFE35" s="79"/>
      <c r="CFF35" s="79"/>
      <c r="CFG35" s="79"/>
      <c r="CFH35" s="79"/>
      <c r="CFI35" s="79"/>
      <c r="CFJ35" s="79"/>
      <c r="CFK35" s="79"/>
      <c r="CFL35" s="79"/>
      <c r="CFM35" s="79"/>
      <c r="CFN35" s="79"/>
      <c r="CFO35" s="79"/>
      <c r="CFP35" s="79"/>
      <c r="CFQ35" s="79"/>
      <c r="CFR35" s="79"/>
      <c r="CFS35" s="79"/>
      <c r="CFT35" s="79"/>
      <c r="CFU35" s="79"/>
      <c r="CFV35" s="79"/>
      <c r="CFW35" s="79"/>
      <c r="CFX35" s="79"/>
      <c r="CFY35" s="79"/>
      <c r="CFZ35" s="79"/>
      <c r="CGA35" s="79"/>
      <c r="CGB35" s="79"/>
      <c r="CGC35" s="79"/>
      <c r="CGD35" s="79"/>
      <c r="CGE35" s="79"/>
      <c r="CGF35" s="79"/>
      <c r="CGG35" s="79"/>
      <c r="CGH35" s="79"/>
      <c r="CGI35" s="79"/>
      <c r="CGJ35" s="79"/>
      <c r="CGK35" s="79"/>
      <c r="CGL35" s="79"/>
      <c r="CGM35" s="79"/>
      <c r="CGN35" s="79"/>
      <c r="CGO35" s="79"/>
      <c r="CGP35" s="79"/>
      <c r="CGQ35" s="79"/>
      <c r="CGR35" s="79"/>
      <c r="CGS35" s="79"/>
      <c r="CGT35" s="79"/>
      <c r="CGU35" s="79"/>
      <c r="CGV35" s="79"/>
      <c r="CGW35" s="79"/>
      <c r="CGX35" s="79"/>
      <c r="CGY35" s="79"/>
      <c r="CGZ35" s="79"/>
      <c r="CHA35" s="79"/>
      <c r="CHB35" s="79"/>
      <c r="CHC35" s="79"/>
      <c r="CHD35" s="79"/>
      <c r="CHE35" s="79"/>
      <c r="CHF35" s="79"/>
      <c r="CHG35" s="79"/>
      <c r="CHH35" s="79"/>
      <c r="CHI35" s="79"/>
      <c r="CHJ35" s="79"/>
      <c r="CHK35" s="79"/>
      <c r="CHL35" s="79"/>
      <c r="CHM35" s="79"/>
      <c r="CHN35" s="79"/>
      <c r="CHO35" s="79"/>
      <c r="CHP35" s="79"/>
      <c r="CHQ35" s="79"/>
      <c r="CHR35" s="79"/>
      <c r="CHS35" s="79"/>
      <c r="CHT35" s="79"/>
      <c r="CHU35" s="79"/>
      <c r="CHV35" s="79"/>
      <c r="CHW35" s="79"/>
      <c r="CHX35" s="79"/>
      <c r="CHY35" s="79"/>
      <c r="CHZ35" s="79"/>
      <c r="CIA35" s="79"/>
      <c r="CIB35" s="79"/>
      <c r="CIC35" s="79"/>
      <c r="CID35" s="79"/>
      <c r="CIE35" s="79"/>
      <c r="CIF35" s="79"/>
      <c r="CIG35" s="79"/>
      <c r="CIH35" s="79"/>
      <c r="CII35" s="79"/>
      <c r="CIJ35" s="79"/>
      <c r="CIK35" s="79"/>
      <c r="CIL35" s="79"/>
      <c r="CIM35" s="79"/>
      <c r="CIN35" s="79"/>
      <c r="CIO35" s="79"/>
      <c r="CIP35" s="79"/>
      <c r="CIQ35" s="79"/>
      <c r="CIR35" s="79"/>
      <c r="CIS35" s="79"/>
      <c r="CIT35" s="79"/>
      <c r="CIU35" s="79"/>
      <c r="CIV35" s="79"/>
      <c r="CIW35" s="79"/>
      <c r="CIX35" s="79"/>
      <c r="CIY35" s="79"/>
      <c r="CIZ35" s="79"/>
      <c r="CJA35" s="79"/>
      <c r="CJB35" s="79"/>
      <c r="CJC35" s="79"/>
      <c r="CJD35" s="79"/>
      <c r="CJE35" s="79"/>
      <c r="CJF35" s="79"/>
      <c r="CJG35" s="79"/>
      <c r="CJH35" s="79"/>
      <c r="CJI35" s="79"/>
      <c r="CJJ35" s="79"/>
      <c r="CJK35" s="79"/>
      <c r="CJL35" s="79"/>
      <c r="CJM35" s="79"/>
      <c r="CJN35" s="79"/>
      <c r="CJO35" s="79"/>
      <c r="CJP35" s="79"/>
      <c r="CJQ35" s="79"/>
      <c r="CJR35" s="79"/>
      <c r="CJS35" s="79"/>
      <c r="CJT35" s="79"/>
      <c r="CJU35" s="79"/>
      <c r="CJV35" s="79"/>
      <c r="CJW35" s="79"/>
      <c r="CJX35" s="79"/>
      <c r="CJY35" s="79"/>
      <c r="CJZ35" s="79"/>
      <c r="CKA35" s="79"/>
      <c r="CKB35" s="79"/>
      <c r="CKC35" s="79"/>
      <c r="CKD35" s="79"/>
      <c r="CKE35" s="79"/>
      <c r="CKF35" s="79"/>
      <c r="CKG35" s="79"/>
      <c r="CKH35" s="79"/>
      <c r="CKI35" s="79"/>
      <c r="CKJ35" s="79"/>
      <c r="CKK35" s="79"/>
      <c r="CKL35" s="79"/>
      <c r="CKM35" s="79"/>
      <c r="CKN35" s="79"/>
      <c r="CKO35" s="79"/>
      <c r="CKP35" s="79"/>
      <c r="CKQ35" s="79"/>
      <c r="CKR35" s="79"/>
      <c r="CKS35" s="79"/>
      <c r="CKT35" s="79"/>
      <c r="CKU35" s="79"/>
      <c r="CKV35" s="79"/>
      <c r="CKW35" s="79"/>
      <c r="CKX35" s="79"/>
      <c r="CKY35" s="79"/>
      <c r="CKZ35" s="79"/>
      <c r="CLA35" s="79"/>
      <c r="CLB35" s="79"/>
      <c r="CLC35" s="79"/>
      <c r="CLD35" s="79"/>
      <c r="CLE35" s="79"/>
      <c r="CLF35" s="79"/>
      <c r="CLG35" s="79"/>
      <c r="CLH35" s="79"/>
      <c r="CLI35" s="79"/>
      <c r="CLJ35" s="79"/>
      <c r="CLK35" s="79"/>
      <c r="CLL35" s="79"/>
      <c r="CLM35" s="79"/>
      <c r="CLN35" s="79"/>
      <c r="CLO35" s="79"/>
      <c r="CLP35" s="79"/>
      <c r="CLQ35" s="79"/>
      <c r="CLR35" s="79"/>
      <c r="CLS35" s="79"/>
      <c r="CLT35" s="79"/>
      <c r="CLU35" s="79"/>
      <c r="CLV35" s="79"/>
      <c r="CLW35" s="79"/>
      <c r="CLX35" s="79"/>
      <c r="CLY35" s="79"/>
      <c r="CLZ35" s="79"/>
      <c r="CMA35" s="79"/>
      <c r="CMB35" s="79"/>
      <c r="CMC35" s="79"/>
      <c r="CMD35" s="79"/>
      <c r="CME35" s="79"/>
      <c r="CMF35" s="79"/>
      <c r="CMG35" s="79"/>
      <c r="CMH35" s="79"/>
      <c r="CMI35" s="79"/>
      <c r="CMJ35" s="79"/>
      <c r="CMK35" s="79"/>
      <c r="CML35" s="79"/>
      <c r="CMM35" s="79"/>
      <c r="CMN35" s="79"/>
      <c r="CMO35" s="79"/>
      <c r="CMP35" s="79"/>
      <c r="CMQ35" s="79"/>
      <c r="CMR35" s="79"/>
      <c r="CMS35" s="79"/>
      <c r="CMT35" s="79"/>
      <c r="CMU35" s="79"/>
      <c r="CMV35" s="79"/>
      <c r="CMW35" s="79"/>
      <c r="CMX35" s="79"/>
      <c r="CMY35" s="79"/>
      <c r="CMZ35" s="79"/>
      <c r="CNA35" s="79"/>
      <c r="CNB35" s="79"/>
      <c r="CNC35" s="79"/>
      <c r="CND35" s="79"/>
      <c r="CNE35" s="79"/>
      <c r="CNF35" s="79"/>
      <c r="CNG35" s="79"/>
      <c r="CNH35" s="79"/>
      <c r="CNI35" s="79"/>
      <c r="CNJ35" s="79"/>
      <c r="CNK35" s="79"/>
      <c r="CNL35" s="79"/>
      <c r="CNM35" s="79"/>
      <c r="CNN35" s="79"/>
      <c r="CNO35" s="79"/>
      <c r="CNP35" s="79"/>
      <c r="CNQ35" s="79"/>
      <c r="CNR35" s="79"/>
      <c r="CNS35" s="79"/>
      <c r="CNT35" s="79"/>
      <c r="CNU35" s="79"/>
      <c r="CNV35" s="79"/>
      <c r="CNW35" s="79"/>
      <c r="CNX35" s="79"/>
      <c r="CNY35" s="79"/>
      <c r="CNZ35" s="79"/>
      <c r="COA35" s="79"/>
      <c r="COB35" s="79"/>
      <c r="COC35" s="79"/>
      <c r="COD35" s="79"/>
      <c r="COE35" s="79"/>
      <c r="COF35" s="79"/>
      <c r="COG35" s="79"/>
      <c r="COH35" s="79"/>
      <c r="COI35" s="79"/>
      <c r="COJ35" s="79"/>
      <c r="COK35" s="79"/>
      <c r="COL35" s="79"/>
      <c r="COM35" s="79"/>
      <c r="CON35" s="79"/>
      <c r="COO35" s="79"/>
      <c r="COP35" s="79"/>
      <c r="COQ35" s="79"/>
      <c r="COR35" s="79"/>
      <c r="COS35" s="79"/>
      <c r="COT35" s="79"/>
      <c r="COU35" s="79"/>
      <c r="COV35" s="79"/>
      <c r="COW35" s="79"/>
      <c r="COX35" s="79"/>
      <c r="COY35" s="79"/>
      <c r="COZ35" s="79"/>
      <c r="CPA35" s="79"/>
      <c r="CPB35" s="79"/>
      <c r="CPC35" s="79"/>
      <c r="CPD35" s="79"/>
      <c r="CPE35" s="79"/>
      <c r="CPF35" s="79"/>
      <c r="CPG35" s="79"/>
      <c r="CPH35" s="79"/>
      <c r="CPI35" s="79"/>
      <c r="CPJ35" s="79"/>
      <c r="CPK35" s="79"/>
      <c r="CPL35" s="79"/>
      <c r="CPM35" s="79"/>
      <c r="CPN35" s="79"/>
      <c r="CPO35" s="79"/>
      <c r="CPP35" s="79"/>
      <c r="CPQ35" s="79"/>
      <c r="CPR35" s="79"/>
      <c r="CPS35" s="79"/>
      <c r="CPT35" s="79"/>
      <c r="CPU35" s="79"/>
      <c r="CPV35" s="79"/>
      <c r="CPW35" s="79"/>
      <c r="CPX35" s="79"/>
      <c r="CPY35" s="79"/>
      <c r="CPZ35" s="79"/>
      <c r="CQA35" s="79"/>
      <c r="CQB35" s="79"/>
      <c r="CQC35" s="79"/>
      <c r="CQD35" s="79"/>
      <c r="CQE35" s="79"/>
      <c r="CQF35" s="79"/>
      <c r="CQG35" s="79"/>
      <c r="CQH35" s="79"/>
      <c r="CQI35" s="79"/>
      <c r="CQJ35" s="79"/>
      <c r="CQK35" s="79"/>
      <c r="CQL35" s="79"/>
      <c r="CQM35" s="79"/>
      <c r="CQN35" s="79"/>
      <c r="CQO35" s="79"/>
      <c r="CQP35" s="79"/>
      <c r="CQQ35" s="79"/>
      <c r="CQR35" s="79"/>
      <c r="CQS35" s="79"/>
      <c r="CQT35" s="79"/>
      <c r="CQU35" s="79"/>
      <c r="CQV35" s="79"/>
      <c r="CQW35" s="79"/>
      <c r="CQX35" s="79"/>
      <c r="CQY35" s="79"/>
      <c r="CQZ35" s="79"/>
      <c r="CRA35" s="79"/>
      <c r="CRB35" s="79"/>
      <c r="CRC35" s="79"/>
      <c r="CRD35" s="79"/>
      <c r="CRE35" s="79"/>
      <c r="CRF35" s="79"/>
      <c r="CRG35" s="79"/>
      <c r="CRH35" s="79"/>
      <c r="CRI35" s="79"/>
      <c r="CRJ35" s="79"/>
      <c r="CRK35" s="79"/>
      <c r="CRL35" s="79"/>
      <c r="CRM35" s="79"/>
      <c r="CRN35" s="79"/>
      <c r="CRO35" s="79"/>
      <c r="CRP35" s="79"/>
      <c r="CRQ35" s="79"/>
      <c r="CRR35" s="79"/>
      <c r="CRS35" s="79"/>
      <c r="CRT35" s="79"/>
      <c r="CRU35" s="79"/>
      <c r="CRV35" s="79"/>
      <c r="CRW35" s="79"/>
      <c r="CRX35" s="79"/>
      <c r="CRY35" s="79"/>
      <c r="CRZ35" s="79"/>
      <c r="CSA35" s="79"/>
      <c r="CSB35" s="79"/>
      <c r="CSC35" s="79"/>
      <c r="CSD35" s="79"/>
      <c r="CSE35" s="79"/>
      <c r="CSF35" s="79"/>
      <c r="CSG35" s="79"/>
      <c r="CSH35" s="79"/>
      <c r="CSI35" s="79"/>
      <c r="CSJ35" s="79"/>
      <c r="CSK35" s="79"/>
      <c r="CSL35" s="79"/>
      <c r="CSM35" s="79"/>
      <c r="CSN35" s="79"/>
      <c r="CSO35" s="79"/>
      <c r="CSP35" s="79"/>
      <c r="CSQ35" s="79"/>
      <c r="CSR35" s="79"/>
      <c r="CSS35" s="79"/>
      <c r="CST35" s="79"/>
      <c r="CSU35" s="79"/>
      <c r="CSV35" s="79"/>
      <c r="CSW35" s="79"/>
      <c r="CSX35" s="79"/>
      <c r="CSY35" s="79"/>
      <c r="CSZ35" s="79"/>
      <c r="CTA35" s="79"/>
      <c r="CTB35" s="79"/>
      <c r="CTC35" s="79"/>
      <c r="CTD35" s="79"/>
      <c r="CTE35" s="79"/>
      <c r="CTF35" s="79"/>
      <c r="CTG35" s="79"/>
      <c r="CTH35" s="79"/>
      <c r="CTI35" s="79"/>
      <c r="CTJ35" s="79"/>
      <c r="CTK35" s="79"/>
      <c r="CTL35" s="79"/>
      <c r="CTM35" s="79"/>
      <c r="CTN35" s="79"/>
      <c r="CTO35" s="79"/>
      <c r="CTP35" s="79"/>
      <c r="CTQ35" s="79"/>
      <c r="CTR35" s="79"/>
      <c r="CTS35" s="79"/>
      <c r="CTT35" s="79"/>
      <c r="CTU35" s="79"/>
      <c r="CTV35" s="79"/>
      <c r="CTW35" s="79"/>
      <c r="CTX35" s="79"/>
      <c r="CTY35" s="79"/>
      <c r="CTZ35" s="79"/>
      <c r="CUA35" s="79"/>
      <c r="CUB35" s="79"/>
      <c r="CUC35" s="79"/>
      <c r="CUD35" s="79"/>
      <c r="CUE35" s="79"/>
      <c r="CUF35" s="79"/>
      <c r="CUG35" s="79"/>
      <c r="CUH35" s="79"/>
      <c r="CUI35" s="79"/>
      <c r="CUJ35" s="79"/>
      <c r="CUK35" s="79"/>
      <c r="CUL35" s="79"/>
      <c r="CUM35" s="79"/>
      <c r="CUN35" s="79"/>
      <c r="CUO35" s="79"/>
      <c r="CUP35" s="79"/>
      <c r="CUQ35" s="79"/>
      <c r="CUR35" s="79"/>
      <c r="CUS35" s="79"/>
      <c r="CUT35" s="79"/>
      <c r="CUU35" s="79"/>
      <c r="CUV35" s="79"/>
      <c r="CUW35" s="79"/>
      <c r="CUX35" s="79"/>
      <c r="CUY35" s="79"/>
      <c r="CUZ35" s="79"/>
      <c r="CVA35" s="79"/>
      <c r="CVB35" s="79"/>
      <c r="CVC35" s="79"/>
      <c r="CVD35" s="79"/>
      <c r="CVE35" s="79"/>
      <c r="CVF35" s="79"/>
      <c r="CVG35" s="79"/>
      <c r="CVH35" s="79"/>
      <c r="CVI35" s="79"/>
      <c r="CVJ35" s="79"/>
      <c r="CVK35" s="79"/>
      <c r="CVL35" s="79"/>
      <c r="CVM35" s="79"/>
      <c r="CVN35" s="79"/>
      <c r="CVO35" s="79"/>
      <c r="CVP35" s="79"/>
      <c r="CVQ35" s="79"/>
      <c r="CVR35" s="79"/>
      <c r="CVS35" s="79"/>
      <c r="CVT35" s="79"/>
      <c r="CVU35" s="79"/>
      <c r="CVV35" s="79"/>
      <c r="CVW35" s="79"/>
      <c r="CVX35" s="79"/>
      <c r="CVY35" s="79"/>
      <c r="CVZ35" s="79"/>
      <c r="CWA35" s="79"/>
      <c r="CWB35" s="79"/>
      <c r="CWC35" s="79"/>
      <c r="CWD35" s="79"/>
      <c r="CWE35" s="79"/>
      <c r="CWF35" s="79"/>
      <c r="CWG35" s="79"/>
      <c r="CWH35" s="79"/>
      <c r="CWI35" s="79"/>
      <c r="CWJ35" s="79"/>
      <c r="CWK35" s="79"/>
      <c r="CWL35" s="79"/>
      <c r="CWM35" s="79"/>
      <c r="CWN35" s="79"/>
      <c r="CWO35" s="79"/>
      <c r="CWP35" s="79"/>
      <c r="CWQ35" s="79"/>
      <c r="CWR35" s="79"/>
      <c r="CWS35" s="79"/>
      <c r="CWT35" s="79"/>
      <c r="CWU35" s="79"/>
      <c r="CWV35" s="79"/>
      <c r="CWW35" s="79"/>
      <c r="CWX35" s="79"/>
      <c r="CWY35" s="79"/>
      <c r="CWZ35" s="79"/>
      <c r="CXA35" s="79"/>
      <c r="CXB35" s="79"/>
      <c r="CXC35" s="79"/>
      <c r="CXD35" s="79"/>
      <c r="CXE35" s="79"/>
      <c r="CXF35" s="79"/>
      <c r="CXG35" s="79"/>
      <c r="CXH35" s="79"/>
      <c r="CXI35" s="79"/>
      <c r="CXJ35" s="79"/>
      <c r="CXK35" s="79"/>
      <c r="CXL35" s="79"/>
      <c r="CXM35" s="79"/>
      <c r="CXN35" s="79"/>
      <c r="CXO35" s="79"/>
      <c r="CXP35" s="79"/>
      <c r="CXQ35" s="79"/>
      <c r="CXR35" s="79"/>
      <c r="CXS35" s="79"/>
      <c r="CXT35" s="79"/>
      <c r="CXU35" s="79"/>
      <c r="CXV35" s="79"/>
      <c r="CXW35" s="79"/>
      <c r="CXX35" s="79"/>
      <c r="CXY35" s="79"/>
      <c r="CXZ35" s="79"/>
      <c r="CYA35" s="79"/>
      <c r="CYB35" s="79"/>
      <c r="CYC35" s="79"/>
      <c r="CYD35" s="79"/>
      <c r="CYE35" s="79"/>
      <c r="CYF35" s="79"/>
      <c r="CYG35" s="79"/>
      <c r="CYH35" s="79"/>
      <c r="CYI35" s="79"/>
      <c r="CYJ35" s="79"/>
      <c r="CYK35" s="79"/>
      <c r="CYL35" s="79"/>
      <c r="CYM35" s="79"/>
      <c r="CYN35" s="79"/>
      <c r="CYO35" s="79"/>
      <c r="CYP35" s="79"/>
      <c r="CYQ35" s="79"/>
      <c r="CYR35" s="79"/>
      <c r="CYS35" s="79"/>
      <c r="CYT35" s="79"/>
      <c r="CYU35" s="79"/>
      <c r="CYV35" s="79"/>
      <c r="CYW35" s="79"/>
      <c r="CYX35" s="79"/>
      <c r="CYY35" s="79"/>
      <c r="CYZ35" s="79"/>
      <c r="CZA35" s="79"/>
      <c r="CZB35" s="79"/>
      <c r="CZC35" s="79"/>
      <c r="CZD35" s="79"/>
      <c r="CZE35" s="79"/>
      <c r="CZF35" s="79"/>
      <c r="CZG35" s="79"/>
      <c r="CZH35" s="79"/>
      <c r="CZI35" s="79"/>
      <c r="CZJ35" s="79"/>
      <c r="CZK35" s="79"/>
      <c r="CZL35" s="79"/>
      <c r="CZM35" s="79"/>
      <c r="CZN35" s="79"/>
      <c r="CZO35" s="79"/>
      <c r="CZP35" s="79"/>
      <c r="CZQ35" s="79"/>
      <c r="CZR35" s="79"/>
      <c r="CZS35" s="79"/>
      <c r="CZT35" s="79"/>
      <c r="CZU35" s="79"/>
      <c r="CZV35" s="79"/>
      <c r="CZW35" s="79"/>
      <c r="CZX35" s="79"/>
      <c r="CZY35" s="79"/>
      <c r="CZZ35" s="79"/>
      <c r="DAA35" s="79"/>
      <c r="DAB35" s="79"/>
      <c r="DAC35" s="79"/>
      <c r="DAD35" s="79"/>
      <c r="DAE35" s="79"/>
      <c r="DAF35" s="79"/>
      <c r="DAG35" s="79"/>
      <c r="DAH35" s="79"/>
      <c r="DAI35" s="79"/>
      <c r="DAJ35" s="79"/>
      <c r="DAK35" s="79"/>
      <c r="DAL35" s="79"/>
      <c r="DAM35" s="79"/>
      <c r="DAN35" s="79"/>
      <c r="DAO35" s="79"/>
      <c r="DAP35" s="79"/>
      <c r="DAQ35" s="79"/>
      <c r="DAR35" s="79"/>
      <c r="DAS35" s="79"/>
      <c r="DAT35" s="79"/>
      <c r="DAU35" s="79"/>
      <c r="DAV35" s="79"/>
      <c r="DAW35" s="79"/>
      <c r="DAX35" s="79"/>
      <c r="DAY35" s="79"/>
      <c r="DAZ35" s="79"/>
      <c r="DBA35" s="79"/>
      <c r="DBB35" s="79"/>
      <c r="DBC35" s="79"/>
      <c r="DBD35" s="79"/>
      <c r="DBE35" s="79"/>
      <c r="DBF35" s="79"/>
      <c r="DBG35" s="79"/>
      <c r="DBH35" s="79"/>
      <c r="DBI35" s="79"/>
      <c r="DBJ35" s="79"/>
      <c r="DBK35" s="79"/>
      <c r="DBL35" s="79"/>
      <c r="DBM35" s="79"/>
      <c r="DBN35" s="79"/>
      <c r="DBO35" s="79"/>
      <c r="DBP35" s="79"/>
      <c r="DBQ35" s="79"/>
      <c r="DBR35" s="79"/>
      <c r="DBS35" s="79"/>
      <c r="DBT35" s="79"/>
      <c r="DBU35" s="79"/>
      <c r="DBV35" s="79"/>
      <c r="DBW35" s="79"/>
      <c r="DBX35" s="79"/>
      <c r="DBY35" s="79"/>
      <c r="DBZ35" s="79"/>
      <c r="DCA35" s="79"/>
      <c r="DCB35" s="79"/>
      <c r="DCC35" s="79"/>
      <c r="DCD35" s="79"/>
      <c r="DCE35" s="79"/>
      <c r="DCF35" s="79"/>
      <c r="DCG35" s="79"/>
      <c r="DCH35" s="79"/>
      <c r="DCI35" s="79"/>
      <c r="DCJ35" s="79"/>
      <c r="DCK35" s="79"/>
      <c r="DCL35" s="79"/>
      <c r="DCM35" s="79"/>
      <c r="DCN35" s="79"/>
      <c r="DCO35" s="79"/>
      <c r="DCP35" s="79"/>
      <c r="DCQ35" s="79"/>
      <c r="DCR35" s="79"/>
      <c r="DCS35" s="79"/>
      <c r="DCT35" s="79"/>
      <c r="DCU35" s="79"/>
      <c r="DCV35" s="79"/>
      <c r="DCW35" s="79"/>
      <c r="DCX35" s="79"/>
      <c r="DCY35" s="79"/>
      <c r="DCZ35" s="79"/>
      <c r="DDA35" s="79"/>
      <c r="DDB35" s="79"/>
      <c r="DDC35" s="79"/>
      <c r="DDD35" s="79"/>
      <c r="DDE35" s="79"/>
      <c r="DDF35" s="79"/>
      <c r="DDG35" s="79"/>
      <c r="DDH35" s="79"/>
      <c r="DDI35" s="79"/>
      <c r="DDJ35" s="79"/>
      <c r="DDK35" s="79"/>
      <c r="DDL35" s="79"/>
      <c r="DDM35" s="79"/>
      <c r="DDN35" s="79"/>
      <c r="DDO35" s="79"/>
      <c r="DDP35" s="79"/>
      <c r="DDQ35" s="79"/>
      <c r="DDR35" s="79"/>
      <c r="DDS35" s="79"/>
      <c r="DDT35" s="79"/>
      <c r="DDU35" s="79"/>
      <c r="DDV35" s="79"/>
      <c r="DDW35" s="79"/>
      <c r="DDX35" s="79"/>
      <c r="DDY35" s="79"/>
      <c r="DDZ35" s="79"/>
      <c r="DEA35" s="79"/>
      <c r="DEB35" s="79"/>
      <c r="DEC35" s="79"/>
      <c r="DED35" s="79"/>
      <c r="DEE35" s="79"/>
      <c r="DEF35" s="79"/>
      <c r="DEG35" s="79"/>
      <c r="DEH35" s="79"/>
      <c r="DEI35" s="79"/>
      <c r="DEJ35" s="79"/>
      <c r="DEK35" s="79"/>
      <c r="DEL35" s="79"/>
      <c r="DEM35" s="79"/>
      <c r="DEN35" s="79"/>
      <c r="DEO35" s="79"/>
      <c r="DEP35" s="79"/>
      <c r="DEQ35" s="79"/>
      <c r="DER35" s="79"/>
      <c r="DES35" s="79"/>
      <c r="DET35" s="79"/>
      <c r="DEU35" s="79"/>
      <c r="DEV35" s="79"/>
      <c r="DEW35" s="79"/>
      <c r="DEX35" s="79"/>
      <c r="DEY35" s="79"/>
      <c r="DEZ35" s="79"/>
      <c r="DFA35" s="79"/>
      <c r="DFB35" s="79"/>
      <c r="DFC35" s="79"/>
      <c r="DFD35" s="79"/>
      <c r="DFE35" s="79"/>
      <c r="DFF35" s="79"/>
      <c r="DFG35" s="79"/>
      <c r="DFH35" s="79"/>
      <c r="DFI35" s="79"/>
      <c r="DFJ35" s="79"/>
      <c r="DFK35" s="79"/>
      <c r="DFL35" s="79"/>
      <c r="DFM35" s="79"/>
      <c r="DFN35" s="79"/>
      <c r="DFO35" s="79"/>
      <c r="DFP35" s="79"/>
      <c r="DFQ35" s="79"/>
      <c r="DFR35" s="79"/>
      <c r="DFS35" s="79"/>
      <c r="DFT35" s="79"/>
      <c r="DFU35" s="79"/>
      <c r="DFV35" s="79"/>
      <c r="DFW35" s="79"/>
      <c r="DFX35" s="79"/>
      <c r="DFY35" s="79"/>
      <c r="DFZ35" s="79"/>
      <c r="DGA35" s="79"/>
      <c r="DGB35" s="79"/>
      <c r="DGC35" s="79"/>
      <c r="DGD35" s="79"/>
      <c r="DGE35" s="79"/>
      <c r="DGF35" s="79"/>
      <c r="DGG35" s="79"/>
      <c r="DGH35" s="79"/>
      <c r="DGI35" s="79"/>
      <c r="DGJ35" s="79"/>
      <c r="DGK35" s="79"/>
      <c r="DGL35" s="79"/>
      <c r="DGM35" s="79"/>
      <c r="DGN35" s="79"/>
      <c r="DGO35" s="79"/>
      <c r="DGP35" s="79"/>
      <c r="DGQ35" s="79"/>
      <c r="DGR35" s="79"/>
      <c r="DGS35" s="79"/>
      <c r="DGT35" s="79"/>
      <c r="DGU35" s="79"/>
      <c r="DGV35" s="79"/>
      <c r="DGW35" s="79"/>
      <c r="DGX35" s="79"/>
      <c r="DGY35" s="79"/>
      <c r="DGZ35" s="79"/>
      <c r="DHA35" s="79"/>
      <c r="DHB35" s="79"/>
      <c r="DHC35" s="79"/>
      <c r="DHD35" s="79"/>
      <c r="DHE35" s="79"/>
      <c r="DHF35" s="79"/>
      <c r="DHG35" s="79"/>
      <c r="DHH35" s="79"/>
      <c r="DHI35" s="79"/>
      <c r="DHJ35" s="79"/>
      <c r="DHK35" s="79"/>
      <c r="DHL35" s="79"/>
      <c r="DHM35" s="79"/>
      <c r="DHN35" s="79"/>
      <c r="DHO35" s="79"/>
      <c r="DHP35" s="79"/>
      <c r="DHQ35" s="79"/>
      <c r="DHR35" s="79"/>
      <c r="DHS35" s="79"/>
      <c r="DHT35" s="79"/>
      <c r="DHU35" s="79"/>
      <c r="DHV35" s="79"/>
      <c r="DHW35" s="79"/>
      <c r="DHX35" s="79"/>
      <c r="DHY35" s="79"/>
      <c r="DHZ35" s="79"/>
      <c r="DIA35" s="79"/>
      <c r="DIB35" s="79"/>
      <c r="DIC35" s="79"/>
      <c r="DID35" s="79"/>
      <c r="DIE35" s="79"/>
      <c r="DIF35" s="79"/>
      <c r="DIG35" s="79"/>
      <c r="DIH35" s="79"/>
      <c r="DII35" s="79"/>
      <c r="DIJ35" s="79"/>
      <c r="DIK35" s="79"/>
      <c r="DIL35" s="79"/>
      <c r="DIM35" s="79"/>
      <c r="DIN35" s="79"/>
      <c r="DIO35" s="79"/>
      <c r="DIP35" s="79"/>
      <c r="DIQ35" s="79"/>
      <c r="DIR35" s="79"/>
      <c r="DIS35" s="79"/>
      <c r="DIT35" s="79"/>
      <c r="DIU35" s="79"/>
      <c r="DIV35" s="79"/>
      <c r="DIW35" s="79"/>
      <c r="DIX35" s="79"/>
      <c r="DIY35" s="79"/>
      <c r="DIZ35" s="79"/>
      <c r="DJA35" s="79"/>
      <c r="DJB35" s="79"/>
      <c r="DJC35" s="79"/>
      <c r="DJD35" s="79"/>
      <c r="DJE35" s="79"/>
      <c r="DJF35" s="79"/>
      <c r="DJG35" s="79"/>
      <c r="DJH35" s="79"/>
      <c r="DJI35" s="79"/>
      <c r="DJJ35" s="79"/>
      <c r="DJK35" s="79"/>
      <c r="DJL35" s="79"/>
      <c r="DJM35" s="79"/>
      <c r="DJN35" s="79"/>
      <c r="DJO35" s="79"/>
      <c r="DJP35" s="79"/>
      <c r="DJQ35" s="79"/>
      <c r="DJR35" s="79"/>
      <c r="DJS35" s="79"/>
      <c r="DJT35" s="79"/>
      <c r="DJU35" s="79"/>
      <c r="DJV35" s="79"/>
      <c r="DJW35" s="79"/>
      <c r="DJX35" s="79"/>
      <c r="DJY35" s="79"/>
      <c r="DJZ35" s="79"/>
      <c r="DKA35" s="79"/>
      <c r="DKB35" s="79"/>
      <c r="DKC35" s="79"/>
      <c r="DKD35" s="79"/>
      <c r="DKE35" s="79"/>
      <c r="DKF35" s="79"/>
      <c r="DKG35" s="79"/>
      <c r="DKH35" s="79"/>
      <c r="DKI35" s="79"/>
      <c r="DKJ35" s="79"/>
      <c r="DKK35" s="79"/>
      <c r="DKL35" s="79"/>
      <c r="DKM35" s="79"/>
      <c r="DKN35" s="79"/>
      <c r="DKO35" s="79"/>
      <c r="DKP35" s="79"/>
      <c r="DKQ35" s="79"/>
      <c r="DKR35" s="79"/>
      <c r="DKS35" s="79"/>
      <c r="DKT35" s="79"/>
      <c r="DKU35" s="79"/>
      <c r="DKV35" s="79"/>
      <c r="DKW35" s="79"/>
      <c r="DKX35" s="79"/>
      <c r="DKY35" s="79"/>
      <c r="DKZ35" s="79"/>
      <c r="DLA35" s="79"/>
      <c r="DLB35" s="79"/>
      <c r="DLC35" s="79"/>
      <c r="DLD35" s="79"/>
      <c r="DLE35" s="79"/>
      <c r="DLF35" s="79"/>
      <c r="DLG35" s="79"/>
      <c r="DLH35" s="79"/>
      <c r="DLI35" s="79"/>
      <c r="DLJ35" s="79"/>
      <c r="DLK35" s="79"/>
      <c r="DLL35" s="79"/>
      <c r="DLM35" s="79"/>
      <c r="DLN35" s="79"/>
      <c r="DLO35" s="79"/>
      <c r="DLP35" s="79"/>
      <c r="DLQ35" s="79"/>
      <c r="DLR35" s="79"/>
      <c r="DLS35" s="79"/>
      <c r="DLT35" s="79"/>
      <c r="DLU35" s="79"/>
      <c r="DLV35" s="79"/>
      <c r="DLW35" s="79"/>
      <c r="DLX35" s="79"/>
      <c r="DLY35" s="79"/>
      <c r="DLZ35" s="79"/>
      <c r="DMA35" s="79"/>
      <c r="DMB35" s="79"/>
      <c r="DMC35" s="79"/>
      <c r="DMD35" s="79"/>
      <c r="DME35" s="79"/>
      <c r="DMF35" s="79"/>
      <c r="DMG35" s="79"/>
      <c r="DMH35" s="79"/>
      <c r="DMI35" s="79"/>
      <c r="DMJ35" s="79"/>
      <c r="DMK35" s="79"/>
      <c r="DML35" s="79"/>
      <c r="DMM35" s="79"/>
      <c r="DMN35" s="79"/>
      <c r="DMO35" s="79"/>
      <c r="DMP35" s="79"/>
      <c r="DMQ35" s="79"/>
      <c r="DMR35" s="79"/>
      <c r="DMS35" s="79"/>
      <c r="DMT35" s="79"/>
      <c r="DMU35" s="79"/>
      <c r="DMV35" s="79"/>
      <c r="DMW35" s="79"/>
      <c r="DMX35" s="79"/>
      <c r="DMY35" s="79"/>
      <c r="DMZ35" s="79"/>
      <c r="DNA35" s="79"/>
      <c r="DNB35" s="79"/>
      <c r="DNC35" s="79"/>
      <c r="DND35" s="79"/>
      <c r="DNE35" s="79"/>
      <c r="DNF35" s="79"/>
      <c r="DNG35" s="79"/>
      <c r="DNH35" s="79"/>
      <c r="DNI35" s="79"/>
      <c r="DNJ35" s="79"/>
      <c r="DNK35" s="79"/>
      <c r="DNL35" s="79"/>
      <c r="DNM35" s="79"/>
      <c r="DNN35" s="79"/>
      <c r="DNO35" s="79"/>
      <c r="DNP35" s="79"/>
      <c r="DNQ35" s="79"/>
      <c r="DNR35" s="79"/>
      <c r="DNS35" s="79"/>
      <c r="DNT35" s="79"/>
      <c r="DNU35" s="79"/>
      <c r="DNV35" s="79"/>
      <c r="DNW35" s="79"/>
      <c r="DNX35" s="79"/>
      <c r="DNY35" s="79"/>
      <c r="DNZ35" s="79"/>
      <c r="DOA35" s="79"/>
      <c r="DOB35" s="79"/>
      <c r="DOC35" s="79"/>
      <c r="DOD35" s="79"/>
      <c r="DOE35" s="79"/>
      <c r="DOF35" s="79"/>
      <c r="DOG35" s="79"/>
      <c r="DOH35" s="79"/>
      <c r="DOI35" s="79"/>
      <c r="DOJ35" s="79"/>
      <c r="DOK35" s="79"/>
      <c r="DOL35" s="79"/>
      <c r="DOM35" s="79"/>
      <c r="DON35" s="79"/>
      <c r="DOO35" s="79"/>
      <c r="DOP35" s="79"/>
      <c r="DOQ35" s="79"/>
      <c r="DOR35" s="79"/>
      <c r="DOS35" s="79"/>
      <c r="DOT35" s="79"/>
      <c r="DOU35" s="79"/>
      <c r="DOV35" s="79"/>
      <c r="DOW35" s="79"/>
      <c r="DOX35" s="79"/>
      <c r="DOY35" s="79"/>
      <c r="DOZ35" s="79"/>
      <c r="DPA35" s="79"/>
      <c r="DPB35" s="79"/>
      <c r="DPC35" s="79"/>
      <c r="DPD35" s="79"/>
      <c r="DPE35" s="79"/>
      <c r="DPF35" s="79"/>
      <c r="DPG35" s="79"/>
      <c r="DPH35" s="79"/>
      <c r="DPI35" s="79"/>
      <c r="DPJ35" s="79"/>
      <c r="DPK35" s="79"/>
      <c r="DPL35" s="79"/>
      <c r="DPM35" s="79"/>
      <c r="DPN35" s="79"/>
      <c r="DPO35" s="79"/>
      <c r="DPP35" s="79"/>
      <c r="DPQ35" s="79"/>
      <c r="DPR35" s="79"/>
      <c r="DPS35" s="79"/>
      <c r="DPT35" s="79"/>
      <c r="DPU35" s="79"/>
      <c r="DPV35" s="79"/>
      <c r="DPW35" s="79"/>
      <c r="DPX35" s="79"/>
      <c r="DPY35" s="79"/>
      <c r="DPZ35" s="79"/>
      <c r="DQA35" s="79"/>
      <c r="DQB35" s="79"/>
      <c r="DQC35" s="79"/>
      <c r="DQD35" s="79"/>
      <c r="DQE35" s="79"/>
      <c r="DQF35" s="79"/>
      <c r="DQG35" s="79"/>
      <c r="DQH35" s="79"/>
      <c r="DQI35" s="79"/>
      <c r="DQJ35" s="79"/>
      <c r="DQK35" s="79"/>
      <c r="DQL35" s="79"/>
      <c r="DQM35" s="79"/>
      <c r="DQN35" s="79"/>
      <c r="DQO35" s="79"/>
      <c r="DQP35" s="79"/>
      <c r="DQQ35" s="79"/>
      <c r="DQR35" s="79"/>
      <c r="DQS35" s="79"/>
      <c r="DQT35" s="79"/>
      <c r="DQU35" s="79"/>
      <c r="DQV35" s="79"/>
      <c r="DQW35" s="79"/>
      <c r="DQX35" s="79"/>
      <c r="DQY35" s="79"/>
      <c r="DQZ35" s="79"/>
      <c r="DRA35" s="79"/>
      <c r="DRB35" s="79"/>
      <c r="DRC35" s="79"/>
      <c r="DRD35" s="79"/>
      <c r="DRE35" s="79"/>
      <c r="DRF35" s="79"/>
      <c r="DRG35" s="79"/>
      <c r="DRH35" s="79"/>
      <c r="DRI35" s="79"/>
      <c r="DRJ35" s="79"/>
      <c r="DRK35" s="79"/>
      <c r="DRL35" s="79"/>
      <c r="DRM35" s="79"/>
      <c r="DRN35" s="79"/>
      <c r="DRO35" s="79"/>
      <c r="DRP35" s="79"/>
      <c r="DRQ35" s="79"/>
      <c r="DRR35" s="79"/>
      <c r="DRS35" s="79"/>
      <c r="DRT35" s="79"/>
      <c r="DRU35" s="79"/>
      <c r="DRV35" s="79"/>
      <c r="DRW35" s="79"/>
      <c r="DRX35" s="79"/>
      <c r="DRY35" s="79"/>
      <c r="DRZ35" s="79"/>
      <c r="DSA35" s="79"/>
      <c r="DSB35" s="79"/>
      <c r="DSC35" s="79"/>
      <c r="DSD35" s="79"/>
      <c r="DSE35" s="79"/>
      <c r="DSF35" s="79"/>
      <c r="DSG35" s="79"/>
      <c r="DSH35" s="79"/>
      <c r="DSI35" s="79"/>
      <c r="DSJ35" s="79"/>
      <c r="DSK35" s="79"/>
      <c r="DSL35" s="79"/>
      <c r="DSM35" s="79"/>
      <c r="DSN35" s="79"/>
      <c r="DSO35" s="79"/>
      <c r="DSP35" s="79"/>
      <c r="DSQ35" s="79"/>
      <c r="DSR35" s="79"/>
      <c r="DSS35" s="79"/>
      <c r="DST35" s="79"/>
      <c r="DSU35" s="79"/>
      <c r="DSV35" s="79"/>
      <c r="DSW35" s="79"/>
      <c r="DSX35" s="79"/>
      <c r="DSY35" s="79"/>
      <c r="DSZ35" s="79"/>
      <c r="DTA35" s="79"/>
      <c r="DTB35" s="79"/>
      <c r="DTC35" s="79"/>
      <c r="DTD35" s="79"/>
      <c r="DTE35" s="79"/>
      <c r="DTF35" s="79"/>
      <c r="DTG35" s="79"/>
      <c r="DTH35" s="79"/>
      <c r="DTI35" s="79"/>
      <c r="DTJ35" s="79"/>
      <c r="DTK35" s="79"/>
      <c r="DTL35" s="79"/>
      <c r="DTM35" s="79"/>
      <c r="DTN35" s="79"/>
      <c r="DTO35" s="79"/>
      <c r="DTP35" s="79"/>
      <c r="DTQ35" s="79"/>
      <c r="DTR35" s="79"/>
      <c r="DTS35" s="79"/>
      <c r="DTT35" s="79"/>
      <c r="DTU35" s="79"/>
      <c r="DTV35" s="79"/>
      <c r="DTW35" s="79"/>
      <c r="DTX35" s="79"/>
      <c r="DTY35" s="79"/>
      <c r="DTZ35" s="79"/>
      <c r="DUA35" s="79"/>
      <c r="DUB35" s="79"/>
      <c r="DUC35" s="79"/>
      <c r="DUD35" s="79"/>
      <c r="DUE35" s="79"/>
      <c r="DUF35" s="79"/>
      <c r="DUG35" s="79"/>
      <c r="DUH35" s="79"/>
      <c r="DUI35" s="79"/>
      <c r="DUJ35" s="79"/>
      <c r="DUK35" s="79"/>
      <c r="DUL35" s="79"/>
      <c r="DUM35" s="79"/>
      <c r="DUN35" s="79"/>
      <c r="DUO35" s="79"/>
      <c r="DUP35" s="79"/>
      <c r="DUQ35" s="79"/>
      <c r="DUR35" s="79"/>
      <c r="DUS35" s="79"/>
      <c r="DUT35" s="79"/>
      <c r="DUU35" s="79"/>
      <c r="DUV35" s="79"/>
      <c r="DUW35" s="79"/>
      <c r="DUX35" s="79"/>
      <c r="DUY35" s="79"/>
      <c r="DUZ35" s="79"/>
      <c r="DVA35" s="79"/>
      <c r="DVB35" s="79"/>
      <c r="DVC35" s="79"/>
      <c r="DVD35" s="79"/>
      <c r="DVE35" s="79"/>
      <c r="DVF35" s="79"/>
      <c r="DVG35" s="79"/>
      <c r="DVH35" s="79"/>
      <c r="DVI35" s="79"/>
      <c r="DVJ35" s="79"/>
      <c r="DVK35" s="79"/>
      <c r="DVL35" s="79"/>
      <c r="DVM35" s="79"/>
      <c r="DVN35" s="79"/>
      <c r="DVO35" s="79"/>
      <c r="DVP35" s="79"/>
      <c r="DVQ35" s="79"/>
      <c r="DVR35" s="79"/>
      <c r="DVS35" s="79"/>
      <c r="DVT35" s="79"/>
      <c r="DVU35" s="79"/>
      <c r="DVV35" s="79"/>
      <c r="DVW35" s="79"/>
      <c r="DVX35" s="79"/>
      <c r="DVY35" s="79"/>
      <c r="DVZ35" s="79"/>
      <c r="DWA35" s="79"/>
      <c r="DWB35" s="79"/>
      <c r="DWC35" s="79"/>
      <c r="DWD35" s="79"/>
      <c r="DWE35" s="79"/>
      <c r="DWF35" s="79"/>
      <c r="DWG35" s="79"/>
      <c r="DWH35" s="79"/>
      <c r="DWI35" s="79"/>
      <c r="DWJ35" s="79"/>
      <c r="DWK35" s="79"/>
      <c r="DWL35" s="79"/>
      <c r="DWM35" s="79"/>
      <c r="DWN35" s="79"/>
      <c r="DWO35" s="79"/>
      <c r="DWP35" s="79"/>
      <c r="DWQ35" s="79"/>
      <c r="DWR35" s="79"/>
      <c r="DWS35" s="79"/>
      <c r="DWT35" s="79"/>
      <c r="DWU35" s="79"/>
      <c r="DWV35" s="79"/>
      <c r="DWW35" s="79"/>
      <c r="DWX35" s="79"/>
      <c r="DWY35" s="79"/>
      <c r="DWZ35" s="79"/>
      <c r="DXA35" s="79"/>
      <c r="DXB35" s="79"/>
      <c r="DXC35" s="79"/>
      <c r="DXD35" s="79"/>
      <c r="DXE35" s="79"/>
      <c r="DXF35" s="79"/>
      <c r="DXG35" s="79"/>
      <c r="DXH35" s="79"/>
      <c r="DXI35" s="79"/>
      <c r="DXJ35" s="79"/>
      <c r="DXK35" s="79"/>
      <c r="DXL35" s="79"/>
      <c r="DXM35" s="79"/>
      <c r="DXN35" s="79"/>
      <c r="DXO35" s="79"/>
      <c r="DXP35" s="79"/>
      <c r="DXQ35" s="79"/>
      <c r="DXR35" s="79"/>
      <c r="DXS35" s="79"/>
      <c r="DXT35" s="79"/>
      <c r="DXU35" s="79"/>
      <c r="DXV35" s="79"/>
      <c r="DXW35" s="79"/>
      <c r="DXX35" s="79"/>
      <c r="DXY35" s="79"/>
      <c r="DXZ35" s="79"/>
      <c r="DYA35" s="79"/>
      <c r="DYB35" s="79"/>
      <c r="DYC35" s="79"/>
      <c r="DYD35" s="79"/>
      <c r="DYE35" s="79"/>
      <c r="DYF35" s="79"/>
      <c r="DYG35" s="79"/>
      <c r="DYH35" s="79"/>
      <c r="DYI35" s="79"/>
      <c r="DYJ35" s="79"/>
      <c r="DYK35" s="79"/>
      <c r="DYL35" s="79"/>
      <c r="DYM35" s="79"/>
      <c r="DYN35" s="79"/>
      <c r="DYO35" s="79"/>
      <c r="DYP35" s="79"/>
      <c r="DYQ35" s="79"/>
      <c r="DYR35" s="79"/>
      <c r="DYS35" s="79"/>
      <c r="DYT35" s="79"/>
      <c r="DYU35" s="79"/>
      <c r="DYV35" s="79"/>
      <c r="DYW35" s="79"/>
      <c r="DYX35" s="79"/>
      <c r="DYY35" s="79"/>
      <c r="DYZ35" s="79"/>
      <c r="DZA35" s="79"/>
      <c r="DZB35" s="79"/>
      <c r="DZC35" s="79"/>
      <c r="DZD35" s="79"/>
      <c r="DZE35" s="79"/>
      <c r="DZF35" s="79"/>
      <c r="DZG35" s="79"/>
      <c r="DZH35" s="79"/>
      <c r="DZI35" s="79"/>
      <c r="DZJ35" s="79"/>
      <c r="DZK35" s="79"/>
      <c r="DZL35" s="79"/>
      <c r="DZM35" s="79"/>
      <c r="DZN35" s="79"/>
      <c r="DZO35" s="79"/>
      <c r="DZP35" s="79"/>
      <c r="DZQ35" s="79"/>
      <c r="DZR35" s="79"/>
      <c r="DZS35" s="79"/>
      <c r="DZT35" s="79"/>
      <c r="DZU35" s="79"/>
      <c r="DZV35" s="79"/>
      <c r="DZW35" s="79"/>
      <c r="DZX35" s="79"/>
      <c r="DZY35" s="79"/>
      <c r="DZZ35" s="79"/>
      <c r="EAA35" s="79"/>
      <c r="EAB35" s="79"/>
      <c r="EAC35" s="79"/>
      <c r="EAD35" s="79"/>
      <c r="EAE35" s="79"/>
      <c r="EAF35" s="79"/>
      <c r="EAG35" s="79"/>
      <c r="EAH35" s="79"/>
      <c r="EAI35" s="79"/>
      <c r="EAJ35" s="79"/>
      <c r="EAK35" s="79"/>
      <c r="EAL35" s="79"/>
      <c r="EAM35" s="79"/>
      <c r="EAN35" s="79"/>
      <c r="EAO35" s="79"/>
      <c r="EAP35" s="79"/>
      <c r="EAQ35" s="79"/>
      <c r="EAR35" s="79"/>
      <c r="EAS35" s="79"/>
      <c r="EAT35" s="79"/>
      <c r="EAU35" s="79"/>
      <c r="EAV35" s="79"/>
      <c r="EAW35" s="79"/>
      <c r="EAX35" s="79"/>
      <c r="EAY35" s="79"/>
      <c r="EAZ35" s="79"/>
      <c r="EBA35" s="79"/>
      <c r="EBB35" s="79"/>
      <c r="EBC35" s="79"/>
      <c r="EBD35" s="79"/>
      <c r="EBE35" s="79"/>
      <c r="EBF35" s="79"/>
      <c r="EBG35" s="79"/>
      <c r="EBH35" s="79"/>
      <c r="EBI35" s="79"/>
      <c r="EBJ35" s="79"/>
      <c r="EBK35" s="79"/>
      <c r="EBL35" s="79"/>
      <c r="EBM35" s="79"/>
      <c r="EBN35" s="79"/>
      <c r="EBO35" s="79"/>
      <c r="EBP35" s="79"/>
      <c r="EBQ35" s="79"/>
      <c r="EBR35" s="79"/>
      <c r="EBS35" s="79"/>
      <c r="EBT35" s="79"/>
      <c r="EBU35" s="79"/>
      <c r="EBV35" s="79"/>
      <c r="EBW35" s="79"/>
      <c r="EBX35" s="79"/>
      <c r="EBY35" s="79"/>
      <c r="EBZ35" s="79"/>
      <c r="ECA35" s="79"/>
      <c r="ECB35" s="79"/>
      <c r="ECC35" s="79"/>
      <c r="ECD35" s="79"/>
      <c r="ECE35" s="79"/>
      <c r="ECF35" s="79"/>
      <c r="ECG35" s="79"/>
      <c r="ECH35" s="79"/>
      <c r="ECI35" s="79"/>
      <c r="ECJ35" s="79"/>
      <c r="ECK35" s="79"/>
      <c r="ECL35" s="79"/>
      <c r="ECM35" s="79"/>
      <c r="ECN35" s="79"/>
      <c r="ECO35" s="79"/>
      <c r="ECP35" s="79"/>
      <c r="ECQ35" s="79"/>
      <c r="ECR35" s="79"/>
      <c r="ECS35" s="79"/>
      <c r="ECT35" s="79"/>
      <c r="ECU35" s="79"/>
      <c r="ECV35" s="79"/>
      <c r="ECW35" s="79"/>
      <c r="ECX35" s="79"/>
      <c r="ECY35" s="79"/>
      <c r="ECZ35" s="79"/>
      <c r="EDA35" s="79"/>
      <c r="EDB35" s="79"/>
      <c r="EDC35" s="79"/>
      <c r="EDD35" s="79"/>
      <c r="EDE35" s="79"/>
      <c r="EDF35" s="79"/>
      <c r="EDG35" s="79"/>
      <c r="EDH35" s="79"/>
      <c r="EDI35" s="79"/>
      <c r="EDJ35" s="79"/>
      <c r="EDK35" s="79"/>
      <c r="EDL35" s="79"/>
      <c r="EDM35" s="79"/>
      <c r="EDN35" s="79"/>
      <c r="EDO35" s="79"/>
      <c r="EDP35" s="79"/>
      <c r="EDQ35" s="79"/>
      <c r="EDR35" s="79"/>
      <c r="EDS35" s="79"/>
      <c r="EDT35" s="79"/>
      <c r="EDU35" s="79"/>
      <c r="EDV35" s="79"/>
      <c r="EDW35" s="79"/>
      <c r="EDX35" s="79"/>
      <c r="EDY35" s="79"/>
      <c r="EDZ35" s="79"/>
      <c r="EEA35" s="79"/>
      <c r="EEB35" s="79"/>
      <c r="EEC35" s="79"/>
      <c r="EED35" s="79"/>
      <c r="EEE35" s="79"/>
      <c r="EEF35" s="79"/>
      <c r="EEG35" s="79"/>
      <c r="EEH35" s="79"/>
      <c r="EEI35" s="79"/>
      <c r="EEJ35" s="79"/>
      <c r="EEK35" s="79"/>
      <c r="EEL35" s="79"/>
      <c r="EEM35" s="79"/>
      <c r="EEN35" s="79"/>
      <c r="EEO35" s="79"/>
      <c r="EEP35" s="79"/>
      <c r="EEQ35" s="79"/>
      <c r="EER35" s="79"/>
      <c r="EES35" s="79"/>
      <c r="EET35" s="79"/>
      <c r="EEU35" s="79"/>
      <c r="EEV35" s="79"/>
      <c r="EEW35" s="79"/>
      <c r="EEX35" s="79"/>
      <c r="EEY35" s="79"/>
      <c r="EEZ35" s="79"/>
      <c r="EFA35" s="79"/>
      <c r="EFB35" s="79"/>
      <c r="EFC35" s="79"/>
      <c r="EFD35" s="79"/>
      <c r="EFE35" s="79"/>
      <c r="EFF35" s="79"/>
      <c r="EFG35" s="79"/>
      <c r="EFH35" s="79"/>
      <c r="EFI35" s="79"/>
      <c r="EFJ35" s="79"/>
      <c r="EFK35" s="79"/>
      <c r="EFL35" s="79"/>
      <c r="EFM35" s="79"/>
      <c r="EFN35" s="79"/>
      <c r="EFO35" s="79"/>
      <c r="EFP35" s="79"/>
      <c r="EFQ35" s="79"/>
      <c r="EFR35" s="79"/>
      <c r="EFS35" s="79"/>
      <c r="EFT35" s="79"/>
      <c r="EFU35" s="79"/>
      <c r="EFV35" s="79"/>
      <c r="EFW35" s="79"/>
      <c r="EFX35" s="79"/>
      <c r="EFY35" s="79"/>
      <c r="EFZ35" s="79"/>
      <c r="EGA35" s="79"/>
      <c r="EGB35" s="79"/>
      <c r="EGC35" s="79"/>
      <c r="EGD35" s="79"/>
      <c r="EGE35" s="79"/>
      <c r="EGF35" s="79"/>
      <c r="EGG35" s="79"/>
      <c r="EGH35" s="79"/>
      <c r="EGI35" s="79"/>
      <c r="EGJ35" s="79"/>
      <c r="EGK35" s="79"/>
      <c r="EGL35" s="79"/>
      <c r="EGM35" s="79"/>
      <c r="EGN35" s="79"/>
      <c r="EGO35" s="79"/>
      <c r="EGP35" s="79"/>
      <c r="EGQ35" s="79"/>
      <c r="EGR35" s="79"/>
      <c r="EGS35" s="79"/>
      <c r="EGT35" s="79"/>
      <c r="EGU35" s="79"/>
      <c r="EGV35" s="79"/>
      <c r="EGW35" s="79"/>
      <c r="EGX35" s="79"/>
      <c r="EGY35" s="79"/>
      <c r="EGZ35" s="79"/>
      <c r="EHA35" s="79"/>
      <c r="EHB35" s="79"/>
      <c r="EHC35" s="79"/>
      <c r="EHD35" s="79"/>
      <c r="EHE35" s="79"/>
      <c r="EHF35" s="79"/>
      <c r="EHG35" s="79"/>
      <c r="EHH35" s="79"/>
      <c r="EHI35" s="79"/>
      <c r="EHJ35" s="79"/>
      <c r="EHK35" s="79"/>
      <c r="EHL35" s="79"/>
      <c r="EHM35" s="79"/>
      <c r="EHN35" s="79"/>
      <c r="EHO35" s="79"/>
      <c r="EHP35" s="79"/>
      <c r="EHQ35" s="79"/>
      <c r="EHR35" s="79"/>
      <c r="EHS35" s="79"/>
      <c r="EHT35" s="79"/>
      <c r="EHU35" s="79"/>
      <c r="EHV35" s="79"/>
      <c r="EHW35" s="79"/>
      <c r="EHX35" s="79"/>
      <c r="EHY35" s="79"/>
      <c r="EHZ35" s="79"/>
      <c r="EIA35" s="79"/>
      <c r="EIB35" s="79"/>
      <c r="EIC35" s="79"/>
      <c r="EID35" s="79"/>
      <c r="EIE35" s="79"/>
      <c r="EIF35" s="79"/>
      <c r="EIG35" s="79"/>
      <c r="EIH35" s="79"/>
      <c r="EII35" s="79"/>
      <c r="EIJ35" s="79"/>
      <c r="EIK35" s="79"/>
      <c r="EIL35" s="79"/>
      <c r="EIM35" s="79"/>
      <c r="EIN35" s="79"/>
      <c r="EIO35" s="79"/>
      <c r="EIP35" s="79"/>
      <c r="EIQ35" s="79"/>
      <c r="EIR35" s="79"/>
      <c r="EIS35" s="79"/>
      <c r="EIT35" s="79"/>
      <c r="EIU35" s="79"/>
      <c r="EIV35" s="79"/>
      <c r="EIW35" s="79"/>
      <c r="EIX35" s="79"/>
      <c r="EIY35" s="79"/>
      <c r="EIZ35" s="79"/>
      <c r="EJA35" s="79"/>
      <c r="EJB35" s="79"/>
      <c r="EJC35" s="79"/>
      <c r="EJD35" s="79"/>
      <c r="EJE35" s="79"/>
      <c r="EJF35" s="79"/>
      <c r="EJG35" s="79"/>
      <c r="EJH35" s="79"/>
      <c r="EJI35" s="79"/>
      <c r="EJJ35" s="79"/>
      <c r="EJK35" s="79"/>
      <c r="EJL35" s="79"/>
      <c r="EJM35" s="79"/>
      <c r="EJN35" s="79"/>
      <c r="EJO35" s="79"/>
      <c r="EJP35" s="79"/>
      <c r="EJQ35" s="79"/>
      <c r="EJR35" s="79"/>
      <c r="EJS35" s="79"/>
      <c r="EJT35" s="79"/>
      <c r="EJU35" s="79"/>
      <c r="EJV35" s="79"/>
      <c r="EJW35" s="79"/>
      <c r="EJX35" s="79"/>
      <c r="EJY35" s="79"/>
      <c r="EJZ35" s="79"/>
      <c r="EKA35" s="79"/>
      <c r="EKB35" s="79"/>
      <c r="EKC35" s="79"/>
      <c r="EKD35" s="79"/>
      <c r="EKE35" s="79"/>
      <c r="EKF35" s="79"/>
      <c r="EKG35" s="79"/>
      <c r="EKH35" s="79"/>
      <c r="EKI35" s="79"/>
      <c r="EKJ35" s="79"/>
      <c r="EKK35" s="79"/>
      <c r="EKL35" s="79"/>
      <c r="EKM35" s="79"/>
      <c r="EKN35" s="79"/>
      <c r="EKO35" s="79"/>
      <c r="EKP35" s="79"/>
      <c r="EKQ35" s="79"/>
      <c r="EKR35" s="79"/>
      <c r="EKS35" s="79"/>
      <c r="EKT35" s="79"/>
      <c r="EKU35" s="79"/>
      <c r="EKV35" s="79"/>
      <c r="EKW35" s="79"/>
      <c r="EKX35" s="79"/>
      <c r="EKY35" s="79"/>
      <c r="EKZ35" s="79"/>
      <c r="ELA35" s="79"/>
      <c r="ELB35" s="79"/>
      <c r="ELC35" s="79"/>
      <c r="ELD35" s="79"/>
      <c r="ELE35" s="79"/>
      <c r="ELF35" s="79"/>
      <c r="ELG35" s="79"/>
      <c r="ELH35" s="79"/>
      <c r="ELI35" s="79"/>
      <c r="ELJ35" s="79"/>
      <c r="ELK35" s="79"/>
      <c r="ELL35" s="79"/>
      <c r="ELM35" s="79"/>
      <c r="ELN35" s="79"/>
      <c r="ELO35" s="79"/>
      <c r="ELP35" s="79"/>
      <c r="ELQ35" s="79"/>
      <c r="ELR35" s="79"/>
      <c r="ELS35" s="79"/>
      <c r="ELT35" s="79"/>
      <c r="ELU35" s="79"/>
      <c r="ELV35" s="79"/>
      <c r="ELW35" s="79"/>
      <c r="ELX35" s="79"/>
      <c r="ELY35" s="79"/>
      <c r="ELZ35" s="79"/>
      <c r="EMA35" s="79"/>
      <c r="EMB35" s="79"/>
      <c r="EMC35" s="79"/>
      <c r="EMD35" s="79"/>
      <c r="EME35" s="79"/>
      <c r="EMF35" s="79"/>
      <c r="EMG35" s="79"/>
      <c r="EMH35" s="79"/>
      <c r="EMI35" s="79"/>
      <c r="EMJ35" s="79"/>
      <c r="EMK35" s="79"/>
      <c r="EML35" s="79"/>
      <c r="EMM35" s="79"/>
      <c r="EMN35" s="79"/>
      <c r="EMO35" s="79"/>
      <c r="EMP35" s="79"/>
      <c r="EMQ35" s="79"/>
      <c r="EMR35" s="79"/>
      <c r="EMS35" s="79"/>
      <c r="EMT35" s="79"/>
      <c r="EMU35" s="79"/>
      <c r="EMV35" s="79"/>
      <c r="EMW35" s="79"/>
      <c r="EMX35" s="79"/>
      <c r="EMY35" s="79"/>
      <c r="EMZ35" s="79"/>
      <c r="ENA35" s="79"/>
      <c r="ENB35" s="79"/>
      <c r="ENC35" s="79"/>
      <c r="END35" s="79"/>
      <c r="ENE35" s="79"/>
      <c r="ENF35" s="79"/>
      <c r="ENG35" s="79"/>
      <c r="ENH35" s="79"/>
      <c r="ENI35" s="79"/>
      <c r="ENJ35" s="79"/>
      <c r="ENK35" s="79"/>
      <c r="ENL35" s="79"/>
      <c r="ENM35" s="79"/>
      <c r="ENN35" s="79"/>
      <c r="ENO35" s="79"/>
      <c r="ENP35" s="79"/>
      <c r="ENQ35" s="79"/>
      <c r="ENR35" s="79"/>
      <c r="ENS35" s="79"/>
      <c r="ENT35" s="79"/>
      <c r="ENU35" s="79"/>
      <c r="ENV35" s="79"/>
      <c r="ENW35" s="79"/>
      <c r="ENX35" s="79"/>
      <c r="ENY35" s="79"/>
      <c r="ENZ35" s="79"/>
      <c r="EOA35" s="79"/>
      <c r="EOB35" s="79"/>
      <c r="EOC35" s="79"/>
      <c r="EOD35" s="79"/>
      <c r="EOE35" s="79"/>
      <c r="EOF35" s="79"/>
      <c r="EOG35" s="79"/>
      <c r="EOH35" s="79"/>
      <c r="EOI35" s="79"/>
      <c r="EOJ35" s="79"/>
      <c r="EOK35" s="79"/>
      <c r="EOL35" s="79"/>
      <c r="EOM35" s="79"/>
      <c r="EON35" s="79"/>
      <c r="EOO35" s="79"/>
      <c r="EOP35" s="79"/>
      <c r="EOQ35" s="79"/>
      <c r="EOR35" s="79"/>
      <c r="EOS35" s="79"/>
      <c r="EOT35" s="79"/>
      <c r="EOU35" s="79"/>
      <c r="EOV35" s="79"/>
      <c r="EOW35" s="79"/>
      <c r="EOX35" s="79"/>
      <c r="EOY35" s="79"/>
      <c r="EOZ35" s="79"/>
      <c r="EPA35" s="79"/>
      <c r="EPB35" s="79"/>
      <c r="EPC35" s="79"/>
      <c r="EPD35" s="79"/>
      <c r="EPE35" s="79"/>
      <c r="EPF35" s="79"/>
      <c r="EPG35" s="79"/>
      <c r="EPH35" s="79"/>
      <c r="EPI35" s="79"/>
      <c r="EPJ35" s="79"/>
      <c r="EPK35" s="79"/>
      <c r="EPL35" s="79"/>
      <c r="EPM35" s="79"/>
      <c r="EPN35" s="79"/>
      <c r="EPO35" s="79"/>
      <c r="EPP35" s="79"/>
      <c r="EPQ35" s="79"/>
      <c r="EPR35" s="79"/>
      <c r="EPS35" s="79"/>
      <c r="EPT35" s="79"/>
      <c r="EPU35" s="79"/>
      <c r="EPV35" s="79"/>
      <c r="EPW35" s="79"/>
      <c r="EPX35" s="79"/>
      <c r="EPY35" s="79"/>
      <c r="EPZ35" s="79"/>
      <c r="EQA35" s="79"/>
      <c r="EQB35" s="79"/>
      <c r="EQC35" s="79"/>
      <c r="EQD35" s="79"/>
      <c r="EQE35" s="79"/>
      <c r="EQF35" s="79"/>
      <c r="EQG35" s="79"/>
      <c r="EQH35" s="79"/>
      <c r="EQI35" s="79"/>
      <c r="EQJ35" s="79"/>
      <c r="EQK35" s="79"/>
      <c r="EQL35" s="79"/>
      <c r="EQM35" s="79"/>
      <c r="EQN35" s="79"/>
      <c r="EQO35" s="79"/>
      <c r="EQP35" s="79"/>
      <c r="EQQ35" s="79"/>
      <c r="EQR35" s="79"/>
      <c r="EQS35" s="79"/>
      <c r="EQT35" s="79"/>
      <c r="EQU35" s="79"/>
      <c r="EQV35" s="79"/>
      <c r="EQW35" s="79"/>
      <c r="EQX35" s="79"/>
      <c r="EQY35" s="79"/>
      <c r="EQZ35" s="79"/>
      <c r="ERA35" s="79"/>
      <c r="ERB35" s="79"/>
      <c r="ERC35" s="79"/>
      <c r="ERD35" s="79"/>
      <c r="ERE35" s="79"/>
      <c r="ERF35" s="79"/>
      <c r="ERG35" s="79"/>
      <c r="ERH35" s="79"/>
      <c r="ERI35" s="79"/>
      <c r="ERJ35" s="79"/>
      <c r="ERK35" s="79"/>
      <c r="ERL35" s="79"/>
      <c r="ERM35" s="79"/>
      <c r="ERN35" s="79"/>
      <c r="ERO35" s="79"/>
      <c r="ERP35" s="79"/>
      <c r="ERQ35" s="79"/>
      <c r="ERR35" s="79"/>
      <c r="ERS35" s="79"/>
      <c r="ERT35" s="79"/>
      <c r="ERU35" s="79"/>
      <c r="ERV35" s="79"/>
      <c r="ERW35" s="79"/>
      <c r="ERX35" s="79"/>
      <c r="ERY35" s="79"/>
      <c r="ERZ35" s="79"/>
      <c r="ESA35" s="79"/>
      <c r="ESB35" s="79"/>
      <c r="ESC35" s="79"/>
      <c r="ESD35" s="79"/>
      <c r="ESE35" s="79"/>
      <c r="ESF35" s="79"/>
      <c r="ESG35" s="79"/>
      <c r="ESH35" s="79"/>
      <c r="ESI35" s="79"/>
      <c r="ESJ35" s="79"/>
      <c r="ESK35" s="79"/>
      <c r="ESL35" s="79"/>
      <c r="ESM35" s="79"/>
      <c r="ESN35" s="79"/>
      <c r="ESO35" s="79"/>
      <c r="ESP35" s="79"/>
      <c r="ESQ35" s="79"/>
      <c r="ESR35" s="79"/>
      <c r="ESS35" s="79"/>
      <c r="EST35" s="79"/>
      <c r="ESU35" s="79"/>
      <c r="ESV35" s="79"/>
      <c r="ESW35" s="79"/>
      <c r="ESX35" s="79"/>
      <c r="ESY35" s="79"/>
      <c r="ESZ35" s="79"/>
      <c r="ETA35" s="79"/>
      <c r="ETB35" s="79"/>
      <c r="ETC35" s="79"/>
      <c r="ETD35" s="79"/>
      <c r="ETE35" s="79"/>
      <c r="ETF35" s="79"/>
      <c r="ETG35" s="79"/>
      <c r="ETH35" s="79"/>
      <c r="ETI35" s="79"/>
      <c r="ETJ35" s="79"/>
      <c r="ETK35" s="79"/>
      <c r="ETL35" s="79"/>
      <c r="ETM35" s="79"/>
      <c r="ETN35" s="79"/>
      <c r="ETO35" s="79"/>
      <c r="ETP35" s="79"/>
      <c r="ETQ35" s="79"/>
      <c r="ETR35" s="79"/>
      <c r="ETS35" s="79"/>
      <c r="ETT35" s="79"/>
      <c r="ETU35" s="79"/>
      <c r="ETV35" s="79"/>
      <c r="ETW35" s="79"/>
      <c r="ETX35" s="79"/>
      <c r="ETY35" s="79"/>
      <c r="ETZ35" s="79"/>
      <c r="EUA35" s="79"/>
      <c r="EUB35" s="79"/>
      <c r="EUC35" s="79"/>
      <c r="EUD35" s="79"/>
      <c r="EUE35" s="79"/>
      <c r="EUF35" s="79"/>
      <c r="EUG35" s="79"/>
      <c r="EUH35" s="79"/>
      <c r="EUI35" s="79"/>
      <c r="EUJ35" s="79"/>
      <c r="EUK35" s="79"/>
      <c r="EUL35" s="79"/>
      <c r="EUM35" s="79"/>
      <c r="EUN35" s="79"/>
      <c r="EUO35" s="79"/>
      <c r="EUP35" s="79"/>
      <c r="EUQ35" s="79"/>
      <c r="EUR35" s="79"/>
      <c r="EUS35" s="79"/>
      <c r="EUT35" s="79"/>
      <c r="EUU35" s="79"/>
      <c r="EUV35" s="79"/>
      <c r="EUW35" s="79"/>
      <c r="EUX35" s="79"/>
      <c r="EUY35" s="79"/>
      <c r="EUZ35" s="79"/>
      <c r="EVA35" s="79"/>
      <c r="EVB35" s="79"/>
      <c r="EVC35" s="79"/>
      <c r="EVD35" s="79"/>
      <c r="EVE35" s="79"/>
      <c r="EVF35" s="79"/>
      <c r="EVG35" s="79"/>
      <c r="EVH35" s="79"/>
      <c r="EVI35" s="79"/>
      <c r="EVJ35" s="79"/>
      <c r="EVK35" s="79"/>
      <c r="EVL35" s="79"/>
      <c r="EVM35" s="79"/>
      <c r="EVN35" s="79"/>
      <c r="EVO35" s="79"/>
      <c r="EVP35" s="79"/>
      <c r="EVQ35" s="79"/>
      <c r="EVR35" s="79"/>
      <c r="EVS35" s="79"/>
      <c r="EVT35" s="79"/>
      <c r="EVU35" s="79"/>
      <c r="EVV35" s="79"/>
      <c r="EVW35" s="79"/>
      <c r="EVX35" s="79"/>
      <c r="EVY35" s="79"/>
      <c r="EVZ35" s="79"/>
      <c r="EWA35" s="79"/>
      <c r="EWB35" s="79"/>
      <c r="EWC35" s="79"/>
      <c r="EWD35" s="79"/>
      <c r="EWE35" s="79"/>
      <c r="EWF35" s="79"/>
      <c r="EWG35" s="79"/>
      <c r="EWH35" s="79"/>
      <c r="EWI35" s="79"/>
      <c r="EWJ35" s="79"/>
      <c r="EWK35" s="79"/>
      <c r="EWL35" s="79"/>
      <c r="EWM35" s="79"/>
      <c r="EWN35" s="79"/>
      <c r="EWO35" s="79"/>
      <c r="EWP35" s="79"/>
      <c r="EWQ35" s="79"/>
      <c r="EWR35" s="79"/>
      <c r="EWS35" s="79"/>
      <c r="EWT35" s="79"/>
      <c r="EWU35" s="79"/>
      <c r="EWV35" s="79"/>
      <c r="EWW35" s="79"/>
      <c r="EWX35" s="79"/>
      <c r="EWY35" s="79"/>
      <c r="EWZ35" s="79"/>
      <c r="EXA35" s="79"/>
      <c r="EXB35" s="79"/>
      <c r="EXC35" s="79"/>
      <c r="EXD35" s="79"/>
      <c r="EXE35" s="79"/>
      <c r="EXF35" s="79"/>
      <c r="EXG35" s="79"/>
      <c r="EXH35" s="79"/>
      <c r="EXI35" s="79"/>
      <c r="EXJ35" s="79"/>
      <c r="EXK35" s="79"/>
      <c r="EXL35" s="79"/>
      <c r="EXM35" s="79"/>
      <c r="EXN35" s="79"/>
      <c r="EXO35" s="79"/>
      <c r="EXP35" s="79"/>
      <c r="EXQ35" s="79"/>
      <c r="EXR35" s="79"/>
      <c r="EXS35" s="79"/>
      <c r="EXT35" s="79"/>
      <c r="EXU35" s="79"/>
      <c r="EXV35" s="79"/>
      <c r="EXW35" s="79"/>
      <c r="EXX35" s="79"/>
      <c r="EXY35" s="79"/>
      <c r="EXZ35" s="79"/>
      <c r="EYA35" s="79"/>
      <c r="EYB35" s="79"/>
      <c r="EYC35" s="79"/>
      <c r="EYD35" s="79"/>
      <c r="EYE35" s="79"/>
      <c r="EYF35" s="79"/>
      <c r="EYG35" s="79"/>
      <c r="EYH35" s="79"/>
      <c r="EYI35" s="79"/>
      <c r="EYJ35" s="79"/>
      <c r="EYK35" s="79"/>
      <c r="EYL35" s="79"/>
      <c r="EYM35" s="79"/>
      <c r="EYN35" s="79"/>
      <c r="EYO35" s="79"/>
      <c r="EYP35" s="79"/>
      <c r="EYQ35" s="79"/>
      <c r="EYR35" s="79"/>
      <c r="EYS35" s="79"/>
      <c r="EYT35" s="79"/>
      <c r="EYU35" s="79"/>
      <c r="EYV35" s="79"/>
      <c r="EYW35" s="79"/>
      <c r="EYX35" s="79"/>
      <c r="EYY35" s="79"/>
      <c r="EYZ35" s="79"/>
      <c r="EZA35" s="79"/>
      <c r="EZB35" s="79"/>
      <c r="EZC35" s="79"/>
      <c r="EZD35" s="79"/>
      <c r="EZE35" s="79"/>
      <c r="EZF35" s="79"/>
      <c r="EZG35" s="79"/>
      <c r="EZH35" s="79"/>
      <c r="EZI35" s="79"/>
      <c r="EZJ35" s="79"/>
      <c r="EZK35" s="79"/>
      <c r="EZL35" s="79"/>
      <c r="EZM35" s="79"/>
      <c r="EZN35" s="79"/>
      <c r="EZO35" s="79"/>
      <c r="EZP35" s="79"/>
      <c r="EZQ35" s="79"/>
      <c r="EZR35" s="79"/>
      <c r="EZS35" s="79"/>
      <c r="EZT35" s="79"/>
      <c r="EZU35" s="79"/>
      <c r="EZV35" s="79"/>
      <c r="EZW35" s="79"/>
      <c r="EZX35" s="79"/>
      <c r="EZY35" s="79"/>
      <c r="EZZ35" s="79"/>
      <c r="FAA35" s="79"/>
      <c r="FAB35" s="79"/>
      <c r="FAC35" s="79"/>
      <c r="FAD35" s="79"/>
      <c r="FAE35" s="79"/>
      <c r="FAF35" s="79"/>
      <c r="FAG35" s="79"/>
      <c r="FAH35" s="79"/>
      <c r="FAI35" s="79"/>
      <c r="FAJ35" s="79"/>
      <c r="FAK35" s="79"/>
      <c r="FAL35" s="79"/>
      <c r="FAM35" s="79"/>
      <c r="FAN35" s="79"/>
      <c r="FAO35" s="79"/>
      <c r="FAP35" s="79"/>
      <c r="FAQ35" s="79"/>
      <c r="FAR35" s="79"/>
      <c r="FAS35" s="79"/>
      <c r="FAT35" s="79"/>
      <c r="FAU35" s="79"/>
      <c r="FAV35" s="79"/>
      <c r="FAW35" s="79"/>
      <c r="FAX35" s="79"/>
      <c r="FAY35" s="79"/>
      <c r="FAZ35" s="79"/>
      <c r="FBA35" s="79"/>
      <c r="FBB35" s="79"/>
      <c r="FBC35" s="79"/>
      <c r="FBD35" s="79"/>
      <c r="FBE35" s="79"/>
      <c r="FBF35" s="79"/>
      <c r="FBG35" s="79"/>
      <c r="FBH35" s="79"/>
      <c r="FBI35" s="79"/>
      <c r="FBJ35" s="79"/>
      <c r="FBK35" s="79"/>
      <c r="FBL35" s="79"/>
      <c r="FBM35" s="79"/>
      <c r="FBN35" s="79"/>
      <c r="FBO35" s="79"/>
      <c r="FBP35" s="79"/>
      <c r="FBQ35" s="79"/>
      <c r="FBR35" s="79"/>
      <c r="FBS35" s="79"/>
      <c r="FBT35" s="79"/>
      <c r="FBU35" s="79"/>
      <c r="FBV35" s="79"/>
      <c r="FBW35" s="79"/>
      <c r="FBX35" s="79"/>
      <c r="FBY35" s="79"/>
      <c r="FBZ35" s="79"/>
      <c r="FCA35" s="79"/>
      <c r="FCB35" s="79"/>
      <c r="FCC35" s="79"/>
      <c r="FCD35" s="79"/>
      <c r="FCE35" s="79"/>
      <c r="FCF35" s="79"/>
      <c r="FCG35" s="79"/>
      <c r="FCH35" s="79"/>
      <c r="FCI35" s="79"/>
      <c r="FCJ35" s="79"/>
      <c r="FCK35" s="79"/>
      <c r="FCL35" s="79"/>
      <c r="FCM35" s="79"/>
      <c r="FCN35" s="79"/>
      <c r="FCO35" s="79"/>
      <c r="FCP35" s="79"/>
      <c r="FCQ35" s="79"/>
      <c r="FCR35" s="79"/>
      <c r="FCS35" s="79"/>
      <c r="FCT35" s="79"/>
      <c r="FCU35" s="79"/>
      <c r="FCV35" s="79"/>
      <c r="FCW35" s="79"/>
      <c r="FCX35" s="79"/>
      <c r="FCY35" s="79"/>
      <c r="FCZ35" s="79"/>
      <c r="FDA35" s="79"/>
      <c r="FDB35" s="79"/>
      <c r="FDC35" s="79"/>
      <c r="FDD35" s="79"/>
      <c r="FDE35" s="79"/>
      <c r="FDF35" s="79"/>
      <c r="FDG35" s="79"/>
      <c r="FDH35" s="79"/>
      <c r="FDI35" s="79"/>
      <c r="FDJ35" s="79"/>
      <c r="FDK35" s="79"/>
      <c r="FDL35" s="79"/>
      <c r="FDM35" s="79"/>
      <c r="FDN35" s="79"/>
      <c r="FDO35" s="79"/>
      <c r="FDP35" s="79"/>
      <c r="FDQ35" s="79"/>
      <c r="FDR35" s="79"/>
      <c r="FDS35" s="79"/>
      <c r="FDT35" s="79"/>
      <c r="FDU35" s="79"/>
      <c r="FDV35" s="79"/>
      <c r="FDW35" s="79"/>
      <c r="FDX35" s="79"/>
      <c r="FDY35" s="79"/>
      <c r="FDZ35" s="79"/>
      <c r="FEA35" s="79"/>
      <c r="FEB35" s="79"/>
      <c r="FEC35" s="79"/>
      <c r="FED35" s="79"/>
      <c r="FEE35" s="79"/>
      <c r="FEF35" s="79"/>
      <c r="FEG35" s="79"/>
      <c r="FEH35" s="79"/>
      <c r="FEI35" s="79"/>
      <c r="FEJ35" s="79"/>
      <c r="FEK35" s="79"/>
      <c r="FEL35" s="79"/>
      <c r="FEM35" s="79"/>
      <c r="FEN35" s="79"/>
      <c r="FEO35" s="79"/>
      <c r="FEP35" s="79"/>
      <c r="FEQ35" s="79"/>
      <c r="FER35" s="79"/>
      <c r="FES35" s="79"/>
      <c r="FET35" s="79"/>
      <c r="FEU35" s="79"/>
      <c r="FEV35" s="79"/>
      <c r="FEW35" s="79"/>
      <c r="FEX35" s="79"/>
      <c r="FEY35" s="79"/>
      <c r="FEZ35" s="79"/>
      <c r="FFA35" s="79"/>
      <c r="FFB35" s="79"/>
      <c r="FFC35" s="79"/>
      <c r="FFD35" s="79"/>
      <c r="FFE35" s="79"/>
      <c r="FFF35" s="79"/>
      <c r="FFG35" s="79"/>
      <c r="FFH35" s="79"/>
      <c r="FFI35" s="79"/>
      <c r="FFJ35" s="79"/>
      <c r="FFK35" s="79"/>
      <c r="FFL35" s="79"/>
      <c r="FFM35" s="79"/>
      <c r="FFN35" s="79"/>
      <c r="FFO35" s="79"/>
      <c r="FFP35" s="79"/>
      <c r="FFQ35" s="79"/>
      <c r="FFR35" s="79"/>
      <c r="FFS35" s="79"/>
      <c r="FFT35" s="79"/>
      <c r="FFU35" s="79"/>
      <c r="FFV35" s="79"/>
      <c r="FFW35" s="79"/>
      <c r="FFX35" s="79"/>
      <c r="FFY35" s="79"/>
      <c r="FFZ35" s="79"/>
      <c r="FGA35" s="79"/>
      <c r="FGB35" s="79"/>
      <c r="FGC35" s="79"/>
      <c r="FGD35" s="79"/>
      <c r="FGE35" s="79"/>
      <c r="FGF35" s="79"/>
      <c r="FGG35" s="79"/>
      <c r="FGH35" s="79"/>
      <c r="FGI35" s="79"/>
      <c r="FGJ35" s="79"/>
      <c r="FGK35" s="79"/>
      <c r="FGL35" s="79"/>
      <c r="FGM35" s="79"/>
      <c r="FGN35" s="79"/>
      <c r="FGO35" s="79"/>
      <c r="FGP35" s="79"/>
      <c r="FGQ35" s="79"/>
      <c r="FGR35" s="79"/>
      <c r="FGS35" s="79"/>
      <c r="FGT35" s="79"/>
      <c r="FGU35" s="79"/>
      <c r="FGV35" s="79"/>
      <c r="FGW35" s="79"/>
      <c r="FGX35" s="79"/>
      <c r="FGY35" s="79"/>
      <c r="FGZ35" s="79"/>
      <c r="FHA35" s="79"/>
      <c r="FHB35" s="79"/>
      <c r="FHC35" s="79"/>
      <c r="FHD35" s="79"/>
      <c r="FHE35" s="79"/>
      <c r="FHF35" s="79"/>
      <c r="FHG35" s="79"/>
      <c r="FHH35" s="79"/>
      <c r="FHI35" s="79"/>
      <c r="FHJ35" s="79"/>
      <c r="FHK35" s="79"/>
      <c r="FHL35" s="79"/>
      <c r="FHM35" s="79"/>
      <c r="FHN35" s="79"/>
      <c r="FHO35" s="79"/>
      <c r="FHP35" s="79"/>
      <c r="FHQ35" s="79"/>
      <c r="FHR35" s="79"/>
      <c r="FHS35" s="79"/>
      <c r="FHT35" s="79"/>
      <c r="FHU35" s="79"/>
      <c r="FHV35" s="79"/>
      <c r="FHW35" s="79"/>
      <c r="FHX35" s="79"/>
      <c r="FHY35" s="79"/>
      <c r="FHZ35" s="79"/>
      <c r="FIA35" s="79"/>
      <c r="FIB35" s="79"/>
      <c r="FIC35" s="79"/>
      <c r="FID35" s="79"/>
      <c r="FIE35" s="79"/>
      <c r="FIF35" s="79"/>
      <c r="FIG35" s="79"/>
      <c r="FIH35" s="79"/>
      <c r="FII35" s="79"/>
      <c r="FIJ35" s="79"/>
      <c r="FIK35" s="79"/>
      <c r="FIL35" s="79"/>
      <c r="FIM35" s="79"/>
      <c r="FIN35" s="79"/>
      <c r="FIO35" s="79"/>
      <c r="FIP35" s="79"/>
      <c r="FIQ35" s="79"/>
      <c r="FIR35" s="79"/>
      <c r="FIS35" s="79"/>
      <c r="FIT35" s="79"/>
      <c r="FIU35" s="79"/>
      <c r="FIV35" s="79"/>
      <c r="FIW35" s="79"/>
      <c r="FIX35" s="79"/>
      <c r="FIY35" s="79"/>
      <c r="FIZ35" s="79"/>
      <c r="FJA35" s="79"/>
      <c r="FJB35" s="79"/>
      <c r="FJC35" s="79"/>
      <c r="FJD35" s="79"/>
      <c r="FJE35" s="79"/>
      <c r="FJF35" s="79"/>
      <c r="FJG35" s="79"/>
      <c r="FJH35" s="79"/>
      <c r="FJI35" s="79"/>
      <c r="FJJ35" s="79"/>
      <c r="FJK35" s="79"/>
      <c r="FJL35" s="79"/>
      <c r="FJM35" s="79"/>
      <c r="FJN35" s="79"/>
      <c r="FJO35" s="79"/>
      <c r="FJP35" s="79"/>
      <c r="FJQ35" s="79"/>
      <c r="FJR35" s="79"/>
      <c r="FJS35" s="79"/>
      <c r="FJT35" s="79"/>
      <c r="FJU35" s="79"/>
      <c r="FJV35" s="79"/>
      <c r="FJW35" s="79"/>
      <c r="FJX35" s="79"/>
      <c r="FJY35" s="79"/>
      <c r="FJZ35" s="79"/>
      <c r="FKA35" s="79"/>
      <c r="FKB35" s="79"/>
      <c r="FKC35" s="79"/>
      <c r="FKD35" s="79"/>
      <c r="FKE35" s="79"/>
      <c r="FKF35" s="79"/>
      <c r="FKG35" s="79"/>
      <c r="FKH35" s="79"/>
      <c r="FKI35" s="79"/>
      <c r="FKJ35" s="79"/>
      <c r="FKK35" s="79"/>
      <c r="FKL35" s="79"/>
      <c r="FKM35" s="79"/>
      <c r="FKN35" s="79"/>
      <c r="FKO35" s="79"/>
      <c r="FKP35" s="79"/>
      <c r="FKQ35" s="79"/>
      <c r="FKR35" s="79"/>
      <c r="FKS35" s="79"/>
      <c r="FKT35" s="79"/>
      <c r="FKU35" s="79"/>
      <c r="FKV35" s="79"/>
      <c r="FKW35" s="79"/>
      <c r="FKX35" s="79"/>
      <c r="FKY35" s="79"/>
      <c r="FKZ35" s="79"/>
      <c r="FLA35" s="79"/>
      <c r="FLB35" s="79"/>
      <c r="FLC35" s="79"/>
      <c r="FLD35" s="79"/>
      <c r="FLE35" s="79"/>
      <c r="FLF35" s="79"/>
      <c r="FLG35" s="79"/>
      <c r="FLH35" s="79"/>
      <c r="FLI35" s="79"/>
      <c r="FLJ35" s="79"/>
      <c r="FLK35" s="79"/>
      <c r="FLL35" s="79"/>
      <c r="FLM35" s="79"/>
      <c r="FLN35" s="79"/>
      <c r="FLO35" s="79"/>
      <c r="FLP35" s="79"/>
      <c r="FLQ35" s="79"/>
      <c r="FLR35" s="79"/>
      <c r="FLS35" s="79"/>
      <c r="FLT35" s="79"/>
      <c r="FLU35" s="79"/>
      <c r="FLV35" s="79"/>
      <c r="FLW35" s="79"/>
      <c r="FLX35" s="79"/>
      <c r="FLY35" s="79"/>
      <c r="FLZ35" s="79"/>
      <c r="FMA35" s="79"/>
      <c r="FMB35" s="79"/>
      <c r="FMC35" s="79"/>
      <c r="FMD35" s="79"/>
      <c r="FME35" s="79"/>
      <c r="FMF35" s="79"/>
      <c r="FMG35" s="79"/>
      <c r="FMH35" s="79"/>
      <c r="FMI35" s="79"/>
      <c r="FMJ35" s="79"/>
      <c r="FMK35" s="79"/>
      <c r="FML35" s="79"/>
      <c r="FMM35" s="79"/>
      <c r="FMN35" s="79"/>
      <c r="FMO35" s="79"/>
      <c r="FMP35" s="79"/>
      <c r="FMQ35" s="79"/>
      <c r="FMR35" s="79"/>
      <c r="FMS35" s="79"/>
      <c r="FMT35" s="79"/>
      <c r="FMU35" s="79"/>
      <c r="FMV35" s="79"/>
      <c r="FMW35" s="79"/>
      <c r="FMX35" s="79"/>
      <c r="FMY35" s="79"/>
      <c r="FMZ35" s="79"/>
      <c r="FNA35" s="79"/>
      <c r="FNB35" s="79"/>
      <c r="FNC35" s="79"/>
      <c r="FND35" s="79"/>
      <c r="FNE35" s="79"/>
      <c r="FNF35" s="79"/>
      <c r="FNG35" s="79"/>
      <c r="FNH35" s="79"/>
      <c r="FNI35" s="79"/>
      <c r="FNJ35" s="79"/>
      <c r="FNK35" s="79"/>
      <c r="FNL35" s="79"/>
      <c r="FNM35" s="79"/>
      <c r="FNN35" s="79"/>
      <c r="FNO35" s="79"/>
      <c r="FNP35" s="79"/>
      <c r="FNQ35" s="79"/>
      <c r="FNR35" s="79"/>
      <c r="FNS35" s="79"/>
      <c r="FNT35" s="79"/>
      <c r="FNU35" s="79"/>
      <c r="FNV35" s="79"/>
      <c r="FNW35" s="79"/>
      <c r="FNX35" s="79"/>
      <c r="FNY35" s="79"/>
      <c r="FNZ35" s="79"/>
      <c r="FOA35" s="79"/>
      <c r="FOB35" s="79"/>
      <c r="FOC35" s="79"/>
      <c r="FOD35" s="79"/>
      <c r="FOE35" s="79"/>
      <c r="FOF35" s="79"/>
      <c r="FOG35" s="79"/>
      <c r="FOH35" s="79"/>
      <c r="FOI35" s="79"/>
      <c r="FOJ35" s="79"/>
      <c r="FOK35" s="79"/>
      <c r="FOL35" s="79"/>
      <c r="FOM35" s="79"/>
      <c r="FON35" s="79"/>
      <c r="FOO35" s="79"/>
      <c r="FOP35" s="79"/>
      <c r="FOQ35" s="79"/>
      <c r="FOR35" s="79"/>
      <c r="FOS35" s="79"/>
      <c r="FOT35" s="79"/>
      <c r="FOU35" s="79"/>
      <c r="FOV35" s="79"/>
      <c r="FOW35" s="79"/>
      <c r="FOX35" s="79"/>
      <c r="FOY35" s="79"/>
      <c r="FOZ35" s="79"/>
      <c r="FPA35" s="79"/>
      <c r="FPB35" s="79"/>
      <c r="FPC35" s="79"/>
      <c r="FPD35" s="79"/>
      <c r="FPE35" s="79"/>
      <c r="FPF35" s="79"/>
      <c r="FPG35" s="79"/>
      <c r="FPH35" s="79"/>
      <c r="FPI35" s="79"/>
      <c r="FPJ35" s="79"/>
      <c r="FPK35" s="79"/>
      <c r="FPL35" s="79"/>
      <c r="FPM35" s="79"/>
      <c r="FPN35" s="79"/>
      <c r="FPO35" s="79"/>
      <c r="FPP35" s="79"/>
      <c r="FPQ35" s="79"/>
      <c r="FPR35" s="79"/>
      <c r="FPS35" s="79"/>
      <c r="FPT35" s="79"/>
      <c r="FPU35" s="79"/>
      <c r="FPV35" s="79"/>
      <c r="FPW35" s="79"/>
      <c r="FPX35" s="79"/>
      <c r="FPY35" s="79"/>
      <c r="FPZ35" s="79"/>
      <c r="FQA35" s="79"/>
      <c r="FQB35" s="79"/>
      <c r="FQC35" s="79"/>
      <c r="FQD35" s="79"/>
      <c r="FQE35" s="79"/>
      <c r="FQF35" s="79"/>
      <c r="FQG35" s="79"/>
      <c r="FQH35" s="79"/>
      <c r="FQI35" s="79"/>
      <c r="FQJ35" s="79"/>
      <c r="FQK35" s="79"/>
      <c r="FQL35" s="79"/>
      <c r="FQM35" s="79"/>
      <c r="FQN35" s="79"/>
      <c r="FQO35" s="79"/>
      <c r="FQP35" s="79"/>
      <c r="FQQ35" s="79"/>
      <c r="FQR35" s="79"/>
      <c r="FQS35" s="79"/>
      <c r="FQT35" s="79"/>
      <c r="FQU35" s="79"/>
      <c r="FQV35" s="79"/>
      <c r="FQW35" s="79"/>
      <c r="FQX35" s="79"/>
      <c r="FQY35" s="79"/>
      <c r="FQZ35" s="79"/>
      <c r="FRA35" s="79"/>
      <c r="FRB35" s="79"/>
      <c r="FRC35" s="79"/>
      <c r="FRD35" s="79"/>
      <c r="FRE35" s="79"/>
      <c r="FRF35" s="79"/>
      <c r="FRG35" s="79"/>
      <c r="FRH35" s="79"/>
      <c r="FRI35" s="79"/>
      <c r="FRJ35" s="79"/>
      <c r="FRK35" s="79"/>
      <c r="FRL35" s="79"/>
      <c r="FRM35" s="79"/>
      <c r="FRN35" s="79"/>
      <c r="FRO35" s="79"/>
      <c r="FRP35" s="79"/>
      <c r="FRQ35" s="79"/>
      <c r="FRR35" s="79"/>
      <c r="FRS35" s="79"/>
      <c r="FRT35" s="79"/>
      <c r="FRU35" s="79"/>
      <c r="FRV35" s="79"/>
      <c r="FRW35" s="79"/>
      <c r="FRX35" s="79"/>
      <c r="FRY35" s="79"/>
      <c r="FRZ35" s="79"/>
      <c r="FSA35" s="79"/>
      <c r="FSB35" s="79"/>
      <c r="FSC35" s="79"/>
      <c r="FSD35" s="79"/>
      <c r="FSE35" s="79"/>
      <c r="FSF35" s="79"/>
      <c r="FSG35" s="79"/>
      <c r="FSH35" s="79"/>
      <c r="FSI35" s="79"/>
      <c r="FSJ35" s="79"/>
      <c r="FSK35" s="79"/>
      <c r="FSL35" s="79"/>
      <c r="FSM35" s="79"/>
      <c r="FSN35" s="79"/>
      <c r="FSO35" s="79"/>
      <c r="FSP35" s="79"/>
      <c r="FSQ35" s="79"/>
      <c r="FSR35" s="79"/>
      <c r="FSS35" s="79"/>
      <c r="FST35" s="79"/>
      <c r="FSU35" s="79"/>
      <c r="FSV35" s="79"/>
      <c r="FSW35" s="79"/>
      <c r="FSX35" s="79"/>
      <c r="FSY35" s="79"/>
      <c r="FSZ35" s="79"/>
      <c r="FTA35" s="79"/>
      <c r="FTB35" s="79"/>
      <c r="FTC35" s="79"/>
      <c r="FTD35" s="79"/>
      <c r="FTE35" s="79"/>
      <c r="FTF35" s="79"/>
      <c r="FTG35" s="79"/>
      <c r="FTH35" s="79"/>
      <c r="FTI35" s="79"/>
      <c r="FTJ35" s="79"/>
      <c r="FTK35" s="79"/>
      <c r="FTL35" s="79"/>
      <c r="FTM35" s="79"/>
      <c r="FTN35" s="79"/>
      <c r="FTO35" s="79"/>
      <c r="FTP35" s="79"/>
      <c r="FTQ35" s="79"/>
      <c r="FTR35" s="79"/>
      <c r="FTS35" s="79"/>
      <c r="FTT35" s="79"/>
      <c r="FTU35" s="79"/>
      <c r="FTV35" s="79"/>
      <c r="FTW35" s="79"/>
      <c r="FTX35" s="79"/>
      <c r="FTY35" s="79"/>
      <c r="FTZ35" s="79"/>
      <c r="FUA35" s="79"/>
      <c r="FUB35" s="79"/>
      <c r="FUC35" s="79"/>
      <c r="FUD35" s="79"/>
      <c r="FUE35" s="79"/>
      <c r="FUF35" s="79"/>
      <c r="FUG35" s="79"/>
      <c r="FUH35" s="79"/>
      <c r="FUI35" s="79"/>
      <c r="FUJ35" s="79"/>
      <c r="FUK35" s="79"/>
      <c r="FUL35" s="79"/>
      <c r="FUM35" s="79"/>
      <c r="FUN35" s="79"/>
      <c r="FUO35" s="79"/>
      <c r="FUP35" s="79"/>
      <c r="FUQ35" s="79"/>
      <c r="FUR35" s="79"/>
      <c r="FUS35" s="79"/>
      <c r="FUT35" s="79"/>
      <c r="FUU35" s="79"/>
      <c r="FUV35" s="79"/>
      <c r="FUW35" s="79"/>
      <c r="FUX35" s="79"/>
      <c r="FUY35" s="79"/>
      <c r="FUZ35" s="79"/>
      <c r="FVA35" s="79"/>
      <c r="FVB35" s="79"/>
      <c r="FVC35" s="79"/>
      <c r="FVD35" s="79"/>
      <c r="FVE35" s="79"/>
      <c r="FVF35" s="79"/>
      <c r="FVG35" s="79"/>
      <c r="FVH35" s="79"/>
      <c r="FVI35" s="79"/>
      <c r="FVJ35" s="79"/>
      <c r="FVK35" s="79"/>
      <c r="FVL35" s="79"/>
      <c r="FVM35" s="79"/>
      <c r="FVN35" s="79"/>
      <c r="FVO35" s="79"/>
      <c r="FVP35" s="79"/>
      <c r="FVQ35" s="79"/>
      <c r="FVR35" s="79"/>
      <c r="FVS35" s="79"/>
      <c r="FVT35" s="79"/>
      <c r="FVU35" s="79"/>
      <c r="FVV35" s="79"/>
      <c r="FVW35" s="79"/>
      <c r="FVX35" s="79"/>
      <c r="FVY35" s="79"/>
      <c r="FVZ35" s="79"/>
      <c r="FWA35" s="79"/>
      <c r="FWB35" s="79"/>
      <c r="FWC35" s="79"/>
      <c r="FWD35" s="79"/>
      <c r="FWE35" s="79"/>
      <c r="FWF35" s="79"/>
      <c r="FWG35" s="79"/>
      <c r="FWH35" s="79"/>
      <c r="FWI35" s="79"/>
      <c r="FWJ35" s="79"/>
      <c r="FWK35" s="79"/>
      <c r="FWL35" s="79"/>
      <c r="FWM35" s="79"/>
      <c r="FWN35" s="79"/>
      <c r="FWO35" s="79"/>
      <c r="FWP35" s="79"/>
      <c r="FWQ35" s="79"/>
      <c r="FWR35" s="79"/>
      <c r="FWS35" s="79"/>
      <c r="FWT35" s="79"/>
      <c r="FWU35" s="79"/>
      <c r="FWV35" s="79"/>
      <c r="FWW35" s="79"/>
      <c r="FWX35" s="79"/>
      <c r="FWY35" s="79"/>
      <c r="FWZ35" s="79"/>
      <c r="FXA35" s="79"/>
      <c r="FXB35" s="79"/>
      <c r="FXC35" s="79"/>
      <c r="FXD35" s="79"/>
      <c r="FXE35" s="79"/>
      <c r="FXF35" s="79"/>
      <c r="FXG35" s="79"/>
      <c r="FXH35" s="79"/>
      <c r="FXI35" s="79"/>
      <c r="FXJ35" s="79"/>
      <c r="FXK35" s="79"/>
      <c r="FXL35" s="79"/>
      <c r="FXM35" s="79"/>
      <c r="FXN35" s="79"/>
      <c r="FXO35" s="79"/>
      <c r="FXP35" s="79"/>
      <c r="FXQ35" s="79"/>
      <c r="FXR35" s="79"/>
      <c r="FXS35" s="79"/>
      <c r="FXT35" s="79"/>
      <c r="FXU35" s="79"/>
      <c r="FXV35" s="79"/>
      <c r="FXW35" s="79"/>
      <c r="FXX35" s="79"/>
      <c r="FXY35" s="79"/>
      <c r="FXZ35" s="79"/>
      <c r="FYA35" s="79"/>
      <c r="FYB35" s="79"/>
      <c r="FYC35" s="79"/>
      <c r="FYD35" s="79"/>
      <c r="FYE35" s="79"/>
      <c r="FYF35" s="79"/>
      <c r="FYG35" s="79"/>
      <c r="FYH35" s="79"/>
      <c r="FYI35" s="79"/>
      <c r="FYJ35" s="79"/>
      <c r="FYK35" s="79"/>
      <c r="FYL35" s="79"/>
      <c r="FYM35" s="79"/>
      <c r="FYN35" s="79"/>
      <c r="FYO35" s="79"/>
      <c r="FYP35" s="79"/>
      <c r="FYQ35" s="79"/>
      <c r="FYR35" s="79"/>
      <c r="FYS35" s="79"/>
      <c r="FYT35" s="79"/>
      <c r="FYU35" s="79"/>
      <c r="FYV35" s="79"/>
      <c r="FYW35" s="79"/>
      <c r="FYX35" s="79"/>
      <c r="FYY35" s="79"/>
      <c r="FYZ35" s="79"/>
      <c r="FZA35" s="79"/>
      <c r="FZB35" s="79"/>
      <c r="FZC35" s="79"/>
      <c r="FZD35" s="79"/>
      <c r="FZE35" s="79"/>
      <c r="FZF35" s="79"/>
      <c r="FZG35" s="79"/>
      <c r="FZH35" s="79"/>
      <c r="FZI35" s="79"/>
      <c r="FZJ35" s="79"/>
      <c r="FZK35" s="79"/>
      <c r="FZL35" s="79"/>
      <c r="FZM35" s="79"/>
      <c r="FZN35" s="79"/>
      <c r="FZO35" s="79"/>
      <c r="FZP35" s="79"/>
      <c r="FZQ35" s="79"/>
      <c r="FZR35" s="79"/>
      <c r="FZS35" s="79"/>
      <c r="FZT35" s="79"/>
      <c r="FZU35" s="79"/>
      <c r="FZV35" s="79"/>
      <c r="FZW35" s="79"/>
      <c r="FZX35" s="79"/>
      <c r="FZY35" s="79"/>
      <c r="FZZ35" s="79"/>
      <c r="GAA35" s="79"/>
      <c r="GAB35" s="79"/>
      <c r="GAC35" s="79"/>
      <c r="GAD35" s="79"/>
      <c r="GAE35" s="79"/>
      <c r="GAF35" s="79"/>
      <c r="GAG35" s="79"/>
      <c r="GAH35" s="79"/>
      <c r="GAI35" s="79"/>
      <c r="GAJ35" s="79"/>
      <c r="GAK35" s="79"/>
      <c r="GAL35" s="79"/>
      <c r="GAM35" s="79"/>
      <c r="GAN35" s="79"/>
      <c r="GAO35" s="79"/>
      <c r="GAP35" s="79"/>
      <c r="GAQ35" s="79"/>
      <c r="GAR35" s="79"/>
      <c r="GAS35" s="79"/>
      <c r="GAT35" s="79"/>
      <c r="GAU35" s="79"/>
      <c r="GAV35" s="79"/>
      <c r="GAW35" s="79"/>
      <c r="GAX35" s="79"/>
      <c r="GAY35" s="79"/>
      <c r="GAZ35" s="79"/>
      <c r="GBA35" s="79"/>
      <c r="GBB35" s="79"/>
      <c r="GBC35" s="79"/>
      <c r="GBD35" s="79"/>
      <c r="GBE35" s="79"/>
      <c r="GBF35" s="79"/>
      <c r="GBG35" s="79"/>
      <c r="GBH35" s="79"/>
      <c r="GBI35" s="79"/>
      <c r="GBJ35" s="79"/>
      <c r="GBK35" s="79"/>
      <c r="GBL35" s="79"/>
      <c r="GBM35" s="79"/>
      <c r="GBN35" s="79"/>
      <c r="GBO35" s="79"/>
      <c r="GBP35" s="79"/>
      <c r="GBQ35" s="79"/>
      <c r="GBR35" s="79"/>
      <c r="GBS35" s="79"/>
      <c r="GBT35" s="79"/>
      <c r="GBU35" s="79"/>
      <c r="GBV35" s="79"/>
      <c r="GBW35" s="79"/>
      <c r="GBX35" s="79"/>
      <c r="GBY35" s="79"/>
      <c r="GBZ35" s="79"/>
      <c r="GCA35" s="79"/>
      <c r="GCB35" s="79"/>
      <c r="GCC35" s="79"/>
      <c r="GCD35" s="79"/>
      <c r="GCE35" s="79"/>
      <c r="GCF35" s="79"/>
      <c r="GCG35" s="79"/>
      <c r="GCH35" s="79"/>
      <c r="GCI35" s="79"/>
      <c r="GCJ35" s="79"/>
      <c r="GCK35" s="79"/>
      <c r="GCL35" s="79"/>
      <c r="GCM35" s="79"/>
      <c r="GCN35" s="79"/>
      <c r="GCO35" s="79"/>
      <c r="GCP35" s="79"/>
      <c r="GCQ35" s="79"/>
      <c r="GCR35" s="79"/>
      <c r="GCS35" s="79"/>
      <c r="GCT35" s="79"/>
      <c r="GCU35" s="79"/>
      <c r="GCV35" s="79"/>
      <c r="GCW35" s="79"/>
      <c r="GCX35" s="79"/>
      <c r="GCY35" s="79"/>
      <c r="GCZ35" s="79"/>
      <c r="GDA35" s="79"/>
      <c r="GDB35" s="79"/>
      <c r="GDC35" s="79"/>
      <c r="GDD35" s="79"/>
      <c r="GDE35" s="79"/>
      <c r="GDF35" s="79"/>
      <c r="GDG35" s="79"/>
      <c r="GDH35" s="79"/>
      <c r="GDI35" s="79"/>
      <c r="GDJ35" s="79"/>
      <c r="GDK35" s="79"/>
      <c r="GDL35" s="79"/>
      <c r="GDM35" s="79"/>
      <c r="GDN35" s="79"/>
      <c r="GDO35" s="79"/>
      <c r="GDP35" s="79"/>
      <c r="GDQ35" s="79"/>
      <c r="GDR35" s="79"/>
      <c r="GDS35" s="79"/>
      <c r="GDT35" s="79"/>
      <c r="GDU35" s="79"/>
      <c r="GDV35" s="79"/>
      <c r="GDW35" s="79"/>
      <c r="GDX35" s="79"/>
      <c r="GDY35" s="79"/>
      <c r="GDZ35" s="79"/>
      <c r="GEA35" s="79"/>
      <c r="GEB35" s="79"/>
      <c r="GEC35" s="79"/>
      <c r="GED35" s="79"/>
      <c r="GEE35" s="79"/>
      <c r="GEF35" s="79"/>
      <c r="GEG35" s="79"/>
      <c r="GEH35" s="79"/>
      <c r="GEI35" s="79"/>
      <c r="GEJ35" s="79"/>
      <c r="GEK35" s="79"/>
      <c r="GEL35" s="79"/>
      <c r="GEM35" s="79"/>
      <c r="GEN35" s="79"/>
      <c r="GEO35" s="79"/>
      <c r="GEP35" s="79"/>
      <c r="GEQ35" s="79"/>
      <c r="GER35" s="79"/>
      <c r="GES35" s="79"/>
      <c r="GET35" s="79"/>
      <c r="GEU35" s="79"/>
      <c r="GEV35" s="79"/>
      <c r="GEW35" s="79"/>
      <c r="GEX35" s="79"/>
      <c r="GEY35" s="79"/>
      <c r="GEZ35" s="79"/>
      <c r="GFA35" s="79"/>
      <c r="GFB35" s="79"/>
      <c r="GFC35" s="79"/>
      <c r="GFD35" s="79"/>
      <c r="GFE35" s="79"/>
      <c r="GFF35" s="79"/>
      <c r="GFG35" s="79"/>
      <c r="GFH35" s="79"/>
      <c r="GFI35" s="79"/>
      <c r="GFJ35" s="79"/>
      <c r="GFK35" s="79"/>
      <c r="GFL35" s="79"/>
      <c r="GFM35" s="79"/>
      <c r="GFN35" s="79"/>
      <c r="GFO35" s="79"/>
      <c r="GFP35" s="79"/>
      <c r="GFQ35" s="79"/>
      <c r="GFR35" s="79"/>
      <c r="GFS35" s="79"/>
      <c r="GFT35" s="79"/>
      <c r="GFU35" s="79"/>
      <c r="GFV35" s="79"/>
      <c r="GFW35" s="79"/>
      <c r="GFX35" s="79"/>
      <c r="GFY35" s="79"/>
      <c r="GFZ35" s="79"/>
      <c r="GGA35" s="79"/>
      <c r="GGB35" s="79"/>
      <c r="GGC35" s="79"/>
      <c r="GGD35" s="79"/>
      <c r="GGE35" s="79"/>
      <c r="GGF35" s="79"/>
      <c r="GGG35" s="79"/>
      <c r="GGH35" s="79"/>
      <c r="GGI35" s="79"/>
      <c r="GGJ35" s="79"/>
      <c r="GGK35" s="79"/>
      <c r="GGL35" s="79"/>
      <c r="GGM35" s="79"/>
      <c r="GGN35" s="79"/>
      <c r="GGO35" s="79"/>
      <c r="GGP35" s="79"/>
      <c r="GGQ35" s="79"/>
      <c r="GGR35" s="79"/>
      <c r="GGS35" s="79"/>
      <c r="GGT35" s="79"/>
      <c r="GGU35" s="79"/>
      <c r="GGV35" s="79"/>
      <c r="GGW35" s="79"/>
      <c r="GGX35" s="79"/>
      <c r="GGY35" s="79"/>
      <c r="GGZ35" s="79"/>
      <c r="GHA35" s="79"/>
      <c r="GHB35" s="79"/>
      <c r="GHC35" s="79"/>
      <c r="GHD35" s="79"/>
      <c r="GHE35" s="79"/>
      <c r="GHF35" s="79"/>
      <c r="GHG35" s="79"/>
      <c r="GHH35" s="79"/>
      <c r="GHI35" s="79"/>
      <c r="GHJ35" s="79"/>
      <c r="GHK35" s="79"/>
      <c r="GHL35" s="79"/>
      <c r="GHM35" s="79"/>
      <c r="GHN35" s="79"/>
      <c r="GHO35" s="79"/>
      <c r="GHP35" s="79"/>
      <c r="GHQ35" s="79"/>
      <c r="GHR35" s="79"/>
      <c r="GHS35" s="79"/>
      <c r="GHT35" s="79"/>
      <c r="GHU35" s="79"/>
      <c r="GHV35" s="79"/>
      <c r="GHW35" s="79"/>
      <c r="GHX35" s="79"/>
      <c r="GHY35" s="79"/>
      <c r="GHZ35" s="79"/>
      <c r="GIA35" s="79"/>
      <c r="GIB35" s="79"/>
      <c r="GIC35" s="79"/>
      <c r="GID35" s="79"/>
      <c r="GIE35" s="79"/>
      <c r="GIF35" s="79"/>
      <c r="GIG35" s="79"/>
      <c r="GIH35" s="79"/>
      <c r="GII35" s="79"/>
      <c r="GIJ35" s="79"/>
      <c r="GIK35" s="79"/>
      <c r="GIL35" s="79"/>
      <c r="GIM35" s="79"/>
      <c r="GIN35" s="79"/>
      <c r="GIO35" s="79"/>
      <c r="GIP35" s="79"/>
      <c r="GIQ35" s="79"/>
      <c r="GIR35" s="79"/>
      <c r="GIS35" s="79"/>
      <c r="GIT35" s="79"/>
      <c r="GIU35" s="79"/>
      <c r="GIV35" s="79"/>
      <c r="GIW35" s="79"/>
      <c r="GIX35" s="79"/>
      <c r="GIY35" s="79"/>
      <c r="GIZ35" s="79"/>
      <c r="GJA35" s="79"/>
      <c r="GJB35" s="79"/>
      <c r="GJC35" s="79"/>
      <c r="GJD35" s="79"/>
      <c r="GJE35" s="79"/>
      <c r="GJF35" s="79"/>
      <c r="GJG35" s="79"/>
      <c r="GJH35" s="79"/>
      <c r="GJI35" s="79"/>
      <c r="GJJ35" s="79"/>
      <c r="GJK35" s="79"/>
      <c r="GJL35" s="79"/>
      <c r="GJM35" s="79"/>
      <c r="GJN35" s="79"/>
      <c r="GJO35" s="79"/>
      <c r="GJP35" s="79"/>
      <c r="GJQ35" s="79"/>
      <c r="GJR35" s="79"/>
      <c r="GJS35" s="79"/>
      <c r="GJT35" s="79"/>
      <c r="GJU35" s="79"/>
      <c r="GJV35" s="79"/>
      <c r="GJW35" s="79"/>
      <c r="GJX35" s="79"/>
      <c r="GJY35" s="79"/>
      <c r="GJZ35" s="79"/>
      <c r="GKA35" s="79"/>
      <c r="GKB35" s="79"/>
      <c r="GKC35" s="79"/>
      <c r="GKD35" s="79"/>
      <c r="GKE35" s="79"/>
      <c r="GKF35" s="79"/>
      <c r="GKG35" s="79"/>
      <c r="GKH35" s="79"/>
      <c r="GKI35" s="79"/>
      <c r="GKJ35" s="79"/>
      <c r="GKK35" s="79"/>
      <c r="GKL35" s="79"/>
      <c r="GKM35" s="79"/>
      <c r="GKN35" s="79"/>
      <c r="GKO35" s="79"/>
      <c r="GKP35" s="79"/>
      <c r="GKQ35" s="79"/>
      <c r="GKR35" s="79"/>
      <c r="GKS35" s="79"/>
      <c r="GKT35" s="79"/>
      <c r="GKU35" s="79"/>
      <c r="GKV35" s="79"/>
      <c r="GKW35" s="79"/>
      <c r="GKX35" s="79"/>
      <c r="GKY35" s="79"/>
      <c r="GKZ35" s="79"/>
      <c r="GLA35" s="79"/>
      <c r="GLB35" s="79"/>
      <c r="GLC35" s="79"/>
      <c r="GLD35" s="79"/>
      <c r="GLE35" s="79"/>
      <c r="GLF35" s="79"/>
      <c r="GLG35" s="79"/>
      <c r="GLH35" s="79"/>
      <c r="GLI35" s="79"/>
      <c r="GLJ35" s="79"/>
      <c r="GLK35" s="79"/>
      <c r="GLL35" s="79"/>
      <c r="GLM35" s="79"/>
      <c r="GLN35" s="79"/>
      <c r="GLO35" s="79"/>
      <c r="GLP35" s="79"/>
      <c r="GLQ35" s="79"/>
      <c r="GLR35" s="79"/>
      <c r="GLS35" s="79"/>
      <c r="GLT35" s="79"/>
      <c r="GLU35" s="79"/>
      <c r="GLV35" s="79"/>
      <c r="GLW35" s="79"/>
      <c r="GLX35" s="79"/>
      <c r="GLY35" s="79"/>
      <c r="GLZ35" s="79"/>
      <c r="GMA35" s="79"/>
      <c r="GMB35" s="79"/>
      <c r="GMC35" s="79"/>
      <c r="GMD35" s="79"/>
      <c r="GME35" s="79"/>
      <c r="GMF35" s="79"/>
      <c r="GMG35" s="79"/>
      <c r="GMH35" s="79"/>
      <c r="GMI35" s="79"/>
      <c r="GMJ35" s="79"/>
      <c r="GMK35" s="79"/>
      <c r="GML35" s="79"/>
      <c r="GMM35" s="79"/>
      <c r="GMN35" s="79"/>
      <c r="GMO35" s="79"/>
      <c r="GMP35" s="79"/>
      <c r="GMQ35" s="79"/>
      <c r="GMR35" s="79"/>
      <c r="GMS35" s="79"/>
      <c r="GMT35" s="79"/>
      <c r="GMU35" s="79"/>
      <c r="GMV35" s="79"/>
      <c r="GMW35" s="79"/>
      <c r="GMX35" s="79"/>
      <c r="GMY35" s="79"/>
      <c r="GMZ35" s="79"/>
      <c r="GNA35" s="79"/>
      <c r="GNB35" s="79"/>
      <c r="GNC35" s="79"/>
      <c r="GND35" s="79"/>
      <c r="GNE35" s="79"/>
      <c r="GNF35" s="79"/>
      <c r="GNG35" s="79"/>
      <c r="GNH35" s="79"/>
      <c r="GNI35" s="79"/>
      <c r="GNJ35" s="79"/>
      <c r="GNK35" s="79"/>
      <c r="GNL35" s="79"/>
      <c r="GNM35" s="79"/>
      <c r="GNN35" s="79"/>
      <c r="GNO35" s="79"/>
      <c r="GNP35" s="79"/>
      <c r="GNQ35" s="79"/>
      <c r="GNR35" s="79"/>
      <c r="GNS35" s="79"/>
      <c r="GNT35" s="79"/>
      <c r="GNU35" s="79"/>
      <c r="GNV35" s="79"/>
      <c r="GNW35" s="79"/>
      <c r="GNX35" s="79"/>
      <c r="GNY35" s="79"/>
      <c r="GNZ35" s="79"/>
      <c r="GOA35" s="79"/>
      <c r="GOB35" s="79"/>
      <c r="GOC35" s="79"/>
      <c r="GOD35" s="79"/>
      <c r="GOE35" s="79"/>
      <c r="GOF35" s="79"/>
      <c r="GOG35" s="79"/>
      <c r="GOH35" s="79"/>
      <c r="GOI35" s="79"/>
      <c r="GOJ35" s="79"/>
      <c r="GOK35" s="79"/>
      <c r="GOL35" s="79"/>
      <c r="GOM35" s="79"/>
      <c r="GON35" s="79"/>
      <c r="GOO35" s="79"/>
      <c r="GOP35" s="79"/>
      <c r="GOQ35" s="79"/>
      <c r="GOR35" s="79"/>
      <c r="GOS35" s="79"/>
      <c r="GOT35" s="79"/>
      <c r="GOU35" s="79"/>
      <c r="GOV35" s="79"/>
      <c r="GOW35" s="79"/>
      <c r="GOX35" s="79"/>
      <c r="GOY35" s="79"/>
      <c r="GOZ35" s="79"/>
      <c r="GPA35" s="79"/>
      <c r="GPB35" s="79"/>
      <c r="GPC35" s="79"/>
      <c r="GPD35" s="79"/>
      <c r="GPE35" s="79"/>
      <c r="GPF35" s="79"/>
      <c r="GPG35" s="79"/>
      <c r="GPH35" s="79"/>
      <c r="GPI35" s="79"/>
      <c r="GPJ35" s="79"/>
      <c r="GPK35" s="79"/>
      <c r="GPL35" s="79"/>
      <c r="GPM35" s="79"/>
      <c r="GPN35" s="79"/>
      <c r="GPO35" s="79"/>
      <c r="GPP35" s="79"/>
      <c r="GPQ35" s="79"/>
      <c r="GPR35" s="79"/>
      <c r="GPS35" s="79"/>
      <c r="GPT35" s="79"/>
      <c r="GPU35" s="79"/>
      <c r="GPV35" s="79"/>
      <c r="GPW35" s="79"/>
      <c r="GPX35" s="79"/>
      <c r="GPY35" s="79"/>
      <c r="GPZ35" s="79"/>
      <c r="GQA35" s="79"/>
      <c r="GQB35" s="79"/>
      <c r="GQC35" s="79"/>
      <c r="GQD35" s="79"/>
      <c r="GQE35" s="79"/>
      <c r="GQF35" s="79"/>
      <c r="GQG35" s="79"/>
      <c r="GQH35" s="79"/>
      <c r="GQI35" s="79"/>
      <c r="GQJ35" s="79"/>
      <c r="GQK35" s="79"/>
      <c r="GQL35" s="79"/>
      <c r="GQM35" s="79"/>
      <c r="GQN35" s="79"/>
      <c r="GQO35" s="79"/>
      <c r="GQP35" s="79"/>
      <c r="GQQ35" s="79"/>
      <c r="GQR35" s="79"/>
      <c r="GQS35" s="79"/>
      <c r="GQT35" s="79"/>
      <c r="GQU35" s="79"/>
      <c r="GQV35" s="79"/>
      <c r="GQW35" s="79"/>
      <c r="GQX35" s="79"/>
      <c r="GQY35" s="79"/>
      <c r="GQZ35" s="79"/>
      <c r="GRA35" s="79"/>
      <c r="GRB35" s="79"/>
      <c r="GRC35" s="79"/>
      <c r="GRD35" s="79"/>
      <c r="GRE35" s="79"/>
      <c r="GRF35" s="79"/>
      <c r="GRG35" s="79"/>
      <c r="GRH35" s="79"/>
      <c r="GRI35" s="79"/>
      <c r="GRJ35" s="79"/>
      <c r="GRK35" s="79"/>
      <c r="GRL35" s="79"/>
      <c r="GRM35" s="79"/>
      <c r="GRN35" s="79"/>
      <c r="GRO35" s="79"/>
      <c r="GRP35" s="79"/>
      <c r="GRQ35" s="79"/>
      <c r="GRR35" s="79"/>
      <c r="GRS35" s="79"/>
      <c r="GRT35" s="79"/>
      <c r="GRU35" s="79"/>
      <c r="GRV35" s="79"/>
      <c r="GRW35" s="79"/>
      <c r="GRX35" s="79"/>
      <c r="GRY35" s="79"/>
      <c r="GRZ35" s="79"/>
      <c r="GSA35" s="79"/>
      <c r="GSB35" s="79"/>
      <c r="GSC35" s="79"/>
      <c r="GSD35" s="79"/>
      <c r="GSE35" s="79"/>
      <c r="GSF35" s="79"/>
      <c r="GSG35" s="79"/>
      <c r="GSH35" s="79"/>
      <c r="GSI35" s="79"/>
      <c r="GSJ35" s="79"/>
      <c r="GSK35" s="79"/>
      <c r="GSL35" s="79"/>
      <c r="GSM35" s="79"/>
      <c r="GSN35" s="79"/>
      <c r="GSO35" s="79"/>
      <c r="GSP35" s="79"/>
      <c r="GSQ35" s="79"/>
      <c r="GSR35" s="79"/>
      <c r="GSS35" s="79"/>
      <c r="GST35" s="79"/>
      <c r="GSU35" s="79"/>
      <c r="GSV35" s="79"/>
      <c r="GSW35" s="79"/>
      <c r="GSX35" s="79"/>
      <c r="GSY35" s="79"/>
      <c r="GSZ35" s="79"/>
      <c r="GTA35" s="79"/>
      <c r="GTB35" s="79"/>
      <c r="GTC35" s="79"/>
      <c r="GTD35" s="79"/>
      <c r="GTE35" s="79"/>
      <c r="GTF35" s="79"/>
      <c r="GTG35" s="79"/>
      <c r="GTH35" s="79"/>
      <c r="GTI35" s="79"/>
      <c r="GTJ35" s="79"/>
      <c r="GTK35" s="79"/>
      <c r="GTL35" s="79"/>
      <c r="GTM35" s="79"/>
      <c r="GTN35" s="79"/>
      <c r="GTO35" s="79"/>
      <c r="GTP35" s="79"/>
      <c r="GTQ35" s="79"/>
      <c r="GTR35" s="79"/>
      <c r="GTS35" s="79"/>
      <c r="GTT35" s="79"/>
      <c r="GTU35" s="79"/>
      <c r="GTV35" s="79"/>
      <c r="GTW35" s="79"/>
      <c r="GTX35" s="79"/>
      <c r="GTY35" s="79"/>
      <c r="GTZ35" s="79"/>
      <c r="GUA35" s="79"/>
      <c r="GUB35" s="79"/>
      <c r="GUC35" s="79"/>
      <c r="GUD35" s="79"/>
      <c r="GUE35" s="79"/>
      <c r="GUF35" s="79"/>
      <c r="GUG35" s="79"/>
      <c r="GUH35" s="79"/>
      <c r="GUI35" s="79"/>
      <c r="GUJ35" s="79"/>
      <c r="GUK35" s="79"/>
      <c r="GUL35" s="79"/>
      <c r="GUM35" s="79"/>
      <c r="GUN35" s="79"/>
      <c r="GUO35" s="79"/>
      <c r="GUP35" s="79"/>
      <c r="GUQ35" s="79"/>
      <c r="GUR35" s="79"/>
      <c r="GUS35" s="79"/>
      <c r="GUT35" s="79"/>
      <c r="GUU35" s="79"/>
      <c r="GUV35" s="79"/>
      <c r="GUW35" s="79"/>
      <c r="GUX35" s="79"/>
      <c r="GUY35" s="79"/>
      <c r="GUZ35" s="79"/>
      <c r="GVA35" s="79"/>
      <c r="GVB35" s="79"/>
      <c r="GVC35" s="79"/>
      <c r="GVD35" s="79"/>
      <c r="GVE35" s="79"/>
      <c r="GVF35" s="79"/>
      <c r="GVG35" s="79"/>
      <c r="GVH35" s="79"/>
      <c r="GVI35" s="79"/>
      <c r="GVJ35" s="79"/>
      <c r="GVK35" s="79"/>
      <c r="GVL35" s="79"/>
      <c r="GVM35" s="79"/>
      <c r="GVN35" s="79"/>
      <c r="GVO35" s="79"/>
      <c r="GVP35" s="79"/>
      <c r="GVQ35" s="79"/>
      <c r="GVR35" s="79"/>
      <c r="GVS35" s="79"/>
      <c r="GVT35" s="79"/>
      <c r="GVU35" s="79"/>
      <c r="GVV35" s="79"/>
      <c r="GVW35" s="79"/>
      <c r="GVX35" s="79"/>
      <c r="GVY35" s="79"/>
      <c r="GVZ35" s="79"/>
      <c r="GWA35" s="79"/>
      <c r="GWB35" s="79"/>
      <c r="GWC35" s="79"/>
      <c r="GWD35" s="79"/>
      <c r="GWE35" s="79"/>
      <c r="GWF35" s="79"/>
      <c r="GWG35" s="79"/>
      <c r="GWH35" s="79"/>
      <c r="GWI35" s="79"/>
      <c r="GWJ35" s="79"/>
      <c r="GWK35" s="79"/>
      <c r="GWL35" s="79"/>
      <c r="GWM35" s="79"/>
      <c r="GWN35" s="79"/>
      <c r="GWO35" s="79"/>
      <c r="GWP35" s="79"/>
      <c r="GWQ35" s="79"/>
      <c r="GWR35" s="79"/>
      <c r="GWS35" s="79"/>
      <c r="GWT35" s="79"/>
      <c r="GWU35" s="79"/>
      <c r="GWV35" s="79"/>
      <c r="GWW35" s="79"/>
      <c r="GWX35" s="79"/>
      <c r="GWY35" s="79"/>
      <c r="GWZ35" s="79"/>
      <c r="GXA35" s="79"/>
      <c r="GXB35" s="79"/>
      <c r="GXC35" s="79"/>
      <c r="GXD35" s="79"/>
      <c r="GXE35" s="79"/>
      <c r="GXF35" s="79"/>
      <c r="GXG35" s="79"/>
      <c r="GXH35" s="79"/>
      <c r="GXI35" s="79"/>
      <c r="GXJ35" s="79"/>
      <c r="GXK35" s="79"/>
      <c r="GXL35" s="79"/>
      <c r="GXM35" s="79"/>
      <c r="GXN35" s="79"/>
      <c r="GXO35" s="79"/>
      <c r="GXP35" s="79"/>
      <c r="GXQ35" s="79"/>
      <c r="GXR35" s="79"/>
      <c r="GXS35" s="79"/>
      <c r="GXT35" s="79"/>
      <c r="GXU35" s="79"/>
      <c r="GXV35" s="79"/>
      <c r="GXW35" s="79"/>
      <c r="GXX35" s="79"/>
      <c r="GXY35" s="79"/>
      <c r="GXZ35" s="79"/>
      <c r="GYA35" s="79"/>
      <c r="GYB35" s="79"/>
      <c r="GYC35" s="79"/>
      <c r="GYD35" s="79"/>
      <c r="GYE35" s="79"/>
      <c r="GYF35" s="79"/>
      <c r="GYG35" s="79"/>
      <c r="GYH35" s="79"/>
      <c r="GYI35" s="79"/>
      <c r="GYJ35" s="79"/>
      <c r="GYK35" s="79"/>
      <c r="GYL35" s="79"/>
      <c r="GYM35" s="79"/>
      <c r="GYN35" s="79"/>
      <c r="GYO35" s="79"/>
      <c r="GYP35" s="79"/>
      <c r="GYQ35" s="79"/>
      <c r="GYR35" s="79"/>
      <c r="GYS35" s="79"/>
      <c r="GYT35" s="79"/>
      <c r="GYU35" s="79"/>
      <c r="GYV35" s="79"/>
      <c r="GYW35" s="79"/>
      <c r="GYX35" s="79"/>
      <c r="GYY35" s="79"/>
      <c r="GYZ35" s="79"/>
      <c r="GZA35" s="79"/>
      <c r="GZB35" s="79"/>
      <c r="GZC35" s="79"/>
      <c r="GZD35" s="79"/>
      <c r="GZE35" s="79"/>
      <c r="GZF35" s="79"/>
      <c r="GZG35" s="79"/>
      <c r="GZH35" s="79"/>
      <c r="GZI35" s="79"/>
      <c r="GZJ35" s="79"/>
      <c r="GZK35" s="79"/>
      <c r="GZL35" s="79"/>
      <c r="GZM35" s="79"/>
      <c r="GZN35" s="79"/>
      <c r="GZO35" s="79"/>
      <c r="GZP35" s="79"/>
      <c r="GZQ35" s="79"/>
      <c r="GZR35" s="79"/>
      <c r="GZS35" s="79"/>
      <c r="GZT35" s="79"/>
      <c r="GZU35" s="79"/>
      <c r="GZV35" s="79"/>
      <c r="GZW35" s="79"/>
      <c r="GZX35" s="79"/>
      <c r="GZY35" s="79"/>
      <c r="GZZ35" s="79"/>
      <c r="HAA35" s="79"/>
      <c r="HAB35" s="79"/>
      <c r="HAC35" s="79"/>
      <c r="HAD35" s="79"/>
      <c r="HAE35" s="79"/>
      <c r="HAF35" s="79"/>
      <c r="HAG35" s="79"/>
      <c r="HAH35" s="79"/>
      <c r="HAI35" s="79"/>
      <c r="HAJ35" s="79"/>
      <c r="HAK35" s="79"/>
      <c r="HAL35" s="79"/>
      <c r="HAM35" s="79"/>
      <c r="HAN35" s="79"/>
      <c r="HAO35" s="79"/>
      <c r="HAP35" s="79"/>
      <c r="HAQ35" s="79"/>
      <c r="HAR35" s="79"/>
      <c r="HAS35" s="79"/>
      <c r="HAT35" s="79"/>
      <c r="HAU35" s="79"/>
      <c r="HAV35" s="79"/>
      <c r="HAW35" s="79"/>
      <c r="HAX35" s="79"/>
      <c r="HAY35" s="79"/>
      <c r="HAZ35" s="79"/>
      <c r="HBA35" s="79"/>
      <c r="HBB35" s="79"/>
      <c r="HBC35" s="79"/>
      <c r="HBD35" s="79"/>
      <c r="HBE35" s="79"/>
      <c r="HBF35" s="79"/>
      <c r="HBG35" s="79"/>
      <c r="HBH35" s="79"/>
      <c r="HBI35" s="79"/>
      <c r="HBJ35" s="79"/>
      <c r="HBK35" s="79"/>
      <c r="HBL35" s="79"/>
      <c r="HBM35" s="79"/>
      <c r="HBN35" s="79"/>
      <c r="HBO35" s="79"/>
      <c r="HBP35" s="79"/>
      <c r="HBQ35" s="79"/>
      <c r="HBR35" s="79"/>
      <c r="HBS35" s="79"/>
      <c r="HBT35" s="79"/>
      <c r="HBU35" s="79"/>
      <c r="HBV35" s="79"/>
      <c r="HBW35" s="79"/>
      <c r="HBX35" s="79"/>
      <c r="HBY35" s="79"/>
      <c r="HBZ35" s="79"/>
      <c r="HCA35" s="79"/>
      <c r="HCB35" s="79"/>
      <c r="HCC35" s="79"/>
      <c r="HCD35" s="79"/>
      <c r="HCE35" s="79"/>
      <c r="HCF35" s="79"/>
      <c r="HCG35" s="79"/>
      <c r="HCH35" s="79"/>
      <c r="HCI35" s="79"/>
      <c r="HCJ35" s="79"/>
      <c r="HCK35" s="79"/>
      <c r="HCL35" s="79"/>
      <c r="HCM35" s="79"/>
      <c r="HCN35" s="79"/>
      <c r="HCO35" s="79"/>
      <c r="HCP35" s="79"/>
      <c r="HCQ35" s="79"/>
      <c r="HCR35" s="79"/>
      <c r="HCS35" s="79"/>
      <c r="HCT35" s="79"/>
      <c r="HCU35" s="79"/>
      <c r="HCV35" s="79"/>
      <c r="HCW35" s="79"/>
      <c r="HCX35" s="79"/>
      <c r="HCY35" s="79"/>
      <c r="HCZ35" s="79"/>
      <c r="HDA35" s="79"/>
      <c r="HDB35" s="79"/>
      <c r="HDC35" s="79"/>
      <c r="HDD35" s="79"/>
      <c r="HDE35" s="79"/>
      <c r="HDF35" s="79"/>
      <c r="HDG35" s="79"/>
      <c r="HDH35" s="79"/>
      <c r="HDI35" s="79"/>
      <c r="HDJ35" s="79"/>
      <c r="HDK35" s="79"/>
      <c r="HDL35" s="79"/>
      <c r="HDM35" s="79"/>
      <c r="HDN35" s="79"/>
      <c r="HDO35" s="79"/>
      <c r="HDP35" s="79"/>
      <c r="HDQ35" s="79"/>
      <c r="HDR35" s="79"/>
      <c r="HDS35" s="79"/>
      <c r="HDT35" s="79"/>
      <c r="HDU35" s="79"/>
      <c r="HDV35" s="79"/>
      <c r="HDW35" s="79"/>
      <c r="HDX35" s="79"/>
      <c r="HDY35" s="79"/>
      <c r="HDZ35" s="79"/>
      <c r="HEA35" s="79"/>
      <c r="HEB35" s="79"/>
      <c r="HEC35" s="79"/>
      <c r="HED35" s="79"/>
      <c r="HEE35" s="79"/>
      <c r="HEF35" s="79"/>
      <c r="HEG35" s="79"/>
      <c r="HEH35" s="79"/>
      <c r="HEI35" s="79"/>
      <c r="HEJ35" s="79"/>
      <c r="HEK35" s="79"/>
      <c r="HEL35" s="79"/>
      <c r="HEM35" s="79"/>
      <c r="HEN35" s="79"/>
      <c r="HEO35" s="79"/>
      <c r="HEP35" s="79"/>
      <c r="HEQ35" s="79"/>
      <c r="HER35" s="79"/>
      <c r="HES35" s="79"/>
      <c r="HET35" s="79"/>
      <c r="HEU35" s="79"/>
      <c r="HEV35" s="79"/>
      <c r="HEW35" s="79"/>
      <c r="HEX35" s="79"/>
      <c r="HEY35" s="79"/>
      <c r="HEZ35" s="79"/>
      <c r="HFA35" s="79"/>
      <c r="HFB35" s="79"/>
      <c r="HFC35" s="79"/>
      <c r="HFD35" s="79"/>
      <c r="HFE35" s="79"/>
      <c r="HFF35" s="79"/>
      <c r="HFG35" s="79"/>
      <c r="HFH35" s="79"/>
      <c r="HFI35" s="79"/>
      <c r="HFJ35" s="79"/>
      <c r="HFK35" s="79"/>
      <c r="HFL35" s="79"/>
      <c r="HFM35" s="79"/>
      <c r="HFN35" s="79"/>
      <c r="HFO35" s="79"/>
      <c r="HFP35" s="79"/>
      <c r="HFQ35" s="79"/>
      <c r="HFR35" s="79"/>
      <c r="HFS35" s="79"/>
      <c r="HFT35" s="79"/>
      <c r="HFU35" s="79"/>
      <c r="HFV35" s="79"/>
      <c r="HFW35" s="79"/>
      <c r="HFX35" s="79"/>
      <c r="HFY35" s="79"/>
      <c r="HFZ35" s="79"/>
      <c r="HGA35" s="79"/>
      <c r="HGB35" s="79"/>
      <c r="HGC35" s="79"/>
      <c r="HGD35" s="79"/>
      <c r="HGE35" s="79"/>
      <c r="HGF35" s="79"/>
      <c r="HGG35" s="79"/>
      <c r="HGH35" s="79"/>
      <c r="HGI35" s="79"/>
      <c r="HGJ35" s="79"/>
      <c r="HGK35" s="79"/>
      <c r="HGL35" s="79"/>
      <c r="HGM35" s="79"/>
      <c r="HGN35" s="79"/>
      <c r="HGO35" s="79"/>
      <c r="HGP35" s="79"/>
      <c r="HGQ35" s="79"/>
      <c r="HGR35" s="79"/>
      <c r="HGS35" s="79"/>
      <c r="HGT35" s="79"/>
      <c r="HGU35" s="79"/>
      <c r="HGV35" s="79"/>
      <c r="HGW35" s="79"/>
      <c r="HGX35" s="79"/>
      <c r="HGY35" s="79"/>
      <c r="HGZ35" s="79"/>
      <c r="HHA35" s="79"/>
      <c r="HHB35" s="79"/>
      <c r="HHC35" s="79"/>
      <c r="HHD35" s="79"/>
      <c r="HHE35" s="79"/>
      <c r="HHF35" s="79"/>
      <c r="HHG35" s="79"/>
      <c r="HHH35" s="79"/>
      <c r="HHI35" s="79"/>
      <c r="HHJ35" s="79"/>
      <c r="HHK35" s="79"/>
      <c r="HHL35" s="79"/>
      <c r="HHM35" s="79"/>
      <c r="HHN35" s="79"/>
      <c r="HHO35" s="79"/>
      <c r="HHP35" s="79"/>
      <c r="HHQ35" s="79"/>
      <c r="HHR35" s="79"/>
      <c r="HHS35" s="79"/>
      <c r="HHT35" s="79"/>
      <c r="HHU35" s="79"/>
      <c r="HHV35" s="79"/>
      <c r="HHW35" s="79"/>
      <c r="HHX35" s="79"/>
      <c r="HHY35" s="79"/>
      <c r="HHZ35" s="79"/>
      <c r="HIA35" s="79"/>
      <c r="HIB35" s="79"/>
      <c r="HIC35" s="79"/>
      <c r="HID35" s="79"/>
      <c r="HIE35" s="79"/>
      <c r="HIF35" s="79"/>
      <c r="HIG35" s="79"/>
      <c r="HIH35" s="79"/>
      <c r="HII35" s="79"/>
      <c r="HIJ35" s="79"/>
      <c r="HIK35" s="79"/>
      <c r="HIL35" s="79"/>
      <c r="HIM35" s="79"/>
      <c r="HIN35" s="79"/>
      <c r="HIO35" s="79"/>
      <c r="HIP35" s="79"/>
      <c r="HIQ35" s="79"/>
      <c r="HIR35" s="79"/>
      <c r="HIS35" s="79"/>
      <c r="HIT35" s="79"/>
      <c r="HIU35" s="79"/>
      <c r="HIV35" s="79"/>
      <c r="HIW35" s="79"/>
      <c r="HIX35" s="79"/>
      <c r="HIY35" s="79"/>
      <c r="HIZ35" s="79"/>
      <c r="HJA35" s="79"/>
      <c r="HJB35" s="79"/>
      <c r="HJC35" s="79"/>
      <c r="HJD35" s="79"/>
      <c r="HJE35" s="79"/>
      <c r="HJF35" s="79"/>
      <c r="HJG35" s="79"/>
      <c r="HJH35" s="79"/>
      <c r="HJI35" s="79"/>
      <c r="HJJ35" s="79"/>
      <c r="HJK35" s="79"/>
      <c r="HJL35" s="79"/>
      <c r="HJM35" s="79"/>
      <c r="HJN35" s="79"/>
      <c r="HJO35" s="79"/>
      <c r="HJP35" s="79"/>
      <c r="HJQ35" s="79"/>
      <c r="HJR35" s="79"/>
      <c r="HJS35" s="79"/>
      <c r="HJT35" s="79"/>
      <c r="HJU35" s="79"/>
      <c r="HJV35" s="79"/>
      <c r="HJW35" s="79"/>
      <c r="HJX35" s="79"/>
      <c r="HJY35" s="79"/>
      <c r="HJZ35" s="79"/>
      <c r="HKA35" s="79"/>
      <c r="HKB35" s="79"/>
      <c r="HKC35" s="79"/>
      <c r="HKD35" s="79"/>
      <c r="HKE35" s="79"/>
      <c r="HKF35" s="79"/>
      <c r="HKG35" s="79"/>
      <c r="HKH35" s="79"/>
      <c r="HKI35" s="79"/>
      <c r="HKJ35" s="79"/>
      <c r="HKK35" s="79"/>
      <c r="HKL35" s="79"/>
      <c r="HKM35" s="79"/>
      <c r="HKN35" s="79"/>
      <c r="HKO35" s="79"/>
      <c r="HKP35" s="79"/>
      <c r="HKQ35" s="79"/>
      <c r="HKR35" s="79"/>
      <c r="HKS35" s="79"/>
      <c r="HKT35" s="79"/>
      <c r="HKU35" s="79"/>
      <c r="HKV35" s="79"/>
      <c r="HKW35" s="79"/>
      <c r="HKX35" s="79"/>
      <c r="HKY35" s="79"/>
      <c r="HKZ35" s="79"/>
      <c r="HLA35" s="79"/>
      <c r="HLB35" s="79"/>
      <c r="HLC35" s="79"/>
      <c r="HLD35" s="79"/>
      <c r="HLE35" s="79"/>
      <c r="HLF35" s="79"/>
      <c r="HLG35" s="79"/>
      <c r="HLH35" s="79"/>
      <c r="HLI35" s="79"/>
      <c r="HLJ35" s="79"/>
      <c r="HLK35" s="79"/>
      <c r="HLL35" s="79"/>
      <c r="HLM35" s="79"/>
      <c r="HLN35" s="79"/>
      <c r="HLO35" s="79"/>
      <c r="HLP35" s="79"/>
      <c r="HLQ35" s="79"/>
      <c r="HLR35" s="79"/>
      <c r="HLS35" s="79"/>
      <c r="HLT35" s="79"/>
      <c r="HLU35" s="79"/>
      <c r="HLV35" s="79"/>
      <c r="HLW35" s="79"/>
      <c r="HLX35" s="79"/>
      <c r="HLY35" s="79"/>
      <c r="HLZ35" s="79"/>
      <c r="HMA35" s="79"/>
      <c r="HMB35" s="79"/>
      <c r="HMC35" s="79"/>
      <c r="HMD35" s="79"/>
      <c r="HME35" s="79"/>
      <c r="HMF35" s="79"/>
      <c r="HMG35" s="79"/>
      <c r="HMH35" s="79"/>
      <c r="HMI35" s="79"/>
      <c r="HMJ35" s="79"/>
      <c r="HMK35" s="79"/>
      <c r="HML35" s="79"/>
      <c r="HMM35" s="79"/>
      <c r="HMN35" s="79"/>
      <c r="HMO35" s="79"/>
      <c r="HMP35" s="79"/>
      <c r="HMQ35" s="79"/>
      <c r="HMR35" s="79"/>
      <c r="HMS35" s="79"/>
      <c r="HMT35" s="79"/>
      <c r="HMU35" s="79"/>
      <c r="HMV35" s="79"/>
      <c r="HMW35" s="79"/>
      <c r="HMX35" s="79"/>
      <c r="HMY35" s="79"/>
      <c r="HMZ35" s="79"/>
      <c r="HNA35" s="79"/>
      <c r="HNB35" s="79"/>
      <c r="HNC35" s="79"/>
      <c r="HND35" s="79"/>
      <c r="HNE35" s="79"/>
      <c r="HNF35" s="79"/>
      <c r="HNG35" s="79"/>
      <c r="HNH35" s="79"/>
      <c r="HNI35" s="79"/>
      <c r="HNJ35" s="79"/>
      <c r="HNK35" s="79"/>
      <c r="HNL35" s="79"/>
      <c r="HNM35" s="79"/>
      <c r="HNN35" s="79"/>
      <c r="HNO35" s="79"/>
      <c r="HNP35" s="79"/>
      <c r="HNQ35" s="79"/>
      <c r="HNR35" s="79"/>
      <c r="HNS35" s="79"/>
      <c r="HNT35" s="79"/>
      <c r="HNU35" s="79"/>
      <c r="HNV35" s="79"/>
      <c r="HNW35" s="79"/>
      <c r="HNX35" s="79"/>
      <c r="HNY35" s="79"/>
      <c r="HNZ35" s="79"/>
      <c r="HOA35" s="79"/>
      <c r="HOB35" s="79"/>
      <c r="HOC35" s="79"/>
      <c r="HOD35" s="79"/>
      <c r="HOE35" s="79"/>
      <c r="HOF35" s="79"/>
      <c r="HOG35" s="79"/>
      <c r="HOH35" s="79"/>
      <c r="HOI35" s="79"/>
      <c r="HOJ35" s="79"/>
      <c r="HOK35" s="79"/>
      <c r="HOL35" s="79"/>
      <c r="HOM35" s="79"/>
      <c r="HON35" s="79"/>
      <c r="HOO35" s="79"/>
      <c r="HOP35" s="79"/>
      <c r="HOQ35" s="79"/>
      <c r="HOR35" s="79"/>
      <c r="HOS35" s="79"/>
      <c r="HOT35" s="79"/>
      <c r="HOU35" s="79"/>
      <c r="HOV35" s="79"/>
      <c r="HOW35" s="79"/>
      <c r="HOX35" s="79"/>
      <c r="HOY35" s="79"/>
      <c r="HOZ35" s="79"/>
      <c r="HPA35" s="79"/>
      <c r="HPB35" s="79"/>
      <c r="HPC35" s="79"/>
      <c r="HPD35" s="79"/>
      <c r="HPE35" s="79"/>
      <c r="HPF35" s="79"/>
      <c r="HPG35" s="79"/>
      <c r="HPH35" s="79"/>
      <c r="HPI35" s="79"/>
      <c r="HPJ35" s="79"/>
      <c r="HPK35" s="79"/>
      <c r="HPL35" s="79"/>
      <c r="HPM35" s="79"/>
      <c r="HPN35" s="79"/>
      <c r="HPO35" s="79"/>
      <c r="HPP35" s="79"/>
      <c r="HPQ35" s="79"/>
      <c r="HPR35" s="79"/>
      <c r="HPS35" s="79"/>
      <c r="HPT35" s="79"/>
      <c r="HPU35" s="79"/>
      <c r="HPV35" s="79"/>
      <c r="HPW35" s="79"/>
      <c r="HPX35" s="79"/>
      <c r="HPY35" s="79"/>
      <c r="HPZ35" s="79"/>
      <c r="HQA35" s="79"/>
      <c r="HQB35" s="79"/>
      <c r="HQC35" s="79"/>
      <c r="HQD35" s="79"/>
      <c r="HQE35" s="79"/>
      <c r="HQF35" s="79"/>
      <c r="HQG35" s="79"/>
      <c r="HQH35" s="79"/>
      <c r="HQI35" s="79"/>
      <c r="HQJ35" s="79"/>
      <c r="HQK35" s="79"/>
      <c r="HQL35" s="79"/>
      <c r="HQM35" s="79"/>
      <c r="HQN35" s="79"/>
      <c r="HQO35" s="79"/>
      <c r="HQP35" s="79"/>
      <c r="HQQ35" s="79"/>
      <c r="HQR35" s="79"/>
      <c r="HQS35" s="79"/>
      <c r="HQT35" s="79"/>
      <c r="HQU35" s="79"/>
      <c r="HQV35" s="79"/>
      <c r="HQW35" s="79"/>
      <c r="HQX35" s="79"/>
      <c r="HQY35" s="79"/>
      <c r="HQZ35" s="79"/>
      <c r="HRA35" s="79"/>
      <c r="HRB35" s="79"/>
      <c r="HRC35" s="79"/>
      <c r="HRD35" s="79"/>
      <c r="HRE35" s="79"/>
      <c r="HRF35" s="79"/>
      <c r="HRG35" s="79"/>
      <c r="HRH35" s="79"/>
      <c r="HRI35" s="79"/>
      <c r="HRJ35" s="79"/>
      <c r="HRK35" s="79"/>
      <c r="HRL35" s="79"/>
      <c r="HRM35" s="79"/>
      <c r="HRN35" s="79"/>
      <c r="HRO35" s="79"/>
      <c r="HRP35" s="79"/>
      <c r="HRQ35" s="79"/>
      <c r="HRR35" s="79"/>
      <c r="HRS35" s="79"/>
      <c r="HRT35" s="79"/>
      <c r="HRU35" s="79"/>
      <c r="HRV35" s="79"/>
      <c r="HRW35" s="79"/>
      <c r="HRX35" s="79"/>
      <c r="HRY35" s="79"/>
      <c r="HRZ35" s="79"/>
      <c r="HSA35" s="79"/>
      <c r="HSB35" s="79"/>
      <c r="HSC35" s="79"/>
      <c r="HSD35" s="79"/>
      <c r="HSE35" s="79"/>
      <c r="HSF35" s="79"/>
      <c r="HSG35" s="79"/>
      <c r="HSH35" s="79"/>
      <c r="HSI35" s="79"/>
      <c r="HSJ35" s="79"/>
      <c r="HSK35" s="79"/>
      <c r="HSL35" s="79"/>
      <c r="HSM35" s="79"/>
      <c r="HSN35" s="79"/>
      <c r="HSO35" s="79"/>
      <c r="HSP35" s="79"/>
      <c r="HSQ35" s="79"/>
      <c r="HSR35" s="79"/>
      <c r="HSS35" s="79"/>
      <c r="HST35" s="79"/>
      <c r="HSU35" s="79"/>
      <c r="HSV35" s="79"/>
      <c r="HSW35" s="79"/>
      <c r="HSX35" s="79"/>
      <c r="HSY35" s="79"/>
      <c r="HSZ35" s="79"/>
      <c r="HTA35" s="79"/>
      <c r="HTB35" s="79"/>
      <c r="HTC35" s="79"/>
      <c r="HTD35" s="79"/>
      <c r="HTE35" s="79"/>
      <c r="HTF35" s="79"/>
      <c r="HTG35" s="79"/>
      <c r="HTH35" s="79"/>
      <c r="HTI35" s="79"/>
      <c r="HTJ35" s="79"/>
      <c r="HTK35" s="79"/>
      <c r="HTL35" s="79"/>
      <c r="HTM35" s="79"/>
      <c r="HTN35" s="79"/>
      <c r="HTO35" s="79"/>
      <c r="HTP35" s="79"/>
      <c r="HTQ35" s="79"/>
      <c r="HTR35" s="79"/>
      <c r="HTS35" s="79"/>
      <c r="HTT35" s="79"/>
      <c r="HTU35" s="79"/>
      <c r="HTV35" s="79"/>
      <c r="HTW35" s="79"/>
      <c r="HTX35" s="79"/>
      <c r="HTY35" s="79"/>
      <c r="HTZ35" s="79"/>
      <c r="HUA35" s="79"/>
      <c r="HUB35" s="79"/>
      <c r="HUC35" s="79"/>
      <c r="HUD35" s="79"/>
      <c r="HUE35" s="79"/>
      <c r="HUF35" s="79"/>
      <c r="HUG35" s="79"/>
      <c r="HUH35" s="79"/>
      <c r="HUI35" s="79"/>
      <c r="HUJ35" s="79"/>
      <c r="HUK35" s="79"/>
      <c r="HUL35" s="79"/>
      <c r="HUM35" s="79"/>
      <c r="HUN35" s="79"/>
      <c r="HUO35" s="79"/>
      <c r="HUP35" s="79"/>
      <c r="HUQ35" s="79"/>
      <c r="HUR35" s="79"/>
      <c r="HUS35" s="79"/>
      <c r="HUT35" s="79"/>
      <c r="HUU35" s="79"/>
      <c r="HUV35" s="79"/>
      <c r="HUW35" s="79"/>
      <c r="HUX35" s="79"/>
      <c r="HUY35" s="79"/>
      <c r="HUZ35" s="79"/>
      <c r="HVA35" s="79"/>
      <c r="HVB35" s="79"/>
      <c r="HVC35" s="79"/>
      <c r="HVD35" s="79"/>
      <c r="HVE35" s="79"/>
      <c r="HVF35" s="79"/>
      <c r="HVG35" s="79"/>
      <c r="HVH35" s="79"/>
      <c r="HVI35" s="79"/>
      <c r="HVJ35" s="79"/>
      <c r="HVK35" s="79"/>
      <c r="HVL35" s="79"/>
      <c r="HVM35" s="79"/>
      <c r="HVN35" s="79"/>
      <c r="HVO35" s="79"/>
      <c r="HVP35" s="79"/>
      <c r="HVQ35" s="79"/>
      <c r="HVR35" s="79"/>
      <c r="HVS35" s="79"/>
      <c r="HVT35" s="79"/>
      <c r="HVU35" s="79"/>
      <c r="HVV35" s="79"/>
      <c r="HVW35" s="79"/>
      <c r="HVX35" s="79"/>
      <c r="HVY35" s="79"/>
      <c r="HVZ35" s="79"/>
      <c r="HWA35" s="79"/>
      <c r="HWB35" s="79"/>
      <c r="HWC35" s="79"/>
      <c r="HWD35" s="79"/>
      <c r="HWE35" s="79"/>
      <c r="HWF35" s="79"/>
      <c r="HWG35" s="79"/>
      <c r="HWH35" s="79"/>
      <c r="HWI35" s="79"/>
      <c r="HWJ35" s="79"/>
      <c r="HWK35" s="79"/>
      <c r="HWL35" s="79"/>
      <c r="HWM35" s="79"/>
      <c r="HWN35" s="79"/>
      <c r="HWO35" s="79"/>
      <c r="HWP35" s="79"/>
      <c r="HWQ35" s="79"/>
      <c r="HWR35" s="79"/>
      <c r="HWS35" s="79"/>
      <c r="HWT35" s="79"/>
      <c r="HWU35" s="79"/>
      <c r="HWV35" s="79"/>
      <c r="HWW35" s="79"/>
      <c r="HWX35" s="79"/>
      <c r="HWY35" s="79"/>
      <c r="HWZ35" s="79"/>
      <c r="HXA35" s="79"/>
      <c r="HXB35" s="79"/>
      <c r="HXC35" s="79"/>
      <c r="HXD35" s="79"/>
      <c r="HXE35" s="79"/>
      <c r="HXF35" s="79"/>
      <c r="HXG35" s="79"/>
      <c r="HXH35" s="79"/>
      <c r="HXI35" s="79"/>
      <c r="HXJ35" s="79"/>
      <c r="HXK35" s="79"/>
      <c r="HXL35" s="79"/>
      <c r="HXM35" s="79"/>
      <c r="HXN35" s="79"/>
      <c r="HXO35" s="79"/>
      <c r="HXP35" s="79"/>
      <c r="HXQ35" s="79"/>
      <c r="HXR35" s="79"/>
      <c r="HXS35" s="79"/>
      <c r="HXT35" s="79"/>
      <c r="HXU35" s="79"/>
      <c r="HXV35" s="79"/>
      <c r="HXW35" s="79"/>
      <c r="HXX35" s="79"/>
      <c r="HXY35" s="79"/>
      <c r="HXZ35" s="79"/>
      <c r="HYA35" s="79"/>
      <c r="HYB35" s="79"/>
      <c r="HYC35" s="79"/>
      <c r="HYD35" s="79"/>
      <c r="HYE35" s="79"/>
      <c r="HYF35" s="79"/>
      <c r="HYG35" s="79"/>
      <c r="HYH35" s="79"/>
      <c r="HYI35" s="79"/>
      <c r="HYJ35" s="79"/>
      <c r="HYK35" s="79"/>
      <c r="HYL35" s="79"/>
      <c r="HYM35" s="79"/>
      <c r="HYN35" s="79"/>
      <c r="HYO35" s="79"/>
      <c r="HYP35" s="79"/>
      <c r="HYQ35" s="79"/>
      <c r="HYR35" s="79"/>
      <c r="HYS35" s="79"/>
      <c r="HYT35" s="79"/>
      <c r="HYU35" s="79"/>
      <c r="HYV35" s="79"/>
      <c r="HYW35" s="79"/>
      <c r="HYX35" s="79"/>
      <c r="HYY35" s="79"/>
      <c r="HYZ35" s="79"/>
      <c r="HZA35" s="79"/>
      <c r="HZB35" s="79"/>
      <c r="HZC35" s="79"/>
      <c r="HZD35" s="79"/>
      <c r="HZE35" s="79"/>
      <c r="HZF35" s="79"/>
      <c r="HZG35" s="79"/>
      <c r="HZH35" s="79"/>
      <c r="HZI35" s="79"/>
      <c r="HZJ35" s="79"/>
      <c r="HZK35" s="79"/>
      <c r="HZL35" s="79"/>
      <c r="HZM35" s="79"/>
      <c r="HZN35" s="79"/>
      <c r="HZO35" s="79"/>
      <c r="HZP35" s="79"/>
      <c r="HZQ35" s="79"/>
      <c r="HZR35" s="79"/>
      <c r="HZS35" s="79"/>
      <c r="HZT35" s="79"/>
      <c r="HZU35" s="79"/>
      <c r="HZV35" s="79"/>
      <c r="HZW35" s="79"/>
      <c r="HZX35" s="79"/>
      <c r="HZY35" s="79"/>
      <c r="HZZ35" s="79"/>
      <c r="IAA35" s="79"/>
      <c r="IAB35" s="79"/>
      <c r="IAC35" s="79"/>
      <c r="IAD35" s="79"/>
      <c r="IAE35" s="79"/>
      <c r="IAF35" s="79"/>
      <c r="IAG35" s="79"/>
      <c r="IAH35" s="79"/>
      <c r="IAI35" s="79"/>
      <c r="IAJ35" s="79"/>
      <c r="IAK35" s="79"/>
      <c r="IAL35" s="79"/>
      <c r="IAM35" s="79"/>
      <c r="IAN35" s="79"/>
      <c r="IAO35" s="79"/>
      <c r="IAP35" s="79"/>
      <c r="IAQ35" s="79"/>
      <c r="IAR35" s="79"/>
      <c r="IAS35" s="79"/>
      <c r="IAT35" s="79"/>
      <c r="IAU35" s="79"/>
      <c r="IAV35" s="79"/>
      <c r="IAW35" s="79"/>
      <c r="IAX35" s="79"/>
      <c r="IAY35" s="79"/>
      <c r="IAZ35" s="79"/>
      <c r="IBA35" s="79"/>
      <c r="IBB35" s="79"/>
      <c r="IBC35" s="79"/>
      <c r="IBD35" s="79"/>
      <c r="IBE35" s="79"/>
      <c r="IBF35" s="79"/>
      <c r="IBG35" s="79"/>
      <c r="IBH35" s="79"/>
      <c r="IBI35" s="79"/>
      <c r="IBJ35" s="79"/>
      <c r="IBK35" s="79"/>
      <c r="IBL35" s="79"/>
      <c r="IBM35" s="79"/>
      <c r="IBN35" s="79"/>
      <c r="IBO35" s="79"/>
      <c r="IBP35" s="79"/>
      <c r="IBQ35" s="79"/>
      <c r="IBR35" s="79"/>
      <c r="IBS35" s="79"/>
      <c r="IBT35" s="79"/>
      <c r="IBU35" s="79"/>
      <c r="IBV35" s="79"/>
      <c r="IBW35" s="79"/>
      <c r="IBX35" s="79"/>
      <c r="IBY35" s="79"/>
      <c r="IBZ35" s="79"/>
      <c r="ICA35" s="79"/>
      <c r="ICB35" s="79"/>
      <c r="ICC35" s="79"/>
      <c r="ICD35" s="79"/>
      <c r="ICE35" s="79"/>
      <c r="ICF35" s="79"/>
      <c r="ICG35" s="79"/>
      <c r="ICH35" s="79"/>
      <c r="ICI35" s="79"/>
      <c r="ICJ35" s="79"/>
      <c r="ICK35" s="79"/>
      <c r="ICL35" s="79"/>
      <c r="ICM35" s="79"/>
      <c r="ICN35" s="79"/>
      <c r="ICO35" s="79"/>
      <c r="ICP35" s="79"/>
      <c r="ICQ35" s="79"/>
      <c r="ICR35" s="79"/>
      <c r="ICS35" s="79"/>
      <c r="ICT35" s="79"/>
      <c r="ICU35" s="79"/>
      <c r="ICV35" s="79"/>
      <c r="ICW35" s="79"/>
      <c r="ICX35" s="79"/>
      <c r="ICY35" s="79"/>
      <c r="ICZ35" s="79"/>
      <c r="IDA35" s="79"/>
      <c r="IDB35" s="79"/>
      <c r="IDC35" s="79"/>
      <c r="IDD35" s="79"/>
      <c r="IDE35" s="79"/>
      <c r="IDF35" s="79"/>
      <c r="IDG35" s="79"/>
      <c r="IDH35" s="79"/>
      <c r="IDI35" s="79"/>
      <c r="IDJ35" s="79"/>
      <c r="IDK35" s="79"/>
      <c r="IDL35" s="79"/>
      <c r="IDM35" s="79"/>
      <c r="IDN35" s="79"/>
      <c r="IDO35" s="79"/>
      <c r="IDP35" s="79"/>
      <c r="IDQ35" s="79"/>
      <c r="IDR35" s="79"/>
      <c r="IDS35" s="79"/>
      <c r="IDT35" s="79"/>
      <c r="IDU35" s="79"/>
      <c r="IDV35" s="79"/>
      <c r="IDW35" s="79"/>
      <c r="IDX35" s="79"/>
      <c r="IDY35" s="79"/>
      <c r="IDZ35" s="79"/>
      <c r="IEA35" s="79"/>
      <c r="IEB35" s="79"/>
      <c r="IEC35" s="79"/>
      <c r="IED35" s="79"/>
      <c r="IEE35" s="79"/>
      <c r="IEF35" s="79"/>
      <c r="IEG35" s="79"/>
      <c r="IEH35" s="79"/>
      <c r="IEI35" s="79"/>
      <c r="IEJ35" s="79"/>
      <c r="IEK35" s="79"/>
      <c r="IEL35" s="79"/>
      <c r="IEM35" s="79"/>
      <c r="IEN35" s="79"/>
      <c r="IEO35" s="79"/>
      <c r="IEP35" s="79"/>
      <c r="IEQ35" s="79"/>
      <c r="IER35" s="79"/>
      <c r="IES35" s="79"/>
      <c r="IET35" s="79"/>
      <c r="IEU35" s="79"/>
      <c r="IEV35" s="79"/>
      <c r="IEW35" s="79"/>
      <c r="IEX35" s="79"/>
      <c r="IEY35" s="79"/>
      <c r="IEZ35" s="79"/>
      <c r="IFA35" s="79"/>
      <c r="IFB35" s="79"/>
      <c r="IFC35" s="79"/>
      <c r="IFD35" s="79"/>
      <c r="IFE35" s="79"/>
      <c r="IFF35" s="79"/>
      <c r="IFG35" s="79"/>
      <c r="IFH35" s="79"/>
      <c r="IFI35" s="79"/>
      <c r="IFJ35" s="79"/>
      <c r="IFK35" s="79"/>
      <c r="IFL35" s="79"/>
      <c r="IFM35" s="79"/>
      <c r="IFN35" s="79"/>
      <c r="IFO35" s="79"/>
      <c r="IFP35" s="79"/>
      <c r="IFQ35" s="79"/>
      <c r="IFR35" s="79"/>
      <c r="IFS35" s="79"/>
      <c r="IFT35" s="79"/>
      <c r="IFU35" s="79"/>
      <c r="IFV35" s="79"/>
      <c r="IFW35" s="79"/>
      <c r="IFX35" s="79"/>
      <c r="IFY35" s="79"/>
      <c r="IFZ35" s="79"/>
      <c r="IGA35" s="79"/>
      <c r="IGB35" s="79"/>
      <c r="IGC35" s="79"/>
      <c r="IGD35" s="79"/>
      <c r="IGE35" s="79"/>
      <c r="IGF35" s="79"/>
      <c r="IGG35" s="79"/>
      <c r="IGH35" s="79"/>
      <c r="IGI35" s="79"/>
      <c r="IGJ35" s="79"/>
      <c r="IGK35" s="79"/>
      <c r="IGL35" s="79"/>
      <c r="IGM35" s="79"/>
      <c r="IGN35" s="79"/>
      <c r="IGO35" s="79"/>
      <c r="IGP35" s="79"/>
      <c r="IGQ35" s="79"/>
      <c r="IGR35" s="79"/>
      <c r="IGS35" s="79"/>
      <c r="IGT35" s="79"/>
      <c r="IGU35" s="79"/>
      <c r="IGV35" s="79"/>
      <c r="IGW35" s="79"/>
      <c r="IGX35" s="79"/>
      <c r="IGY35" s="79"/>
      <c r="IGZ35" s="79"/>
      <c r="IHA35" s="79"/>
      <c r="IHB35" s="79"/>
      <c r="IHC35" s="79"/>
      <c r="IHD35" s="79"/>
      <c r="IHE35" s="79"/>
      <c r="IHF35" s="79"/>
      <c r="IHG35" s="79"/>
      <c r="IHH35" s="79"/>
      <c r="IHI35" s="79"/>
      <c r="IHJ35" s="79"/>
      <c r="IHK35" s="79"/>
      <c r="IHL35" s="79"/>
      <c r="IHM35" s="79"/>
      <c r="IHN35" s="79"/>
      <c r="IHO35" s="79"/>
      <c r="IHP35" s="79"/>
      <c r="IHQ35" s="79"/>
      <c r="IHR35" s="79"/>
      <c r="IHS35" s="79"/>
      <c r="IHT35" s="79"/>
      <c r="IHU35" s="79"/>
      <c r="IHV35" s="79"/>
      <c r="IHW35" s="79"/>
      <c r="IHX35" s="79"/>
      <c r="IHY35" s="79"/>
      <c r="IHZ35" s="79"/>
      <c r="IIA35" s="79"/>
      <c r="IIB35" s="79"/>
      <c r="IIC35" s="79"/>
      <c r="IID35" s="79"/>
      <c r="IIE35" s="79"/>
      <c r="IIF35" s="79"/>
      <c r="IIG35" s="79"/>
      <c r="IIH35" s="79"/>
      <c r="III35" s="79"/>
      <c r="IIJ35" s="79"/>
      <c r="IIK35" s="79"/>
      <c r="IIL35" s="79"/>
      <c r="IIM35" s="79"/>
      <c r="IIN35" s="79"/>
      <c r="IIO35" s="79"/>
      <c r="IIP35" s="79"/>
      <c r="IIQ35" s="79"/>
      <c r="IIR35" s="79"/>
      <c r="IIS35" s="79"/>
      <c r="IIT35" s="79"/>
      <c r="IIU35" s="79"/>
      <c r="IIV35" s="79"/>
      <c r="IIW35" s="79"/>
      <c r="IIX35" s="79"/>
      <c r="IIY35" s="79"/>
      <c r="IIZ35" s="79"/>
      <c r="IJA35" s="79"/>
      <c r="IJB35" s="79"/>
      <c r="IJC35" s="79"/>
      <c r="IJD35" s="79"/>
      <c r="IJE35" s="79"/>
      <c r="IJF35" s="79"/>
      <c r="IJG35" s="79"/>
      <c r="IJH35" s="79"/>
      <c r="IJI35" s="79"/>
      <c r="IJJ35" s="79"/>
      <c r="IJK35" s="79"/>
      <c r="IJL35" s="79"/>
      <c r="IJM35" s="79"/>
      <c r="IJN35" s="79"/>
      <c r="IJO35" s="79"/>
      <c r="IJP35" s="79"/>
      <c r="IJQ35" s="79"/>
      <c r="IJR35" s="79"/>
      <c r="IJS35" s="79"/>
      <c r="IJT35" s="79"/>
      <c r="IJU35" s="79"/>
      <c r="IJV35" s="79"/>
      <c r="IJW35" s="79"/>
      <c r="IJX35" s="79"/>
      <c r="IJY35" s="79"/>
      <c r="IJZ35" s="79"/>
      <c r="IKA35" s="79"/>
      <c r="IKB35" s="79"/>
      <c r="IKC35" s="79"/>
      <c r="IKD35" s="79"/>
      <c r="IKE35" s="79"/>
      <c r="IKF35" s="79"/>
      <c r="IKG35" s="79"/>
      <c r="IKH35" s="79"/>
      <c r="IKI35" s="79"/>
      <c r="IKJ35" s="79"/>
      <c r="IKK35" s="79"/>
      <c r="IKL35" s="79"/>
      <c r="IKM35" s="79"/>
      <c r="IKN35" s="79"/>
      <c r="IKO35" s="79"/>
      <c r="IKP35" s="79"/>
      <c r="IKQ35" s="79"/>
      <c r="IKR35" s="79"/>
      <c r="IKS35" s="79"/>
      <c r="IKT35" s="79"/>
      <c r="IKU35" s="79"/>
      <c r="IKV35" s="79"/>
      <c r="IKW35" s="79"/>
      <c r="IKX35" s="79"/>
      <c r="IKY35" s="79"/>
      <c r="IKZ35" s="79"/>
      <c r="ILA35" s="79"/>
      <c r="ILB35" s="79"/>
      <c r="ILC35" s="79"/>
      <c r="ILD35" s="79"/>
      <c r="ILE35" s="79"/>
      <c r="ILF35" s="79"/>
      <c r="ILG35" s="79"/>
      <c r="ILH35" s="79"/>
      <c r="ILI35" s="79"/>
      <c r="ILJ35" s="79"/>
      <c r="ILK35" s="79"/>
      <c r="ILL35" s="79"/>
      <c r="ILM35" s="79"/>
      <c r="ILN35" s="79"/>
      <c r="ILO35" s="79"/>
      <c r="ILP35" s="79"/>
      <c r="ILQ35" s="79"/>
      <c r="ILR35" s="79"/>
      <c r="ILS35" s="79"/>
      <c r="ILT35" s="79"/>
      <c r="ILU35" s="79"/>
      <c r="ILV35" s="79"/>
      <c r="ILW35" s="79"/>
      <c r="ILX35" s="79"/>
      <c r="ILY35" s="79"/>
      <c r="ILZ35" s="79"/>
      <c r="IMA35" s="79"/>
      <c r="IMB35" s="79"/>
      <c r="IMC35" s="79"/>
      <c r="IMD35" s="79"/>
      <c r="IME35" s="79"/>
      <c r="IMF35" s="79"/>
      <c r="IMG35" s="79"/>
      <c r="IMH35" s="79"/>
      <c r="IMI35" s="79"/>
      <c r="IMJ35" s="79"/>
      <c r="IMK35" s="79"/>
      <c r="IML35" s="79"/>
      <c r="IMM35" s="79"/>
      <c r="IMN35" s="79"/>
      <c r="IMO35" s="79"/>
      <c r="IMP35" s="79"/>
      <c r="IMQ35" s="79"/>
      <c r="IMR35" s="79"/>
      <c r="IMS35" s="79"/>
      <c r="IMT35" s="79"/>
      <c r="IMU35" s="79"/>
      <c r="IMV35" s="79"/>
      <c r="IMW35" s="79"/>
      <c r="IMX35" s="79"/>
      <c r="IMY35" s="79"/>
      <c r="IMZ35" s="79"/>
      <c r="INA35" s="79"/>
      <c r="INB35" s="79"/>
      <c r="INC35" s="79"/>
      <c r="IND35" s="79"/>
      <c r="INE35" s="79"/>
      <c r="INF35" s="79"/>
      <c r="ING35" s="79"/>
      <c r="INH35" s="79"/>
      <c r="INI35" s="79"/>
      <c r="INJ35" s="79"/>
      <c r="INK35" s="79"/>
      <c r="INL35" s="79"/>
      <c r="INM35" s="79"/>
      <c r="INN35" s="79"/>
      <c r="INO35" s="79"/>
      <c r="INP35" s="79"/>
      <c r="INQ35" s="79"/>
      <c r="INR35" s="79"/>
      <c r="INS35" s="79"/>
      <c r="INT35" s="79"/>
      <c r="INU35" s="79"/>
      <c r="INV35" s="79"/>
      <c r="INW35" s="79"/>
      <c r="INX35" s="79"/>
      <c r="INY35" s="79"/>
      <c r="INZ35" s="79"/>
      <c r="IOA35" s="79"/>
      <c r="IOB35" s="79"/>
      <c r="IOC35" s="79"/>
      <c r="IOD35" s="79"/>
      <c r="IOE35" s="79"/>
      <c r="IOF35" s="79"/>
      <c r="IOG35" s="79"/>
      <c r="IOH35" s="79"/>
      <c r="IOI35" s="79"/>
      <c r="IOJ35" s="79"/>
      <c r="IOK35" s="79"/>
      <c r="IOL35" s="79"/>
      <c r="IOM35" s="79"/>
      <c r="ION35" s="79"/>
      <c r="IOO35" s="79"/>
      <c r="IOP35" s="79"/>
      <c r="IOQ35" s="79"/>
      <c r="IOR35" s="79"/>
      <c r="IOS35" s="79"/>
      <c r="IOT35" s="79"/>
      <c r="IOU35" s="79"/>
      <c r="IOV35" s="79"/>
      <c r="IOW35" s="79"/>
      <c r="IOX35" s="79"/>
      <c r="IOY35" s="79"/>
      <c r="IOZ35" s="79"/>
      <c r="IPA35" s="79"/>
      <c r="IPB35" s="79"/>
      <c r="IPC35" s="79"/>
      <c r="IPD35" s="79"/>
      <c r="IPE35" s="79"/>
      <c r="IPF35" s="79"/>
      <c r="IPG35" s="79"/>
      <c r="IPH35" s="79"/>
      <c r="IPI35" s="79"/>
      <c r="IPJ35" s="79"/>
      <c r="IPK35" s="79"/>
      <c r="IPL35" s="79"/>
      <c r="IPM35" s="79"/>
      <c r="IPN35" s="79"/>
      <c r="IPO35" s="79"/>
      <c r="IPP35" s="79"/>
      <c r="IPQ35" s="79"/>
      <c r="IPR35" s="79"/>
      <c r="IPS35" s="79"/>
      <c r="IPT35" s="79"/>
      <c r="IPU35" s="79"/>
      <c r="IPV35" s="79"/>
      <c r="IPW35" s="79"/>
      <c r="IPX35" s="79"/>
      <c r="IPY35" s="79"/>
      <c r="IPZ35" s="79"/>
      <c r="IQA35" s="79"/>
      <c r="IQB35" s="79"/>
      <c r="IQC35" s="79"/>
      <c r="IQD35" s="79"/>
      <c r="IQE35" s="79"/>
      <c r="IQF35" s="79"/>
      <c r="IQG35" s="79"/>
      <c r="IQH35" s="79"/>
      <c r="IQI35" s="79"/>
      <c r="IQJ35" s="79"/>
      <c r="IQK35" s="79"/>
      <c r="IQL35" s="79"/>
      <c r="IQM35" s="79"/>
      <c r="IQN35" s="79"/>
      <c r="IQO35" s="79"/>
      <c r="IQP35" s="79"/>
      <c r="IQQ35" s="79"/>
      <c r="IQR35" s="79"/>
      <c r="IQS35" s="79"/>
      <c r="IQT35" s="79"/>
      <c r="IQU35" s="79"/>
      <c r="IQV35" s="79"/>
      <c r="IQW35" s="79"/>
      <c r="IQX35" s="79"/>
      <c r="IQY35" s="79"/>
      <c r="IQZ35" s="79"/>
      <c r="IRA35" s="79"/>
      <c r="IRB35" s="79"/>
      <c r="IRC35" s="79"/>
      <c r="IRD35" s="79"/>
      <c r="IRE35" s="79"/>
      <c r="IRF35" s="79"/>
      <c r="IRG35" s="79"/>
      <c r="IRH35" s="79"/>
      <c r="IRI35" s="79"/>
      <c r="IRJ35" s="79"/>
      <c r="IRK35" s="79"/>
      <c r="IRL35" s="79"/>
      <c r="IRM35" s="79"/>
      <c r="IRN35" s="79"/>
      <c r="IRO35" s="79"/>
      <c r="IRP35" s="79"/>
      <c r="IRQ35" s="79"/>
      <c r="IRR35" s="79"/>
      <c r="IRS35" s="79"/>
      <c r="IRT35" s="79"/>
      <c r="IRU35" s="79"/>
      <c r="IRV35" s="79"/>
      <c r="IRW35" s="79"/>
      <c r="IRX35" s="79"/>
      <c r="IRY35" s="79"/>
      <c r="IRZ35" s="79"/>
      <c r="ISA35" s="79"/>
      <c r="ISB35" s="79"/>
      <c r="ISC35" s="79"/>
      <c r="ISD35" s="79"/>
      <c r="ISE35" s="79"/>
      <c r="ISF35" s="79"/>
      <c r="ISG35" s="79"/>
      <c r="ISH35" s="79"/>
      <c r="ISI35" s="79"/>
      <c r="ISJ35" s="79"/>
      <c r="ISK35" s="79"/>
      <c r="ISL35" s="79"/>
      <c r="ISM35" s="79"/>
      <c r="ISN35" s="79"/>
      <c r="ISO35" s="79"/>
      <c r="ISP35" s="79"/>
      <c r="ISQ35" s="79"/>
      <c r="ISR35" s="79"/>
      <c r="ISS35" s="79"/>
      <c r="IST35" s="79"/>
      <c r="ISU35" s="79"/>
      <c r="ISV35" s="79"/>
      <c r="ISW35" s="79"/>
      <c r="ISX35" s="79"/>
      <c r="ISY35" s="79"/>
      <c r="ISZ35" s="79"/>
      <c r="ITA35" s="79"/>
      <c r="ITB35" s="79"/>
      <c r="ITC35" s="79"/>
      <c r="ITD35" s="79"/>
      <c r="ITE35" s="79"/>
      <c r="ITF35" s="79"/>
      <c r="ITG35" s="79"/>
      <c r="ITH35" s="79"/>
      <c r="ITI35" s="79"/>
      <c r="ITJ35" s="79"/>
      <c r="ITK35" s="79"/>
      <c r="ITL35" s="79"/>
      <c r="ITM35" s="79"/>
      <c r="ITN35" s="79"/>
      <c r="ITO35" s="79"/>
      <c r="ITP35" s="79"/>
      <c r="ITQ35" s="79"/>
      <c r="ITR35" s="79"/>
      <c r="ITS35" s="79"/>
      <c r="ITT35" s="79"/>
      <c r="ITU35" s="79"/>
      <c r="ITV35" s="79"/>
      <c r="ITW35" s="79"/>
      <c r="ITX35" s="79"/>
      <c r="ITY35" s="79"/>
      <c r="ITZ35" s="79"/>
      <c r="IUA35" s="79"/>
      <c r="IUB35" s="79"/>
      <c r="IUC35" s="79"/>
      <c r="IUD35" s="79"/>
      <c r="IUE35" s="79"/>
      <c r="IUF35" s="79"/>
      <c r="IUG35" s="79"/>
      <c r="IUH35" s="79"/>
      <c r="IUI35" s="79"/>
      <c r="IUJ35" s="79"/>
      <c r="IUK35" s="79"/>
      <c r="IUL35" s="79"/>
      <c r="IUM35" s="79"/>
      <c r="IUN35" s="79"/>
      <c r="IUO35" s="79"/>
      <c r="IUP35" s="79"/>
      <c r="IUQ35" s="79"/>
      <c r="IUR35" s="79"/>
      <c r="IUS35" s="79"/>
      <c r="IUT35" s="79"/>
      <c r="IUU35" s="79"/>
      <c r="IUV35" s="79"/>
      <c r="IUW35" s="79"/>
      <c r="IUX35" s="79"/>
      <c r="IUY35" s="79"/>
      <c r="IUZ35" s="79"/>
      <c r="IVA35" s="79"/>
      <c r="IVB35" s="79"/>
      <c r="IVC35" s="79"/>
      <c r="IVD35" s="79"/>
      <c r="IVE35" s="79"/>
      <c r="IVF35" s="79"/>
      <c r="IVG35" s="79"/>
      <c r="IVH35" s="79"/>
      <c r="IVI35" s="79"/>
      <c r="IVJ35" s="79"/>
      <c r="IVK35" s="79"/>
      <c r="IVL35" s="79"/>
      <c r="IVM35" s="79"/>
      <c r="IVN35" s="79"/>
      <c r="IVO35" s="79"/>
      <c r="IVP35" s="79"/>
      <c r="IVQ35" s="79"/>
      <c r="IVR35" s="79"/>
      <c r="IVS35" s="79"/>
      <c r="IVT35" s="79"/>
      <c r="IVU35" s="79"/>
      <c r="IVV35" s="79"/>
      <c r="IVW35" s="79"/>
      <c r="IVX35" s="79"/>
      <c r="IVY35" s="79"/>
      <c r="IVZ35" s="79"/>
      <c r="IWA35" s="79"/>
      <c r="IWB35" s="79"/>
      <c r="IWC35" s="79"/>
      <c r="IWD35" s="79"/>
      <c r="IWE35" s="79"/>
      <c r="IWF35" s="79"/>
      <c r="IWG35" s="79"/>
      <c r="IWH35" s="79"/>
      <c r="IWI35" s="79"/>
      <c r="IWJ35" s="79"/>
      <c r="IWK35" s="79"/>
      <c r="IWL35" s="79"/>
      <c r="IWM35" s="79"/>
      <c r="IWN35" s="79"/>
      <c r="IWO35" s="79"/>
      <c r="IWP35" s="79"/>
      <c r="IWQ35" s="79"/>
      <c r="IWR35" s="79"/>
      <c r="IWS35" s="79"/>
      <c r="IWT35" s="79"/>
      <c r="IWU35" s="79"/>
      <c r="IWV35" s="79"/>
      <c r="IWW35" s="79"/>
      <c r="IWX35" s="79"/>
      <c r="IWY35" s="79"/>
      <c r="IWZ35" s="79"/>
      <c r="IXA35" s="79"/>
      <c r="IXB35" s="79"/>
      <c r="IXC35" s="79"/>
      <c r="IXD35" s="79"/>
      <c r="IXE35" s="79"/>
      <c r="IXF35" s="79"/>
      <c r="IXG35" s="79"/>
      <c r="IXH35" s="79"/>
      <c r="IXI35" s="79"/>
      <c r="IXJ35" s="79"/>
      <c r="IXK35" s="79"/>
      <c r="IXL35" s="79"/>
      <c r="IXM35" s="79"/>
      <c r="IXN35" s="79"/>
      <c r="IXO35" s="79"/>
      <c r="IXP35" s="79"/>
      <c r="IXQ35" s="79"/>
      <c r="IXR35" s="79"/>
      <c r="IXS35" s="79"/>
      <c r="IXT35" s="79"/>
      <c r="IXU35" s="79"/>
      <c r="IXV35" s="79"/>
      <c r="IXW35" s="79"/>
      <c r="IXX35" s="79"/>
      <c r="IXY35" s="79"/>
      <c r="IXZ35" s="79"/>
      <c r="IYA35" s="79"/>
      <c r="IYB35" s="79"/>
      <c r="IYC35" s="79"/>
      <c r="IYD35" s="79"/>
      <c r="IYE35" s="79"/>
      <c r="IYF35" s="79"/>
      <c r="IYG35" s="79"/>
      <c r="IYH35" s="79"/>
      <c r="IYI35" s="79"/>
      <c r="IYJ35" s="79"/>
      <c r="IYK35" s="79"/>
      <c r="IYL35" s="79"/>
      <c r="IYM35" s="79"/>
      <c r="IYN35" s="79"/>
      <c r="IYO35" s="79"/>
      <c r="IYP35" s="79"/>
      <c r="IYQ35" s="79"/>
      <c r="IYR35" s="79"/>
      <c r="IYS35" s="79"/>
      <c r="IYT35" s="79"/>
      <c r="IYU35" s="79"/>
      <c r="IYV35" s="79"/>
      <c r="IYW35" s="79"/>
      <c r="IYX35" s="79"/>
      <c r="IYY35" s="79"/>
      <c r="IYZ35" s="79"/>
      <c r="IZA35" s="79"/>
      <c r="IZB35" s="79"/>
      <c r="IZC35" s="79"/>
      <c r="IZD35" s="79"/>
      <c r="IZE35" s="79"/>
      <c r="IZF35" s="79"/>
      <c r="IZG35" s="79"/>
      <c r="IZH35" s="79"/>
      <c r="IZI35" s="79"/>
      <c r="IZJ35" s="79"/>
      <c r="IZK35" s="79"/>
      <c r="IZL35" s="79"/>
      <c r="IZM35" s="79"/>
      <c r="IZN35" s="79"/>
      <c r="IZO35" s="79"/>
      <c r="IZP35" s="79"/>
      <c r="IZQ35" s="79"/>
      <c r="IZR35" s="79"/>
      <c r="IZS35" s="79"/>
      <c r="IZT35" s="79"/>
      <c r="IZU35" s="79"/>
      <c r="IZV35" s="79"/>
      <c r="IZW35" s="79"/>
      <c r="IZX35" s="79"/>
      <c r="IZY35" s="79"/>
      <c r="IZZ35" s="79"/>
      <c r="JAA35" s="79"/>
      <c r="JAB35" s="79"/>
      <c r="JAC35" s="79"/>
      <c r="JAD35" s="79"/>
      <c r="JAE35" s="79"/>
      <c r="JAF35" s="79"/>
      <c r="JAG35" s="79"/>
      <c r="JAH35" s="79"/>
      <c r="JAI35" s="79"/>
      <c r="JAJ35" s="79"/>
      <c r="JAK35" s="79"/>
      <c r="JAL35" s="79"/>
      <c r="JAM35" s="79"/>
      <c r="JAN35" s="79"/>
      <c r="JAO35" s="79"/>
      <c r="JAP35" s="79"/>
      <c r="JAQ35" s="79"/>
      <c r="JAR35" s="79"/>
      <c r="JAS35" s="79"/>
      <c r="JAT35" s="79"/>
      <c r="JAU35" s="79"/>
      <c r="JAV35" s="79"/>
      <c r="JAW35" s="79"/>
      <c r="JAX35" s="79"/>
      <c r="JAY35" s="79"/>
      <c r="JAZ35" s="79"/>
      <c r="JBA35" s="79"/>
      <c r="JBB35" s="79"/>
      <c r="JBC35" s="79"/>
      <c r="JBD35" s="79"/>
      <c r="JBE35" s="79"/>
      <c r="JBF35" s="79"/>
      <c r="JBG35" s="79"/>
      <c r="JBH35" s="79"/>
      <c r="JBI35" s="79"/>
      <c r="JBJ35" s="79"/>
      <c r="JBK35" s="79"/>
      <c r="JBL35" s="79"/>
      <c r="JBM35" s="79"/>
      <c r="JBN35" s="79"/>
      <c r="JBO35" s="79"/>
      <c r="JBP35" s="79"/>
      <c r="JBQ35" s="79"/>
      <c r="JBR35" s="79"/>
      <c r="JBS35" s="79"/>
      <c r="JBT35" s="79"/>
      <c r="JBU35" s="79"/>
      <c r="JBV35" s="79"/>
      <c r="JBW35" s="79"/>
      <c r="JBX35" s="79"/>
      <c r="JBY35" s="79"/>
      <c r="JBZ35" s="79"/>
      <c r="JCA35" s="79"/>
      <c r="JCB35" s="79"/>
      <c r="JCC35" s="79"/>
      <c r="JCD35" s="79"/>
      <c r="JCE35" s="79"/>
      <c r="JCF35" s="79"/>
      <c r="JCG35" s="79"/>
      <c r="JCH35" s="79"/>
      <c r="JCI35" s="79"/>
      <c r="JCJ35" s="79"/>
      <c r="JCK35" s="79"/>
      <c r="JCL35" s="79"/>
      <c r="JCM35" s="79"/>
      <c r="JCN35" s="79"/>
      <c r="JCO35" s="79"/>
      <c r="JCP35" s="79"/>
      <c r="JCQ35" s="79"/>
      <c r="JCR35" s="79"/>
      <c r="JCS35" s="79"/>
      <c r="JCT35" s="79"/>
      <c r="JCU35" s="79"/>
      <c r="JCV35" s="79"/>
      <c r="JCW35" s="79"/>
      <c r="JCX35" s="79"/>
      <c r="JCY35" s="79"/>
      <c r="JCZ35" s="79"/>
      <c r="JDA35" s="79"/>
      <c r="JDB35" s="79"/>
      <c r="JDC35" s="79"/>
      <c r="JDD35" s="79"/>
      <c r="JDE35" s="79"/>
      <c r="JDF35" s="79"/>
      <c r="JDG35" s="79"/>
      <c r="JDH35" s="79"/>
      <c r="JDI35" s="79"/>
      <c r="JDJ35" s="79"/>
      <c r="JDK35" s="79"/>
      <c r="JDL35" s="79"/>
      <c r="JDM35" s="79"/>
      <c r="JDN35" s="79"/>
      <c r="JDO35" s="79"/>
      <c r="JDP35" s="79"/>
      <c r="JDQ35" s="79"/>
      <c r="JDR35" s="79"/>
      <c r="JDS35" s="79"/>
      <c r="JDT35" s="79"/>
      <c r="JDU35" s="79"/>
      <c r="JDV35" s="79"/>
      <c r="JDW35" s="79"/>
      <c r="JDX35" s="79"/>
      <c r="JDY35" s="79"/>
      <c r="JDZ35" s="79"/>
      <c r="JEA35" s="79"/>
      <c r="JEB35" s="79"/>
      <c r="JEC35" s="79"/>
      <c r="JED35" s="79"/>
      <c r="JEE35" s="79"/>
      <c r="JEF35" s="79"/>
      <c r="JEG35" s="79"/>
      <c r="JEH35" s="79"/>
      <c r="JEI35" s="79"/>
      <c r="JEJ35" s="79"/>
      <c r="JEK35" s="79"/>
      <c r="JEL35" s="79"/>
      <c r="JEM35" s="79"/>
      <c r="JEN35" s="79"/>
      <c r="JEO35" s="79"/>
      <c r="JEP35" s="79"/>
      <c r="JEQ35" s="79"/>
      <c r="JER35" s="79"/>
      <c r="JES35" s="79"/>
      <c r="JET35" s="79"/>
      <c r="JEU35" s="79"/>
      <c r="JEV35" s="79"/>
      <c r="JEW35" s="79"/>
      <c r="JEX35" s="79"/>
      <c r="JEY35" s="79"/>
      <c r="JEZ35" s="79"/>
      <c r="JFA35" s="79"/>
      <c r="JFB35" s="79"/>
      <c r="JFC35" s="79"/>
      <c r="JFD35" s="79"/>
      <c r="JFE35" s="79"/>
      <c r="JFF35" s="79"/>
      <c r="JFG35" s="79"/>
      <c r="JFH35" s="79"/>
      <c r="JFI35" s="79"/>
      <c r="JFJ35" s="79"/>
      <c r="JFK35" s="79"/>
      <c r="JFL35" s="79"/>
      <c r="JFM35" s="79"/>
      <c r="JFN35" s="79"/>
      <c r="JFO35" s="79"/>
      <c r="JFP35" s="79"/>
      <c r="JFQ35" s="79"/>
      <c r="JFR35" s="79"/>
      <c r="JFS35" s="79"/>
      <c r="JFT35" s="79"/>
      <c r="JFU35" s="79"/>
      <c r="JFV35" s="79"/>
      <c r="JFW35" s="79"/>
      <c r="JFX35" s="79"/>
      <c r="JFY35" s="79"/>
      <c r="JFZ35" s="79"/>
      <c r="JGA35" s="79"/>
      <c r="JGB35" s="79"/>
      <c r="JGC35" s="79"/>
      <c r="JGD35" s="79"/>
      <c r="JGE35" s="79"/>
      <c r="JGF35" s="79"/>
      <c r="JGG35" s="79"/>
      <c r="JGH35" s="79"/>
      <c r="JGI35" s="79"/>
      <c r="JGJ35" s="79"/>
      <c r="JGK35" s="79"/>
      <c r="JGL35" s="79"/>
      <c r="JGM35" s="79"/>
      <c r="JGN35" s="79"/>
      <c r="JGO35" s="79"/>
      <c r="JGP35" s="79"/>
      <c r="JGQ35" s="79"/>
      <c r="JGR35" s="79"/>
      <c r="JGS35" s="79"/>
      <c r="JGT35" s="79"/>
      <c r="JGU35" s="79"/>
      <c r="JGV35" s="79"/>
      <c r="JGW35" s="79"/>
      <c r="JGX35" s="79"/>
      <c r="JGY35" s="79"/>
      <c r="JGZ35" s="79"/>
      <c r="JHA35" s="79"/>
      <c r="JHB35" s="79"/>
      <c r="JHC35" s="79"/>
      <c r="JHD35" s="79"/>
      <c r="JHE35" s="79"/>
      <c r="JHF35" s="79"/>
      <c r="JHG35" s="79"/>
      <c r="JHH35" s="79"/>
      <c r="JHI35" s="79"/>
      <c r="JHJ35" s="79"/>
      <c r="JHK35" s="79"/>
      <c r="JHL35" s="79"/>
      <c r="JHM35" s="79"/>
      <c r="JHN35" s="79"/>
      <c r="JHO35" s="79"/>
      <c r="JHP35" s="79"/>
      <c r="JHQ35" s="79"/>
      <c r="JHR35" s="79"/>
      <c r="JHS35" s="79"/>
      <c r="JHT35" s="79"/>
      <c r="JHU35" s="79"/>
      <c r="JHV35" s="79"/>
      <c r="JHW35" s="79"/>
      <c r="JHX35" s="79"/>
      <c r="JHY35" s="79"/>
      <c r="JHZ35" s="79"/>
      <c r="JIA35" s="79"/>
      <c r="JIB35" s="79"/>
      <c r="JIC35" s="79"/>
      <c r="JID35" s="79"/>
      <c r="JIE35" s="79"/>
      <c r="JIF35" s="79"/>
      <c r="JIG35" s="79"/>
      <c r="JIH35" s="79"/>
      <c r="JII35" s="79"/>
      <c r="JIJ35" s="79"/>
      <c r="JIK35" s="79"/>
      <c r="JIL35" s="79"/>
      <c r="JIM35" s="79"/>
      <c r="JIN35" s="79"/>
      <c r="JIO35" s="79"/>
      <c r="JIP35" s="79"/>
      <c r="JIQ35" s="79"/>
      <c r="JIR35" s="79"/>
      <c r="JIS35" s="79"/>
      <c r="JIT35" s="79"/>
      <c r="JIU35" s="79"/>
      <c r="JIV35" s="79"/>
      <c r="JIW35" s="79"/>
      <c r="JIX35" s="79"/>
      <c r="JIY35" s="79"/>
      <c r="JIZ35" s="79"/>
      <c r="JJA35" s="79"/>
      <c r="JJB35" s="79"/>
      <c r="JJC35" s="79"/>
      <c r="JJD35" s="79"/>
      <c r="JJE35" s="79"/>
      <c r="JJF35" s="79"/>
      <c r="JJG35" s="79"/>
      <c r="JJH35" s="79"/>
      <c r="JJI35" s="79"/>
      <c r="JJJ35" s="79"/>
      <c r="JJK35" s="79"/>
      <c r="JJL35" s="79"/>
      <c r="JJM35" s="79"/>
      <c r="JJN35" s="79"/>
      <c r="JJO35" s="79"/>
      <c r="JJP35" s="79"/>
      <c r="JJQ35" s="79"/>
      <c r="JJR35" s="79"/>
      <c r="JJS35" s="79"/>
      <c r="JJT35" s="79"/>
      <c r="JJU35" s="79"/>
      <c r="JJV35" s="79"/>
      <c r="JJW35" s="79"/>
      <c r="JJX35" s="79"/>
      <c r="JJY35" s="79"/>
      <c r="JJZ35" s="79"/>
      <c r="JKA35" s="79"/>
      <c r="JKB35" s="79"/>
      <c r="JKC35" s="79"/>
      <c r="JKD35" s="79"/>
      <c r="JKE35" s="79"/>
      <c r="JKF35" s="79"/>
      <c r="JKG35" s="79"/>
      <c r="JKH35" s="79"/>
      <c r="JKI35" s="79"/>
      <c r="JKJ35" s="79"/>
      <c r="JKK35" s="79"/>
      <c r="JKL35" s="79"/>
      <c r="JKM35" s="79"/>
      <c r="JKN35" s="79"/>
      <c r="JKO35" s="79"/>
      <c r="JKP35" s="79"/>
      <c r="JKQ35" s="79"/>
      <c r="JKR35" s="79"/>
      <c r="JKS35" s="79"/>
      <c r="JKT35" s="79"/>
      <c r="JKU35" s="79"/>
      <c r="JKV35" s="79"/>
      <c r="JKW35" s="79"/>
      <c r="JKX35" s="79"/>
      <c r="JKY35" s="79"/>
      <c r="JKZ35" s="79"/>
      <c r="JLA35" s="79"/>
      <c r="JLB35" s="79"/>
      <c r="JLC35" s="79"/>
      <c r="JLD35" s="79"/>
      <c r="JLE35" s="79"/>
      <c r="JLF35" s="79"/>
      <c r="JLG35" s="79"/>
      <c r="JLH35" s="79"/>
      <c r="JLI35" s="79"/>
      <c r="JLJ35" s="79"/>
      <c r="JLK35" s="79"/>
      <c r="JLL35" s="79"/>
      <c r="JLM35" s="79"/>
      <c r="JLN35" s="79"/>
      <c r="JLO35" s="79"/>
      <c r="JLP35" s="79"/>
      <c r="JLQ35" s="79"/>
      <c r="JLR35" s="79"/>
      <c r="JLS35" s="79"/>
      <c r="JLT35" s="79"/>
      <c r="JLU35" s="79"/>
      <c r="JLV35" s="79"/>
      <c r="JLW35" s="79"/>
      <c r="JLX35" s="79"/>
      <c r="JLY35" s="79"/>
      <c r="JLZ35" s="79"/>
      <c r="JMA35" s="79"/>
      <c r="JMB35" s="79"/>
      <c r="JMC35" s="79"/>
      <c r="JMD35" s="79"/>
      <c r="JME35" s="79"/>
      <c r="JMF35" s="79"/>
      <c r="JMG35" s="79"/>
      <c r="JMH35" s="79"/>
      <c r="JMI35" s="79"/>
      <c r="JMJ35" s="79"/>
      <c r="JMK35" s="79"/>
      <c r="JML35" s="79"/>
      <c r="JMM35" s="79"/>
      <c r="JMN35" s="79"/>
      <c r="JMO35" s="79"/>
      <c r="JMP35" s="79"/>
      <c r="JMQ35" s="79"/>
      <c r="JMR35" s="79"/>
      <c r="JMS35" s="79"/>
      <c r="JMT35" s="79"/>
      <c r="JMU35" s="79"/>
      <c r="JMV35" s="79"/>
      <c r="JMW35" s="79"/>
      <c r="JMX35" s="79"/>
      <c r="JMY35" s="79"/>
      <c r="JMZ35" s="79"/>
      <c r="JNA35" s="79"/>
      <c r="JNB35" s="79"/>
      <c r="JNC35" s="79"/>
      <c r="JND35" s="79"/>
      <c r="JNE35" s="79"/>
      <c r="JNF35" s="79"/>
      <c r="JNG35" s="79"/>
      <c r="JNH35" s="79"/>
      <c r="JNI35" s="79"/>
      <c r="JNJ35" s="79"/>
      <c r="JNK35" s="79"/>
      <c r="JNL35" s="79"/>
      <c r="JNM35" s="79"/>
      <c r="JNN35" s="79"/>
      <c r="JNO35" s="79"/>
      <c r="JNP35" s="79"/>
      <c r="JNQ35" s="79"/>
      <c r="JNR35" s="79"/>
      <c r="JNS35" s="79"/>
      <c r="JNT35" s="79"/>
      <c r="JNU35" s="79"/>
      <c r="JNV35" s="79"/>
      <c r="JNW35" s="79"/>
      <c r="JNX35" s="79"/>
      <c r="JNY35" s="79"/>
      <c r="JNZ35" s="79"/>
      <c r="JOA35" s="79"/>
      <c r="JOB35" s="79"/>
      <c r="JOC35" s="79"/>
      <c r="JOD35" s="79"/>
      <c r="JOE35" s="79"/>
      <c r="JOF35" s="79"/>
      <c r="JOG35" s="79"/>
      <c r="JOH35" s="79"/>
      <c r="JOI35" s="79"/>
      <c r="JOJ35" s="79"/>
      <c r="JOK35" s="79"/>
      <c r="JOL35" s="79"/>
      <c r="JOM35" s="79"/>
      <c r="JON35" s="79"/>
      <c r="JOO35" s="79"/>
      <c r="JOP35" s="79"/>
      <c r="JOQ35" s="79"/>
      <c r="JOR35" s="79"/>
      <c r="JOS35" s="79"/>
      <c r="JOT35" s="79"/>
      <c r="JOU35" s="79"/>
      <c r="JOV35" s="79"/>
      <c r="JOW35" s="79"/>
      <c r="JOX35" s="79"/>
      <c r="JOY35" s="79"/>
      <c r="JOZ35" s="79"/>
      <c r="JPA35" s="79"/>
      <c r="JPB35" s="79"/>
      <c r="JPC35" s="79"/>
      <c r="JPD35" s="79"/>
      <c r="JPE35" s="79"/>
      <c r="JPF35" s="79"/>
      <c r="JPG35" s="79"/>
      <c r="JPH35" s="79"/>
      <c r="JPI35" s="79"/>
      <c r="JPJ35" s="79"/>
      <c r="JPK35" s="79"/>
      <c r="JPL35" s="79"/>
      <c r="JPM35" s="79"/>
      <c r="JPN35" s="79"/>
      <c r="JPO35" s="79"/>
      <c r="JPP35" s="79"/>
      <c r="JPQ35" s="79"/>
      <c r="JPR35" s="79"/>
      <c r="JPS35" s="79"/>
      <c r="JPT35" s="79"/>
      <c r="JPU35" s="79"/>
      <c r="JPV35" s="79"/>
      <c r="JPW35" s="79"/>
      <c r="JPX35" s="79"/>
      <c r="JPY35" s="79"/>
      <c r="JPZ35" s="79"/>
      <c r="JQA35" s="79"/>
      <c r="JQB35" s="79"/>
      <c r="JQC35" s="79"/>
      <c r="JQD35" s="79"/>
      <c r="JQE35" s="79"/>
      <c r="JQF35" s="79"/>
      <c r="JQG35" s="79"/>
      <c r="JQH35" s="79"/>
      <c r="JQI35" s="79"/>
      <c r="JQJ35" s="79"/>
      <c r="JQK35" s="79"/>
      <c r="JQL35" s="79"/>
      <c r="JQM35" s="79"/>
      <c r="JQN35" s="79"/>
      <c r="JQO35" s="79"/>
      <c r="JQP35" s="79"/>
      <c r="JQQ35" s="79"/>
      <c r="JQR35" s="79"/>
      <c r="JQS35" s="79"/>
      <c r="JQT35" s="79"/>
      <c r="JQU35" s="79"/>
      <c r="JQV35" s="79"/>
      <c r="JQW35" s="79"/>
      <c r="JQX35" s="79"/>
      <c r="JQY35" s="79"/>
      <c r="JQZ35" s="79"/>
      <c r="JRA35" s="79"/>
      <c r="JRB35" s="79"/>
      <c r="JRC35" s="79"/>
      <c r="JRD35" s="79"/>
      <c r="JRE35" s="79"/>
      <c r="JRF35" s="79"/>
      <c r="JRG35" s="79"/>
      <c r="JRH35" s="79"/>
      <c r="JRI35" s="79"/>
      <c r="JRJ35" s="79"/>
      <c r="JRK35" s="79"/>
      <c r="JRL35" s="79"/>
      <c r="JRM35" s="79"/>
      <c r="JRN35" s="79"/>
      <c r="JRO35" s="79"/>
      <c r="JRP35" s="79"/>
      <c r="JRQ35" s="79"/>
      <c r="JRR35" s="79"/>
      <c r="JRS35" s="79"/>
      <c r="JRT35" s="79"/>
      <c r="JRU35" s="79"/>
      <c r="JRV35" s="79"/>
      <c r="JRW35" s="79"/>
      <c r="JRX35" s="79"/>
      <c r="JRY35" s="79"/>
      <c r="JRZ35" s="79"/>
      <c r="JSA35" s="79"/>
      <c r="JSB35" s="79"/>
      <c r="JSC35" s="79"/>
      <c r="JSD35" s="79"/>
      <c r="JSE35" s="79"/>
      <c r="JSF35" s="79"/>
      <c r="JSG35" s="79"/>
      <c r="JSH35" s="79"/>
      <c r="JSI35" s="79"/>
      <c r="JSJ35" s="79"/>
      <c r="JSK35" s="79"/>
      <c r="JSL35" s="79"/>
      <c r="JSM35" s="79"/>
      <c r="JSN35" s="79"/>
      <c r="JSO35" s="79"/>
      <c r="JSP35" s="79"/>
      <c r="JSQ35" s="79"/>
      <c r="JSR35" s="79"/>
      <c r="JSS35" s="79"/>
      <c r="JST35" s="79"/>
      <c r="JSU35" s="79"/>
      <c r="JSV35" s="79"/>
      <c r="JSW35" s="79"/>
      <c r="JSX35" s="79"/>
      <c r="JSY35" s="79"/>
      <c r="JSZ35" s="79"/>
      <c r="JTA35" s="79"/>
      <c r="JTB35" s="79"/>
      <c r="JTC35" s="79"/>
      <c r="JTD35" s="79"/>
      <c r="JTE35" s="79"/>
      <c r="JTF35" s="79"/>
      <c r="JTG35" s="79"/>
      <c r="JTH35" s="79"/>
      <c r="JTI35" s="79"/>
      <c r="JTJ35" s="79"/>
      <c r="JTK35" s="79"/>
      <c r="JTL35" s="79"/>
      <c r="JTM35" s="79"/>
      <c r="JTN35" s="79"/>
      <c r="JTO35" s="79"/>
      <c r="JTP35" s="79"/>
      <c r="JTQ35" s="79"/>
      <c r="JTR35" s="79"/>
      <c r="JTS35" s="79"/>
      <c r="JTT35" s="79"/>
      <c r="JTU35" s="79"/>
      <c r="JTV35" s="79"/>
      <c r="JTW35" s="79"/>
      <c r="JTX35" s="79"/>
      <c r="JTY35" s="79"/>
      <c r="JTZ35" s="79"/>
      <c r="JUA35" s="79"/>
      <c r="JUB35" s="79"/>
      <c r="JUC35" s="79"/>
      <c r="JUD35" s="79"/>
      <c r="JUE35" s="79"/>
      <c r="JUF35" s="79"/>
      <c r="JUG35" s="79"/>
      <c r="JUH35" s="79"/>
      <c r="JUI35" s="79"/>
      <c r="JUJ35" s="79"/>
      <c r="JUK35" s="79"/>
      <c r="JUL35" s="79"/>
      <c r="JUM35" s="79"/>
      <c r="JUN35" s="79"/>
      <c r="JUO35" s="79"/>
      <c r="JUP35" s="79"/>
      <c r="JUQ35" s="79"/>
      <c r="JUR35" s="79"/>
      <c r="JUS35" s="79"/>
      <c r="JUT35" s="79"/>
      <c r="JUU35" s="79"/>
      <c r="JUV35" s="79"/>
      <c r="JUW35" s="79"/>
      <c r="JUX35" s="79"/>
      <c r="JUY35" s="79"/>
      <c r="JUZ35" s="79"/>
      <c r="JVA35" s="79"/>
      <c r="JVB35" s="79"/>
      <c r="JVC35" s="79"/>
      <c r="JVD35" s="79"/>
      <c r="JVE35" s="79"/>
      <c r="JVF35" s="79"/>
      <c r="JVG35" s="79"/>
      <c r="JVH35" s="79"/>
      <c r="JVI35" s="79"/>
      <c r="JVJ35" s="79"/>
      <c r="JVK35" s="79"/>
      <c r="JVL35" s="79"/>
      <c r="JVM35" s="79"/>
      <c r="JVN35" s="79"/>
      <c r="JVO35" s="79"/>
      <c r="JVP35" s="79"/>
      <c r="JVQ35" s="79"/>
      <c r="JVR35" s="79"/>
      <c r="JVS35" s="79"/>
      <c r="JVT35" s="79"/>
      <c r="JVU35" s="79"/>
      <c r="JVV35" s="79"/>
      <c r="JVW35" s="79"/>
      <c r="JVX35" s="79"/>
      <c r="JVY35" s="79"/>
      <c r="JVZ35" s="79"/>
      <c r="JWA35" s="79"/>
      <c r="JWB35" s="79"/>
      <c r="JWC35" s="79"/>
      <c r="JWD35" s="79"/>
      <c r="JWE35" s="79"/>
      <c r="JWF35" s="79"/>
      <c r="JWG35" s="79"/>
      <c r="JWH35" s="79"/>
      <c r="JWI35" s="79"/>
      <c r="JWJ35" s="79"/>
      <c r="JWK35" s="79"/>
      <c r="JWL35" s="79"/>
      <c r="JWM35" s="79"/>
      <c r="JWN35" s="79"/>
      <c r="JWO35" s="79"/>
      <c r="JWP35" s="79"/>
      <c r="JWQ35" s="79"/>
      <c r="JWR35" s="79"/>
      <c r="JWS35" s="79"/>
      <c r="JWT35" s="79"/>
      <c r="JWU35" s="79"/>
      <c r="JWV35" s="79"/>
      <c r="JWW35" s="79"/>
      <c r="JWX35" s="79"/>
      <c r="JWY35" s="79"/>
      <c r="JWZ35" s="79"/>
      <c r="JXA35" s="79"/>
      <c r="JXB35" s="79"/>
      <c r="JXC35" s="79"/>
      <c r="JXD35" s="79"/>
      <c r="JXE35" s="79"/>
      <c r="JXF35" s="79"/>
      <c r="JXG35" s="79"/>
      <c r="JXH35" s="79"/>
      <c r="JXI35" s="79"/>
      <c r="JXJ35" s="79"/>
      <c r="JXK35" s="79"/>
      <c r="JXL35" s="79"/>
      <c r="JXM35" s="79"/>
      <c r="JXN35" s="79"/>
      <c r="JXO35" s="79"/>
      <c r="JXP35" s="79"/>
      <c r="JXQ35" s="79"/>
      <c r="JXR35" s="79"/>
      <c r="JXS35" s="79"/>
      <c r="JXT35" s="79"/>
      <c r="JXU35" s="79"/>
      <c r="JXV35" s="79"/>
      <c r="JXW35" s="79"/>
      <c r="JXX35" s="79"/>
      <c r="JXY35" s="79"/>
      <c r="JXZ35" s="79"/>
      <c r="JYA35" s="79"/>
      <c r="JYB35" s="79"/>
      <c r="JYC35" s="79"/>
      <c r="JYD35" s="79"/>
      <c r="JYE35" s="79"/>
      <c r="JYF35" s="79"/>
      <c r="JYG35" s="79"/>
      <c r="JYH35" s="79"/>
      <c r="JYI35" s="79"/>
      <c r="JYJ35" s="79"/>
      <c r="JYK35" s="79"/>
      <c r="JYL35" s="79"/>
      <c r="JYM35" s="79"/>
      <c r="JYN35" s="79"/>
      <c r="JYO35" s="79"/>
      <c r="JYP35" s="79"/>
      <c r="JYQ35" s="79"/>
      <c r="JYR35" s="79"/>
      <c r="JYS35" s="79"/>
      <c r="JYT35" s="79"/>
      <c r="JYU35" s="79"/>
      <c r="JYV35" s="79"/>
      <c r="JYW35" s="79"/>
      <c r="JYX35" s="79"/>
      <c r="JYY35" s="79"/>
      <c r="JYZ35" s="79"/>
      <c r="JZA35" s="79"/>
      <c r="JZB35" s="79"/>
      <c r="JZC35" s="79"/>
      <c r="JZD35" s="79"/>
      <c r="JZE35" s="79"/>
      <c r="JZF35" s="79"/>
      <c r="JZG35" s="79"/>
      <c r="JZH35" s="79"/>
      <c r="JZI35" s="79"/>
      <c r="JZJ35" s="79"/>
      <c r="JZK35" s="79"/>
      <c r="JZL35" s="79"/>
      <c r="JZM35" s="79"/>
      <c r="JZN35" s="79"/>
      <c r="JZO35" s="79"/>
      <c r="JZP35" s="79"/>
      <c r="JZQ35" s="79"/>
      <c r="JZR35" s="79"/>
      <c r="JZS35" s="79"/>
      <c r="JZT35" s="79"/>
      <c r="JZU35" s="79"/>
      <c r="JZV35" s="79"/>
      <c r="JZW35" s="79"/>
      <c r="JZX35" s="79"/>
      <c r="JZY35" s="79"/>
      <c r="JZZ35" s="79"/>
      <c r="KAA35" s="79"/>
      <c r="KAB35" s="79"/>
      <c r="KAC35" s="79"/>
      <c r="KAD35" s="79"/>
      <c r="KAE35" s="79"/>
      <c r="KAF35" s="79"/>
      <c r="KAG35" s="79"/>
      <c r="KAH35" s="79"/>
      <c r="KAI35" s="79"/>
      <c r="KAJ35" s="79"/>
      <c r="KAK35" s="79"/>
      <c r="KAL35" s="79"/>
      <c r="KAM35" s="79"/>
      <c r="KAN35" s="79"/>
      <c r="KAO35" s="79"/>
      <c r="KAP35" s="79"/>
      <c r="KAQ35" s="79"/>
      <c r="KAR35" s="79"/>
      <c r="KAS35" s="79"/>
      <c r="KAT35" s="79"/>
      <c r="KAU35" s="79"/>
      <c r="KAV35" s="79"/>
      <c r="KAW35" s="79"/>
      <c r="KAX35" s="79"/>
      <c r="KAY35" s="79"/>
      <c r="KAZ35" s="79"/>
      <c r="KBA35" s="79"/>
      <c r="KBB35" s="79"/>
      <c r="KBC35" s="79"/>
      <c r="KBD35" s="79"/>
      <c r="KBE35" s="79"/>
      <c r="KBF35" s="79"/>
      <c r="KBG35" s="79"/>
      <c r="KBH35" s="79"/>
      <c r="KBI35" s="79"/>
      <c r="KBJ35" s="79"/>
      <c r="KBK35" s="79"/>
      <c r="KBL35" s="79"/>
      <c r="KBM35" s="79"/>
      <c r="KBN35" s="79"/>
      <c r="KBO35" s="79"/>
      <c r="KBP35" s="79"/>
      <c r="KBQ35" s="79"/>
      <c r="KBR35" s="79"/>
      <c r="KBS35" s="79"/>
      <c r="KBT35" s="79"/>
      <c r="KBU35" s="79"/>
      <c r="KBV35" s="79"/>
      <c r="KBW35" s="79"/>
      <c r="KBX35" s="79"/>
      <c r="KBY35" s="79"/>
      <c r="KBZ35" s="79"/>
      <c r="KCA35" s="79"/>
      <c r="KCB35" s="79"/>
      <c r="KCC35" s="79"/>
      <c r="KCD35" s="79"/>
      <c r="KCE35" s="79"/>
      <c r="KCF35" s="79"/>
      <c r="KCG35" s="79"/>
      <c r="KCH35" s="79"/>
      <c r="KCI35" s="79"/>
      <c r="KCJ35" s="79"/>
      <c r="KCK35" s="79"/>
      <c r="KCL35" s="79"/>
      <c r="KCM35" s="79"/>
      <c r="KCN35" s="79"/>
      <c r="KCO35" s="79"/>
      <c r="KCP35" s="79"/>
      <c r="KCQ35" s="79"/>
      <c r="KCR35" s="79"/>
      <c r="KCS35" s="79"/>
      <c r="KCT35" s="79"/>
      <c r="KCU35" s="79"/>
      <c r="KCV35" s="79"/>
      <c r="KCW35" s="79"/>
      <c r="KCX35" s="79"/>
      <c r="KCY35" s="79"/>
      <c r="KCZ35" s="79"/>
      <c r="KDA35" s="79"/>
      <c r="KDB35" s="79"/>
      <c r="KDC35" s="79"/>
      <c r="KDD35" s="79"/>
      <c r="KDE35" s="79"/>
      <c r="KDF35" s="79"/>
      <c r="KDG35" s="79"/>
      <c r="KDH35" s="79"/>
      <c r="KDI35" s="79"/>
      <c r="KDJ35" s="79"/>
      <c r="KDK35" s="79"/>
      <c r="KDL35" s="79"/>
      <c r="KDM35" s="79"/>
      <c r="KDN35" s="79"/>
      <c r="KDO35" s="79"/>
      <c r="KDP35" s="79"/>
      <c r="KDQ35" s="79"/>
      <c r="KDR35" s="79"/>
      <c r="KDS35" s="79"/>
      <c r="KDT35" s="79"/>
      <c r="KDU35" s="79"/>
      <c r="KDV35" s="79"/>
      <c r="KDW35" s="79"/>
      <c r="KDX35" s="79"/>
      <c r="KDY35" s="79"/>
      <c r="KDZ35" s="79"/>
      <c r="KEA35" s="79"/>
      <c r="KEB35" s="79"/>
      <c r="KEC35" s="79"/>
      <c r="KED35" s="79"/>
      <c r="KEE35" s="79"/>
      <c r="KEF35" s="79"/>
      <c r="KEG35" s="79"/>
      <c r="KEH35" s="79"/>
      <c r="KEI35" s="79"/>
      <c r="KEJ35" s="79"/>
      <c r="KEK35" s="79"/>
      <c r="KEL35" s="79"/>
      <c r="KEM35" s="79"/>
      <c r="KEN35" s="79"/>
      <c r="KEO35" s="79"/>
      <c r="KEP35" s="79"/>
      <c r="KEQ35" s="79"/>
      <c r="KER35" s="79"/>
      <c r="KES35" s="79"/>
      <c r="KET35" s="79"/>
      <c r="KEU35" s="79"/>
      <c r="KEV35" s="79"/>
      <c r="KEW35" s="79"/>
      <c r="KEX35" s="79"/>
      <c r="KEY35" s="79"/>
      <c r="KEZ35" s="79"/>
      <c r="KFA35" s="79"/>
      <c r="KFB35" s="79"/>
      <c r="KFC35" s="79"/>
      <c r="KFD35" s="79"/>
      <c r="KFE35" s="79"/>
      <c r="KFF35" s="79"/>
      <c r="KFG35" s="79"/>
      <c r="KFH35" s="79"/>
      <c r="KFI35" s="79"/>
      <c r="KFJ35" s="79"/>
      <c r="KFK35" s="79"/>
      <c r="KFL35" s="79"/>
      <c r="KFM35" s="79"/>
      <c r="KFN35" s="79"/>
      <c r="KFO35" s="79"/>
      <c r="KFP35" s="79"/>
      <c r="KFQ35" s="79"/>
      <c r="KFR35" s="79"/>
      <c r="KFS35" s="79"/>
      <c r="KFT35" s="79"/>
      <c r="KFU35" s="79"/>
      <c r="KFV35" s="79"/>
      <c r="KFW35" s="79"/>
      <c r="KFX35" s="79"/>
      <c r="KFY35" s="79"/>
      <c r="KFZ35" s="79"/>
      <c r="KGA35" s="79"/>
      <c r="KGB35" s="79"/>
      <c r="KGC35" s="79"/>
      <c r="KGD35" s="79"/>
      <c r="KGE35" s="79"/>
      <c r="KGF35" s="79"/>
      <c r="KGG35" s="79"/>
      <c r="KGH35" s="79"/>
      <c r="KGI35" s="79"/>
      <c r="KGJ35" s="79"/>
      <c r="KGK35" s="79"/>
      <c r="KGL35" s="79"/>
      <c r="KGM35" s="79"/>
      <c r="KGN35" s="79"/>
      <c r="KGO35" s="79"/>
      <c r="KGP35" s="79"/>
      <c r="KGQ35" s="79"/>
      <c r="KGR35" s="79"/>
      <c r="KGS35" s="79"/>
      <c r="KGT35" s="79"/>
      <c r="KGU35" s="79"/>
      <c r="KGV35" s="79"/>
      <c r="KGW35" s="79"/>
      <c r="KGX35" s="79"/>
      <c r="KGY35" s="79"/>
      <c r="KGZ35" s="79"/>
      <c r="KHA35" s="79"/>
      <c r="KHB35" s="79"/>
      <c r="KHC35" s="79"/>
      <c r="KHD35" s="79"/>
      <c r="KHE35" s="79"/>
      <c r="KHF35" s="79"/>
      <c r="KHG35" s="79"/>
      <c r="KHH35" s="79"/>
      <c r="KHI35" s="79"/>
      <c r="KHJ35" s="79"/>
      <c r="KHK35" s="79"/>
      <c r="KHL35" s="79"/>
      <c r="KHM35" s="79"/>
      <c r="KHN35" s="79"/>
      <c r="KHO35" s="79"/>
      <c r="KHP35" s="79"/>
      <c r="KHQ35" s="79"/>
      <c r="KHR35" s="79"/>
      <c r="KHS35" s="79"/>
      <c r="KHT35" s="79"/>
      <c r="KHU35" s="79"/>
      <c r="KHV35" s="79"/>
      <c r="KHW35" s="79"/>
      <c r="KHX35" s="79"/>
      <c r="KHY35" s="79"/>
      <c r="KHZ35" s="79"/>
      <c r="KIA35" s="79"/>
      <c r="KIB35" s="79"/>
      <c r="KIC35" s="79"/>
      <c r="KID35" s="79"/>
      <c r="KIE35" s="79"/>
      <c r="KIF35" s="79"/>
      <c r="KIG35" s="79"/>
      <c r="KIH35" s="79"/>
      <c r="KII35" s="79"/>
      <c r="KIJ35" s="79"/>
      <c r="KIK35" s="79"/>
      <c r="KIL35" s="79"/>
      <c r="KIM35" s="79"/>
      <c r="KIN35" s="79"/>
      <c r="KIO35" s="79"/>
      <c r="KIP35" s="79"/>
      <c r="KIQ35" s="79"/>
      <c r="KIR35" s="79"/>
      <c r="KIS35" s="79"/>
      <c r="KIT35" s="79"/>
      <c r="KIU35" s="79"/>
      <c r="KIV35" s="79"/>
      <c r="KIW35" s="79"/>
      <c r="KIX35" s="79"/>
      <c r="KIY35" s="79"/>
      <c r="KIZ35" s="79"/>
      <c r="KJA35" s="79"/>
      <c r="KJB35" s="79"/>
      <c r="KJC35" s="79"/>
      <c r="KJD35" s="79"/>
      <c r="KJE35" s="79"/>
      <c r="KJF35" s="79"/>
      <c r="KJG35" s="79"/>
      <c r="KJH35" s="79"/>
      <c r="KJI35" s="79"/>
      <c r="KJJ35" s="79"/>
      <c r="KJK35" s="79"/>
      <c r="KJL35" s="79"/>
      <c r="KJM35" s="79"/>
      <c r="KJN35" s="79"/>
      <c r="KJO35" s="79"/>
      <c r="KJP35" s="79"/>
      <c r="KJQ35" s="79"/>
      <c r="KJR35" s="79"/>
      <c r="KJS35" s="79"/>
      <c r="KJT35" s="79"/>
      <c r="KJU35" s="79"/>
      <c r="KJV35" s="79"/>
      <c r="KJW35" s="79"/>
      <c r="KJX35" s="79"/>
      <c r="KJY35" s="79"/>
      <c r="KJZ35" s="79"/>
      <c r="KKA35" s="79"/>
      <c r="KKB35" s="79"/>
      <c r="KKC35" s="79"/>
      <c r="KKD35" s="79"/>
      <c r="KKE35" s="79"/>
      <c r="KKF35" s="79"/>
      <c r="KKG35" s="79"/>
      <c r="KKH35" s="79"/>
      <c r="KKI35" s="79"/>
      <c r="KKJ35" s="79"/>
      <c r="KKK35" s="79"/>
      <c r="KKL35" s="79"/>
      <c r="KKM35" s="79"/>
      <c r="KKN35" s="79"/>
      <c r="KKO35" s="79"/>
      <c r="KKP35" s="79"/>
      <c r="KKQ35" s="79"/>
      <c r="KKR35" s="79"/>
      <c r="KKS35" s="79"/>
      <c r="KKT35" s="79"/>
      <c r="KKU35" s="79"/>
      <c r="KKV35" s="79"/>
      <c r="KKW35" s="79"/>
      <c r="KKX35" s="79"/>
      <c r="KKY35" s="79"/>
      <c r="KKZ35" s="79"/>
      <c r="KLA35" s="79"/>
      <c r="KLB35" s="79"/>
      <c r="KLC35" s="79"/>
      <c r="KLD35" s="79"/>
      <c r="KLE35" s="79"/>
      <c r="KLF35" s="79"/>
      <c r="KLG35" s="79"/>
      <c r="KLH35" s="79"/>
      <c r="KLI35" s="79"/>
      <c r="KLJ35" s="79"/>
      <c r="KLK35" s="79"/>
      <c r="KLL35" s="79"/>
      <c r="KLM35" s="79"/>
      <c r="KLN35" s="79"/>
      <c r="KLO35" s="79"/>
      <c r="KLP35" s="79"/>
      <c r="KLQ35" s="79"/>
      <c r="KLR35" s="79"/>
      <c r="KLS35" s="79"/>
      <c r="KLT35" s="79"/>
      <c r="KLU35" s="79"/>
      <c r="KLV35" s="79"/>
      <c r="KLW35" s="79"/>
      <c r="KLX35" s="79"/>
      <c r="KLY35" s="79"/>
      <c r="KLZ35" s="79"/>
      <c r="KMA35" s="79"/>
      <c r="KMB35" s="79"/>
      <c r="KMC35" s="79"/>
      <c r="KMD35" s="79"/>
      <c r="KME35" s="79"/>
      <c r="KMF35" s="79"/>
      <c r="KMG35" s="79"/>
      <c r="KMH35" s="79"/>
      <c r="KMI35" s="79"/>
      <c r="KMJ35" s="79"/>
      <c r="KMK35" s="79"/>
      <c r="KML35" s="79"/>
      <c r="KMM35" s="79"/>
      <c r="KMN35" s="79"/>
      <c r="KMO35" s="79"/>
      <c r="KMP35" s="79"/>
      <c r="KMQ35" s="79"/>
      <c r="KMR35" s="79"/>
      <c r="KMS35" s="79"/>
      <c r="KMT35" s="79"/>
      <c r="KMU35" s="79"/>
      <c r="KMV35" s="79"/>
      <c r="KMW35" s="79"/>
      <c r="KMX35" s="79"/>
      <c r="KMY35" s="79"/>
      <c r="KMZ35" s="79"/>
      <c r="KNA35" s="79"/>
      <c r="KNB35" s="79"/>
      <c r="KNC35" s="79"/>
      <c r="KND35" s="79"/>
      <c r="KNE35" s="79"/>
      <c r="KNF35" s="79"/>
      <c r="KNG35" s="79"/>
      <c r="KNH35" s="79"/>
      <c r="KNI35" s="79"/>
      <c r="KNJ35" s="79"/>
      <c r="KNK35" s="79"/>
      <c r="KNL35" s="79"/>
      <c r="KNM35" s="79"/>
      <c r="KNN35" s="79"/>
      <c r="KNO35" s="79"/>
      <c r="KNP35" s="79"/>
      <c r="KNQ35" s="79"/>
      <c r="KNR35" s="79"/>
      <c r="KNS35" s="79"/>
      <c r="KNT35" s="79"/>
      <c r="KNU35" s="79"/>
      <c r="KNV35" s="79"/>
      <c r="KNW35" s="79"/>
      <c r="KNX35" s="79"/>
      <c r="KNY35" s="79"/>
      <c r="KNZ35" s="79"/>
      <c r="KOA35" s="79"/>
      <c r="KOB35" s="79"/>
      <c r="KOC35" s="79"/>
      <c r="KOD35" s="79"/>
      <c r="KOE35" s="79"/>
      <c r="KOF35" s="79"/>
      <c r="KOG35" s="79"/>
      <c r="KOH35" s="79"/>
      <c r="KOI35" s="79"/>
      <c r="KOJ35" s="79"/>
      <c r="KOK35" s="79"/>
      <c r="KOL35" s="79"/>
      <c r="KOM35" s="79"/>
      <c r="KON35" s="79"/>
      <c r="KOO35" s="79"/>
      <c r="KOP35" s="79"/>
      <c r="KOQ35" s="79"/>
      <c r="KOR35" s="79"/>
      <c r="KOS35" s="79"/>
      <c r="KOT35" s="79"/>
      <c r="KOU35" s="79"/>
      <c r="KOV35" s="79"/>
      <c r="KOW35" s="79"/>
      <c r="KOX35" s="79"/>
      <c r="KOY35" s="79"/>
      <c r="KOZ35" s="79"/>
      <c r="KPA35" s="79"/>
      <c r="KPB35" s="79"/>
      <c r="KPC35" s="79"/>
      <c r="KPD35" s="79"/>
      <c r="KPE35" s="79"/>
      <c r="KPF35" s="79"/>
      <c r="KPG35" s="79"/>
      <c r="KPH35" s="79"/>
      <c r="KPI35" s="79"/>
      <c r="KPJ35" s="79"/>
      <c r="KPK35" s="79"/>
      <c r="KPL35" s="79"/>
      <c r="KPM35" s="79"/>
      <c r="KPN35" s="79"/>
      <c r="KPO35" s="79"/>
      <c r="KPP35" s="79"/>
      <c r="KPQ35" s="79"/>
      <c r="KPR35" s="79"/>
      <c r="KPS35" s="79"/>
      <c r="KPT35" s="79"/>
      <c r="KPU35" s="79"/>
      <c r="KPV35" s="79"/>
      <c r="KPW35" s="79"/>
      <c r="KPX35" s="79"/>
      <c r="KPY35" s="79"/>
      <c r="KPZ35" s="79"/>
      <c r="KQA35" s="79"/>
      <c r="KQB35" s="79"/>
      <c r="KQC35" s="79"/>
      <c r="KQD35" s="79"/>
      <c r="KQE35" s="79"/>
      <c r="KQF35" s="79"/>
      <c r="KQG35" s="79"/>
      <c r="KQH35" s="79"/>
      <c r="KQI35" s="79"/>
      <c r="KQJ35" s="79"/>
      <c r="KQK35" s="79"/>
      <c r="KQL35" s="79"/>
      <c r="KQM35" s="79"/>
      <c r="KQN35" s="79"/>
      <c r="KQO35" s="79"/>
      <c r="KQP35" s="79"/>
      <c r="KQQ35" s="79"/>
      <c r="KQR35" s="79"/>
      <c r="KQS35" s="79"/>
      <c r="KQT35" s="79"/>
      <c r="KQU35" s="79"/>
      <c r="KQV35" s="79"/>
      <c r="KQW35" s="79"/>
      <c r="KQX35" s="79"/>
      <c r="KQY35" s="79"/>
      <c r="KQZ35" s="79"/>
      <c r="KRA35" s="79"/>
      <c r="KRB35" s="79"/>
      <c r="KRC35" s="79"/>
      <c r="KRD35" s="79"/>
      <c r="KRE35" s="79"/>
      <c r="KRF35" s="79"/>
      <c r="KRG35" s="79"/>
      <c r="KRH35" s="79"/>
      <c r="KRI35" s="79"/>
      <c r="KRJ35" s="79"/>
      <c r="KRK35" s="79"/>
      <c r="KRL35" s="79"/>
      <c r="KRM35" s="79"/>
      <c r="KRN35" s="79"/>
      <c r="KRO35" s="79"/>
      <c r="KRP35" s="79"/>
      <c r="KRQ35" s="79"/>
      <c r="KRR35" s="79"/>
      <c r="KRS35" s="79"/>
      <c r="KRT35" s="79"/>
      <c r="KRU35" s="79"/>
      <c r="KRV35" s="79"/>
      <c r="KRW35" s="79"/>
      <c r="KRX35" s="79"/>
      <c r="KRY35" s="79"/>
      <c r="KRZ35" s="79"/>
      <c r="KSA35" s="79"/>
      <c r="KSB35" s="79"/>
      <c r="KSC35" s="79"/>
      <c r="KSD35" s="79"/>
      <c r="KSE35" s="79"/>
      <c r="KSF35" s="79"/>
      <c r="KSG35" s="79"/>
      <c r="KSH35" s="79"/>
      <c r="KSI35" s="79"/>
      <c r="KSJ35" s="79"/>
      <c r="KSK35" s="79"/>
      <c r="KSL35" s="79"/>
      <c r="KSM35" s="79"/>
      <c r="KSN35" s="79"/>
      <c r="KSO35" s="79"/>
      <c r="KSP35" s="79"/>
      <c r="KSQ35" s="79"/>
      <c r="KSR35" s="79"/>
      <c r="KSS35" s="79"/>
      <c r="KST35" s="79"/>
      <c r="KSU35" s="79"/>
      <c r="KSV35" s="79"/>
      <c r="KSW35" s="79"/>
      <c r="KSX35" s="79"/>
      <c r="KSY35" s="79"/>
      <c r="KSZ35" s="79"/>
      <c r="KTA35" s="79"/>
      <c r="KTB35" s="79"/>
      <c r="KTC35" s="79"/>
      <c r="KTD35" s="79"/>
      <c r="KTE35" s="79"/>
      <c r="KTF35" s="79"/>
      <c r="KTG35" s="79"/>
      <c r="KTH35" s="79"/>
      <c r="KTI35" s="79"/>
      <c r="KTJ35" s="79"/>
      <c r="KTK35" s="79"/>
      <c r="KTL35" s="79"/>
      <c r="KTM35" s="79"/>
      <c r="KTN35" s="79"/>
      <c r="KTO35" s="79"/>
      <c r="KTP35" s="79"/>
      <c r="KTQ35" s="79"/>
      <c r="KTR35" s="79"/>
      <c r="KTS35" s="79"/>
      <c r="KTT35" s="79"/>
      <c r="KTU35" s="79"/>
      <c r="KTV35" s="79"/>
      <c r="KTW35" s="79"/>
      <c r="KTX35" s="79"/>
      <c r="KTY35" s="79"/>
      <c r="KTZ35" s="79"/>
      <c r="KUA35" s="79"/>
      <c r="KUB35" s="79"/>
      <c r="KUC35" s="79"/>
      <c r="KUD35" s="79"/>
      <c r="KUE35" s="79"/>
      <c r="KUF35" s="79"/>
      <c r="KUG35" s="79"/>
      <c r="KUH35" s="79"/>
      <c r="KUI35" s="79"/>
      <c r="KUJ35" s="79"/>
      <c r="KUK35" s="79"/>
      <c r="KUL35" s="79"/>
      <c r="KUM35" s="79"/>
      <c r="KUN35" s="79"/>
      <c r="KUO35" s="79"/>
      <c r="KUP35" s="79"/>
      <c r="KUQ35" s="79"/>
      <c r="KUR35" s="79"/>
      <c r="KUS35" s="79"/>
      <c r="KUT35" s="79"/>
      <c r="KUU35" s="79"/>
      <c r="KUV35" s="79"/>
      <c r="KUW35" s="79"/>
      <c r="KUX35" s="79"/>
      <c r="KUY35" s="79"/>
      <c r="KUZ35" s="79"/>
      <c r="KVA35" s="79"/>
      <c r="KVB35" s="79"/>
      <c r="KVC35" s="79"/>
      <c r="KVD35" s="79"/>
      <c r="KVE35" s="79"/>
      <c r="KVF35" s="79"/>
      <c r="KVG35" s="79"/>
      <c r="KVH35" s="79"/>
      <c r="KVI35" s="79"/>
      <c r="KVJ35" s="79"/>
      <c r="KVK35" s="79"/>
      <c r="KVL35" s="79"/>
      <c r="KVM35" s="79"/>
      <c r="KVN35" s="79"/>
      <c r="KVO35" s="79"/>
      <c r="KVP35" s="79"/>
      <c r="KVQ35" s="79"/>
      <c r="KVR35" s="79"/>
      <c r="KVS35" s="79"/>
      <c r="KVT35" s="79"/>
      <c r="KVU35" s="79"/>
      <c r="KVV35" s="79"/>
      <c r="KVW35" s="79"/>
      <c r="KVX35" s="79"/>
      <c r="KVY35" s="79"/>
      <c r="KVZ35" s="79"/>
      <c r="KWA35" s="79"/>
      <c r="KWB35" s="79"/>
      <c r="KWC35" s="79"/>
      <c r="KWD35" s="79"/>
      <c r="KWE35" s="79"/>
      <c r="KWF35" s="79"/>
      <c r="KWG35" s="79"/>
      <c r="KWH35" s="79"/>
      <c r="KWI35" s="79"/>
      <c r="KWJ35" s="79"/>
      <c r="KWK35" s="79"/>
      <c r="KWL35" s="79"/>
      <c r="KWM35" s="79"/>
      <c r="KWN35" s="79"/>
      <c r="KWO35" s="79"/>
      <c r="KWP35" s="79"/>
      <c r="KWQ35" s="79"/>
      <c r="KWR35" s="79"/>
      <c r="KWS35" s="79"/>
      <c r="KWT35" s="79"/>
      <c r="KWU35" s="79"/>
      <c r="KWV35" s="79"/>
      <c r="KWW35" s="79"/>
      <c r="KWX35" s="79"/>
      <c r="KWY35" s="79"/>
      <c r="KWZ35" s="79"/>
      <c r="KXA35" s="79"/>
      <c r="KXB35" s="79"/>
      <c r="KXC35" s="79"/>
      <c r="KXD35" s="79"/>
      <c r="KXE35" s="79"/>
      <c r="KXF35" s="79"/>
      <c r="KXG35" s="79"/>
      <c r="KXH35" s="79"/>
      <c r="KXI35" s="79"/>
      <c r="KXJ35" s="79"/>
      <c r="KXK35" s="79"/>
      <c r="KXL35" s="79"/>
      <c r="KXM35" s="79"/>
      <c r="KXN35" s="79"/>
      <c r="KXO35" s="79"/>
      <c r="KXP35" s="79"/>
      <c r="KXQ35" s="79"/>
      <c r="KXR35" s="79"/>
      <c r="KXS35" s="79"/>
      <c r="KXT35" s="79"/>
      <c r="KXU35" s="79"/>
      <c r="KXV35" s="79"/>
      <c r="KXW35" s="79"/>
      <c r="KXX35" s="79"/>
      <c r="KXY35" s="79"/>
      <c r="KXZ35" s="79"/>
      <c r="KYA35" s="79"/>
      <c r="KYB35" s="79"/>
      <c r="KYC35" s="79"/>
      <c r="KYD35" s="79"/>
      <c r="KYE35" s="79"/>
      <c r="KYF35" s="79"/>
      <c r="KYG35" s="79"/>
      <c r="KYH35" s="79"/>
      <c r="KYI35" s="79"/>
      <c r="KYJ35" s="79"/>
      <c r="KYK35" s="79"/>
      <c r="KYL35" s="79"/>
      <c r="KYM35" s="79"/>
      <c r="KYN35" s="79"/>
      <c r="KYO35" s="79"/>
      <c r="KYP35" s="79"/>
      <c r="KYQ35" s="79"/>
      <c r="KYR35" s="79"/>
      <c r="KYS35" s="79"/>
      <c r="KYT35" s="79"/>
      <c r="KYU35" s="79"/>
      <c r="KYV35" s="79"/>
      <c r="KYW35" s="79"/>
      <c r="KYX35" s="79"/>
      <c r="KYY35" s="79"/>
      <c r="KYZ35" s="79"/>
      <c r="KZA35" s="79"/>
      <c r="KZB35" s="79"/>
      <c r="KZC35" s="79"/>
      <c r="KZD35" s="79"/>
      <c r="KZE35" s="79"/>
      <c r="KZF35" s="79"/>
      <c r="KZG35" s="79"/>
      <c r="KZH35" s="79"/>
      <c r="KZI35" s="79"/>
      <c r="KZJ35" s="79"/>
      <c r="KZK35" s="79"/>
      <c r="KZL35" s="79"/>
      <c r="KZM35" s="79"/>
      <c r="KZN35" s="79"/>
      <c r="KZO35" s="79"/>
      <c r="KZP35" s="79"/>
      <c r="KZQ35" s="79"/>
      <c r="KZR35" s="79"/>
      <c r="KZS35" s="79"/>
      <c r="KZT35" s="79"/>
      <c r="KZU35" s="79"/>
      <c r="KZV35" s="79"/>
      <c r="KZW35" s="79"/>
      <c r="KZX35" s="79"/>
      <c r="KZY35" s="79"/>
      <c r="KZZ35" s="79"/>
      <c r="LAA35" s="79"/>
      <c r="LAB35" s="79"/>
      <c r="LAC35" s="79"/>
      <c r="LAD35" s="79"/>
      <c r="LAE35" s="79"/>
      <c r="LAF35" s="79"/>
      <c r="LAG35" s="79"/>
      <c r="LAH35" s="79"/>
      <c r="LAI35" s="79"/>
      <c r="LAJ35" s="79"/>
      <c r="LAK35" s="79"/>
      <c r="LAL35" s="79"/>
      <c r="LAM35" s="79"/>
      <c r="LAN35" s="79"/>
      <c r="LAO35" s="79"/>
      <c r="LAP35" s="79"/>
      <c r="LAQ35" s="79"/>
      <c r="LAR35" s="79"/>
      <c r="LAS35" s="79"/>
      <c r="LAT35" s="79"/>
      <c r="LAU35" s="79"/>
      <c r="LAV35" s="79"/>
      <c r="LAW35" s="79"/>
      <c r="LAX35" s="79"/>
      <c r="LAY35" s="79"/>
      <c r="LAZ35" s="79"/>
      <c r="LBA35" s="79"/>
      <c r="LBB35" s="79"/>
      <c r="LBC35" s="79"/>
      <c r="LBD35" s="79"/>
      <c r="LBE35" s="79"/>
      <c r="LBF35" s="79"/>
      <c r="LBG35" s="79"/>
      <c r="LBH35" s="79"/>
      <c r="LBI35" s="79"/>
      <c r="LBJ35" s="79"/>
      <c r="LBK35" s="79"/>
      <c r="LBL35" s="79"/>
      <c r="LBM35" s="79"/>
      <c r="LBN35" s="79"/>
      <c r="LBO35" s="79"/>
      <c r="LBP35" s="79"/>
      <c r="LBQ35" s="79"/>
      <c r="LBR35" s="79"/>
      <c r="LBS35" s="79"/>
      <c r="LBT35" s="79"/>
      <c r="LBU35" s="79"/>
      <c r="LBV35" s="79"/>
      <c r="LBW35" s="79"/>
      <c r="LBX35" s="79"/>
      <c r="LBY35" s="79"/>
      <c r="LBZ35" s="79"/>
      <c r="LCA35" s="79"/>
      <c r="LCB35" s="79"/>
      <c r="LCC35" s="79"/>
      <c r="LCD35" s="79"/>
      <c r="LCE35" s="79"/>
      <c r="LCF35" s="79"/>
      <c r="LCG35" s="79"/>
      <c r="LCH35" s="79"/>
      <c r="LCI35" s="79"/>
      <c r="LCJ35" s="79"/>
      <c r="LCK35" s="79"/>
      <c r="LCL35" s="79"/>
      <c r="LCM35" s="79"/>
      <c r="LCN35" s="79"/>
      <c r="LCO35" s="79"/>
      <c r="LCP35" s="79"/>
      <c r="LCQ35" s="79"/>
      <c r="LCR35" s="79"/>
      <c r="LCS35" s="79"/>
      <c r="LCT35" s="79"/>
      <c r="LCU35" s="79"/>
      <c r="LCV35" s="79"/>
      <c r="LCW35" s="79"/>
      <c r="LCX35" s="79"/>
      <c r="LCY35" s="79"/>
      <c r="LCZ35" s="79"/>
      <c r="LDA35" s="79"/>
      <c r="LDB35" s="79"/>
      <c r="LDC35" s="79"/>
      <c r="LDD35" s="79"/>
      <c r="LDE35" s="79"/>
      <c r="LDF35" s="79"/>
      <c r="LDG35" s="79"/>
      <c r="LDH35" s="79"/>
      <c r="LDI35" s="79"/>
      <c r="LDJ35" s="79"/>
      <c r="LDK35" s="79"/>
      <c r="LDL35" s="79"/>
      <c r="LDM35" s="79"/>
      <c r="LDN35" s="79"/>
      <c r="LDO35" s="79"/>
      <c r="LDP35" s="79"/>
      <c r="LDQ35" s="79"/>
      <c r="LDR35" s="79"/>
      <c r="LDS35" s="79"/>
      <c r="LDT35" s="79"/>
      <c r="LDU35" s="79"/>
      <c r="LDV35" s="79"/>
      <c r="LDW35" s="79"/>
      <c r="LDX35" s="79"/>
      <c r="LDY35" s="79"/>
      <c r="LDZ35" s="79"/>
      <c r="LEA35" s="79"/>
      <c r="LEB35" s="79"/>
      <c r="LEC35" s="79"/>
      <c r="LED35" s="79"/>
      <c r="LEE35" s="79"/>
      <c r="LEF35" s="79"/>
      <c r="LEG35" s="79"/>
      <c r="LEH35" s="79"/>
      <c r="LEI35" s="79"/>
      <c r="LEJ35" s="79"/>
      <c r="LEK35" s="79"/>
      <c r="LEL35" s="79"/>
      <c r="LEM35" s="79"/>
      <c r="LEN35" s="79"/>
      <c r="LEO35" s="79"/>
      <c r="LEP35" s="79"/>
      <c r="LEQ35" s="79"/>
      <c r="LER35" s="79"/>
      <c r="LES35" s="79"/>
      <c r="LET35" s="79"/>
      <c r="LEU35" s="79"/>
      <c r="LEV35" s="79"/>
      <c r="LEW35" s="79"/>
      <c r="LEX35" s="79"/>
      <c r="LEY35" s="79"/>
      <c r="LEZ35" s="79"/>
      <c r="LFA35" s="79"/>
      <c r="LFB35" s="79"/>
      <c r="LFC35" s="79"/>
      <c r="LFD35" s="79"/>
      <c r="LFE35" s="79"/>
      <c r="LFF35" s="79"/>
      <c r="LFG35" s="79"/>
      <c r="LFH35" s="79"/>
      <c r="LFI35" s="79"/>
      <c r="LFJ35" s="79"/>
      <c r="LFK35" s="79"/>
      <c r="LFL35" s="79"/>
      <c r="LFM35" s="79"/>
      <c r="LFN35" s="79"/>
      <c r="LFO35" s="79"/>
      <c r="LFP35" s="79"/>
      <c r="LFQ35" s="79"/>
      <c r="LFR35" s="79"/>
      <c r="LFS35" s="79"/>
      <c r="LFT35" s="79"/>
      <c r="LFU35" s="79"/>
      <c r="LFV35" s="79"/>
      <c r="LFW35" s="79"/>
      <c r="LFX35" s="79"/>
      <c r="LFY35" s="79"/>
      <c r="LFZ35" s="79"/>
      <c r="LGA35" s="79"/>
      <c r="LGB35" s="79"/>
      <c r="LGC35" s="79"/>
      <c r="LGD35" s="79"/>
      <c r="LGE35" s="79"/>
      <c r="LGF35" s="79"/>
      <c r="LGG35" s="79"/>
      <c r="LGH35" s="79"/>
      <c r="LGI35" s="79"/>
      <c r="LGJ35" s="79"/>
      <c r="LGK35" s="79"/>
      <c r="LGL35" s="79"/>
      <c r="LGM35" s="79"/>
      <c r="LGN35" s="79"/>
      <c r="LGO35" s="79"/>
      <c r="LGP35" s="79"/>
      <c r="LGQ35" s="79"/>
      <c r="LGR35" s="79"/>
      <c r="LGS35" s="79"/>
      <c r="LGT35" s="79"/>
      <c r="LGU35" s="79"/>
      <c r="LGV35" s="79"/>
      <c r="LGW35" s="79"/>
      <c r="LGX35" s="79"/>
      <c r="LGY35" s="79"/>
      <c r="LGZ35" s="79"/>
      <c r="LHA35" s="79"/>
      <c r="LHB35" s="79"/>
      <c r="LHC35" s="79"/>
      <c r="LHD35" s="79"/>
      <c r="LHE35" s="79"/>
      <c r="LHF35" s="79"/>
      <c r="LHG35" s="79"/>
      <c r="LHH35" s="79"/>
      <c r="LHI35" s="79"/>
      <c r="LHJ35" s="79"/>
      <c r="LHK35" s="79"/>
      <c r="LHL35" s="79"/>
      <c r="LHM35" s="79"/>
      <c r="LHN35" s="79"/>
      <c r="LHO35" s="79"/>
      <c r="LHP35" s="79"/>
      <c r="LHQ35" s="79"/>
      <c r="LHR35" s="79"/>
      <c r="LHS35" s="79"/>
      <c r="LHT35" s="79"/>
      <c r="LHU35" s="79"/>
      <c r="LHV35" s="79"/>
      <c r="LHW35" s="79"/>
      <c r="LHX35" s="79"/>
      <c r="LHY35" s="79"/>
      <c r="LHZ35" s="79"/>
      <c r="LIA35" s="79"/>
      <c r="LIB35" s="79"/>
      <c r="LIC35" s="79"/>
      <c r="LID35" s="79"/>
      <c r="LIE35" s="79"/>
      <c r="LIF35" s="79"/>
      <c r="LIG35" s="79"/>
      <c r="LIH35" s="79"/>
      <c r="LII35" s="79"/>
      <c r="LIJ35" s="79"/>
      <c r="LIK35" s="79"/>
      <c r="LIL35" s="79"/>
      <c r="LIM35" s="79"/>
      <c r="LIN35" s="79"/>
      <c r="LIO35" s="79"/>
      <c r="LIP35" s="79"/>
      <c r="LIQ35" s="79"/>
      <c r="LIR35" s="79"/>
      <c r="LIS35" s="79"/>
      <c r="LIT35" s="79"/>
      <c r="LIU35" s="79"/>
      <c r="LIV35" s="79"/>
      <c r="LIW35" s="79"/>
      <c r="LIX35" s="79"/>
      <c r="LIY35" s="79"/>
      <c r="LIZ35" s="79"/>
      <c r="LJA35" s="79"/>
      <c r="LJB35" s="79"/>
      <c r="LJC35" s="79"/>
      <c r="LJD35" s="79"/>
      <c r="LJE35" s="79"/>
      <c r="LJF35" s="79"/>
      <c r="LJG35" s="79"/>
      <c r="LJH35" s="79"/>
      <c r="LJI35" s="79"/>
      <c r="LJJ35" s="79"/>
      <c r="LJK35" s="79"/>
      <c r="LJL35" s="79"/>
      <c r="LJM35" s="79"/>
      <c r="LJN35" s="79"/>
      <c r="LJO35" s="79"/>
      <c r="LJP35" s="79"/>
      <c r="LJQ35" s="79"/>
      <c r="LJR35" s="79"/>
      <c r="LJS35" s="79"/>
      <c r="LJT35" s="79"/>
      <c r="LJU35" s="79"/>
      <c r="LJV35" s="79"/>
      <c r="LJW35" s="79"/>
      <c r="LJX35" s="79"/>
      <c r="LJY35" s="79"/>
      <c r="LJZ35" s="79"/>
      <c r="LKA35" s="79"/>
      <c r="LKB35" s="79"/>
      <c r="LKC35" s="79"/>
      <c r="LKD35" s="79"/>
      <c r="LKE35" s="79"/>
      <c r="LKF35" s="79"/>
      <c r="LKG35" s="79"/>
      <c r="LKH35" s="79"/>
      <c r="LKI35" s="79"/>
      <c r="LKJ35" s="79"/>
      <c r="LKK35" s="79"/>
      <c r="LKL35" s="79"/>
      <c r="LKM35" s="79"/>
      <c r="LKN35" s="79"/>
      <c r="LKO35" s="79"/>
      <c r="LKP35" s="79"/>
      <c r="LKQ35" s="79"/>
      <c r="LKR35" s="79"/>
      <c r="LKS35" s="79"/>
      <c r="LKT35" s="79"/>
      <c r="LKU35" s="79"/>
      <c r="LKV35" s="79"/>
      <c r="LKW35" s="79"/>
      <c r="LKX35" s="79"/>
      <c r="LKY35" s="79"/>
      <c r="LKZ35" s="79"/>
      <c r="LLA35" s="79"/>
      <c r="LLB35" s="79"/>
      <c r="LLC35" s="79"/>
      <c r="LLD35" s="79"/>
      <c r="LLE35" s="79"/>
      <c r="LLF35" s="79"/>
      <c r="LLG35" s="79"/>
      <c r="LLH35" s="79"/>
      <c r="LLI35" s="79"/>
      <c r="LLJ35" s="79"/>
      <c r="LLK35" s="79"/>
      <c r="LLL35" s="79"/>
      <c r="LLM35" s="79"/>
      <c r="LLN35" s="79"/>
      <c r="LLO35" s="79"/>
      <c r="LLP35" s="79"/>
      <c r="LLQ35" s="79"/>
      <c r="LLR35" s="79"/>
      <c r="LLS35" s="79"/>
      <c r="LLT35" s="79"/>
      <c r="LLU35" s="79"/>
      <c r="LLV35" s="79"/>
      <c r="LLW35" s="79"/>
      <c r="LLX35" s="79"/>
      <c r="LLY35" s="79"/>
      <c r="LLZ35" s="79"/>
      <c r="LMA35" s="79"/>
      <c r="LMB35" s="79"/>
      <c r="LMC35" s="79"/>
      <c r="LMD35" s="79"/>
      <c r="LME35" s="79"/>
      <c r="LMF35" s="79"/>
      <c r="LMG35" s="79"/>
      <c r="LMH35" s="79"/>
      <c r="LMI35" s="79"/>
      <c r="LMJ35" s="79"/>
      <c r="LMK35" s="79"/>
      <c r="LML35" s="79"/>
      <c r="LMM35" s="79"/>
      <c r="LMN35" s="79"/>
      <c r="LMO35" s="79"/>
      <c r="LMP35" s="79"/>
      <c r="LMQ35" s="79"/>
      <c r="LMR35" s="79"/>
      <c r="LMS35" s="79"/>
      <c r="LMT35" s="79"/>
      <c r="LMU35" s="79"/>
      <c r="LMV35" s="79"/>
      <c r="LMW35" s="79"/>
      <c r="LMX35" s="79"/>
      <c r="LMY35" s="79"/>
      <c r="LMZ35" s="79"/>
      <c r="LNA35" s="79"/>
      <c r="LNB35" s="79"/>
      <c r="LNC35" s="79"/>
      <c r="LND35" s="79"/>
      <c r="LNE35" s="79"/>
      <c r="LNF35" s="79"/>
      <c r="LNG35" s="79"/>
      <c r="LNH35" s="79"/>
      <c r="LNI35" s="79"/>
      <c r="LNJ35" s="79"/>
      <c r="LNK35" s="79"/>
      <c r="LNL35" s="79"/>
      <c r="LNM35" s="79"/>
      <c r="LNN35" s="79"/>
      <c r="LNO35" s="79"/>
      <c r="LNP35" s="79"/>
      <c r="LNQ35" s="79"/>
      <c r="LNR35" s="79"/>
      <c r="LNS35" s="79"/>
      <c r="LNT35" s="79"/>
      <c r="LNU35" s="79"/>
      <c r="LNV35" s="79"/>
      <c r="LNW35" s="79"/>
      <c r="LNX35" s="79"/>
      <c r="LNY35" s="79"/>
      <c r="LNZ35" s="79"/>
      <c r="LOA35" s="79"/>
      <c r="LOB35" s="79"/>
      <c r="LOC35" s="79"/>
      <c r="LOD35" s="79"/>
      <c r="LOE35" s="79"/>
      <c r="LOF35" s="79"/>
      <c r="LOG35" s="79"/>
      <c r="LOH35" s="79"/>
      <c r="LOI35" s="79"/>
      <c r="LOJ35" s="79"/>
      <c r="LOK35" s="79"/>
      <c r="LOL35" s="79"/>
      <c r="LOM35" s="79"/>
      <c r="LON35" s="79"/>
      <c r="LOO35" s="79"/>
      <c r="LOP35" s="79"/>
      <c r="LOQ35" s="79"/>
      <c r="LOR35" s="79"/>
      <c r="LOS35" s="79"/>
      <c r="LOT35" s="79"/>
      <c r="LOU35" s="79"/>
      <c r="LOV35" s="79"/>
      <c r="LOW35" s="79"/>
      <c r="LOX35" s="79"/>
      <c r="LOY35" s="79"/>
      <c r="LOZ35" s="79"/>
      <c r="LPA35" s="79"/>
      <c r="LPB35" s="79"/>
      <c r="LPC35" s="79"/>
      <c r="LPD35" s="79"/>
      <c r="LPE35" s="79"/>
      <c r="LPF35" s="79"/>
      <c r="LPG35" s="79"/>
      <c r="LPH35" s="79"/>
      <c r="LPI35" s="79"/>
      <c r="LPJ35" s="79"/>
      <c r="LPK35" s="79"/>
      <c r="LPL35" s="79"/>
      <c r="LPM35" s="79"/>
      <c r="LPN35" s="79"/>
      <c r="LPO35" s="79"/>
      <c r="LPP35" s="79"/>
      <c r="LPQ35" s="79"/>
      <c r="LPR35" s="79"/>
      <c r="LPS35" s="79"/>
      <c r="LPT35" s="79"/>
      <c r="LPU35" s="79"/>
      <c r="LPV35" s="79"/>
      <c r="LPW35" s="79"/>
      <c r="LPX35" s="79"/>
      <c r="LPY35" s="79"/>
      <c r="LPZ35" s="79"/>
      <c r="LQA35" s="79"/>
      <c r="LQB35" s="79"/>
      <c r="LQC35" s="79"/>
      <c r="LQD35" s="79"/>
      <c r="LQE35" s="79"/>
      <c r="LQF35" s="79"/>
      <c r="LQG35" s="79"/>
      <c r="LQH35" s="79"/>
      <c r="LQI35" s="79"/>
      <c r="LQJ35" s="79"/>
      <c r="LQK35" s="79"/>
      <c r="LQL35" s="79"/>
      <c r="LQM35" s="79"/>
      <c r="LQN35" s="79"/>
      <c r="LQO35" s="79"/>
      <c r="LQP35" s="79"/>
      <c r="LQQ35" s="79"/>
      <c r="LQR35" s="79"/>
      <c r="LQS35" s="79"/>
      <c r="LQT35" s="79"/>
      <c r="LQU35" s="79"/>
      <c r="LQV35" s="79"/>
      <c r="LQW35" s="79"/>
      <c r="LQX35" s="79"/>
      <c r="LQY35" s="79"/>
      <c r="LQZ35" s="79"/>
      <c r="LRA35" s="79"/>
      <c r="LRB35" s="79"/>
      <c r="LRC35" s="79"/>
      <c r="LRD35" s="79"/>
      <c r="LRE35" s="79"/>
      <c r="LRF35" s="79"/>
      <c r="LRG35" s="79"/>
      <c r="LRH35" s="79"/>
      <c r="LRI35" s="79"/>
      <c r="LRJ35" s="79"/>
      <c r="LRK35" s="79"/>
      <c r="LRL35" s="79"/>
      <c r="LRM35" s="79"/>
      <c r="LRN35" s="79"/>
      <c r="LRO35" s="79"/>
      <c r="LRP35" s="79"/>
      <c r="LRQ35" s="79"/>
      <c r="LRR35" s="79"/>
      <c r="LRS35" s="79"/>
      <c r="LRT35" s="79"/>
      <c r="LRU35" s="79"/>
      <c r="LRV35" s="79"/>
      <c r="LRW35" s="79"/>
      <c r="LRX35" s="79"/>
      <c r="LRY35" s="79"/>
      <c r="LRZ35" s="79"/>
      <c r="LSA35" s="79"/>
      <c r="LSB35" s="79"/>
      <c r="LSC35" s="79"/>
      <c r="LSD35" s="79"/>
      <c r="LSE35" s="79"/>
      <c r="LSF35" s="79"/>
      <c r="LSG35" s="79"/>
      <c r="LSH35" s="79"/>
      <c r="LSI35" s="79"/>
      <c r="LSJ35" s="79"/>
      <c r="LSK35" s="79"/>
      <c r="LSL35" s="79"/>
      <c r="LSM35" s="79"/>
      <c r="LSN35" s="79"/>
      <c r="LSO35" s="79"/>
      <c r="LSP35" s="79"/>
      <c r="LSQ35" s="79"/>
      <c r="LSR35" s="79"/>
      <c r="LSS35" s="79"/>
      <c r="LST35" s="79"/>
      <c r="LSU35" s="79"/>
      <c r="LSV35" s="79"/>
      <c r="LSW35" s="79"/>
      <c r="LSX35" s="79"/>
      <c r="LSY35" s="79"/>
      <c r="LSZ35" s="79"/>
      <c r="LTA35" s="79"/>
      <c r="LTB35" s="79"/>
      <c r="LTC35" s="79"/>
      <c r="LTD35" s="79"/>
      <c r="LTE35" s="79"/>
      <c r="LTF35" s="79"/>
      <c r="LTG35" s="79"/>
      <c r="LTH35" s="79"/>
      <c r="LTI35" s="79"/>
      <c r="LTJ35" s="79"/>
      <c r="LTK35" s="79"/>
      <c r="LTL35" s="79"/>
      <c r="LTM35" s="79"/>
      <c r="LTN35" s="79"/>
      <c r="LTO35" s="79"/>
      <c r="LTP35" s="79"/>
      <c r="LTQ35" s="79"/>
      <c r="LTR35" s="79"/>
      <c r="LTS35" s="79"/>
      <c r="LTT35" s="79"/>
      <c r="LTU35" s="79"/>
      <c r="LTV35" s="79"/>
      <c r="LTW35" s="79"/>
      <c r="LTX35" s="79"/>
      <c r="LTY35" s="79"/>
      <c r="LTZ35" s="79"/>
      <c r="LUA35" s="79"/>
      <c r="LUB35" s="79"/>
      <c r="LUC35" s="79"/>
      <c r="LUD35" s="79"/>
      <c r="LUE35" s="79"/>
      <c r="LUF35" s="79"/>
      <c r="LUG35" s="79"/>
      <c r="LUH35" s="79"/>
      <c r="LUI35" s="79"/>
      <c r="LUJ35" s="79"/>
      <c r="LUK35" s="79"/>
      <c r="LUL35" s="79"/>
      <c r="LUM35" s="79"/>
      <c r="LUN35" s="79"/>
      <c r="LUO35" s="79"/>
      <c r="LUP35" s="79"/>
      <c r="LUQ35" s="79"/>
      <c r="LUR35" s="79"/>
      <c r="LUS35" s="79"/>
      <c r="LUT35" s="79"/>
      <c r="LUU35" s="79"/>
      <c r="LUV35" s="79"/>
      <c r="LUW35" s="79"/>
      <c r="LUX35" s="79"/>
      <c r="LUY35" s="79"/>
      <c r="LUZ35" s="79"/>
      <c r="LVA35" s="79"/>
      <c r="LVB35" s="79"/>
      <c r="LVC35" s="79"/>
      <c r="LVD35" s="79"/>
      <c r="LVE35" s="79"/>
      <c r="LVF35" s="79"/>
      <c r="LVG35" s="79"/>
      <c r="LVH35" s="79"/>
      <c r="LVI35" s="79"/>
      <c r="LVJ35" s="79"/>
      <c r="LVK35" s="79"/>
      <c r="LVL35" s="79"/>
      <c r="LVM35" s="79"/>
      <c r="LVN35" s="79"/>
      <c r="LVO35" s="79"/>
      <c r="LVP35" s="79"/>
      <c r="LVQ35" s="79"/>
      <c r="LVR35" s="79"/>
      <c r="LVS35" s="79"/>
      <c r="LVT35" s="79"/>
      <c r="LVU35" s="79"/>
      <c r="LVV35" s="79"/>
      <c r="LVW35" s="79"/>
      <c r="LVX35" s="79"/>
      <c r="LVY35" s="79"/>
      <c r="LVZ35" s="79"/>
      <c r="LWA35" s="79"/>
      <c r="LWB35" s="79"/>
      <c r="LWC35" s="79"/>
      <c r="LWD35" s="79"/>
      <c r="LWE35" s="79"/>
      <c r="LWF35" s="79"/>
      <c r="LWG35" s="79"/>
      <c r="LWH35" s="79"/>
      <c r="LWI35" s="79"/>
      <c r="LWJ35" s="79"/>
      <c r="LWK35" s="79"/>
      <c r="LWL35" s="79"/>
      <c r="LWM35" s="79"/>
      <c r="LWN35" s="79"/>
      <c r="LWO35" s="79"/>
      <c r="LWP35" s="79"/>
      <c r="LWQ35" s="79"/>
      <c r="LWR35" s="79"/>
      <c r="LWS35" s="79"/>
      <c r="LWT35" s="79"/>
      <c r="LWU35" s="79"/>
      <c r="LWV35" s="79"/>
      <c r="LWW35" s="79"/>
      <c r="LWX35" s="79"/>
      <c r="LWY35" s="79"/>
      <c r="LWZ35" s="79"/>
      <c r="LXA35" s="79"/>
      <c r="LXB35" s="79"/>
      <c r="LXC35" s="79"/>
      <c r="LXD35" s="79"/>
      <c r="LXE35" s="79"/>
      <c r="LXF35" s="79"/>
      <c r="LXG35" s="79"/>
      <c r="LXH35" s="79"/>
      <c r="LXI35" s="79"/>
      <c r="LXJ35" s="79"/>
      <c r="LXK35" s="79"/>
      <c r="LXL35" s="79"/>
      <c r="LXM35" s="79"/>
      <c r="LXN35" s="79"/>
      <c r="LXO35" s="79"/>
      <c r="LXP35" s="79"/>
      <c r="LXQ35" s="79"/>
      <c r="LXR35" s="79"/>
      <c r="LXS35" s="79"/>
      <c r="LXT35" s="79"/>
      <c r="LXU35" s="79"/>
      <c r="LXV35" s="79"/>
      <c r="LXW35" s="79"/>
      <c r="LXX35" s="79"/>
      <c r="LXY35" s="79"/>
      <c r="LXZ35" s="79"/>
      <c r="LYA35" s="79"/>
      <c r="LYB35" s="79"/>
      <c r="LYC35" s="79"/>
      <c r="LYD35" s="79"/>
      <c r="LYE35" s="79"/>
      <c r="LYF35" s="79"/>
      <c r="LYG35" s="79"/>
      <c r="LYH35" s="79"/>
      <c r="LYI35" s="79"/>
      <c r="LYJ35" s="79"/>
      <c r="LYK35" s="79"/>
      <c r="LYL35" s="79"/>
      <c r="LYM35" s="79"/>
      <c r="LYN35" s="79"/>
      <c r="LYO35" s="79"/>
      <c r="LYP35" s="79"/>
      <c r="LYQ35" s="79"/>
      <c r="LYR35" s="79"/>
      <c r="LYS35" s="79"/>
      <c r="LYT35" s="79"/>
      <c r="LYU35" s="79"/>
      <c r="LYV35" s="79"/>
      <c r="LYW35" s="79"/>
      <c r="LYX35" s="79"/>
      <c r="LYY35" s="79"/>
      <c r="LYZ35" s="79"/>
      <c r="LZA35" s="79"/>
      <c r="LZB35" s="79"/>
      <c r="LZC35" s="79"/>
      <c r="LZD35" s="79"/>
      <c r="LZE35" s="79"/>
      <c r="LZF35" s="79"/>
      <c r="LZG35" s="79"/>
      <c r="LZH35" s="79"/>
      <c r="LZI35" s="79"/>
      <c r="LZJ35" s="79"/>
      <c r="LZK35" s="79"/>
      <c r="LZL35" s="79"/>
      <c r="LZM35" s="79"/>
      <c r="LZN35" s="79"/>
      <c r="LZO35" s="79"/>
      <c r="LZP35" s="79"/>
      <c r="LZQ35" s="79"/>
      <c r="LZR35" s="79"/>
      <c r="LZS35" s="79"/>
      <c r="LZT35" s="79"/>
      <c r="LZU35" s="79"/>
      <c r="LZV35" s="79"/>
      <c r="LZW35" s="79"/>
      <c r="LZX35" s="79"/>
      <c r="LZY35" s="79"/>
      <c r="LZZ35" s="79"/>
      <c r="MAA35" s="79"/>
      <c r="MAB35" s="79"/>
      <c r="MAC35" s="79"/>
      <c r="MAD35" s="79"/>
      <c r="MAE35" s="79"/>
      <c r="MAF35" s="79"/>
      <c r="MAG35" s="79"/>
      <c r="MAH35" s="79"/>
      <c r="MAI35" s="79"/>
      <c r="MAJ35" s="79"/>
      <c r="MAK35" s="79"/>
      <c r="MAL35" s="79"/>
      <c r="MAM35" s="79"/>
      <c r="MAN35" s="79"/>
      <c r="MAO35" s="79"/>
      <c r="MAP35" s="79"/>
      <c r="MAQ35" s="79"/>
      <c r="MAR35" s="79"/>
      <c r="MAS35" s="79"/>
      <c r="MAT35" s="79"/>
      <c r="MAU35" s="79"/>
      <c r="MAV35" s="79"/>
      <c r="MAW35" s="79"/>
      <c r="MAX35" s="79"/>
      <c r="MAY35" s="79"/>
      <c r="MAZ35" s="79"/>
      <c r="MBA35" s="79"/>
      <c r="MBB35" s="79"/>
      <c r="MBC35" s="79"/>
      <c r="MBD35" s="79"/>
      <c r="MBE35" s="79"/>
      <c r="MBF35" s="79"/>
      <c r="MBG35" s="79"/>
      <c r="MBH35" s="79"/>
      <c r="MBI35" s="79"/>
      <c r="MBJ35" s="79"/>
      <c r="MBK35" s="79"/>
      <c r="MBL35" s="79"/>
      <c r="MBM35" s="79"/>
      <c r="MBN35" s="79"/>
      <c r="MBO35" s="79"/>
      <c r="MBP35" s="79"/>
      <c r="MBQ35" s="79"/>
      <c r="MBR35" s="79"/>
      <c r="MBS35" s="79"/>
      <c r="MBT35" s="79"/>
      <c r="MBU35" s="79"/>
      <c r="MBV35" s="79"/>
      <c r="MBW35" s="79"/>
      <c r="MBX35" s="79"/>
      <c r="MBY35" s="79"/>
      <c r="MBZ35" s="79"/>
      <c r="MCA35" s="79"/>
      <c r="MCB35" s="79"/>
      <c r="MCC35" s="79"/>
      <c r="MCD35" s="79"/>
      <c r="MCE35" s="79"/>
      <c r="MCF35" s="79"/>
      <c r="MCG35" s="79"/>
      <c r="MCH35" s="79"/>
      <c r="MCI35" s="79"/>
      <c r="MCJ35" s="79"/>
      <c r="MCK35" s="79"/>
      <c r="MCL35" s="79"/>
      <c r="MCM35" s="79"/>
      <c r="MCN35" s="79"/>
      <c r="MCO35" s="79"/>
      <c r="MCP35" s="79"/>
      <c r="MCQ35" s="79"/>
      <c r="MCR35" s="79"/>
      <c r="MCS35" s="79"/>
      <c r="MCT35" s="79"/>
      <c r="MCU35" s="79"/>
      <c r="MCV35" s="79"/>
      <c r="MCW35" s="79"/>
      <c r="MCX35" s="79"/>
      <c r="MCY35" s="79"/>
      <c r="MCZ35" s="79"/>
      <c r="MDA35" s="79"/>
      <c r="MDB35" s="79"/>
      <c r="MDC35" s="79"/>
      <c r="MDD35" s="79"/>
      <c r="MDE35" s="79"/>
      <c r="MDF35" s="79"/>
      <c r="MDG35" s="79"/>
      <c r="MDH35" s="79"/>
      <c r="MDI35" s="79"/>
      <c r="MDJ35" s="79"/>
      <c r="MDK35" s="79"/>
      <c r="MDL35" s="79"/>
      <c r="MDM35" s="79"/>
      <c r="MDN35" s="79"/>
      <c r="MDO35" s="79"/>
      <c r="MDP35" s="79"/>
      <c r="MDQ35" s="79"/>
      <c r="MDR35" s="79"/>
      <c r="MDS35" s="79"/>
      <c r="MDT35" s="79"/>
      <c r="MDU35" s="79"/>
      <c r="MDV35" s="79"/>
      <c r="MDW35" s="79"/>
      <c r="MDX35" s="79"/>
      <c r="MDY35" s="79"/>
      <c r="MDZ35" s="79"/>
      <c r="MEA35" s="79"/>
      <c r="MEB35" s="79"/>
      <c r="MEC35" s="79"/>
      <c r="MED35" s="79"/>
      <c r="MEE35" s="79"/>
      <c r="MEF35" s="79"/>
      <c r="MEG35" s="79"/>
      <c r="MEH35" s="79"/>
      <c r="MEI35" s="79"/>
      <c r="MEJ35" s="79"/>
      <c r="MEK35" s="79"/>
      <c r="MEL35" s="79"/>
      <c r="MEM35" s="79"/>
      <c r="MEN35" s="79"/>
      <c r="MEO35" s="79"/>
      <c r="MEP35" s="79"/>
      <c r="MEQ35" s="79"/>
      <c r="MER35" s="79"/>
      <c r="MES35" s="79"/>
      <c r="MET35" s="79"/>
      <c r="MEU35" s="79"/>
      <c r="MEV35" s="79"/>
      <c r="MEW35" s="79"/>
      <c r="MEX35" s="79"/>
      <c r="MEY35" s="79"/>
      <c r="MEZ35" s="79"/>
      <c r="MFA35" s="79"/>
      <c r="MFB35" s="79"/>
      <c r="MFC35" s="79"/>
      <c r="MFD35" s="79"/>
      <c r="MFE35" s="79"/>
      <c r="MFF35" s="79"/>
      <c r="MFG35" s="79"/>
      <c r="MFH35" s="79"/>
      <c r="MFI35" s="79"/>
      <c r="MFJ35" s="79"/>
      <c r="MFK35" s="79"/>
      <c r="MFL35" s="79"/>
      <c r="MFM35" s="79"/>
      <c r="MFN35" s="79"/>
      <c r="MFO35" s="79"/>
      <c r="MFP35" s="79"/>
      <c r="MFQ35" s="79"/>
      <c r="MFR35" s="79"/>
      <c r="MFS35" s="79"/>
      <c r="MFT35" s="79"/>
      <c r="MFU35" s="79"/>
      <c r="MFV35" s="79"/>
      <c r="MFW35" s="79"/>
      <c r="MFX35" s="79"/>
      <c r="MFY35" s="79"/>
      <c r="MFZ35" s="79"/>
      <c r="MGA35" s="79"/>
      <c r="MGB35" s="79"/>
      <c r="MGC35" s="79"/>
      <c r="MGD35" s="79"/>
      <c r="MGE35" s="79"/>
      <c r="MGF35" s="79"/>
      <c r="MGG35" s="79"/>
      <c r="MGH35" s="79"/>
      <c r="MGI35" s="79"/>
      <c r="MGJ35" s="79"/>
      <c r="MGK35" s="79"/>
      <c r="MGL35" s="79"/>
      <c r="MGM35" s="79"/>
      <c r="MGN35" s="79"/>
      <c r="MGO35" s="79"/>
      <c r="MGP35" s="79"/>
      <c r="MGQ35" s="79"/>
      <c r="MGR35" s="79"/>
      <c r="MGS35" s="79"/>
      <c r="MGT35" s="79"/>
      <c r="MGU35" s="79"/>
      <c r="MGV35" s="79"/>
      <c r="MGW35" s="79"/>
      <c r="MGX35" s="79"/>
      <c r="MGY35" s="79"/>
      <c r="MGZ35" s="79"/>
      <c r="MHA35" s="79"/>
      <c r="MHB35" s="79"/>
      <c r="MHC35" s="79"/>
      <c r="MHD35" s="79"/>
      <c r="MHE35" s="79"/>
      <c r="MHF35" s="79"/>
      <c r="MHG35" s="79"/>
      <c r="MHH35" s="79"/>
      <c r="MHI35" s="79"/>
      <c r="MHJ35" s="79"/>
      <c r="MHK35" s="79"/>
      <c r="MHL35" s="79"/>
      <c r="MHM35" s="79"/>
      <c r="MHN35" s="79"/>
      <c r="MHO35" s="79"/>
      <c r="MHP35" s="79"/>
      <c r="MHQ35" s="79"/>
      <c r="MHR35" s="79"/>
      <c r="MHS35" s="79"/>
      <c r="MHT35" s="79"/>
      <c r="MHU35" s="79"/>
      <c r="MHV35" s="79"/>
      <c r="MHW35" s="79"/>
      <c r="MHX35" s="79"/>
      <c r="MHY35" s="79"/>
      <c r="MHZ35" s="79"/>
      <c r="MIA35" s="79"/>
      <c r="MIB35" s="79"/>
      <c r="MIC35" s="79"/>
      <c r="MID35" s="79"/>
      <c r="MIE35" s="79"/>
      <c r="MIF35" s="79"/>
      <c r="MIG35" s="79"/>
      <c r="MIH35" s="79"/>
      <c r="MII35" s="79"/>
      <c r="MIJ35" s="79"/>
      <c r="MIK35" s="79"/>
      <c r="MIL35" s="79"/>
      <c r="MIM35" s="79"/>
      <c r="MIN35" s="79"/>
      <c r="MIO35" s="79"/>
      <c r="MIP35" s="79"/>
      <c r="MIQ35" s="79"/>
      <c r="MIR35" s="79"/>
      <c r="MIS35" s="79"/>
      <c r="MIT35" s="79"/>
      <c r="MIU35" s="79"/>
      <c r="MIV35" s="79"/>
      <c r="MIW35" s="79"/>
      <c r="MIX35" s="79"/>
      <c r="MIY35" s="79"/>
      <c r="MIZ35" s="79"/>
      <c r="MJA35" s="79"/>
      <c r="MJB35" s="79"/>
      <c r="MJC35" s="79"/>
      <c r="MJD35" s="79"/>
      <c r="MJE35" s="79"/>
      <c r="MJF35" s="79"/>
      <c r="MJG35" s="79"/>
      <c r="MJH35" s="79"/>
      <c r="MJI35" s="79"/>
      <c r="MJJ35" s="79"/>
      <c r="MJK35" s="79"/>
      <c r="MJL35" s="79"/>
      <c r="MJM35" s="79"/>
      <c r="MJN35" s="79"/>
      <c r="MJO35" s="79"/>
      <c r="MJP35" s="79"/>
      <c r="MJQ35" s="79"/>
      <c r="MJR35" s="79"/>
      <c r="MJS35" s="79"/>
      <c r="MJT35" s="79"/>
      <c r="MJU35" s="79"/>
      <c r="MJV35" s="79"/>
      <c r="MJW35" s="79"/>
      <c r="MJX35" s="79"/>
      <c r="MJY35" s="79"/>
      <c r="MJZ35" s="79"/>
      <c r="MKA35" s="79"/>
      <c r="MKB35" s="79"/>
      <c r="MKC35" s="79"/>
      <c r="MKD35" s="79"/>
      <c r="MKE35" s="79"/>
      <c r="MKF35" s="79"/>
      <c r="MKG35" s="79"/>
      <c r="MKH35" s="79"/>
      <c r="MKI35" s="79"/>
      <c r="MKJ35" s="79"/>
      <c r="MKK35" s="79"/>
      <c r="MKL35" s="79"/>
      <c r="MKM35" s="79"/>
      <c r="MKN35" s="79"/>
      <c r="MKO35" s="79"/>
      <c r="MKP35" s="79"/>
      <c r="MKQ35" s="79"/>
      <c r="MKR35" s="79"/>
      <c r="MKS35" s="79"/>
      <c r="MKT35" s="79"/>
      <c r="MKU35" s="79"/>
      <c r="MKV35" s="79"/>
      <c r="MKW35" s="79"/>
      <c r="MKX35" s="79"/>
      <c r="MKY35" s="79"/>
      <c r="MKZ35" s="79"/>
      <c r="MLA35" s="79"/>
      <c r="MLB35" s="79"/>
      <c r="MLC35" s="79"/>
      <c r="MLD35" s="79"/>
      <c r="MLE35" s="79"/>
      <c r="MLF35" s="79"/>
      <c r="MLG35" s="79"/>
      <c r="MLH35" s="79"/>
      <c r="MLI35" s="79"/>
      <c r="MLJ35" s="79"/>
      <c r="MLK35" s="79"/>
      <c r="MLL35" s="79"/>
      <c r="MLM35" s="79"/>
      <c r="MLN35" s="79"/>
      <c r="MLO35" s="79"/>
      <c r="MLP35" s="79"/>
      <c r="MLQ35" s="79"/>
      <c r="MLR35" s="79"/>
      <c r="MLS35" s="79"/>
      <c r="MLT35" s="79"/>
      <c r="MLU35" s="79"/>
      <c r="MLV35" s="79"/>
      <c r="MLW35" s="79"/>
      <c r="MLX35" s="79"/>
      <c r="MLY35" s="79"/>
      <c r="MLZ35" s="79"/>
      <c r="MMA35" s="79"/>
      <c r="MMB35" s="79"/>
      <c r="MMC35" s="79"/>
      <c r="MMD35" s="79"/>
      <c r="MME35" s="79"/>
      <c r="MMF35" s="79"/>
      <c r="MMG35" s="79"/>
      <c r="MMH35" s="79"/>
      <c r="MMI35" s="79"/>
      <c r="MMJ35" s="79"/>
      <c r="MMK35" s="79"/>
      <c r="MML35" s="79"/>
      <c r="MMM35" s="79"/>
      <c r="MMN35" s="79"/>
      <c r="MMO35" s="79"/>
      <c r="MMP35" s="79"/>
      <c r="MMQ35" s="79"/>
      <c r="MMR35" s="79"/>
      <c r="MMS35" s="79"/>
      <c r="MMT35" s="79"/>
      <c r="MMU35" s="79"/>
      <c r="MMV35" s="79"/>
      <c r="MMW35" s="79"/>
      <c r="MMX35" s="79"/>
      <c r="MMY35" s="79"/>
      <c r="MMZ35" s="79"/>
      <c r="MNA35" s="79"/>
      <c r="MNB35" s="79"/>
      <c r="MNC35" s="79"/>
      <c r="MND35" s="79"/>
      <c r="MNE35" s="79"/>
      <c r="MNF35" s="79"/>
      <c r="MNG35" s="79"/>
      <c r="MNH35" s="79"/>
      <c r="MNI35" s="79"/>
      <c r="MNJ35" s="79"/>
      <c r="MNK35" s="79"/>
      <c r="MNL35" s="79"/>
      <c r="MNM35" s="79"/>
      <c r="MNN35" s="79"/>
      <c r="MNO35" s="79"/>
      <c r="MNP35" s="79"/>
      <c r="MNQ35" s="79"/>
      <c r="MNR35" s="79"/>
      <c r="MNS35" s="79"/>
      <c r="MNT35" s="79"/>
      <c r="MNU35" s="79"/>
      <c r="MNV35" s="79"/>
      <c r="MNW35" s="79"/>
      <c r="MNX35" s="79"/>
      <c r="MNY35" s="79"/>
      <c r="MNZ35" s="79"/>
      <c r="MOA35" s="79"/>
      <c r="MOB35" s="79"/>
      <c r="MOC35" s="79"/>
      <c r="MOD35" s="79"/>
      <c r="MOE35" s="79"/>
      <c r="MOF35" s="79"/>
      <c r="MOG35" s="79"/>
      <c r="MOH35" s="79"/>
      <c r="MOI35" s="79"/>
      <c r="MOJ35" s="79"/>
      <c r="MOK35" s="79"/>
      <c r="MOL35" s="79"/>
      <c r="MOM35" s="79"/>
      <c r="MON35" s="79"/>
      <c r="MOO35" s="79"/>
      <c r="MOP35" s="79"/>
      <c r="MOQ35" s="79"/>
      <c r="MOR35" s="79"/>
      <c r="MOS35" s="79"/>
      <c r="MOT35" s="79"/>
      <c r="MOU35" s="79"/>
      <c r="MOV35" s="79"/>
      <c r="MOW35" s="79"/>
      <c r="MOX35" s="79"/>
      <c r="MOY35" s="79"/>
      <c r="MOZ35" s="79"/>
      <c r="MPA35" s="79"/>
      <c r="MPB35" s="79"/>
      <c r="MPC35" s="79"/>
      <c r="MPD35" s="79"/>
      <c r="MPE35" s="79"/>
      <c r="MPF35" s="79"/>
      <c r="MPG35" s="79"/>
      <c r="MPH35" s="79"/>
      <c r="MPI35" s="79"/>
      <c r="MPJ35" s="79"/>
      <c r="MPK35" s="79"/>
      <c r="MPL35" s="79"/>
      <c r="MPM35" s="79"/>
      <c r="MPN35" s="79"/>
      <c r="MPO35" s="79"/>
      <c r="MPP35" s="79"/>
      <c r="MPQ35" s="79"/>
      <c r="MPR35" s="79"/>
      <c r="MPS35" s="79"/>
      <c r="MPT35" s="79"/>
      <c r="MPU35" s="79"/>
      <c r="MPV35" s="79"/>
      <c r="MPW35" s="79"/>
      <c r="MPX35" s="79"/>
      <c r="MPY35" s="79"/>
      <c r="MPZ35" s="79"/>
      <c r="MQA35" s="79"/>
      <c r="MQB35" s="79"/>
      <c r="MQC35" s="79"/>
      <c r="MQD35" s="79"/>
      <c r="MQE35" s="79"/>
      <c r="MQF35" s="79"/>
      <c r="MQG35" s="79"/>
      <c r="MQH35" s="79"/>
      <c r="MQI35" s="79"/>
      <c r="MQJ35" s="79"/>
      <c r="MQK35" s="79"/>
      <c r="MQL35" s="79"/>
      <c r="MQM35" s="79"/>
      <c r="MQN35" s="79"/>
      <c r="MQO35" s="79"/>
      <c r="MQP35" s="79"/>
      <c r="MQQ35" s="79"/>
      <c r="MQR35" s="79"/>
      <c r="MQS35" s="79"/>
      <c r="MQT35" s="79"/>
      <c r="MQU35" s="79"/>
      <c r="MQV35" s="79"/>
      <c r="MQW35" s="79"/>
      <c r="MQX35" s="79"/>
      <c r="MQY35" s="79"/>
      <c r="MQZ35" s="79"/>
      <c r="MRA35" s="79"/>
      <c r="MRB35" s="79"/>
      <c r="MRC35" s="79"/>
      <c r="MRD35" s="79"/>
      <c r="MRE35" s="79"/>
      <c r="MRF35" s="79"/>
      <c r="MRG35" s="79"/>
      <c r="MRH35" s="79"/>
      <c r="MRI35" s="79"/>
      <c r="MRJ35" s="79"/>
      <c r="MRK35" s="79"/>
      <c r="MRL35" s="79"/>
      <c r="MRM35" s="79"/>
      <c r="MRN35" s="79"/>
      <c r="MRO35" s="79"/>
      <c r="MRP35" s="79"/>
      <c r="MRQ35" s="79"/>
      <c r="MRR35" s="79"/>
      <c r="MRS35" s="79"/>
      <c r="MRT35" s="79"/>
      <c r="MRU35" s="79"/>
      <c r="MRV35" s="79"/>
      <c r="MRW35" s="79"/>
      <c r="MRX35" s="79"/>
      <c r="MRY35" s="79"/>
      <c r="MRZ35" s="79"/>
      <c r="MSA35" s="79"/>
      <c r="MSB35" s="79"/>
      <c r="MSC35" s="79"/>
      <c r="MSD35" s="79"/>
      <c r="MSE35" s="79"/>
      <c r="MSF35" s="79"/>
      <c r="MSG35" s="79"/>
      <c r="MSH35" s="79"/>
      <c r="MSI35" s="79"/>
      <c r="MSJ35" s="79"/>
      <c r="MSK35" s="79"/>
      <c r="MSL35" s="79"/>
      <c r="MSM35" s="79"/>
      <c r="MSN35" s="79"/>
      <c r="MSO35" s="79"/>
      <c r="MSP35" s="79"/>
      <c r="MSQ35" s="79"/>
      <c r="MSR35" s="79"/>
      <c r="MSS35" s="79"/>
      <c r="MST35" s="79"/>
      <c r="MSU35" s="79"/>
      <c r="MSV35" s="79"/>
      <c r="MSW35" s="79"/>
      <c r="MSX35" s="79"/>
      <c r="MSY35" s="79"/>
      <c r="MSZ35" s="79"/>
      <c r="MTA35" s="79"/>
      <c r="MTB35" s="79"/>
      <c r="MTC35" s="79"/>
      <c r="MTD35" s="79"/>
      <c r="MTE35" s="79"/>
      <c r="MTF35" s="79"/>
      <c r="MTG35" s="79"/>
      <c r="MTH35" s="79"/>
      <c r="MTI35" s="79"/>
      <c r="MTJ35" s="79"/>
      <c r="MTK35" s="79"/>
      <c r="MTL35" s="79"/>
      <c r="MTM35" s="79"/>
      <c r="MTN35" s="79"/>
      <c r="MTO35" s="79"/>
      <c r="MTP35" s="79"/>
      <c r="MTQ35" s="79"/>
      <c r="MTR35" s="79"/>
      <c r="MTS35" s="79"/>
      <c r="MTT35" s="79"/>
      <c r="MTU35" s="79"/>
      <c r="MTV35" s="79"/>
      <c r="MTW35" s="79"/>
      <c r="MTX35" s="79"/>
      <c r="MTY35" s="79"/>
      <c r="MTZ35" s="79"/>
      <c r="MUA35" s="79"/>
      <c r="MUB35" s="79"/>
      <c r="MUC35" s="79"/>
      <c r="MUD35" s="79"/>
      <c r="MUE35" s="79"/>
      <c r="MUF35" s="79"/>
      <c r="MUG35" s="79"/>
      <c r="MUH35" s="79"/>
      <c r="MUI35" s="79"/>
      <c r="MUJ35" s="79"/>
      <c r="MUK35" s="79"/>
      <c r="MUL35" s="79"/>
      <c r="MUM35" s="79"/>
      <c r="MUN35" s="79"/>
      <c r="MUO35" s="79"/>
      <c r="MUP35" s="79"/>
      <c r="MUQ35" s="79"/>
      <c r="MUR35" s="79"/>
      <c r="MUS35" s="79"/>
      <c r="MUT35" s="79"/>
      <c r="MUU35" s="79"/>
      <c r="MUV35" s="79"/>
      <c r="MUW35" s="79"/>
      <c r="MUX35" s="79"/>
      <c r="MUY35" s="79"/>
      <c r="MUZ35" s="79"/>
      <c r="MVA35" s="79"/>
      <c r="MVB35" s="79"/>
      <c r="MVC35" s="79"/>
      <c r="MVD35" s="79"/>
      <c r="MVE35" s="79"/>
      <c r="MVF35" s="79"/>
      <c r="MVG35" s="79"/>
      <c r="MVH35" s="79"/>
      <c r="MVI35" s="79"/>
      <c r="MVJ35" s="79"/>
      <c r="MVK35" s="79"/>
      <c r="MVL35" s="79"/>
      <c r="MVM35" s="79"/>
      <c r="MVN35" s="79"/>
      <c r="MVO35" s="79"/>
      <c r="MVP35" s="79"/>
      <c r="MVQ35" s="79"/>
      <c r="MVR35" s="79"/>
      <c r="MVS35" s="79"/>
      <c r="MVT35" s="79"/>
      <c r="MVU35" s="79"/>
      <c r="MVV35" s="79"/>
      <c r="MVW35" s="79"/>
      <c r="MVX35" s="79"/>
      <c r="MVY35" s="79"/>
      <c r="MVZ35" s="79"/>
      <c r="MWA35" s="79"/>
      <c r="MWB35" s="79"/>
      <c r="MWC35" s="79"/>
      <c r="MWD35" s="79"/>
      <c r="MWE35" s="79"/>
      <c r="MWF35" s="79"/>
      <c r="MWG35" s="79"/>
      <c r="MWH35" s="79"/>
      <c r="MWI35" s="79"/>
      <c r="MWJ35" s="79"/>
      <c r="MWK35" s="79"/>
      <c r="MWL35" s="79"/>
      <c r="MWM35" s="79"/>
      <c r="MWN35" s="79"/>
      <c r="MWO35" s="79"/>
      <c r="MWP35" s="79"/>
      <c r="MWQ35" s="79"/>
      <c r="MWR35" s="79"/>
      <c r="MWS35" s="79"/>
      <c r="MWT35" s="79"/>
      <c r="MWU35" s="79"/>
      <c r="MWV35" s="79"/>
      <c r="MWW35" s="79"/>
      <c r="MWX35" s="79"/>
      <c r="MWY35" s="79"/>
      <c r="MWZ35" s="79"/>
      <c r="MXA35" s="79"/>
      <c r="MXB35" s="79"/>
      <c r="MXC35" s="79"/>
      <c r="MXD35" s="79"/>
      <c r="MXE35" s="79"/>
      <c r="MXF35" s="79"/>
      <c r="MXG35" s="79"/>
      <c r="MXH35" s="79"/>
      <c r="MXI35" s="79"/>
      <c r="MXJ35" s="79"/>
      <c r="MXK35" s="79"/>
      <c r="MXL35" s="79"/>
      <c r="MXM35" s="79"/>
      <c r="MXN35" s="79"/>
      <c r="MXO35" s="79"/>
      <c r="MXP35" s="79"/>
      <c r="MXQ35" s="79"/>
      <c r="MXR35" s="79"/>
      <c r="MXS35" s="79"/>
      <c r="MXT35" s="79"/>
      <c r="MXU35" s="79"/>
      <c r="MXV35" s="79"/>
      <c r="MXW35" s="79"/>
      <c r="MXX35" s="79"/>
      <c r="MXY35" s="79"/>
      <c r="MXZ35" s="79"/>
      <c r="MYA35" s="79"/>
      <c r="MYB35" s="79"/>
      <c r="MYC35" s="79"/>
      <c r="MYD35" s="79"/>
      <c r="MYE35" s="79"/>
      <c r="MYF35" s="79"/>
      <c r="MYG35" s="79"/>
      <c r="MYH35" s="79"/>
      <c r="MYI35" s="79"/>
      <c r="MYJ35" s="79"/>
      <c r="MYK35" s="79"/>
      <c r="MYL35" s="79"/>
      <c r="MYM35" s="79"/>
      <c r="MYN35" s="79"/>
      <c r="MYO35" s="79"/>
      <c r="MYP35" s="79"/>
      <c r="MYQ35" s="79"/>
      <c r="MYR35" s="79"/>
      <c r="MYS35" s="79"/>
      <c r="MYT35" s="79"/>
      <c r="MYU35" s="79"/>
      <c r="MYV35" s="79"/>
      <c r="MYW35" s="79"/>
      <c r="MYX35" s="79"/>
      <c r="MYY35" s="79"/>
      <c r="MYZ35" s="79"/>
      <c r="MZA35" s="79"/>
      <c r="MZB35" s="79"/>
      <c r="MZC35" s="79"/>
      <c r="MZD35" s="79"/>
      <c r="MZE35" s="79"/>
      <c r="MZF35" s="79"/>
      <c r="MZG35" s="79"/>
      <c r="MZH35" s="79"/>
      <c r="MZI35" s="79"/>
      <c r="MZJ35" s="79"/>
      <c r="MZK35" s="79"/>
      <c r="MZL35" s="79"/>
      <c r="MZM35" s="79"/>
      <c r="MZN35" s="79"/>
      <c r="MZO35" s="79"/>
      <c r="MZP35" s="79"/>
      <c r="MZQ35" s="79"/>
      <c r="MZR35" s="79"/>
      <c r="MZS35" s="79"/>
      <c r="MZT35" s="79"/>
      <c r="MZU35" s="79"/>
      <c r="MZV35" s="79"/>
      <c r="MZW35" s="79"/>
      <c r="MZX35" s="79"/>
      <c r="MZY35" s="79"/>
      <c r="MZZ35" s="79"/>
      <c r="NAA35" s="79"/>
      <c r="NAB35" s="79"/>
      <c r="NAC35" s="79"/>
      <c r="NAD35" s="79"/>
      <c r="NAE35" s="79"/>
      <c r="NAF35" s="79"/>
      <c r="NAG35" s="79"/>
      <c r="NAH35" s="79"/>
      <c r="NAI35" s="79"/>
      <c r="NAJ35" s="79"/>
      <c r="NAK35" s="79"/>
      <c r="NAL35" s="79"/>
      <c r="NAM35" s="79"/>
      <c r="NAN35" s="79"/>
      <c r="NAO35" s="79"/>
      <c r="NAP35" s="79"/>
      <c r="NAQ35" s="79"/>
      <c r="NAR35" s="79"/>
      <c r="NAS35" s="79"/>
      <c r="NAT35" s="79"/>
      <c r="NAU35" s="79"/>
      <c r="NAV35" s="79"/>
      <c r="NAW35" s="79"/>
      <c r="NAX35" s="79"/>
      <c r="NAY35" s="79"/>
      <c r="NAZ35" s="79"/>
      <c r="NBA35" s="79"/>
      <c r="NBB35" s="79"/>
      <c r="NBC35" s="79"/>
      <c r="NBD35" s="79"/>
      <c r="NBE35" s="79"/>
      <c r="NBF35" s="79"/>
      <c r="NBG35" s="79"/>
      <c r="NBH35" s="79"/>
      <c r="NBI35" s="79"/>
      <c r="NBJ35" s="79"/>
      <c r="NBK35" s="79"/>
      <c r="NBL35" s="79"/>
      <c r="NBM35" s="79"/>
      <c r="NBN35" s="79"/>
      <c r="NBO35" s="79"/>
      <c r="NBP35" s="79"/>
      <c r="NBQ35" s="79"/>
      <c r="NBR35" s="79"/>
      <c r="NBS35" s="79"/>
      <c r="NBT35" s="79"/>
      <c r="NBU35" s="79"/>
      <c r="NBV35" s="79"/>
      <c r="NBW35" s="79"/>
      <c r="NBX35" s="79"/>
      <c r="NBY35" s="79"/>
      <c r="NBZ35" s="79"/>
      <c r="NCA35" s="79"/>
      <c r="NCB35" s="79"/>
      <c r="NCC35" s="79"/>
      <c r="NCD35" s="79"/>
      <c r="NCE35" s="79"/>
      <c r="NCF35" s="79"/>
      <c r="NCG35" s="79"/>
      <c r="NCH35" s="79"/>
      <c r="NCI35" s="79"/>
      <c r="NCJ35" s="79"/>
      <c r="NCK35" s="79"/>
      <c r="NCL35" s="79"/>
      <c r="NCM35" s="79"/>
      <c r="NCN35" s="79"/>
      <c r="NCO35" s="79"/>
      <c r="NCP35" s="79"/>
      <c r="NCQ35" s="79"/>
      <c r="NCR35" s="79"/>
      <c r="NCS35" s="79"/>
      <c r="NCT35" s="79"/>
      <c r="NCU35" s="79"/>
      <c r="NCV35" s="79"/>
      <c r="NCW35" s="79"/>
      <c r="NCX35" s="79"/>
      <c r="NCY35" s="79"/>
      <c r="NCZ35" s="79"/>
      <c r="NDA35" s="79"/>
      <c r="NDB35" s="79"/>
      <c r="NDC35" s="79"/>
      <c r="NDD35" s="79"/>
      <c r="NDE35" s="79"/>
      <c r="NDF35" s="79"/>
      <c r="NDG35" s="79"/>
      <c r="NDH35" s="79"/>
      <c r="NDI35" s="79"/>
      <c r="NDJ35" s="79"/>
      <c r="NDK35" s="79"/>
      <c r="NDL35" s="79"/>
      <c r="NDM35" s="79"/>
      <c r="NDN35" s="79"/>
      <c r="NDO35" s="79"/>
      <c r="NDP35" s="79"/>
      <c r="NDQ35" s="79"/>
      <c r="NDR35" s="79"/>
      <c r="NDS35" s="79"/>
      <c r="NDT35" s="79"/>
      <c r="NDU35" s="79"/>
      <c r="NDV35" s="79"/>
      <c r="NDW35" s="79"/>
      <c r="NDX35" s="79"/>
      <c r="NDY35" s="79"/>
      <c r="NDZ35" s="79"/>
      <c r="NEA35" s="79"/>
      <c r="NEB35" s="79"/>
      <c r="NEC35" s="79"/>
      <c r="NED35" s="79"/>
      <c r="NEE35" s="79"/>
      <c r="NEF35" s="79"/>
      <c r="NEG35" s="79"/>
      <c r="NEH35" s="79"/>
      <c r="NEI35" s="79"/>
      <c r="NEJ35" s="79"/>
      <c r="NEK35" s="79"/>
      <c r="NEL35" s="79"/>
      <c r="NEM35" s="79"/>
      <c r="NEN35" s="79"/>
      <c r="NEO35" s="79"/>
      <c r="NEP35" s="79"/>
      <c r="NEQ35" s="79"/>
      <c r="NER35" s="79"/>
      <c r="NES35" s="79"/>
      <c r="NET35" s="79"/>
      <c r="NEU35" s="79"/>
      <c r="NEV35" s="79"/>
      <c r="NEW35" s="79"/>
      <c r="NEX35" s="79"/>
      <c r="NEY35" s="79"/>
      <c r="NEZ35" s="79"/>
      <c r="NFA35" s="79"/>
      <c r="NFB35" s="79"/>
      <c r="NFC35" s="79"/>
      <c r="NFD35" s="79"/>
      <c r="NFE35" s="79"/>
      <c r="NFF35" s="79"/>
      <c r="NFG35" s="79"/>
      <c r="NFH35" s="79"/>
      <c r="NFI35" s="79"/>
      <c r="NFJ35" s="79"/>
      <c r="NFK35" s="79"/>
      <c r="NFL35" s="79"/>
      <c r="NFM35" s="79"/>
      <c r="NFN35" s="79"/>
      <c r="NFO35" s="79"/>
      <c r="NFP35" s="79"/>
      <c r="NFQ35" s="79"/>
      <c r="NFR35" s="79"/>
      <c r="NFS35" s="79"/>
      <c r="NFT35" s="79"/>
      <c r="NFU35" s="79"/>
      <c r="NFV35" s="79"/>
      <c r="NFW35" s="79"/>
      <c r="NFX35" s="79"/>
      <c r="NFY35" s="79"/>
      <c r="NFZ35" s="79"/>
      <c r="NGA35" s="79"/>
      <c r="NGB35" s="79"/>
      <c r="NGC35" s="79"/>
      <c r="NGD35" s="79"/>
      <c r="NGE35" s="79"/>
      <c r="NGF35" s="79"/>
      <c r="NGG35" s="79"/>
      <c r="NGH35" s="79"/>
      <c r="NGI35" s="79"/>
      <c r="NGJ35" s="79"/>
      <c r="NGK35" s="79"/>
      <c r="NGL35" s="79"/>
      <c r="NGM35" s="79"/>
      <c r="NGN35" s="79"/>
      <c r="NGO35" s="79"/>
      <c r="NGP35" s="79"/>
      <c r="NGQ35" s="79"/>
      <c r="NGR35" s="79"/>
      <c r="NGS35" s="79"/>
      <c r="NGT35" s="79"/>
      <c r="NGU35" s="79"/>
      <c r="NGV35" s="79"/>
      <c r="NGW35" s="79"/>
      <c r="NGX35" s="79"/>
      <c r="NGY35" s="79"/>
      <c r="NGZ35" s="79"/>
      <c r="NHA35" s="79"/>
      <c r="NHB35" s="79"/>
      <c r="NHC35" s="79"/>
      <c r="NHD35" s="79"/>
      <c r="NHE35" s="79"/>
      <c r="NHF35" s="79"/>
      <c r="NHG35" s="79"/>
      <c r="NHH35" s="79"/>
      <c r="NHI35" s="79"/>
      <c r="NHJ35" s="79"/>
      <c r="NHK35" s="79"/>
      <c r="NHL35" s="79"/>
      <c r="NHM35" s="79"/>
      <c r="NHN35" s="79"/>
      <c r="NHO35" s="79"/>
      <c r="NHP35" s="79"/>
      <c r="NHQ35" s="79"/>
      <c r="NHR35" s="79"/>
      <c r="NHS35" s="79"/>
      <c r="NHT35" s="79"/>
      <c r="NHU35" s="79"/>
      <c r="NHV35" s="79"/>
      <c r="NHW35" s="79"/>
      <c r="NHX35" s="79"/>
      <c r="NHY35" s="79"/>
      <c r="NHZ35" s="79"/>
      <c r="NIA35" s="79"/>
      <c r="NIB35" s="79"/>
      <c r="NIC35" s="79"/>
      <c r="NID35" s="79"/>
      <c r="NIE35" s="79"/>
      <c r="NIF35" s="79"/>
      <c r="NIG35" s="79"/>
      <c r="NIH35" s="79"/>
      <c r="NII35" s="79"/>
      <c r="NIJ35" s="79"/>
      <c r="NIK35" s="79"/>
      <c r="NIL35" s="79"/>
      <c r="NIM35" s="79"/>
      <c r="NIN35" s="79"/>
      <c r="NIO35" s="79"/>
      <c r="NIP35" s="79"/>
      <c r="NIQ35" s="79"/>
      <c r="NIR35" s="79"/>
      <c r="NIS35" s="79"/>
      <c r="NIT35" s="79"/>
      <c r="NIU35" s="79"/>
      <c r="NIV35" s="79"/>
      <c r="NIW35" s="79"/>
      <c r="NIX35" s="79"/>
      <c r="NIY35" s="79"/>
      <c r="NIZ35" s="79"/>
      <c r="NJA35" s="79"/>
      <c r="NJB35" s="79"/>
      <c r="NJC35" s="79"/>
      <c r="NJD35" s="79"/>
      <c r="NJE35" s="79"/>
      <c r="NJF35" s="79"/>
      <c r="NJG35" s="79"/>
      <c r="NJH35" s="79"/>
      <c r="NJI35" s="79"/>
      <c r="NJJ35" s="79"/>
      <c r="NJK35" s="79"/>
      <c r="NJL35" s="79"/>
      <c r="NJM35" s="79"/>
      <c r="NJN35" s="79"/>
      <c r="NJO35" s="79"/>
      <c r="NJP35" s="79"/>
      <c r="NJQ35" s="79"/>
      <c r="NJR35" s="79"/>
      <c r="NJS35" s="79"/>
      <c r="NJT35" s="79"/>
      <c r="NJU35" s="79"/>
      <c r="NJV35" s="79"/>
      <c r="NJW35" s="79"/>
      <c r="NJX35" s="79"/>
      <c r="NJY35" s="79"/>
      <c r="NJZ35" s="79"/>
      <c r="NKA35" s="79"/>
      <c r="NKB35" s="79"/>
      <c r="NKC35" s="79"/>
      <c r="NKD35" s="79"/>
      <c r="NKE35" s="79"/>
      <c r="NKF35" s="79"/>
      <c r="NKG35" s="79"/>
      <c r="NKH35" s="79"/>
      <c r="NKI35" s="79"/>
      <c r="NKJ35" s="79"/>
      <c r="NKK35" s="79"/>
      <c r="NKL35" s="79"/>
      <c r="NKM35" s="79"/>
      <c r="NKN35" s="79"/>
      <c r="NKO35" s="79"/>
      <c r="NKP35" s="79"/>
      <c r="NKQ35" s="79"/>
      <c r="NKR35" s="79"/>
      <c r="NKS35" s="79"/>
      <c r="NKT35" s="79"/>
      <c r="NKU35" s="79"/>
      <c r="NKV35" s="79"/>
      <c r="NKW35" s="79"/>
      <c r="NKX35" s="79"/>
      <c r="NKY35" s="79"/>
      <c r="NKZ35" s="79"/>
      <c r="NLA35" s="79"/>
      <c r="NLB35" s="79"/>
      <c r="NLC35" s="79"/>
      <c r="NLD35" s="79"/>
      <c r="NLE35" s="79"/>
      <c r="NLF35" s="79"/>
      <c r="NLG35" s="79"/>
      <c r="NLH35" s="79"/>
      <c r="NLI35" s="79"/>
      <c r="NLJ35" s="79"/>
      <c r="NLK35" s="79"/>
      <c r="NLL35" s="79"/>
      <c r="NLM35" s="79"/>
      <c r="NLN35" s="79"/>
      <c r="NLO35" s="79"/>
      <c r="NLP35" s="79"/>
      <c r="NLQ35" s="79"/>
      <c r="NLR35" s="79"/>
      <c r="NLS35" s="79"/>
      <c r="NLT35" s="79"/>
      <c r="NLU35" s="79"/>
      <c r="NLV35" s="79"/>
      <c r="NLW35" s="79"/>
      <c r="NLX35" s="79"/>
      <c r="NLY35" s="79"/>
      <c r="NLZ35" s="79"/>
      <c r="NMA35" s="79"/>
      <c r="NMB35" s="79"/>
      <c r="NMC35" s="79"/>
      <c r="NMD35" s="79"/>
      <c r="NME35" s="79"/>
      <c r="NMF35" s="79"/>
      <c r="NMG35" s="79"/>
      <c r="NMH35" s="79"/>
      <c r="NMI35" s="79"/>
      <c r="NMJ35" s="79"/>
      <c r="NMK35" s="79"/>
      <c r="NML35" s="79"/>
      <c r="NMM35" s="79"/>
      <c r="NMN35" s="79"/>
      <c r="NMO35" s="79"/>
      <c r="NMP35" s="79"/>
      <c r="NMQ35" s="79"/>
      <c r="NMR35" s="79"/>
      <c r="NMS35" s="79"/>
      <c r="NMT35" s="79"/>
      <c r="NMU35" s="79"/>
      <c r="NMV35" s="79"/>
      <c r="NMW35" s="79"/>
      <c r="NMX35" s="79"/>
      <c r="NMY35" s="79"/>
      <c r="NMZ35" s="79"/>
      <c r="NNA35" s="79"/>
      <c r="NNB35" s="79"/>
      <c r="NNC35" s="79"/>
      <c r="NND35" s="79"/>
      <c r="NNE35" s="79"/>
      <c r="NNF35" s="79"/>
      <c r="NNG35" s="79"/>
      <c r="NNH35" s="79"/>
      <c r="NNI35" s="79"/>
      <c r="NNJ35" s="79"/>
      <c r="NNK35" s="79"/>
      <c r="NNL35" s="79"/>
      <c r="NNM35" s="79"/>
      <c r="NNN35" s="79"/>
      <c r="NNO35" s="79"/>
      <c r="NNP35" s="79"/>
      <c r="NNQ35" s="79"/>
      <c r="NNR35" s="79"/>
      <c r="NNS35" s="79"/>
      <c r="NNT35" s="79"/>
      <c r="NNU35" s="79"/>
      <c r="NNV35" s="79"/>
      <c r="NNW35" s="79"/>
      <c r="NNX35" s="79"/>
      <c r="NNY35" s="79"/>
      <c r="NNZ35" s="79"/>
      <c r="NOA35" s="79"/>
      <c r="NOB35" s="79"/>
      <c r="NOC35" s="79"/>
      <c r="NOD35" s="79"/>
      <c r="NOE35" s="79"/>
      <c r="NOF35" s="79"/>
      <c r="NOG35" s="79"/>
      <c r="NOH35" s="79"/>
      <c r="NOI35" s="79"/>
      <c r="NOJ35" s="79"/>
      <c r="NOK35" s="79"/>
      <c r="NOL35" s="79"/>
      <c r="NOM35" s="79"/>
      <c r="NON35" s="79"/>
      <c r="NOO35" s="79"/>
      <c r="NOP35" s="79"/>
      <c r="NOQ35" s="79"/>
      <c r="NOR35" s="79"/>
      <c r="NOS35" s="79"/>
      <c r="NOT35" s="79"/>
      <c r="NOU35" s="79"/>
      <c r="NOV35" s="79"/>
      <c r="NOW35" s="79"/>
      <c r="NOX35" s="79"/>
      <c r="NOY35" s="79"/>
      <c r="NOZ35" s="79"/>
      <c r="NPA35" s="79"/>
      <c r="NPB35" s="79"/>
      <c r="NPC35" s="79"/>
      <c r="NPD35" s="79"/>
      <c r="NPE35" s="79"/>
      <c r="NPF35" s="79"/>
      <c r="NPG35" s="79"/>
      <c r="NPH35" s="79"/>
      <c r="NPI35" s="79"/>
      <c r="NPJ35" s="79"/>
      <c r="NPK35" s="79"/>
      <c r="NPL35" s="79"/>
      <c r="NPM35" s="79"/>
      <c r="NPN35" s="79"/>
      <c r="NPO35" s="79"/>
      <c r="NPP35" s="79"/>
      <c r="NPQ35" s="79"/>
      <c r="NPR35" s="79"/>
      <c r="NPS35" s="79"/>
      <c r="NPT35" s="79"/>
      <c r="NPU35" s="79"/>
      <c r="NPV35" s="79"/>
      <c r="NPW35" s="79"/>
      <c r="NPX35" s="79"/>
      <c r="NPY35" s="79"/>
      <c r="NPZ35" s="79"/>
      <c r="NQA35" s="79"/>
      <c r="NQB35" s="79"/>
      <c r="NQC35" s="79"/>
      <c r="NQD35" s="79"/>
      <c r="NQE35" s="79"/>
      <c r="NQF35" s="79"/>
      <c r="NQG35" s="79"/>
      <c r="NQH35" s="79"/>
      <c r="NQI35" s="79"/>
      <c r="NQJ35" s="79"/>
      <c r="NQK35" s="79"/>
      <c r="NQL35" s="79"/>
      <c r="NQM35" s="79"/>
      <c r="NQN35" s="79"/>
      <c r="NQO35" s="79"/>
      <c r="NQP35" s="79"/>
      <c r="NQQ35" s="79"/>
      <c r="NQR35" s="79"/>
      <c r="NQS35" s="79"/>
      <c r="NQT35" s="79"/>
      <c r="NQU35" s="79"/>
      <c r="NQV35" s="79"/>
      <c r="NQW35" s="79"/>
      <c r="NQX35" s="79"/>
      <c r="NQY35" s="79"/>
      <c r="NQZ35" s="79"/>
      <c r="NRA35" s="79"/>
      <c r="NRB35" s="79"/>
      <c r="NRC35" s="79"/>
      <c r="NRD35" s="79"/>
      <c r="NRE35" s="79"/>
      <c r="NRF35" s="79"/>
      <c r="NRG35" s="79"/>
      <c r="NRH35" s="79"/>
      <c r="NRI35" s="79"/>
      <c r="NRJ35" s="79"/>
      <c r="NRK35" s="79"/>
      <c r="NRL35" s="79"/>
      <c r="NRM35" s="79"/>
      <c r="NRN35" s="79"/>
      <c r="NRO35" s="79"/>
      <c r="NRP35" s="79"/>
      <c r="NRQ35" s="79"/>
      <c r="NRR35" s="79"/>
      <c r="NRS35" s="79"/>
      <c r="NRT35" s="79"/>
      <c r="NRU35" s="79"/>
      <c r="NRV35" s="79"/>
      <c r="NRW35" s="79"/>
      <c r="NRX35" s="79"/>
      <c r="NRY35" s="79"/>
      <c r="NRZ35" s="79"/>
      <c r="NSA35" s="79"/>
      <c r="NSB35" s="79"/>
      <c r="NSC35" s="79"/>
      <c r="NSD35" s="79"/>
      <c r="NSE35" s="79"/>
      <c r="NSF35" s="79"/>
      <c r="NSG35" s="79"/>
      <c r="NSH35" s="79"/>
      <c r="NSI35" s="79"/>
      <c r="NSJ35" s="79"/>
      <c r="NSK35" s="79"/>
      <c r="NSL35" s="79"/>
      <c r="NSM35" s="79"/>
      <c r="NSN35" s="79"/>
      <c r="NSO35" s="79"/>
      <c r="NSP35" s="79"/>
      <c r="NSQ35" s="79"/>
      <c r="NSR35" s="79"/>
      <c r="NSS35" s="79"/>
      <c r="NST35" s="79"/>
      <c r="NSU35" s="79"/>
      <c r="NSV35" s="79"/>
      <c r="NSW35" s="79"/>
      <c r="NSX35" s="79"/>
      <c r="NSY35" s="79"/>
      <c r="NSZ35" s="79"/>
      <c r="NTA35" s="79"/>
      <c r="NTB35" s="79"/>
      <c r="NTC35" s="79"/>
      <c r="NTD35" s="79"/>
      <c r="NTE35" s="79"/>
      <c r="NTF35" s="79"/>
      <c r="NTG35" s="79"/>
      <c r="NTH35" s="79"/>
      <c r="NTI35" s="79"/>
      <c r="NTJ35" s="79"/>
      <c r="NTK35" s="79"/>
      <c r="NTL35" s="79"/>
      <c r="NTM35" s="79"/>
      <c r="NTN35" s="79"/>
      <c r="NTO35" s="79"/>
      <c r="NTP35" s="79"/>
      <c r="NTQ35" s="79"/>
      <c r="NTR35" s="79"/>
      <c r="NTS35" s="79"/>
      <c r="NTT35" s="79"/>
      <c r="NTU35" s="79"/>
      <c r="NTV35" s="79"/>
      <c r="NTW35" s="79"/>
      <c r="NTX35" s="79"/>
      <c r="NTY35" s="79"/>
      <c r="NTZ35" s="79"/>
      <c r="NUA35" s="79"/>
      <c r="NUB35" s="79"/>
      <c r="NUC35" s="79"/>
      <c r="NUD35" s="79"/>
      <c r="NUE35" s="79"/>
      <c r="NUF35" s="79"/>
      <c r="NUG35" s="79"/>
      <c r="NUH35" s="79"/>
      <c r="NUI35" s="79"/>
      <c r="NUJ35" s="79"/>
      <c r="NUK35" s="79"/>
      <c r="NUL35" s="79"/>
      <c r="NUM35" s="79"/>
      <c r="NUN35" s="79"/>
      <c r="NUO35" s="79"/>
      <c r="NUP35" s="79"/>
      <c r="NUQ35" s="79"/>
      <c r="NUR35" s="79"/>
      <c r="NUS35" s="79"/>
      <c r="NUT35" s="79"/>
      <c r="NUU35" s="79"/>
      <c r="NUV35" s="79"/>
      <c r="NUW35" s="79"/>
      <c r="NUX35" s="79"/>
      <c r="NUY35" s="79"/>
      <c r="NUZ35" s="79"/>
      <c r="NVA35" s="79"/>
      <c r="NVB35" s="79"/>
      <c r="NVC35" s="79"/>
      <c r="NVD35" s="79"/>
      <c r="NVE35" s="79"/>
      <c r="NVF35" s="79"/>
      <c r="NVG35" s="79"/>
      <c r="NVH35" s="79"/>
      <c r="NVI35" s="79"/>
      <c r="NVJ35" s="79"/>
      <c r="NVK35" s="79"/>
      <c r="NVL35" s="79"/>
      <c r="NVM35" s="79"/>
      <c r="NVN35" s="79"/>
      <c r="NVO35" s="79"/>
      <c r="NVP35" s="79"/>
      <c r="NVQ35" s="79"/>
      <c r="NVR35" s="79"/>
      <c r="NVS35" s="79"/>
      <c r="NVT35" s="79"/>
      <c r="NVU35" s="79"/>
      <c r="NVV35" s="79"/>
      <c r="NVW35" s="79"/>
      <c r="NVX35" s="79"/>
      <c r="NVY35" s="79"/>
      <c r="NVZ35" s="79"/>
      <c r="NWA35" s="79"/>
      <c r="NWB35" s="79"/>
      <c r="NWC35" s="79"/>
      <c r="NWD35" s="79"/>
      <c r="NWE35" s="79"/>
      <c r="NWF35" s="79"/>
      <c r="NWG35" s="79"/>
      <c r="NWH35" s="79"/>
      <c r="NWI35" s="79"/>
      <c r="NWJ35" s="79"/>
      <c r="NWK35" s="79"/>
      <c r="NWL35" s="79"/>
      <c r="NWM35" s="79"/>
      <c r="NWN35" s="79"/>
      <c r="NWO35" s="79"/>
      <c r="NWP35" s="79"/>
      <c r="NWQ35" s="79"/>
      <c r="NWR35" s="79"/>
      <c r="NWS35" s="79"/>
      <c r="NWT35" s="79"/>
      <c r="NWU35" s="79"/>
      <c r="NWV35" s="79"/>
      <c r="NWW35" s="79"/>
      <c r="NWX35" s="79"/>
      <c r="NWY35" s="79"/>
      <c r="NWZ35" s="79"/>
      <c r="NXA35" s="79"/>
      <c r="NXB35" s="79"/>
      <c r="NXC35" s="79"/>
      <c r="NXD35" s="79"/>
      <c r="NXE35" s="79"/>
      <c r="NXF35" s="79"/>
      <c r="NXG35" s="79"/>
      <c r="NXH35" s="79"/>
      <c r="NXI35" s="79"/>
      <c r="NXJ35" s="79"/>
      <c r="NXK35" s="79"/>
      <c r="NXL35" s="79"/>
      <c r="NXM35" s="79"/>
      <c r="NXN35" s="79"/>
      <c r="NXO35" s="79"/>
      <c r="NXP35" s="79"/>
      <c r="NXQ35" s="79"/>
      <c r="NXR35" s="79"/>
      <c r="NXS35" s="79"/>
      <c r="NXT35" s="79"/>
      <c r="NXU35" s="79"/>
      <c r="NXV35" s="79"/>
      <c r="NXW35" s="79"/>
      <c r="NXX35" s="79"/>
      <c r="NXY35" s="79"/>
      <c r="NXZ35" s="79"/>
      <c r="NYA35" s="79"/>
      <c r="NYB35" s="79"/>
      <c r="NYC35" s="79"/>
      <c r="NYD35" s="79"/>
      <c r="NYE35" s="79"/>
      <c r="NYF35" s="79"/>
      <c r="NYG35" s="79"/>
      <c r="NYH35" s="79"/>
      <c r="NYI35" s="79"/>
      <c r="NYJ35" s="79"/>
      <c r="NYK35" s="79"/>
      <c r="NYL35" s="79"/>
      <c r="NYM35" s="79"/>
      <c r="NYN35" s="79"/>
      <c r="NYO35" s="79"/>
      <c r="NYP35" s="79"/>
      <c r="NYQ35" s="79"/>
      <c r="NYR35" s="79"/>
      <c r="NYS35" s="79"/>
      <c r="NYT35" s="79"/>
      <c r="NYU35" s="79"/>
      <c r="NYV35" s="79"/>
      <c r="NYW35" s="79"/>
      <c r="NYX35" s="79"/>
      <c r="NYY35" s="79"/>
      <c r="NYZ35" s="79"/>
      <c r="NZA35" s="79"/>
      <c r="NZB35" s="79"/>
      <c r="NZC35" s="79"/>
      <c r="NZD35" s="79"/>
      <c r="NZE35" s="79"/>
      <c r="NZF35" s="79"/>
      <c r="NZG35" s="79"/>
      <c r="NZH35" s="79"/>
      <c r="NZI35" s="79"/>
      <c r="NZJ35" s="79"/>
      <c r="NZK35" s="79"/>
      <c r="NZL35" s="79"/>
      <c r="NZM35" s="79"/>
      <c r="NZN35" s="79"/>
      <c r="NZO35" s="79"/>
      <c r="NZP35" s="79"/>
      <c r="NZQ35" s="79"/>
      <c r="NZR35" s="79"/>
      <c r="NZS35" s="79"/>
      <c r="NZT35" s="79"/>
      <c r="NZU35" s="79"/>
      <c r="NZV35" s="79"/>
      <c r="NZW35" s="79"/>
      <c r="NZX35" s="79"/>
      <c r="NZY35" s="79"/>
      <c r="NZZ35" s="79"/>
      <c r="OAA35" s="79"/>
      <c r="OAB35" s="79"/>
      <c r="OAC35" s="79"/>
      <c r="OAD35" s="79"/>
      <c r="OAE35" s="79"/>
      <c r="OAF35" s="79"/>
      <c r="OAG35" s="79"/>
      <c r="OAH35" s="79"/>
      <c r="OAI35" s="79"/>
      <c r="OAJ35" s="79"/>
      <c r="OAK35" s="79"/>
      <c r="OAL35" s="79"/>
      <c r="OAM35" s="79"/>
      <c r="OAN35" s="79"/>
      <c r="OAO35" s="79"/>
      <c r="OAP35" s="79"/>
      <c r="OAQ35" s="79"/>
      <c r="OAR35" s="79"/>
      <c r="OAS35" s="79"/>
      <c r="OAT35" s="79"/>
      <c r="OAU35" s="79"/>
      <c r="OAV35" s="79"/>
      <c r="OAW35" s="79"/>
      <c r="OAX35" s="79"/>
      <c r="OAY35" s="79"/>
      <c r="OAZ35" s="79"/>
      <c r="OBA35" s="79"/>
      <c r="OBB35" s="79"/>
      <c r="OBC35" s="79"/>
      <c r="OBD35" s="79"/>
      <c r="OBE35" s="79"/>
      <c r="OBF35" s="79"/>
      <c r="OBG35" s="79"/>
      <c r="OBH35" s="79"/>
      <c r="OBI35" s="79"/>
      <c r="OBJ35" s="79"/>
      <c r="OBK35" s="79"/>
      <c r="OBL35" s="79"/>
      <c r="OBM35" s="79"/>
      <c r="OBN35" s="79"/>
      <c r="OBO35" s="79"/>
      <c r="OBP35" s="79"/>
      <c r="OBQ35" s="79"/>
      <c r="OBR35" s="79"/>
      <c r="OBS35" s="79"/>
      <c r="OBT35" s="79"/>
      <c r="OBU35" s="79"/>
      <c r="OBV35" s="79"/>
      <c r="OBW35" s="79"/>
      <c r="OBX35" s="79"/>
      <c r="OBY35" s="79"/>
      <c r="OBZ35" s="79"/>
      <c r="OCA35" s="79"/>
      <c r="OCB35" s="79"/>
      <c r="OCC35" s="79"/>
      <c r="OCD35" s="79"/>
      <c r="OCE35" s="79"/>
      <c r="OCF35" s="79"/>
      <c r="OCG35" s="79"/>
      <c r="OCH35" s="79"/>
      <c r="OCI35" s="79"/>
      <c r="OCJ35" s="79"/>
      <c r="OCK35" s="79"/>
      <c r="OCL35" s="79"/>
      <c r="OCM35" s="79"/>
      <c r="OCN35" s="79"/>
      <c r="OCO35" s="79"/>
      <c r="OCP35" s="79"/>
      <c r="OCQ35" s="79"/>
      <c r="OCR35" s="79"/>
      <c r="OCS35" s="79"/>
      <c r="OCT35" s="79"/>
      <c r="OCU35" s="79"/>
      <c r="OCV35" s="79"/>
      <c r="OCW35" s="79"/>
      <c r="OCX35" s="79"/>
      <c r="OCY35" s="79"/>
      <c r="OCZ35" s="79"/>
      <c r="ODA35" s="79"/>
      <c r="ODB35" s="79"/>
      <c r="ODC35" s="79"/>
      <c r="ODD35" s="79"/>
      <c r="ODE35" s="79"/>
      <c r="ODF35" s="79"/>
      <c r="ODG35" s="79"/>
      <c r="ODH35" s="79"/>
      <c r="ODI35" s="79"/>
      <c r="ODJ35" s="79"/>
      <c r="ODK35" s="79"/>
      <c r="ODL35" s="79"/>
      <c r="ODM35" s="79"/>
      <c r="ODN35" s="79"/>
      <c r="ODO35" s="79"/>
      <c r="ODP35" s="79"/>
      <c r="ODQ35" s="79"/>
      <c r="ODR35" s="79"/>
      <c r="ODS35" s="79"/>
      <c r="ODT35" s="79"/>
      <c r="ODU35" s="79"/>
      <c r="ODV35" s="79"/>
      <c r="ODW35" s="79"/>
      <c r="ODX35" s="79"/>
      <c r="ODY35" s="79"/>
      <c r="ODZ35" s="79"/>
      <c r="OEA35" s="79"/>
      <c r="OEB35" s="79"/>
      <c r="OEC35" s="79"/>
      <c r="OED35" s="79"/>
      <c r="OEE35" s="79"/>
      <c r="OEF35" s="79"/>
      <c r="OEG35" s="79"/>
      <c r="OEH35" s="79"/>
      <c r="OEI35" s="79"/>
      <c r="OEJ35" s="79"/>
      <c r="OEK35" s="79"/>
      <c r="OEL35" s="79"/>
      <c r="OEM35" s="79"/>
      <c r="OEN35" s="79"/>
      <c r="OEO35" s="79"/>
      <c r="OEP35" s="79"/>
      <c r="OEQ35" s="79"/>
      <c r="OER35" s="79"/>
      <c r="OES35" s="79"/>
      <c r="OET35" s="79"/>
      <c r="OEU35" s="79"/>
      <c r="OEV35" s="79"/>
      <c r="OEW35" s="79"/>
      <c r="OEX35" s="79"/>
      <c r="OEY35" s="79"/>
      <c r="OEZ35" s="79"/>
      <c r="OFA35" s="79"/>
      <c r="OFB35" s="79"/>
      <c r="OFC35" s="79"/>
      <c r="OFD35" s="79"/>
      <c r="OFE35" s="79"/>
      <c r="OFF35" s="79"/>
      <c r="OFG35" s="79"/>
      <c r="OFH35" s="79"/>
      <c r="OFI35" s="79"/>
      <c r="OFJ35" s="79"/>
      <c r="OFK35" s="79"/>
      <c r="OFL35" s="79"/>
      <c r="OFM35" s="79"/>
      <c r="OFN35" s="79"/>
      <c r="OFO35" s="79"/>
      <c r="OFP35" s="79"/>
      <c r="OFQ35" s="79"/>
      <c r="OFR35" s="79"/>
      <c r="OFS35" s="79"/>
      <c r="OFT35" s="79"/>
      <c r="OFU35" s="79"/>
      <c r="OFV35" s="79"/>
      <c r="OFW35" s="79"/>
      <c r="OFX35" s="79"/>
      <c r="OFY35" s="79"/>
      <c r="OFZ35" s="79"/>
      <c r="OGA35" s="79"/>
      <c r="OGB35" s="79"/>
      <c r="OGC35" s="79"/>
      <c r="OGD35" s="79"/>
      <c r="OGE35" s="79"/>
      <c r="OGF35" s="79"/>
      <c r="OGG35" s="79"/>
      <c r="OGH35" s="79"/>
      <c r="OGI35" s="79"/>
      <c r="OGJ35" s="79"/>
      <c r="OGK35" s="79"/>
      <c r="OGL35" s="79"/>
      <c r="OGM35" s="79"/>
      <c r="OGN35" s="79"/>
      <c r="OGO35" s="79"/>
      <c r="OGP35" s="79"/>
      <c r="OGQ35" s="79"/>
      <c r="OGR35" s="79"/>
      <c r="OGS35" s="79"/>
      <c r="OGT35" s="79"/>
      <c r="OGU35" s="79"/>
      <c r="OGV35" s="79"/>
      <c r="OGW35" s="79"/>
      <c r="OGX35" s="79"/>
      <c r="OGY35" s="79"/>
      <c r="OGZ35" s="79"/>
      <c r="OHA35" s="79"/>
      <c r="OHB35" s="79"/>
      <c r="OHC35" s="79"/>
      <c r="OHD35" s="79"/>
      <c r="OHE35" s="79"/>
      <c r="OHF35" s="79"/>
      <c r="OHG35" s="79"/>
      <c r="OHH35" s="79"/>
      <c r="OHI35" s="79"/>
      <c r="OHJ35" s="79"/>
      <c r="OHK35" s="79"/>
      <c r="OHL35" s="79"/>
      <c r="OHM35" s="79"/>
      <c r="OHN35" s="79"/>
      <c r="OHO35" s="79"/>
      <c r="OHP35" s="79"/>
      <c r="OHQ35" s="79"/>
      <c r="OHR35" s="79"/>
      <c r="OHS35" s="79"/>
      <c r="OHT35" s="79"/>
      <c r="OHU35" s="79"/>
      <c r="OHV35" s="79"/>
      <c r="OHW35" s="79"/>
      <c r="OHX35" s="79"/>
      <c r="OHY35" s="79"/>
      <c r="OHZ35" s="79"/>
      <c r="OIA35" s="79"/>
      <c r="OIB35" s="79"/>
      <c r="OIC35" s="79"/>
      <c r="OID35" s="79"/>
      <c r="OIE35" s="79"/>
      <c r="OIF35" s="79"/>
      <c r="OIG35" s="79"/>
      <c r="OIH35" s="79"/>
      <c r="OII35" s="79"/>
      <c r="OIJ35" s="79"/>
      <c r="OIK35" s="79"/>
      <c r="OIL35" s="79"/>
      <c r="OIM35" s="79"/>
      <c r="OIN35" s="79"/>
      <c r="OIO35" s="79"/>
      <c r="OIP35" s="79"/>
      <c r="OIQ35" s="79"/>
      <c r="OIR35" s="79"/>
      <c r="OIS35" s="79"/>
      <c r="OIT35" s="79"/>
      <c r="OIU35" s="79"/>
      <c r="OIV35" s="79"/>
      <c r="OIW35" s="79"/>
      <c r="OIX35" s="79"/>
      <c r="OIY35" s="79"/>
      <c r="OIZ35" s="79"/>
      <c r="OJA35" s="79"/>
      <c r="OJB35" s="79"/>
      <c r="OJC35" s="79"/>
      <c r="OJD35" s="79"/>
      <c r="OJE35" s="79"/>
      <c r="OJF35" s="79"/>
      <c r="OJG35" s="79"/>
      <c r="OJH35" s="79"/>
      <c r="OJI35" s="79"/>
      <c r="OJJ35" s="79"/>
      <c r="OJK35" s="79"/>
      <c r="OJL35" s="79"/>
      <c r="OJM35" s="79"/>
      <c r="OJN35" s="79"/>
      <c r="OJO35" s="79"/>
      <c r="OJP35" s="79"/>
      <c r="OJQ35" s="79"/>
      <c r="OJR35" s="79"/>
      <c r="OJS35" s="79"/>
      <c r="OJT35" s="79"/>
      <c r="OJU35" s="79"/>
      <c r="OJV35" s="79"/>
      <c r="OJW35" s="79"/>
      <c r="OJX35" s="79"/>
      <c r="OJY35" s="79"/>
      <c r="OJZ35" s="79"/>
      <c r="OKA35" s="79"/>
      <c r="OKB35" s="79"/>
      <c r="OKC35" s="79"/>
      <c r="OKD35" s="79"/>
      <c r="OKE35" s="79"/>
      <c r="OKF35" s="79"/>
      <c r="OKG35" s="79"/>
      <c r="OKH35" s="79"/>
      <c r="OKI35" s="79"/>
      <c r="OKJ35" s="79"/>
      <c r="OKK35" s="79"/>
      <c r="OKL35" s="79"/>
      <c r="OKM35" s="79"/>
      <c r="OKN35" s="79"/>
      <c r="OKO35" s="79"/>
      <c r="OKP35" s="79"/>
      <c r="OKQ35" s="79"/>
      <c r="OKR35" s="79"/>
      <c r="OKS35" s="79"/>
      <c r="OKT35" s="79"/>
      <c r="OKU35" s="79"/>
      <c r="OKV35" s="79"/>
      <c r="OKW35" s="79"/>
      <c r="OKX35" s="79"/>
      <c r="OKY35" s="79"/>
      <c r="OKZ35" s="79"/>
      <c r="OLA35" s="79"/>
      <c r="OLB35" s="79"/>
      <c r="OLC35" s="79"/>
      <c r="OLD35" s="79"/>
      <c r="OLE35" s="79"/>
      <c r="OLF35" s="79"/>
      <c r="OLG35" s="79"/>
      <c r="OLH35" s="79"/>
      <c r="OLI35" s="79"/>
      <c r="OLJ35" s="79"/>
      <c r="OLK35" s="79"/>
      <c r="OLL35" s="79"/>
      <c r="OLM35" s="79"/>
      <c r="OLN35" s="79"/>
      <c r="OLO35" s="79"/>
      <c r="OLP35" s="79"/>
      <c r="OLQ35" s="79"/>
      <c r="OLR35" s="79"/>
      <c r="OLS35" s="79"/>
      <c r="OLT35" s="79"/>
      <c r="OLU35" s="79"/>
      <c r="OLV35" s="79"/>
      <c r="OLW35" s="79"/>
      <c r="OLX35" s="79"/>
      <c r="OLY35" s="79"/>
      <c r="OLZ35" s="79"/>
      <c r="OMA35" s="79"/>
      <c r="OMB35" s="79"/>
      <c r="OMC35" s="79"/>
      <c r="OMD35" s="79"/>
      <c r="OME35" s="79"/>
      <c r="OMF35" s="79"/>
      <c r="OMG35" s="79"/>
      <c r="OMH35" s="79"/>
      <c r="OMI35" s="79"/>
      <c r="OMJ35" s="79"/>
      <c r="OMK35" s="79"/>
      <c r="OML35" s="79"/>
      <c r="OMM35" s="79"/>
      <c r="OMN35" s="79"/>
      <c r="OMO35" s="79"/>
      <c r="OMP35" s="79"/>
      <c r="OMQ35" s="79"/>
      <c r="OMR35" s="79"/>
      <c r="OMS35" s="79"/>
      <c r="OMT35" s="79"/>
      <c r="OMU35" s="79"/>
      <c r="OMV35" s="79"/>
      <c r="OMW35" s="79"/>
      <c r="OMX35" s="79"/>
      <c r="OMY35" s="79"/>
      <c r="OMZ35" s="79"/>
      <c r="ONA35" s="79"/>
      <c r="ONB35" s="79"/>
      <c r="ONC35" s="79"/>
      <c r="OND35" s="79"/>
      <c r="ONE35" s="79"/>
      <c r="ONF35" s="79"/>
      <c r="ONG35" s="79"/>
      <c r="ONH35" s="79"/>
      <c r="ONI35" s="79"/>
      <c r="ONJ35" s="79"/>
      <c r="ONK35" s="79"/>
      <c r="ONL35" s="79"/>
      <c r="ONM35" s="79"/>
      <c r="ONN35" s="79"/>
      <c r="ONO35" s="79"/>
      <c r="ONP35" s="79"/>
      <c r="ONQ35" s="79"/>
      <c r="ONR35" s="79"/>
      <c r="ONS35" s="79"/>
      <c r="ONT35" s="79"/>
      <c r="ONU35" s="79"/>
      <c r="ONV35" s="79"/>
      <c r="ONW35" s="79"/>
      <c r="ONX35" s="79"/>
      <c r="ONY35" s="79"/>
      <c r="ONZ35" s="79"/>
      <c r="OOA35" s="79"/>
      <c r="OOB35" s="79"/>
      <c r="OOC35" s="79"/>
      <c r="OOD35" s="79"/>
      <c r="OOE35" s="79"/>
      <c r="OOF35" s="79"/>
      <c r="OOG35" s="79"/>
      <c r="OOH35" s="79"/>
      <c r="OOI35" s="79"/>
      <c r="OOJ35" s="79"/>
      <c r="OOK35" s="79"/>
      <c r="OOL35" s="79"/>
      <c r="OOM35" s="79"/>
      <c r="OON35" s="79"/>
      <c r="OOO35" s="79"/>
      <c r="OOP35" s="79"/>
      <c r="OOQ35" s="79"/>
      <c r="OOR35" s="79"/>
      <c r="OOS35" s="79"/>
      <c r="OOT35" s="79"/>
      <c r="OOU35" s="79"/>
      <c r="OOV35" s="79"/>
      <c r="OOW35" s="79"/>
      <c r="OOX35" s="79"/>
      <c r="OOY35" s="79"/>
      <c r="OOZ35" s="79"/>
      <c r="OPA35" s="79"/>
      <c r="OPB35" s="79"/>
      <c r="OPC35" s="79"/>
      <c r="OPD35" s="79"/>
      <c r="OPE35" s="79"/>
      <c r="OPF35" s="79"/>
      <c r="OPG35" s="79"/>
      <c r="OPH35" s="79"/>
      <c r="OPI35" s="79"/>
      <c r="OPJ35" s="79"/>
      <c r="OPK35" s="79"/>
      <c r="OPL35" s="79"/>
      <c r="OPM35" s="79"/>
      <c r="OPN35" s="79"/>
      <c r="OPO35" s="79"/>
      <c r="OPP35" s="79"/>
      <c r="OPQ35" s="79"/>
      <c r="OPR35" s="79"/>
      <c r="OPS35" s="79"/>
      <c r="OPT35" s="79"/>
      <c r="OPU35" s="79"/>
      <c r="OPV35" s="79"/>
      <c r="OPW35" s="79"/>
      <c r="OPX35" s="79"/>
      <c r="OPY35" s="79"/>
      <c r="OPZ35" s="79"/>
      <c r="OQA35" s="79"/>
      <c r="OQB35" s="79"/>
      <c r="OQC35" s="79"/>
      <c r="OQD35" s="79"/>
      <c r="OQE35" s="79"/>
      <c r="OQF35" s="79"/>
      <c r="OQG35" s="79"/>
      <c r="OQH35" s="79"/>
      <c r="OQI35" s="79"/>
      <c r="OQJ35" s="79"/>
      <c r="OQK35" s="79"/>
      <c r="OQL35" s="79"/>
      <c r="OQM35" s="79"/>
      <c r="OQN35" s="79"/>
      <c r="OQO35" s="79"/>
      <c r="OQP35" s="79"/>
      <c r="OQQ35" s="79"/>
      <c r="OQR35" s="79"/>
      <c r="OQS35" s="79"/>
      <c r="OQT35" s="79"/>
      <c r="OQU35" s="79"/>
      <c r="OQV35" s="79"/>
      <c r="OQW35" s="79"/>
      <c r="OQX35" s="79"/>
      <c r="OQY35" s="79"/>
      <c r="OQZ35" s="79"/>
      <c r="ORA35" s="79"/>
      <c r="ORB35" s="79"/>
      <c r="ORC35" s="79"/>
      <c r="ORD35" s="79"/>
      <c r="ORE35" s="79"/>
      <c r="ORF35" s="79"/>
      <c r="ORG35" s="79"/>
      <c r="ORH35" s="79"/>
      <c r="ORI35" s="79"/>
      <c r="ORJ35" s="79"/>
      <c r="ORK35" s="79"/>
      <c r="ORL35" s="79"/>
      <c r="ORM35" s="79"/>
      <c r="ORN35" s="79"/>
      <c r="ORO35" s="79"/>
      <c r="ORP35" s="79"/>
      <c r="ORQ35" s="79"/>
      <c r="ORR35" s="79"/>
      <c r="ORS35" s="79"/>
      <c r="ORT35" s="79"/>
      <c r="ORU35" s="79"/>
      <c r="ORV35" s="79"/>
      <c r="ORW35" s="79"/>
      <c r="ORX35" s="79"/>
      <c r="ORY35" s="79"/>
      <c r="ORZ35" s="79"/>
      <c r="OSA35" s="79"/>
      <c r="OSB35" s="79"/>
      <c r="OSC35" s="79"/>
      <c r="OSD35" s="79"/>
      <c r="OSE35" s="79"/>
      <c r="OSF35" s="79"/>
      <c r="OSG35" s="79"/>
      <c r="OSH35" s="79"/>
      <c r="OSI35" s="79"/>
      <c r="OSJ35" s="79"/>
      <c r="OSK35" s="79"/>
      <c r="OSL35" s="79"/>
      <c r="OSM35" s="79"/>
      <c r="OSN35" s="79"/>
      <c r="OSO35" s="79"/>
      <c r="OSP35" s="79"/>
      <c r="OSQ35" s="79"/>
      <c r="OSR35" s="79"/>
      <c r="OSS35" s="79"/>
      <c r="OST35" s="79"/>
      <c r="OSU35" s="79"/>
      <c r="OSV35" s="79"/>
      <c r="OSW35" s="79"/>
      <c r="OSX35" s="79"/>
      <c r="OSY35" s="79"/>
      <c r="OSZ35" s="79"/>
      <c r="OTA35" s="79"/>
      <c r="OTB35" s="79"/>
      <c r="OTC35" s="79"/>
      <c r="OTD35" s="79"/>
      <c r="OTE35" s="79"/>
      <c r="OTF35" s="79"/>
      <c r="OTG35" s="79"/>
      <c r="OTH35" s="79"/>
      <c r="OTI35" s="79"/>
      <c r="OTJ35" s="79"/>
      <c r="OTK35" s="79"/>
      <c r="OTL35" s="79"/>
      <c r="OTM35" s="79"/>
      <c r="OTN35" s="79"/>
      <c r="OTO35" s="79"/>
      <c r="OTP35" s="79"/>
      <c r="OTQ35" s="79"/>
      <c r="OTR35" s="79"/>
      <c r="OTS35" s="79"/>
      <c r="OTT35" s="79"/>
      <c r="OTU35" s="79"/>
      <c r="OTV35" s="79"/>
      <c r="OTW35" s="79"/>
      <c r="OTX35" s="79"/>
      <c r="OTY35" s="79"/>
      <c r="OTZ35" s="79"/>
      <c r="OUA35" s="79"/>
      <c r="OUB35" s="79"/>
      <c r="OUC35" s="79"/>
      <c r="OUD35" s="79"/>
      <c r="OUE35" s="79"/>
      <c r="OUF35" s="79"/>
      <c r="OUG35" s="79"/>
      <c r="OUH35" s="79"/>
      <c r="OUI35" s="79"/>
      <c r="OUJ35" s="79"/>
      <c r="OUK35" s="79"/>
      <c r="OUL35" s="79"/>
      <c r="OUM35" s="79"/>
      <c r="OUN35" s="79"/>
      <c r="OUO35" s="79"/>
      <c r="OUP35" s="79"/>
      <c r="OUQ35" s="79"/>
      <c r="OUR35" s="79"/>
      <c r="OUS35" s="79"/>
      <c r="OUT35" s="79"/>
      <c r="OUU35" s="79"/>
      <c r="OUV35" s="79"/>
      <c r="OUW35" s="79"/>
      <c r="OUX35" s="79"/>
      <c r="OUY35" s="79"/>
      <c r="OUZ35" s="79"/>
      <c r="OVA35" s="79"/>
      <c r="OVB35" s="79"/>
      <c r="OVC35" s="79"/>
      <c r="OVD35" s="79"/>
      <c r="OVE35" s="79"/>
      <c r="OVF35" s="79"/>
      <c r="OVG35" s="79"/>
      <c r="OVH35" s="79"/>
      <c r="OVI35" s="79"/>
      <c r="OVJ35" s="79"/>
      <c r="OVK35" s="79"/>
      <c r="OVL35" s="79"/>
      <c r="OVM35" s="79"/>
      <c r="OVN35" s="79"/>
      <c r="OVO35" s="79"/>
      <c r="OVP35" s="79"/>
      <c r="OVQ35" s="79"/>
      <c r="OVR35" s="79"/>
      <c r="OVS35" s="79"/>
      <c r="OVT35" s="79"/>
      <c r="OVU35" s="79"/>
      <c r="OVV35" s="79"/>
      <c r="OVW35" s="79"/>
      <c r="OVX35" s="79"/>
      <c r="OVY35" s="79"/>
      <c r="OVZ35" s="79"/>
      <c r="OWA35" s="79"/>
      <c r="OWB35" s="79"/>
      <c r="OWC35" s="79"/>
      <c r="OWD35" s="79"/>
      <c r="OWE35" s="79"/>
      <c r="OWF35" s="79"/>
      <c r="OWG35" s="79"/>
      <c r="OWH35" s="79"/>
      <c r="OWI35" s="79"/>
      <c r="OWJ35" s="79"/>
      <c r="OWK35" s="79"/>
      <c r="OWL35" s="79"/>
      <c r="OWM35" s="79"/>
      <c r="OWN35" s="79"/>
      <c r="OWO35" s="79"/>
      <c r="OWP35" s="79"/>
      <c r="OWQ35" s="79"/>
      <c r="OWR35" s="79"/>
      <c r="OWS35" s="79"/>
      <c r="OWT35" s="79"/>
      <c r="OWU35" s="79"/>
      <c r="OWV35" s="79"/>
      <c r="OWW35" s="79"/>
      <c r="OWX35" s="79"/>
      <c r="OWY35" s="79"/>
      <c r="OWZ35" s="79"/>
      <c r="OXA35" s="79"/>
      <c r="OXB35" s="79"/>
      <c r="OXC35" s="79"/>
      <c r="OXD35" s="79"/>
      <c r="OXE35" s="79"/>
      <c r="OXF35" s="79"/>
      <c r="OXG35" s="79"/>
      <c r="OXH35" s="79"/>
      <c r="OXI35" s="79"/>
      <c r="OXJ35" s="79"/>
      <c r="OXK35" s="79"/>
      <c r="OXL35" s="79"/>
      <c r="OXM35" s="79"/>
      <c r="OXN35" s="79"/>
      <c r="OXO35" s="79"/>
      <c r="OXP35" s="79"/>
      <c r="OXQ35" s="79"/>
      <c r="OXR35" s="79"/>
      <c r="OXS35" s="79"/>
      <c r="OXT35" s="79"/>
      <c r="OXU35" s="79"/>
      <c r="OXV35" s="79"/>
      <c r="OXW35" s="79"/>
      <c r="OXX35" s="79"/>
      <c r="OXY35" s="79"/>
      <c r="OXZ35" s="79"/>
      <c r="OYA35" s="79"/>
      <c r="OYB35" s="79"/>
      <c r="OYC35" s="79"/>
      <c r="OYD35" s="79"/>
      <c r="OYE35" s="79"/>
      <c r="OYF35" s="79"/>
      <c r="OYG35" s="79"/>
      <c r="OYH35" s="79"/>
      <c r="OYI35" s="79"/>
      <c r="OYJ35" s="79"/>
      <c r="OYK35" s="79"/>
      <c r="OYL35" s="79"/>
      <c r="OYM35" s="79"/>
      <c r="OYN35" s="79"/>
      <c r="OYO35" s="79"/>
      <c r="OYP35" s="79"/>
      <c r="OYQ35" s="79"/>
      <c r="OYR35" s="79"/>
      <c r="OYS35" s="79"/>
      <c r="OYT35" s="79"/>
      <c r="OYU35" s="79"/>
      <c r="OYV35" s="79"/>
      <c r="OYW35" s="79"/>
      <c r="OYX35" s="79"/>
      <c r="OYY35" s="79"/>
      <c r="OYZ35" s="79"/>
      <c r="OZA35" s="79"/>
      <c r="OZB35" s="79"/>
      <c r="OZC35" s="79"/>
      <c r="OZD35" s="79"/>
      <c r="OZE35" s="79"/>
      <c r="OZF35" s="79"/>
      <c r="OZG35" s="79"/>
      <c r="OZH35" s="79"/>
      <c r="OZI35" s="79"/>
      <c r="OZJ35" s="79"/>
      <c r="OZK35" s="79"/>
      <c r="OZL35" s="79"/>
      <c r="OZM35" s="79"/>
      <c r="OZN35" s="79"/>
      <c r="OZO35" s="79"/>
      <c r="OZP35" s="79"/>
      <c r="OZQ35" s="79"/>
      <c r="OZR35" s="79"/>
      <c r="OZS35" s="79"/>
      <c r="OZT35" s="79"/>
      <c r="OZU35" s="79"/>
      <c r="OZV35" s="79"/>
      <c r="OZW35" s="79"/>
      <c r="OZX35" s="79"/>
      <c r="OZY35" s="79"/>
      <c r="OZZ35" s="79"/>
      <c r="PAA35" s="79"/>
      <c r="PAB35" s="79"/>
      <c r="PAC35" s="79"/>
      <c r="PAD35" s="79"/>
      <c r="PAE35" s="79"/>
      <c r="PAF35" s="79"/>
      <c r="PAG35" s="79"/>
      <c r="PAH35" s="79"/>
      <c r="PAI35" s="79"/>
      <c r="PAJ35" s="79"/>
      <c r="PAK35" s="79"/>
      <c r="PAL35" s="79"/>
      <c r="PAM35" s="79"/>
      <c r="PAN35" s="79"/>
      <c r="PAO35" s="79"/>
      <c r="PAP35" s="79"/>
      <c r="PAQ35" s="79"/>
      <c r="PAR35" s="79"/>
      <c r="PAS35" s="79"/>
      <c r="PAT35" s="79"/>
      <c r="PAU35" s="79"/>
      <c r="PAV35" s="79"/>
      <c r="PAW35" s="79"/>
      <c r="PAX35" s="79"/>
      <c r="PAY35" s="79"/>
      <c r="PAZ35" s="79"/>
      <c r="PBA35" s="79"/>
      <c r="PBB35" s="79"/>
      <c r="PBC35" s="79"/>
      <c r="PBD35" s="79"/>
      <c r="PBE35" s="79"/>
      <c r="PBF35" s="79"/>
      <c r="PBG35" s="79"/>
      <c r="PBH35" s="79"/>
      <c r="PBI35" s="79"/>
      <c r="PBJ35" s="79"/>
      <c r="PBK35" s="79"/>
      <c r="PBL35" s="79"/>
      <c r="PBM35" s="79"/>
      <c r="PBN35" s="79"/>
      <c r="PBO35" s="79"/>
      <c r="PBP35" s="79"/>
      <c r="PBQ35" s="79"/>
      <c r="PBR35" s="79"/>
      <c r="PBS35" s="79"/>
      <c r="PBT35" s="79"/>
      <c r="PBU35" s="79"/>
      <c r="PBV35" s="79"/>
      <c r="PBW35" s="79"/>
      <c r="PBX35" s="79"/>
      <c r="PBY35" s="79"/>
      <c r="PBZ35" s="79"/>
      <c r="PCA35" s="79"/>
      <c r="PCB35" s="79"/>
      <c r="PCC35" s="79"/>
      <c r="PCD35" s="79"/>
      <c r="PCE35" s="79"/>
      <c r="PCF35" s="79"/>
      <c r="PCG35" s="79"/>
      <c r="PCH35" s="79"/>
      <c r="PCI35" s="79"/>
      <c r="PCJ35" s="79"/>
      <c r="PCK35" s="79"/>
      <c r="PCL35" s="79"/>
      <c r="PCM35" s="79"/>
      <c r="PCN35" s="79"/>
      <c r="PCO35" s="79"/>
      <c r="PCP35" s="79"/>
      <c r="PCQ35" s="79"/>
      <c r="PCR35" s="79"/>
      <c r="PCS35" s="79"/>
      <c r="PCT35" s="79"/>
      <c r="PCU35" s="79"/>
      <c r="PCV35" s="79"/>
      <c r="PCW35" s="79"/>
      <c r="PCX35" s="79"/>
      <c r="PCY35" s="79"/>
      <c r="PCZ35" s="79"/>
      <c r="PDA35" s="79"/>
      <c r="PDB35" s="79"/>
      <c r="PDC35" s="79"/>
      <c r="PDD35" s="79"/>
      <c r="PDE35" s="79"/>
      <c r="PDF35" s="79"/>
      <c r="PDG35" s="79"/>
      <c r="PDH35" s="79"/>
      <c r="PDI35" s="79"/>
      <c r="PDJ35" s="79"/>
      <c r="PDK35" s="79"/>
      <c r="PDL35" s="79"/>
      <c r="PDM35" s="79"/>
      <c r="PDN35" s="79"/>
      <c r="PDO35" s="79"/>
      <c r="PDP35" s="79"/>
      <c r="PDQ35" s="79"/>
      <c r="PDR35" s="79"/>
      <c r="PDS35" s="79"/>
      <c r="PDT35" s="79"/>
      <c r="PDU35" s="79"/>
      <c r="PDV35" s="79"/>
      <c r="PDW35" s="79"/>
      <c r="PDX35" s="79"/>
      <c r="PDY35" s="79"/>
      <c r="PDZ35" s="79"/>
      <c r="PEA35" s="79"/>
      <c r="PEB35" s="79"/>
      <c r="PEC35" s="79"/>
      <c r="PED35" s="79"/>
      <c r="PEE35" s="79"/>
      <c r="PEF35" s="79"/>
      <c r="PEG35" s="79"/>
      <c r="PEH35" s="79"/>
      <c r="PEI35" s="79"/>
      <c r="PEJ35" s="79"/>
      <c r="PEK35" s="79"/>
      <c r="PEL35" s="79"/>
      <c r="PEM35" s="79"/>
      <c r="PEN35" s="79"/>
      <c r="PEO35" s="79"/>
      <c r="PEP35" s="79"/>
      <c r="PEQ35" s="79"/>
      <c r="PER35" s="79"/>
      <c r="PES35" s="79"/>
      <c r="PET35" s="79"/>
      <c r="PEU35" s="79"/>
      <c r="PEV35" s="79"/>
      <c r="PEW35" s="79"/>
      <c r="PEX35" s="79"/>
      <c r="PEY35" s="79"/>
      <c r="PEZ35" s="79"/>
      <c r="PFA35" s="79"/>
      <c r="PFB35" s="79"/>
      <c r="PFC35" s="79"/>
      <c r="PFD35" s="79"/>
      <c r="PFE35" s="79"/>
      <c r="PFF35" s="79"/>
      <c r="PFG35" s="79"/>
      <c r="PFH35" s="79"/>
      <c r="PFI35" s="79"/>
      <c r="PFJ35" s="79"/>
      <c r="PFK35" s="79"/>
      <c r="PFL35" s="79"/>
      <c r="PFM35" s="79"/>
      <c r="PFN35" s="79"/>
      <c r="PFO35" s="79"/>
      <c r="PFP35" s="79"/>
      <c r="PFQ35" s="79"/>
      <c r="PFR35" s="79"/>
      <c r="PFS35" s="79"/>
      <c r="PFT35" s="79"/>
      <c r="PFU35" s="79"/>
      <c r="PFV35" s="79"/>
      <c r="PFW35" s="79"/>
      <c r="PFX35" s="79"/>
      <c r="PFY35" s="79"/>
      <c r="PFZ35" s="79"/>
      <c r="PGA35" s="79"/>
      <c r="PGB35" s="79"/>
      <c r="PGC35" s="79"/>
      <c r="PGD35" s="79"/>
      <c r="PGE35" s="79"/>
      <c r="PGF35" s="79"/>
      <c r="PGG35" s="79"/>
      <c r="PGH35" s="79"/>
      <c r="PGI35" s="79"/>
      <c r="PGJ35" s="79"/>
      <c r="PGK35" s="79"/>
      <c r="PGL35" s="79"/>
      <c r="PGM35" s="79"/>
      <c r="PGN35" s="79"/>
      <c r="PGO35" s="79"/>
      <c r="PGP35" s="79"/>
      <c r="PGQ35" s="79"/>
      <c r="PGR35" s="79"/>
      <c r="PGS35" s="79"/>
      <c r="PGT35" s="79"/>
      <c r="PGU35" s="79"/>
      <c r="PGV35" s="79"/>
      <c r="PGW35" s="79"/>
      <c r="PGX35" s="79"/>
      <c r="PGY35" s="79"/>
      <c r="PGZ35" s="79"/>
      <c r="PHA35" s="79"/>
      <c r="PHB35" s="79"/>
      <c r="PHC35" s="79"/>
      <c r="PHD35" s="79"/>
      <c r="PHE35" s="79"/>
      <c r="PHF35" s="79"/>
      <c r="PHG35" s="79"/>
      <c r="PHH35" s="79"/>
      <c r="PHI35" s="79"/>
      <c r="PHJ35" s="79"/>
      <c r="PHK35" s="79"/>
      <c r="PHL35" s="79"/>
      <c r="PHM35" s="79"/>
      <c r="PHN35" s="79"/>
      <c r="PHO35" s="79"/>
      <c r="PHP35" s="79"/>
      <c r="PHQ35" s="79"/>
      <c r="PHR35" s="79"/>
      <c r="PHS35" s="79"/>
      <c r="PHT35" s="79"/>
      <c r="PHU35" s="79"/>
      <c r="PHV35" s="79"/>
      <c r="PHW35" s="79"/>
      <c r="PHX35" s="79"/>
      <c r="PHY35" s="79"/>
      <c r="PHZ35" s="79"/>
      <c r="PIA35" s="79"/>
      <c r="PIB35" s="79"/>
      <c r="PIC35" s="79"/>
      <c r="PID35" s="79"/>
      <c r="PIE35" s="79"/>
      <c r="PIF35" s="79"/>
      <c r="PIG35" s="79"/>
      <c r="PIH35" s="79"/>
      <c r="PII35" s="79"/>
      <c r="PIJ35" s="79"/>
      <c r="PIK35" s="79"/>
      <c r="PIL35" s="79"/>
      <c r="PIM35" s="79"/>
      <c r="PIN35" s="79"/>
      <c r="PIO35" s="79"/>
      <c r="PIP35" s="79"/>
      <c r="PIQ35" s="79"/>
      <c r="PIR35" s="79"/>
      <c r="PIS35" s="79"/>
      <c r="PIT35" s="79"/>
      <c r="PIU35" s="79"/>
      <c r="PIV35" s="79"/>
      <c r="PIW35" s="79"/>
      <c r="PIX35" s="79"/>
      <c r="PIY35" s="79"/>
      <c r="PIZ35" s="79"/>
      <c r="PJA35" s="79"/>
      <c r="PJB35" s="79"/>
      <c r="PJC35" s="79"/>
      <c r="PJD35" s="79"/>
      <c r="PJE35" s="79"/>
      <c r="PJF35" s="79"/>
      <c r="PJG35" s="79"/>
      <c r="PJH35" s="79"/>
      <c r="PJI35" s="79"/>
      <c r="PJJ35" s="79"/>
      <c r="PJK35" s="79"/>
      <c r="PJL35" s="79"/>
      <c r="PJM35" s="79"/>
      <c r="PJN35" s="79"/>
      <c r="PJO35" s="79"/>
      <c r="PJP35" s="79"/>
      <c r="PJQ35" s="79"/>
      <c r="PJR35" s="79"/>
      <c r="PJS35" s="79"/>
      <c r="PJT35" s="79"/>
      <c r="PJU35" s="79"/>
      <c r="PJV35" s="79"/>
      <c r="PJW35" s="79"/>
      <c r="PJX35" s="79"/>
      <c r="PJY35" s="79"/>
      <c r="PJZ35" s="79"/>
      <c r="PKA35" s="79"/>
      <c r="PKB35" s="79"/>
      <c r="PKC35" s="79"/>
      <c r="PKD35" s="79"/>
      <c r="PKE35" s="79"/>
      <c r="PKF35" s="79"/>
      <c r="PKG35" s="79"/>
      <c r="PKH35" s="79"/>
      <c r="PKI35" s="79"/>
      <c r="PKJ35" s="79"/>
      <c r="PKK35" s="79"/>
      <c r="PKL35" s="79"/>
      <c r="PKM35" s="79"/>
      <c r="PKN35" s="79"/>
      <c r="PKO35" s="79"/>
      <c r="PKP35" s="79"/>
      <c r="PKQ35" s="79"/>
      <c r="PKR35" s="79"/>
      <c r="PKS35" s="79"/>
      <c r="PKT35" s="79"/>
      <c r="PKU35" s="79"/>
      <c r="PKV35" s="79"/>
      <c r="PKW35" s="79"/>
      <c r="PKX35" s="79"/>
      <c r="PKY35" s="79"/>
      <c r="PKZ35" s="79"/>
      <c r="PLA35" s="79"/>
      <c r="PLB35" s="79"/>
      <c r="PLC35" s="79"/>
      <c r="PLD35" s="79"/>
      <c r="PLE35" s="79"/>
      <c r="PLF35" s="79"/>
      <c r="PLG35" s="79"/>
      <c r="PLH35" s="79"/>
      <c r="PLI35" s="79"/>
      <c r="PLJ35" s="79"/>
      <c r="PLK35" s="79"/>
      <c r="PLL35" s="79"/>
      <c r="PLM35" s="79"/>
      <c r="PLN35" s="79"/>
      <c r="PLO35" s="79"/>
      <c r="PLP35" s="79"/>
      <c r="PLQ35" s="79"/>
      <c r="PLR35" s="79"/>
      <c r="PLS35" s="79"/>
      <c r="PLT35" s="79"/>
      <c r="PLU35" s="79"/>
      <c r="PLV35" s="79"/>
      <c r="PLW35" s="79"/>
      <c r="PLX35" s="79"/>
      <c r="PLY35" s="79"/>
      <c r="PLZ35" s="79"/>
      <c r="PMA35" s="79"/>
      <c r="PMB35" s="79"/>
      <c r="PMC35" s="79"/>
      <c r="PMD35" s="79"/>
      <c r="PME35" s="79"/>
      <c r="PMF35" s="79"/>
      <c r="PMG35" s="79"/>
      <c r="PMH35" s="79"/>
      <c r="PMI35" s="79"/>
      <c r="PMJ35" s="79"/>
      <c r="PMK35" s="79"/>
      <c r="PML35" s="79"/>
      <c r="PMM35" s="79"/>
      <c r="PMN35" s="79"/>
      <c r="PMO35" s="79"/>
      <c r="PMP35" s="79"/>
      <c r="PMQ35" s="79"/>
      <c r="PMR35" s="79"/>
      <c r="PMS35" s="79"/>
      <c r="PMT35" s="79"/>
      <c r="PMU35" s="79"/>
      <c r="PMV35" s="79"/>
      <c r="PMW35" s="79"/>
      <c r="PMX35" s="79"/>
      <c r="PMY35" s="79"/>
      <c r="PMZ35" s="79"/>
      <c r="PNA35" s="79"/>
      <c r="PNB35" s="79"/>
      <c r="PNC35" s="79"/>
      <c r="PND35" s="79"/>
      <c r="PNE35" s="79"/>
      <c r="PNF35" s="79"/>
      <c r="PNG35" s="79"/>
      <c r="PNH35" s="79"/>
      <c r="PNI35" s="79"/>
      <c r="PNJ35" s="79"/>
      <c r="PNK35" s="79"/>
      <c r="PNL35" s="79"/>
      <c r="PNM35" s="79"/>
      <c r="PNN35" s="79"/>
      <c r="PNO35" s="79"/>
      <c r="PNP35" s="79"/>
      <c r="PNQ35" s="79"/>
      <c r="PNR35" s="79"/>
      <c r="PNS35" s="79"/>
      <c r="PNT35" s="79"/>
      <c r="PNU35" s="79"/>
      <c r="PNV35" s="79"/>
      <c r="PNW35" s="79"/>
      <c r="PNX35" s="79"/>
      <c r="PNY35" s="79"/>
      <c r="PNZ35" s="79"/>
      <c r="POA35" s="79"/>
      <c r="POB35" s="79"/>
      <c r="POC35" s="79"/>
      <c r="POD35" s="79"/>
      <c r="POE35" s="79"/>
      <c r="POF35" s="79"/>
      <c r="POG35" s="79"/>
      <c r="POH35" s="79"/>
      <c r="POI35" s="79"/>
      <c r="POJ35" s="79"/>
      <c r="POK35" s="79"/>
      <c r="POL35" s="79"/>
      <c r="POM35" s="79"/>
      <c r="PON35" s="79"/>
      <c r="POO35" s="79"/>
      <c r="POP35" s="79"/>
      <c r="POQ35" s="79"/>
      <c r="POR35" s="79"/>
      <c r="POS35" s="79"/>
      <c r="POT35" s="79"/>
      <c r="POU35" s="79"/>
      <c r="POV35" s="79"/>
      <c r="POW35" s="79"/>
      <c r="POX35" s="79"/>
      <c r="POY35" s="79"/>
      <c r="POZ35" s="79"/>
      <c r="PPA35" s="79"/>
      <c r="PPB35" s="79"/>
      <c r="PPC35" s="79"/>
      <c r="PPD35" s="79"/>
      <c r="PPE35" s="79"/>
      <c r="PPF35" s="79"/>
      <c r="PPG35" s="79"/>
      <c r="PPH35" s="79"/>
      <c r="PPI35" s="79"/>
      <c r="PPJ35" s="79"/>
      <c r="PPK35" s="79"/>
      <c r="PPL35" s="79"/>
      <c r="PPM35" s="79"/>
      <c r="PPN35" s="79"/>
      <c r="PPO35" s="79"/>
      <c r="PPP35" s="79"/>
      <c r="PPQ35" s="79"/>
      <c r="PPR35" s="79"/>
      <c r="PPS35" s="79"/>
      <c r="PPT35" s="79"/>
      <c r="PPU35" s="79"/>
      <c r="PPV35" s="79"/>
      <c r="PPW35" s="79"/>
      <c r="PPX35" s="79"/>
      <c r="PPY35" s="79"/>
      <c r="PPZ35" s="79"/>
      <c r="PQA35" s="79"/>
      <c r="PQB35" s="79"/>
      <c r="PQC35" s="79"/>
      <c r="PQD35" s="79"/>
      <c r="PQE35" s="79"/>
      <c r="PQF35" s="79"/>
      <c r="PQG35" s="79"/>
      <c r="PQH35" s="79"/>
      <c r="PQI35" s="79"/>
      <c r="PQJ35" s="79"/>
      <c r="PQK35" s="79"/>
      <c r="PQL35" s="79"/>
      <c r="PQM35" s="79"/>
      <c r="PQN35" s="79"/>
      <c r="PQO35" s="79"/>
      <c r="PQP35" s="79"/>
      <c r="PQQ35" s="79"/>
      <c r="PQR35" s="79"/>
      <c r="PQS35" s="79"/>
      <c r="PQT35" s="79"/>
      <c r="PQU35" s="79"/>
      <c r="PQV35" s="79"/>
      <c r="PQW35" s="79"/>
      <c r="PQX35" s="79"/>
      <c r="PQY35" s="79"/>
      <c r="PQZ35" s="79"/>
      <c r="PRA35" s="79"/>
      <c r="PRB35" s="79"/>
      <c r="PRC35" s="79"/>
      <c r="PRD35" s="79"/>
      <c r="PRE35" s="79"/>
      <c r="PRF35" s="79"/>
      <c r="PRG35" s="79"/>
      <c r="PRH35" s="79"/>
      <c r="PRI35" s="79"/>
      <c r="PRJ35" s="79"/>
      <c r="PRK35" s="79"/>
      <c r="PRL35" s="79"/>
      <c r="PRM35" s="79"/>
      <c r="PRN35" s="79"/>
      <c r="PRO35" s="79"/>
      <c r="PRP35" s="79"/>
      <c r="PRQ35" s="79"/>
      <c r="PRR35" s="79"/>
      <c r="PRS35" s="79"/>
      <c r="PRT35" s="79"/>
      <c r="PRU35" s="79"/>
      <c r="PRV35" s="79"/>
      <c r="PRW35" s="79"/>
      <c r="PRX35" s="79"/>
      <c r="PRY35" s="79"/>
      <c r="PRZ35" s="79"/>
      <c r="PSA35" s="79"/>
      <c r="PSB35" s="79"/>
      <c r="PSC35" s="79"/>
      <c r="PSD35" s="79"/>
      <c r="PSE35" s="79"/>
      <c r="PSF35" s="79"/>
      <c r="PSG35" s="79"/>
      <c r="PSH35" s="79"/>
      <c r="PSI35" s="79"/>
      <c r="PSJ35" s="79"/>
      <c r="PSK35" s="79"/>
      <c r="PSL35" s="79"/>
      <c r="PSM35" s="79"/>
      <c r="PSN35" s="79"/>
      <c r="PSO35" s="79"/>
      <c r="PSP35" s="79"/>
      <c r="PSQ35" s="79"/>
      <c r="PSR35" s="79"/>
      <c r="PSS35" s="79"/>
      <c r="PST35" s="79"/>
      <c r="PSU35" s="79"/>
      <c r="PSV35" s="79"/>
      <c r="PSW35" s="79"/>
      <c r="PSX35" s="79"/>
      <c r="PSY35" s="79"/>
      <c r="PSZ35" s="79"/>
      <c r="PTA35" s="79"/>
      <c r="PTB35" s="79"/>
      <c r="PTC35" s="79"/>
      <c r="PTD35" s="79"/>
      <c r="PTE35" s="79"/>
      <c r="PTF35" s="79"/>
      <c r="PTG35" s="79"/>
      <c r="PTH35" s="79"/>
      <c r="PTI35" s="79"/>
      <c r="PTJ35" s="79"/>
      <c r="PTK35" s="79"/>
      <c r="PTL35" s="79"/>
      <c r="PTM35" s="79"/>
      <c r="PTN35" s="79"/>
      <c r="PTO35" s="79"/>
      <c r="PTP35" s="79"/>
      <c r="PTQ35" s="79"/>
      <c r="PTR35" s="79"/>
      <c r="PTS35" s="79"/>
      <c r="PTT35" s="79"/>
      <c r="PTU35" s="79"/>
      <c r="PTV35" s="79"/>
      <c r="PTW35" s="79"/>
      <c r="PTX35" s="79"/>
      <c r="PTY35" s="79"/>
      <c r="PTZ35" s="79"/>
      <c r="PUA35" s="79"/>
      <c r="PUB35" s="79"/>
      <c r="PUC35" s="79"/>
      <c r="PUD35" s="79"/>
      <c r="PUE35" s="79"/>
      <c r="PUF35" s="79"/>
      <c r="PUG35" s="79"/>
      <c r="PUH35" s="79"/>
      <c r="PUI35" s="79"/>
      <c r="PUJ35" s="79"/>
      <c r="PUK35" s="79"/>
      <c r="PUL35" s="79"/>
      <c r="PUM35" s="79"/>
      <c r="PUN35" s="79"/>
      <c r="PUO35" s="79"/>
      <c r="PUP35" s="79"/>
      <c r="PUQ35" s="79"/>
      <c r="PUR35" s="79"/>
      <c r="PUS35" s="79"/>
      <c r="PUT35" s="79"/>
      <c r="PUU35" s="79"/>
      <c r="PUV35" s="79"/>
      <c r="PUW35" s="79"/>
      <c r="PUX35" s="79"/>
      <c r="PUY35" s="79"/>
      <c r="PUZ35" s="79"/>
      <c r="PVA35" s="79"/>
      <c r="PVB35" s="79"/>
      <c r="PVC35" s="79"/>
      <c r="PVD35" s="79"/>
      <c r="PVE35" s="79"/>
      <c r="PVF35" s="79"/>
      <c r="PVG35" s="79"/>
      <c r="PVH35" s="79"/>
      <c r="PVI35" s="79"/>
      <c r="PVJ35" s="79"/>
      <c r="PVK35" s="79"/>
      <c r="PVL35" s="79"/>
      <c r="PVM35" s="79"/>
      <c r="PVN35" s="79"/>
      <c r="PVO35" s="79"/>
      <c r="PVP35" s="79"/>
      <c r="PVQ35" s="79"/>
      <c r="PVR35" s="79"/>
      <c r="PVS35" s="79"/>
      <c r="PVT35" s="79"/>
      <c r="PVU35" s="79"/>
      <c r="PVV35" s="79"/>
      <c r="PVW35" s="79"/>
      <c r="PVX35" s="79"/>
      <c r="PVY35" s="79"/>
      <c r="PVZ35" s="79"/>
      <c r="PWA35" s="79"/>
      <c r="PWB35" s="79"/>
      <c r="PWC35" s="79"/>
      <c r="PWD35" s="79"/>
      <c r="PWE35" s="79"/>
      <c r="PWF35" s="79"/>
      <c r="PWG35" s="79"/>
      <c r="PWH35" s="79"/>
      <c r="PWI35" s="79"/>
      <c r="PWJ35" s="79"/>
      <c r="PWK35" s="79"/>
      <c r="PWL35" s="79"/>
      <c r="PWM35" s="79"/>
      <c r="PWN35" s="79"/>
      <c r="PWO35" s="79"/>
      <c r="PWP35" s="79"/>
      <c r="PWQ35" s="79"/>
      <c r="PWR35" s="79"/>
      <c r="PWS35" s="79"/>
      <c r="PWT35" s="79"/>
      <c r="PWU35" s="79"/>
      <c r="PWV35" s="79"/>
      <c r="PWW35" s="79"/>
      <c r="PWX35" s="79"/>
      <c r="PWY35" s="79"/>
      <c r="PWZ35" s="79"/>
      <c r="PXA35" s="79"/>
      <c r="PXB35" s="79"/>
      <c r="PXC35" s="79"/>
      <c r="PXD35" s="79"/>
      <c r="PXE35" s="79"/>
      <c r="PXF35" s="79"/>
      <c r="PXG35" s="79"/>
      <c r="PXH35" s="79"/>
      <c r="PXI35" s="79"/>
      <c r="PXJ35" s="79"/>
      <c r="PXK35" s="79"/>
      <c r="PXL35" s="79"/>
      <c r="PXM35" s="79"/>
      <c r="PXN35" s="79"/>
      <c r="PXO35" s="79"/>
      <c r="PXP35" s="79"/>
      <c r="PXQ35" s="79"/>
      <c r="PXR35" s="79"/>
      <c r="PXS35" s="79"/>
      <c r="PXT35" s="79"/>
      <c r="PXU35" s="79"/>
      <c r="PXV35" s="79"/>
      <c r="PXW35" s="79"/>
      <c r="PXX35" s="79"/>
      <c r="PXY35" s="79"/>
      <c r="PXZ35" s="79"/>
      <c r="PYA35" s="79"/>
      <c r="PYB35" s="79"/>
      <c r="PYC35" s="79"/>
      <c r="PYD35" s="79"/>
      <c r="PYE35" s="79"/>
      <c r="PYF35" s="79"/>
      <c r="PYG35" s="79"/>
      <c r="PYH35" s="79"/>
      <c r="PYI35" s="79"/>
      <c r="PYJ35" s="79"/>
      <c r="PYK35" s="79"/>
      <c r="PYL35" s="79"/>
      <c r="PYM35" s="79"/>
      <c r="PYN35" s="79"/>
      <c r="PYO35" s="79"/>
      <c r="PYP35" s="79"/>
      <c r="PYQ35" s="79"/>
      <c r="PYR35" s="79"/>
      <c r="PYS35" s="79"/>
      <c r="PYT35" s="79"/>
      <c r="PYU35" s="79"/>
      <c r="PYV35" s="79"/>
      <c r="PYW35" s="79"/>
      <c r="PYX35" s="79"/>
      <c r="PYY35" s="79"/>
      <c r="PYZ35" s="79"/>
      <c r="PZA35" s="79"/>
      <c r="PZB35" s="79"/>
      <c r="PZC35" s="79"/>
      <c r="PZD35" s="79"/>
      <c r="PZE35" s="79"/>
      <c r="PZF35" s="79"/>
      <c r="PZG35" s="79"/>
      <c r="PZH35" s="79"/>
      <c r="PZI35" s="79"/>
      <c r="PZJ35" s="79"/>
      <c r="PZK35" s="79"/>
      <c r="PZL35" s="79"/>
      <c r="PZM35" s="79"/>
      <c r="PZN35" s="79"/>
      <c r="PZO35" s="79"/>
      <c r="PZP35" s="79"/>
      <c r="PZQ35" s="79"/>
      <c r="PZR35" s="79"/>
      <c r="PZS35" s="79"/>
      <c r="PZT35" s="79"/>
      <c r="PZU35" s="79"/>
      <c r="PZV35" s="79"/>
      <c r="PZW35" s="79"/>
      <c r="PZX35" s="79"/>
      <c r="PZY35" s="79"/>
      <c r="PZZ35" s="79"/>
      <c r="QAA35" s="79"/>
      <c r="QAB35" s="79"/>
      <c r="QAC35" s="79"/>
      <c r="QAD35" s="79"/>
      <c r="QAE35" s="79"/>
      <c r="QAF35" s="79"/>
      <c r="QAG35" s="79"/>
      <c r="QAH35" s="79"/>
      <c r="QAI35" s="79"/>
      <c r="QAJ35" s="79"/>
      <c r="QAK35" s="79"/>
      <c r="QAL35" s="79"/>
      <c r="QAM35" s="79"/>
      <c r="QAN35" s="79"/>
      <c r="QAO35" s="79"/>
      <c r="QAP35" s="79"/>
      <c r="QAQ35" s="79"/>
      <c r="QAR35" s="79"/>
      <c r="QAS35" s="79"/>
      <c r="QAT35" s="79"/>
      <c r="QAU35" s="79"/>
      <c r="QAV35" s="79"/>
      <c r="QAW35" s="79"/>
      <c r="QAX35" s="79"/>
      <c r="QAY35" s="79"/>
      <c r="QAZ35" s="79"/>
      <c r="QBA35" s="79"/>
      <c r="QBB35" s="79"/>
      <c r="QBC35" s="79"/>
      <c r="QBD35" s="79"/>
      <c r="QBE35" s="79"/>
      <c r="QBF35" s="79"/>
      <c r="QBG35" s="79"/>
      <c r="QBH35" s="79"/>
      <c r="QBI35" s="79"/>
      <c r="QBJ35" s="79"/>
      <c r="QBK35" s="79"/>
      <c r="QBL35" s="79"/>
      <c r="QBM35" s="79"/>
      <c r="QBN35" s="79"/>
      <c r="QBO35" s="79"/>
      <c r="QBP35" s="79"/>
      <c r="QBQ35" s="79"/>
      <c r="QBR35" s="79"/>
      <c r="QBS35" s="79"/>
      <c r="QBT35" s="79"/>
      <c r="QBU35" s="79"/>
      <c r="QBV35" s="79"/>
      <c r="QBW35" s="79"/>
      <c r="QBX35" s="79"/>
      <c r="QBY35" s="79"/>
      <c r="QBZ35" s="79"/>
      <c r="QCA35" s="79"/>
      <c r="QCB35" s="79"/>
      <c r="QCC35" s="79"/>
      <c r="QCD35" s="79"/>
      <c r="QCE35" s="79"/>
      <c r="QCF35" s="79"/>
      <c r="QCG35" s="79"/>
      <c r="QCH35" s="79"/>
      <c r="QCI35" s="79"/>
      <c r="QCJ35" s="79"/>
      <c r="QCK35" s="79"/>
      <c r="QCL35" s="79"/>
      <c r="QCM35" s="79"/>
      <c r="QCN35" s="79"/>
      <c r="QCO35" s="79"/>
      <c r="QCP35" s="79"/>
      <c r="QCQ35" s="79"/>
      <c r="QCR35" s="79"/>
      <c r="QCS35" s="79"/>
      <c r="QCT35" s="79"/>
      <c r="QCU35" s="79"/>
      <c r="QCV35" s="79"/>
      <c r="QCW35" s="79"/>
      <c r="QCX35" s="79"/>
      <c r="QCY35" s="79"/>
      <c r="QCZ35" s="79"/>
      <c r="QDA35" s="79"/>
      <c r="QDB35" s="79"/>
      <c r="QDC35" s="79"/>
      <c r="QDD35" s="79"/>
      <c r="QDE35" s="79"/>
      <c r="QDF35" s="79"/>
      <c r="QDG35" s="79"/>
      <c r="QDH35" s="79"/>
      <c r="QDI35" s="79"/>
      <c r="QDJ35" s="79"/>
      <c r="QDK35" s="79"/>
      <c r="QDL35" s="79"/>
      <c r="QDM35" s="79"/>
      <c r="QDN35" s="79"/>
      <c r="QDO35" s="79"/>
      <c r="QDP35" s="79"/>
      <c r="QDQ35" s="79"/>
      <c r="QDR35" s="79"/>
      <c r="QDS35" s="79"/>
      <c r="QDT35" s="79"/>
      <c r="QDU35" s="79"/>
      <c r="QDV35" s="79"/>
      <c r="QDW35" s="79"/>
      <c r="QDX35" s="79"/>
      <c r="QDY35" s="79"/>
      <c r="QDZ35" s="79"/>
      <c r="QEA35" s="79"/>
      <c r="QEB35" s="79"/>
      <c r="QEC35" s="79"/>
      <c r="QED35" s="79"/>
      <c r="QEE35" s="79"/>
      <c r="QEF35" s="79"/>
      <c r="QEG35" s="79"/>
      <c r="QEH35" s="79"/>
      <c r="QEI35" s="79"/>
      <c r="QEJ35" s="79"/>
      <c r="QEK35" s="79"/>
      <c r="QEL35" s="79"/>
      <c r="QEM35" s="79"/>
      <c r="QEN35" s="79"/>
      <c r="QEO35" s="79"/>
      <c r="QEP35" s="79"/>
      <c r="QEQ35" s="79"/>
      <c r="QER35" s="79"/>
      <c r="QES35" s="79"/>
      <c r="QET35" s="79"/>
      <c r="QEU35" s="79"/>
      <c r="QEV35" s="79"/>
      <c r="QEW35" s="79"/>
      <c r="QEX35" s="79"/>
      <c r="QEY35" s="79"/>
      <c r="QEZ35" s="79"/>
      <c r="QFA35" s="79"/>
      <c r="QFB35" s="79"/>
      <c r="QFC35" s="79"/>
      <c r="QFD35" s="79"/>
      <c r="QFE35" s="79"/>
      <c r="QFF35" s="79"/>
      <c r="QFG35" s="79"/>
      <c r="QFH35" s="79"/>
      <c r="QFI35" s="79"/>
      <c r="QFJ35" s="79"/>
      <c r="QFK35" s="79"/>
      <c r="QFL35" s="79"/>
      <c r="QFM35" s="79"/>
      <c r="QFN35" s="79"/>
      <c r="QFO35" s="79"/>
      <c r="QFP35" s="79"/>
      <c r="QFQ35" s="79"/>
      <c r="QFR35" s="79"/>
      <c r="QFS35" s="79"/>
      <c r="QFT35" s="79"/>
      <c r="QFU35" s="79"/>
      <c r="QFV35" s="79"/>
      <c r="QFW35" s="79"/>
      <c r="QFX35" s="79"/>
      <c r="QFY35" s="79"/>
      <c r="QFZ35" s="79"/>
      <c r="QGA35" s="79"/>
      <c r="QGB35" s="79"/>
      <c r="QGC35" s="79"/>
      <c r="QGD35" s="79"/>
      <c r="QGE35" s="79"/>
      <c r="QGF35" s="79"/>
      <c r="QGG35" s="79"/>
      <c r="QGH35" s="79"/>
      <c r="QGI35" s="79"/>
      <c r="QGJ35" s="79"/>
      <c r="QGK35" s="79"/>
      <c r="QGL35" s="79"/>
      <c r="QGM35" s="79"/>
      <c r="QGN35" s="79"/>
      <c r="QGO35" s="79"/>
      <c r="QGP35" s="79"/>
      <c r="QGQ35" s="79"/>
      <c r="QGR35" s="79"/>
      <c r="QGS35" s="79"/>
      <c r="QGT35" s="79"/>
      <c r="QGU35" s="79"/>
      <c r="QGV35" s="79"/>
      <c r="QGW35" s="79"/>
      <c r="QGX35" s="79"/>
      <c r="QGY35" s="79"/>
      <c r="QGZ35" s="79"/>
      <c r="QHA35" s="79"/>
      <c r="QHB35" s="79"/>
      <c r="QHC35" s="79"/>
      <c r="QHD35" s="79"/>
      <c r="QHE35" s="79"/>
      <c r="QHF35" s="79"/>
      <c r="QHG35" s="79"/>
      <c r="QHH35" s="79"/>
      <c r="QHI35" s="79"/>
      <c r="QHJ35" s="79"/>
      <c r="QHK35" s="79"/>
      <c r="QHL35" s="79"/>
      <c r="QHM35" s="79"/>
      <c r="QHN35" s="79"/>
      <c r="QHO35" s="79"/>
      <c r="QHP35" s="79"/>
      <c r="QHQ35" s="79"/>
      <c r="QHR35" s="79"/>
      <c r="QHS35" s="79"/>
      <c r="QHT35" s="79"/>
      <c r="QHU35" s="79"/>
      <c r="QHV35" s="79"/>
      <c r="QHW35" s="79"/>
      <c r="QHX35" s="79"/>
      <c r="QHY35" s="79"/>
      <c r="QHZ35" s="79"/>
      <c r="QIA35" s="79"/>
      <c r="QIB35" s="79"/>
      <c r="QIC35" s="79"/>
      <c r="QID35" s="79"/>
      <c r="QIE35" s="79"/>
      <c r="QIF35" s="79"/>
      <c r="QIG35" s="79"/>
      <c r="QIH35" s="79"/>
      <c r="QII35" s="79"/>
      <c r="QIJ35" s="79"/>
      <c r="QIK35" s="79"/>
      <c r="QIL35" s="79"/>
      <c r="QIM35" s="79"/>
      <c r="QIN35" s="79"/>
      <c r="QIO35" s="79"/>
      <c r="QIP35" s="79"/>
      <c r="QIQ35" s="79"/>
      <c r="QIR35" s="79"/>
      <c r="QIS35" s="79"/>
      <c r="QIT35" s="79"/>
      <c r="QIU35" s="79"/>
      <c r="QIV35" s="79"/>
      <c r="QIW35" s="79"/>
      <c r="QIX35" s="79"/>
      <c r="QIY35" s="79"/>
      <c r="QIZ35" s="79"/>
      <c r="QJA35" s="79"/>
      <c r="QJB35" s="79"/>
      <c r="QJC35" s="79"/>
      <c r="QJD35" s="79"/>
      <c r="QJE35" s="79"/>
      <c r="QJF35" s="79"/>
      <c r="QJG35" s="79"/>
      <c r="QJH35" s="79"/>
      <c r="QJI35" s="79"/>
      <c r="QJJ35" s="79"/>
      <c r="QJK35" s="79"/>
      <c r="QJL35" s="79"/>
      <c r="QJM35" s="79"/>
      <c r="QJN35" s="79"/>
      <c r="QJO35" s="79"/>
      <c r="QJP35" s="79"/>
      <c r="QJQ35" s="79"/>
      <c r="QJR35" s="79"/>
      <c r="QJS35" s="79"/>
      <c r="QJT35" s="79"/>
      <c r="QJU35" s="79"/>
      <c r="QJV35" s="79"/>
      <c r="QJW35" s="79"/>
      <c r="QJX35" s="79"/>
      <c r="QJY35" s="79"/>
      <c r="QJZ35" s="79"/>
      <c r="QKA35" s="79"/>
      <c r="QKB35" s="79"/>
      <c r="QKC35" s="79"/>
      <c r="QKD35" s="79"/>
      <c r="QKE35" s="79"/>
      <c r="QKF35" s="79"/>
      <c r="QKG35" s="79"/>
      <c r="QKH35" s="79"/>
      <c r="QKI35" s="79"/>
      <c r="QKJ35" s="79"/>
      <c r="QKK35" s="79"/>
      <c r="QKL35" s="79"/>
      <c r="QKM35" s="79"/>
      <c r="QKN35" s="79"/>
      <c r="QKO35" s="79"/>
      <c r="QKP35" s="79"/>
      <c r="QKQ35" s="79"/>
      <c r="QKR35" s="79"/>
      <c r="QKS35" s="79"/>
      <c r="QKT35" s="79"/>
      <c r="QKU35" s="79"/>
      <c r="QKV35" s="79"/>
      <c r="QKW35" s="79"/>
      <c r="QKX35" s="79"/>
      <c r="QKY35" s="79"/>
      <c r="QKZ35" s="79"/>
      <c r="QLA35" s="79"/>
      <c r="QLB35" s="79"/>
      <c r="QLC35" s="79"/>
      <c r="QLD35" s="79"/>
      <c r="QLE35" s="79"/>
      <c r="QLF35" s="79"/>
      <c r="QLG35" s="79"/>
      <c r="QLH35" s="79"/>
      <c r="QLI35" s="79"/>
      <c r="QLJ35" s="79"/>
      <c r="QLK35" s="79"/>
      <c r="QLL35" s="79"/>
      <c r="QLM35" s="79"/>
      <c r="QLN35" s="79"/>
      <c r="QLO35" s="79"/>
      <c r="QLP35" s="79"/>
      <c r="QLQ35" s="79"/>
      <c r="QLR35" s="79"/>
      <c r="QLS35" s="79"/>
      <c r="QLT35" s="79"/>
      <c r="QLU35" s="79"/>
      <c r="QLV35" s="79"/>
      <c r="QLW35" s="79"/>
      <c r="QLX35" s="79"/>
      <c r="QLY35" s="79"/>
      <c r="QLZ35" s="79"/>
      <c r="QMA35" s="79"/>
      <c r="QMB35" s="79"/>
      <c r="QMC35" s="79"/>
      <c r="QMD35" s="79"/>
      <c r="QME35" s="79"/>
      <c r="QMF35" s="79"/>
      <c r="QMG35" s="79"/>
      <c r="QMH35" s="79"/>
      <c r="QMI35" s="79"/>
      <c r="QMJ35" s="79"/>
      <c r="QMK35" s="79"/>
      <c r="QML35" s="79"/>
      <c r="QMM35" s="79"/>
      <c r="QMN35" s="79"/>
      <c r="QMO35" s="79"/>
      <c r="QMP35" s="79"/>
      <c r="QMQ35" s="79"/>
      <c r="QMR35" s="79"/>
      <c r="QMS35" s="79"/>
      <c r="QMT35" s="79"/>
      <c r="QMU35" s="79"/>
      <c r="QMV35" s="79"/>
      <c r="QMW35" s="79"/>
      <c r="QMX35" s="79"/>
      <c r="QMY35" s="79"/>
      <c r="QMZ35" s="79"/>
      <c r="QNA35" s="79"/>
      <c r="QNB35" s="79"/>
      <c r="QNC35" s="79"/>
      <c r="QND35" s="79"/>
      <c r="QNE35" s="79"/>
      <c r="QNF35" s="79"/>
      <c r="QNG35" s="79"/>
      <c r="QNH35" s="79"/>
      <c r="QNI35" s="79"/>
      <c r="QNJ35" s="79"/>
      <c r="QNK35" s="79"/>
      <c r="QNL35" s="79"/>
      <c r="QNM35" s="79"/>
      <c r="QNN35" s="79"/>
      <c r="QNO35" s="79"/>
      <c r="QNP35" s="79"/>
      <c r="QNQ35" s="79"/>
      <c r="QNR35" s="79"/>
      <c r="QNS35" s="79"/>
      <c r="QNT35" s="79"/>
      <c r="QNU35" s="79"/>
      <c r="QNV35" s="79"/>
      <c r="QNW35" s="79"/>
      <c r="QNX35" s="79"/>
      <c r="QNY35" s="79"/>
      <c r="QNZ35" s="79"/>
      <c r="QOA35" s="79"/>
      <c r="QOB35" s="79"/>
      <c r="QOC35" s="79"/>
      <c r="QOD35" s="79"/>
      <c r="QOE35" s="79"/>
      <c r="QOF35" s="79"/>
      <c r="QOG35" s="79"/>
      <c r="QOH35" s="79"/>
      <c r="QOI35" s="79"/>
      <c r="QOJ35" s="79"/>
      <c r="QOK35" s="79"/>
      <c r="QOL35" s="79"/>
      <c r="QOM35" s="79"/>
      <c r="QON35" s="79"/>
      <c r="QOO35" s="79"/>
      <c r="QOP35" s="79"/>
      <c r="QOQ35" s="79"/>
      <c r="QOR35" s="79"/>
      <c r="QOS35" s="79"/>
      <c r="QOT35" s="79"/>
      <c r="QOU35" s="79"/>
      <c r="QOV35" s="79"/>
      <c r="QOW35" s="79"/>
      <c r="QOX35" s="79"/>
      <c r="QOY35" s="79"/>
      <c r="QOZ35" s="79"/>
      <c r="QPA35" s="79"/>
      <c r="QPB35" s="79"/>
      <c r="QPC35" s="79"/>
      <c r="QPD35" s="79"/>
      <c r="QPE35" s="79"/>
      <c r="QPF35" s="79"/>
      <c r="QPG35" s="79"/>
      <c r="QPH35" s="79"/>
      <c r="QPI35" s="79"/>
      <c r="QPJ35" s="79"/>
      <c r="QPK35" s="79"/>
      <c r="QPL35" s="79"/>
      <c r="QPM35" s="79"/>
      <c r="QPN35" s="79"/>
      <c r="QPO35" s="79"/>
      <c r="QPP35" s="79"/>
      <c r="QPQ35" s="79"/>
      <c r="QPR35" s="79"/>
      <c r="QPS35" s="79"/>
      <c r="QPT35" s="79"/>
      <c r="QPU35" s="79"/>
      <c r="QPV35" s="79"/>
      <c r="QPW35" s="79"/>
      <c r="QPX35" s="79"/>
      <c r="QPY35" s="79"/>
      <c r="QPZ35" s="79"/>
      <c r="QQA35" s="79"/>
      <c r="QQB35" s="79"/>
      <c r="QQC35" s="79"/>
      <c r="QQD35" s="79"/>
      <c r="QQE35" s="79"/>
      <c r="QQF35" s="79"/>
      <c r="QQG35" s="79"/>
      <c r="QQH35" s="79"/>
      <c r="QQI35" s="79"/>
      <c r="QQJ35" s="79"/>
      <c r="QQK35" s="79"/>
      <c r="QQL35" s="79"/>
      <c r="QQM35" s="79"/>
      <c r="QQN35" s="79"/>
      <c r="QQO35" s="79"/>
      <c r="QQP35" s="79"/>
      <c r="QQQ35" s="79"/>
      <c r="QQR35" s="79"/>
      <c r="QQS35" s="79"/>
      <c r="QQT35" s="79"/>
      <c r="QQU35" s="79"/>
      <c r="QQV35" s="79"/>
      <c r="QQW35" s="79"/>
      <c r="QQX35" s="79"/>
      <c r="QQY35" s="79"/>
      <c r="QQZ35" s="79"/>
      <c r="QRA35" s="79"/>
      <c r="QRB35" s="79"/>
      <c r="QRC35" s="79"/>
      <c r="QRD35" s="79"/>
      <c r="QRE35" s="79"/>
      <c r="QRF35" s="79"/>
      <c r="QRG35" s="79"/>
      <c r="QRH35" s="79"/>
      <c r="QRI35" s="79"/>
      <c r="QRJ35" s="79"/>
      <c r="QRK35" s="79"/>
      <c r="QRL35" s="79"/>
      <c r="QRM35" s="79"/>
      <c r="QRN35" s="79"/>
      <c r="QRO35" s="79"/>
      <c r="QRP35" s="79"/>
      <c r="QRQ35" s="79"/>
      <c r="QRR35" s="79"/>
      <c r="QRS35" s="79"/>
      <c r="QRT35" s="79"/>
      <c r="QRU35" s="79"/>
      <c r="QRV35" s="79"/>
      <c r="QRW35" s="79"/>
      <c r="QRX35" s="79"/>
      <c r="QRY35" s="79"/>
      <c r="QRZ35" s="79"/>
      <c r="QSA35" s="79"/>
      <c r="QSB35" s="79"/>
      <c r="QSC35" s="79"/>
      <c r="QSD35" s="79"/>
      <c r="QSE35" s="79"/>
      <c r="QSF35" s="79"/>
      <c r="QSG35" s="79"/>
      <c r="QSH35" s="79"/>
      <c r="QSI35" s="79"/>
      <c r="QSJ35" s="79"/>
      <c r="QSK35" s="79"/>
      <c r="QSL35" s="79"/>
      <c r="QSM35" s="79"/>
      <c r="QSN35" s="79"/>
      <c r="QSO35" s="79"/>
      <c r="QSP35" s="79"/>
      <c r="QSQ35" s="79"/>
      <c r="QSR35" s="79"/>
      <c r="QSS35" s="79"/>
      <c r="QST35" s="79"/>
      <c r="QSU35" s="79"/>
      <c r="QSV35" s="79"/>
      <c r="QSW35" s="79"/>
      <c r="QSX35" s="79"/>
      <c r="QSY35" s="79"/>
      <c r="QSZ35" s="79"/>
      <c r="QTA35" s="79"/>
      <c r="QTB35" s="79"/>
      <c r="QTC35" s="79"/>
      <c r="QTD35" s="79"/>
      <c r="QTE35" s="79"/>
      <c r="QTF35" s="79"/>
      <c r="QTG35" s="79"/>
      <c r="QTH35" s="79"/>
      <c r="QTI35" s="79"/>
      <c r="QTJ35" s="79"/>
      <c r="QTK35" s="79"/>
      <c r="QTL35" s="79"/>
      <c r="QTM35" s="79"/>
      <c r="QTN35" s="79"/>
      <c r="QTO35" s="79"/>
      <c r="QTP35" s="79"/>
      <c r="QTQ35" s="79"/>
      <c r="QTR35" s="79"/>
      <c r="QTS35" s="79"/>
      <c r="QTT35" s="79"/>
      <c r="QTU35" s="79"/>
      <c r="QTV35" s="79"/>
      <c r="QTW35" s="79"/>
      <c r="QTX35" s="79"/>
      <c r="QTY35" s="79"/>
      <c r="QTZ35" s="79"/>
      <c r="QUA35" s="79"/>
      <c r="QUB35" s="79"/>
      <c r="QUC35" s="79"/>
      <c r="QUD35" s="79"/>
      <c r="QUE35" s="79"/>
      <c r="QUF35" s="79"/>
      <c r="QUG35" s="79"/>
      <c r="QUH35" s="79"/>
      <c r="QUI35" s="79"/>
      <c r="QUJ35" s="79"/>
      <c r="QUK35" s="79"/>
      <c r="QUL35" s="79"/>
      <c r="QUM35" s="79"/>
      <c r="QUN35" s="79"/>
      <c r="QUO35" s="79"/>
      <c r="QUP35" s="79"/>
      <c r="QUQ35" s="79"/>
      <c r="QUR35" s="79"/>
      <c r="QUS35" s="79"/>
      <c r="QUT35" s="79"/>
      <c r="QUU35" s="79"/>
      <c r="QUV35" s="79"/>
      <c r="QUW35" s="79"/>
      <c r="QUX35" s="79"/>
      <c r="QUY35" s="79"/>
      <c r="QUZ35" s="79"/>
      <c r="QVA35" s="79"/>
      <c r="QVB35" s="79"/>
      <c r="QVC35" s="79"/>
      <c r="QVD35" s="79"/>
      <c r="QVE35" s="79"/>
      <c r="QVF35" s="79"/>
      <c r="QVG35" s="79"/>
      <c r="QVH35" s="79"/>
      <c r="QVI35" s="79"/>
      <c r="QVJ35" s="79"/>
      <c r="QVK35" s="79"/>
      <c r="QVL35" s="79"/>
      <c r="QVM35" s="79"/>
      <c r="QVN35" s="79"/>
      <c r="QVO35" s="79"/>
      <c r="QVP35" s="79"/>
      <c r="QVQ35" s="79"/>
      <c r="QVR35" s="79"/>
      <c r="QVS35" s="79"/>
      <c r="QVT35" s="79"/>
      <c r="QVU35" s="79"/>
      <c r="QVV35" s="79"/>
      <c r="QVW35" s="79"/>
      <c r="QVX35" s="79"/>
      <c r="QVY35" s="79"/>
      <c r="QVZ35" s="79"/>
      <c r="QWA35" s="79"/>
      <c r="QWB35" s="79"/>
      <c r="QWC35" s="79"/>
      <c r="QWD35" s="79"/>
      <c r="QWE35" s="79"/>
      <c r="QWF35" s="79"/>
      <c r="QWG35" s="79"/>
      <c r="QWH35" s="79"/>
      <c r="QWI35" s="79"/>
      <c r="QWJ35" s="79"/>
      <c r="QWK35" s="79"/>
      <c r="QWL35" s="79"/>
      <c r="QWM35" s="79"/>
      <c r="QWN35" s="79"/>
      <c r="QWO35" s="79"/>
      <c r="QWP35" s="79"/>
      <c r="QWQ35" s="79"/>
      <c r="QWR35" s="79"/>
      <c r="QWS35" s="79"/>
      <c r="QWT35" s="79"/>
      <c r="QWU35" s="79"/>
      <c r="QWV35" s="79"/>
      <c r="QWW35" s="79"/>
      <c r="QWX35" s="79"/>
      <c r="QWY35" s="79"/>
      <c r="QWZ35" s="79"/>
      <c r="QXA35" s="79"/>
      <c r="QXB35" s="79"/>
      <c r="QXC35" s="79"/>
      <c r="QXD35" s="79"/>
      <c r="QXE35" s="79"/>
      <c r="QXF35" s="79"/>
      <c r="QXG35" s="79"/>
      <c r="QXH35" s="79"/>
      <c r="QXI35" s="79"/>
      <c r="QXJ35" s="79"/>
      <c r="QXK35" s="79"/>
      <c r="QXL35" s="79"/>
      <c r="QXM35" s="79"/>
      <c r="QXN35" s="79"/>
      <c r="QXO35" s="79"/>
      <c r="QXP35" s="79"/>
      <c r="QXQ35" s="79"/>
      <c r="QXR35" s="79"/>
      <c r="QXS35" s="79"/>
      <c r="QXT35" s="79"/>
      <c r="QXU35" s="79"/>
      <c r="QXV35" s="79"/>
      <c r="QXW35" s="79"/>
      <c r="QXX35" s="79"/>
      <c r="QXY35" s="79"/>
      <c r="QXZ35" s="79"/>
      <c r="QYA35" s="79"/>
      <c r="QYB35" s="79"/>
      <c r="QYC35" s="79"/>
      <c r="QYD35" s="79"/>
      <c r="QYE35" s="79"/>
      <c r="QYF35" s="79"/>
      <c r="QYG35" s="79"/>
      <c r="QYH35" s="79"/>
      <c r="QYI35" s="79"/>
      <c r="QYJ35" s="79"/>
      <c r="QYK35" s="79"/>
      <c r="QYL35" s="79"/>
      <c r="QYM35" s="79"/>
      <c r="QYN35" s="79"/>
      <c r="QYO35" s="79"/>
      <c r="QYP35" s="79"/>
      <c r="QYQ35" s="79"/>
      <c r="QYR35" s="79"/>
      <c r="QYS35" s="79"/>
      <c r="QYT35" s="79"/>
      <c r="QYU35" s="79"/>
      <c r="QYV35" s="79"/>
      <c r="QYW35" s="79"/>
      <c r="QYX35" s="79"/>
      <c r="QYY35" s="79"/>
      <c r="QYZ35" s="79"/>
      <c r="QZA35" s="79"/>
      <c r="QZB35" s="79"/>
      <c r="QZC35" s="79"/>
      <c r="QZD35" s="79"/>
      <c r="QZE35" s="79"/>
      <c r="QZF35" s="79"/>
      <c r="QZG35" s="79"/>
      <c r="QZH35" s="79"/>
      <c r="QZI35" s="79"/>
      <c r="QZJ35" s="79"/>
      <c r="QZK35" s="79"/>
      <c r="QZL35" s="79"/>
      <c r="QZM35" s="79"/>
      <c r="QZN35" s="79"/>
      <c r="QZO35" s="79"/>
      <c r="QZP35" s="79"/>
      <c r="QZQ35" s="79"/>
      <c r="QZR35" s="79"/>
      <c r="QZS35" s="79"/>
      <c r="QZT35" s="79"/>
      <c r="QZU35" s="79"/>
      <c r="QZV35" s="79"/>
      <c r="QZW35" s="79"/>
      <c r="QZX35" s="79"/>
      <c r="QZY35" s="79"/>
      <c r="QZZ35" s="79"/>
      <c r="RAA35" s="79"/>
      <c r="RAB35" s="79"/>
      <c r="RAC35" s="79"/>
      <c r="RAD35" s="79"/>
      <c r="RAE35" s="79"/>
      <c r="RAF35" s="79"/>
      <c r="RAG35" s="79"/>
      <c r="RAH35" s="79"/>
      <c r="RAI35" s="79"/>
      <c r="RAJ35" s="79"/>
      <c r="RAK35" s="79"/>
      <c r="RAL35" s="79"/>
      <c r="RAM35" s="79"/>
      <c r="RAN35" s="79"/>
      <c r="RAO35" s="79"/>
      <c r="RAP35" s="79"/>
      <c r="RAQ35" s="79"/>
      <c r="RAR35" s="79"/>
      <c r="RAS35" s="79"/>
      <c r="RAT35" s="79"/>
      <c r="RAU35" s="79"/>
      <c r="RAV35" s="79"/>
      <c r="RAW35" s="79"/>
      <c r="RAX35" s="79"/>
      <c r="RAY35" s="79"/>
      <c r="RAZ35" s="79"/>
      <c r="RBA35" s="79"/>
      <c r="RBB35" s="79"/>
      <c r="RBC35" s="79"/>
      <c r="RBD35" s="79"/>
      <c r="RBE35" s="79"/>
      <c r="RBF35" s="79"/>
      <c r="RBG35" s="79"/>
      <c r="RBH35" s="79"/>
      <c r="RBI35" s="79"/>
      <c r="RBJ35" s="79"/>
      <c r="RBK35" s="79"/>
      <c r="RBL35" s="79"/>
      <c r="RBM35" s="79"/>
      <c r="RBN35" s="79"/>
      <c r="RBO35" s="79"/>
      <c r="RBP35" s="79"/>
      <c r="RBQ35" s="79"/>
      <c r="RBR35" s="79"/>
      <c r="RBS35" s="79"/>
      <c r="RBT35" s="79"/>
      <c r="RBU35" s="79"/>
      <c r="RBV35" s="79"/>
      <c r="RBW35" s="79"/>
      <c r="RBX35" s="79"/>
      <c r="RBY35" s="79"/>
      <c r="RBZ35" s="79"/>
      <c r="RCA35" s="79"/>
      <c r="RCB35" s="79"/>
      <c r="RCC35" s="79"/>
      <c r="RCD35" s="79"/>
      <c r="RCE35" s="79"/>
      <c r="RCF35" s="79"/>
      <c r="RCG35" s="79"/>
      <c r="RCH35" s="79"/>
      <c r="RCI35" s="79"/>
      <c r="RCJ35" s="79"/>
      <c r="RCK35" s="79"/>
      <c r="RCL35" s="79"/>
      <c r="RCM35" s="79"/>
      <c r="RCN35" s="79"/>
      <c r="RCO35" s="79"/>
      <c r="RCP35" s="79"/>
      <c r="RCQ35" s="79"/>
      <c r="RCR35" s="79"/>
      <c r="RCS35" s="79"/>
      <c r="RCT35" s="79"/>
      <c r="RCU35" s="79"/>
      <c r="RCV35" s="79"/>
      <c r="RCW35" s="79"/>
      <c r="RCX35" s="79"/>
      <c r="RCY35" s="79"/>
      <c r="RCZ35" s="79"/>
      <c r="RDA35" s="79"/>
      <c r="RDB35" s="79"/>
      <c r="RDC35" s="79"/>
      <c r="RDD35" s="79"/>
      <c r="RDE35" s="79"/>
      <c r="RDF35" s="79"/>
      <c r="RDG35" s="79"/>
      <c r="RDH35" s="79"/>
      <c r="RDI35" s="79"/>
      <c r="RDJ35" s="79"/>
      <c r="RDK35" s="79"/>
      <c r="RDL35" s="79"/>
      <c r="RDM35" s="79"/>
      <c r="RDN35" s="79"/>
      <c r="RDO35" s="79"/>
      <c r="RDP35" s="79"/>
      <c r="RDQ35" s="79"/>
      <c r="RDR35" s="79"/>
      <c r="RDS35" s="79"/>
      <c r="RDT35" s="79"/>
      <c r="RDU35" s="79"/>
      <c r="RDV35" s="79"/>
      <c r="RDW35" s="79"/>
      <c r="RDX35" s="79"/>
      <c r="RDY35" s="79"/>
      <c r="RDZ35" s="79"/>
      <c r="REA35" s="79"/>
      <c r="REB35" s="79"/>
      <c r="REC35" s="79"/>
      <c r="RED35" s="79"/>
      <c r="REE35" s="79"/>
      <c r="REF35" s="79"/>
      <c r="REG35" s="79"/>
      <c r="REH35" s="79"/>
      <c r="REI35" s="79"/>
      <c r="REJ35" s="79"/>
      <c r="REK35" s="79"/>
      <c r="REL35" s="79"/>
      <c r="REM35" s="79"/>
      <c r="REN35" s="79"/>
      <c r="REO35" s="79"/>
      <c r="REP35" s="79"/>
      <c r="REQ35" s="79"/>
      <c r="RER35" s="79"/>
      <c r="RES35" s="79"/>
      <c r="RET35" s="79"/>
      <c r="REU35" s="79"/>
      <c r="REV35" s="79"/>
      <c r="REW35" s="79"/>
      <c r="REX35" s="79"/>
      <c r="REY35" s="79"/>
      <c r="REZ35" s="79"/>
      <c r="RFA35" s="79"/>
      <c r="RFB35" s="79"/>
      <c r="RFC35" s="79"/>
      <c r="RFD35" s="79"/>
      <c r="RFE35" s="79"/>
      <c r="RFF35" s="79"/>
      <c r="RFG35" s="79"/>
      <c r="RFH35" s="79"/>
      <c r="RFI35" s="79"/>
      <c r="RFJ35" s="79"/>
      <c r="RFK35" s="79"/>
      <c r="RFL35" s="79"/>
      <c r="RFM35" s="79"/>
      <c r="RFN35" s="79"/>
      <c r="RFO35" s="79"/>
      <c r="RFP35" s="79"/>
      <c r="RFQ35" s="79"/>
      <c r="RFR35" s="79"/>
      <c r="RFS35" s="79"/>
      <c r="RFT35" s="79"/>
      <c r="RFU35" s="79"/>
      <c r="RFV35" s="79"/>
      <c r="RFW35" s="79"/>
      <c r="RFX35" s="79"/>
      <c r="RFY35" s="79"/>
      <c r="RFZ35" s="79"/>
      <c r="RGA35" s="79"/>
      <c r="RGB35" s="79"/>
      <c r="RGC35" s="79"/>
      <c r="RGD35" s="79"/>
      <c r="RGE35" s="79"/>
      <c r="RGF35" s="79"/>
      <c r="RGG35" s="79"/>
      <c r="RGH35" s="79"/>
      <c r="RGI35" s="79"/>
      <c r="RGJ35" s="79"/>
      <c r="RGK35" s="79"/>
      <c r="RGL35" s="79"/>
      <c r="RGM35" s="79"/>
      <c r="RGN35" s="79"/>
      <c r="RGO35" s="79"/>
      <c r="RGP35" s="79"/>
      <c r="RGQ35" s="79"/>
      <c r="RGR35" s="79"/>
      <c r="RGS35" s="79"/>
      <c r="RGT35" s="79"/>
      <c r="RGU35" s="79"/>
      <c r="RGV35" s="79"/>
      <c r="RGW35" s="79"/>
      <c r="RGX35" s="79"/>
      <c r="RGY35" s="79"/>
      <c r="RGZ35" s="79"/>
      <c r="RHA35" s="79"/>
      <c r="RHB35" s="79"/>
      <c r="RHC35" s="79"/>
      <c r="RHD35" s="79"/>
      <c r="RHE35" s="79"/>
      <c r="RHF35" s="79"/>
      <c r="RHG35" s="79"/>
      <c r="RHH35" s="79"/>
      <c r="RHI35" s="79"/>
      <c r="RHJ35" s="79"/>
      <c r="RHK35" s="79"/>
      <c r="RHL35" s="79"/>
      <c r="RHM35" s="79"/>
      <c r="RHN35" s="79"/>
      <c r="RHO35" s="79"/>
      <c r="RHP35" s="79"/>
      <c r="RHQ35" s="79"/>
      <c r="RHR35" s="79"/>
      <c r="RHS35" s="79"/>
      <c r="RHT35" s="79"/>
      <c r="RHU35" s="79"/>
      <c r="RHV35" s="79"/>
      <c r="RHW35" s="79"/>
      <c r="RHX35" s="79"/>
      <c r="RHY35" s="79"/>
      <c r="RHZ35" s="79"/>
      <c r="RIA35" s="79"/>
      <c r="RIB35" s="79"/>
      <c r="RIC35" s="79"/>
      <c r="RID35" s="79"/>
      <c r="RIE35" s="79"/>
      <c r="RIF35" s="79"/>
      <c r="RIG35" s="79"/>
      <c r="RIH35" s="79"/>
      <c r="RII35" s="79"/>
      <c r="RIJ35" s="79"/>
      <c r="RIK35" s="79"/>
      <c r="RIL35" s="79"/>
      <c r="RIM35" s="79"/>
      <c r="RIN35" s="79"/>
      <c r="RIO35" s="79"/>
      <c r="RIP35" s="79"/>
      <c r="RIQ35" s="79"/>
      <c r="RIR35" s="79"/>
      <c r="RIS35" s="79"/>
      <c r="RIT35" s="79"/>
      <c r="RIU35" s="79"/>
      <c r="RIV35" s="79"/>
      <c r="RIW35" s="79"/>
      <c r="RIX35" s="79"/>
      <c r="RIY35" s="79"/>
      <c r="RIZ35" s="79"/>
      <c r="RJA35" s="79"/>
      <c r="RJB35" s="79"/>
      <c r="RJC35" s="79"/>
      <c r="RJD35" s="79"/>
      <c r="RJE35" s="79"/>
      <c r="RJF35" s="79"/>
      <c r="RJG35" s="79"/>
      <c r="RJH35" s="79"/>
      <c r="RJI35" s="79"/>
      <c r="RJJ35" s="79"/>
      <c r="RJK35" s="79"/>
      <c r="RJL35" s="79"/>
      <c r="RJM35" s="79"/>
      <c r="RJN35" s="79"/>
      <c r="RJO35" s="79"/>
      <c r="RJP35" s="79"/>
      <c r="RJQ35" s="79"/>
      <c r="RJR35" s="79"/>
      <c r="RJS35" s="79"/>
      <c r="RJT35" s="79"/>
      <c r="RJU35" s="79"/>
      <c r="RJV35" s="79"/>
      <c r="RJW35" s="79"/>
      <c r="RJX35" s="79"/>
      <c r="RJY35" s="79"/>
      <c r="RJZ35" s="79"/>
      <c r="RKA35" s="79"/>
      <c r="RKB35" s="79"/>
      <c r="RKC35" s="79"/>
      <c r="RKD35" s="79"/>
      <c r="RKE35" s="79"/>
      <c r="RKF35" s="79"/>
      <c r="RKG35" s="79"/>
      <c r="RKH35" s="79"/>
      <c r="RKI35" s="79"/>
      <c r="RKJ35" s="79"/>
      <c r="RKK35" s="79"/>
      <c r="RKL35" s="79"/>
      <c r="RKM35" s="79"/>
      <c r="RKN35" s="79"/>
      <c r="RKO35" s="79"/>
      <c r="RKP35" s="79"/>
      <c r="RKQ35" s="79"/>
      <c r="RKR35" s="79"/>
      <c r="RKS35" s="79"/>
      <c r="RKT35" s="79"/>
      <c r="RKU35" s="79"/>
      <c r="RKV35" s="79"/>
      <c r="RKW35" s="79"/>
      <c r="RKX35" s="79"/>
      <c r="RKY35" s="79"/>
      <c r="RKZ35" s="79"/>
      <c r="RLA35" s="79"/>
      <c r="RLB35" s="79"/>
      <c r="RLC35" s="79"/>
      <c r="RLD35" s="79"/>
      <c r="RLE35" s="79"/>
      <c r="RLF35" s="79"/>
      <c r="RLG35" s="79"/>
      <c r="RLH35" s="79"/>
      <c r="RLI35" s="79"/>
      <c r="RLJ35" s="79"/>
      <c r="RLK35" s="79"/>
      <c r="RLL35" s="79"/>
      <c r="RLM35" s="79"/>
      <c r="RLN35" s="79"/>
      <c r="RLO35" s="79"/>
      <c r="RLP35" s="79"/>
      <c r="RLQ35" s="79"/>
      <c r="RLR35" s="79"/>
      <c r="RLS35" s="79"/>
      <c r="RLT35" s="79"/>
      <c r="RLU35" s="79"/>
      <c r="RLV35" s="79"/>
      <c r="RLW35" s="79"/>
      <c r="RLX35" s="79"/>
      <c r="RLY35" s="79"/>
      <c r="RLZ35" s="79"/>
      <c r="RMA35" s="79"/>
      <c r="RMB35" s="79"/>
      <c r="RMC35" s="79"/>
      <c r="RMD35" s="79"/>
      <c r="RME35" s="79"/>
      <c r="RMF35" s="79"/>
      <c r="RMG35" s="79"/>
      <c r="RMH35" s="79"/>
      <c r="RMI35" s="79"/>
      <c r="RMJ35" s="79"/>
      <c r="RMK35" s="79"/>
      <c r="RML35" s="79"/>
      <c r="RMM35" s="79"/>
      <c r="RMN35" s="79"/>
      <c r="RMO35" s="79"/>
      <c r="RMP35" s="79"/>
      <c r="RMQ35" s="79"/>
      <c r="RMR35" s="79"/>
      <c r="RMS35" s="79"/>
      <c r="RMT35" s="79"/>
      <c r="RMU35" s="79"/>
      <c r="RMV35" s="79"/>
      <c r="RMW35" s="79"/>
      <c r="RMX35" s="79"/>
      <c r="RMY35" s="79"/>
      <c r="RMZ35" s="79"/>
      <c r="RNA35" s="79"/>
      <c r="RNB35" s="79"/>
      <c r="RNC35" s="79"/>
      <c r="RND35" s="79"/>
      <c r="RNE35" s="79"/>
      <c r="RNF35" s="79"/>
      <c r="RNG35" s="79"/>
      <c r="RNH35" s="79"/>
      <c r="RNI35" s="79"/>
      <c r="RNJ35" s="79"/>
      <c r="RNK35" s="79"/>
      <c r="RNL35" s="79"/>
      <c r="RNM35" s="79"/>
      <c r="RNN35" s="79"/>
      <c r="RNO35" s="79"/>
      <c r="RNP35" s="79"/>
      <c r="RNQ35" s="79"/>
      <c r="RNR35" s="79"/>
      <c r="RNS35" s="79"/>
      <c r="RNT35" s="79"/>
      <c r="RNU35" s="79"/>
      <c r="RNV35" s="79"/>
      <c r="RNW35" s="79"/>
      <c r="RNX35" s="79"/>
      <c r="RNY35" s="79"/>
      <c r="RNZ35" s="79"/>
      <c r="ROA35" s="79"/>
      <c r="ROB35" s="79"/>
      <c r="ROC35" s="79"/>
      <c r="ROD35" s="79"/>
      <c r="ROE35" s="79"/>
      <c r="ROF35" s="79"/>
      <c r="ROG35" s="79"/>
      <c r="ROH35" s="79"/>
      <c r="ROI35" s="79"/>
      <c r="ROJ35" s="79"/>
      <c r="ROK35" s="79"/>
      <c r="ROL35" s="79"/>
      <c r="ROM35" s="79"/>
      <c r="RON35" s="79"/>
      <c r="ROO35" s="79"/>
      <c r="ROP35" s="79"/>
      <c r="ROQ35" s="79"/>
      <c r="ROR35" s="79"/>
      <c r="ROS35" s="79"/>
      <c r="ROT35" s="79"/>
      <c r="ROU35" s="79"/>
      <c r="ROV35" s="79"/>
      <c r="ROW35" s="79"/>
      <c r="ROX35" s="79"/>
      <c r="ROY35" s="79"/>
      <c r="ROZ35" s="79"/>
      <c r="RPA35" s="79"/>
      <c r="RPB35" s="79"/>
      <c r="RPC35" s="79"/>
      <c r="RPD35" s="79"/>
      <c r="RPE35" s="79"/>
      <c r="RPF35" s="79"/>
      <c r="RPG35" s="79"/>
      <c r="RPH35" s="79"/>
      <c r="RPI35" s="79"/>
      <c r="RPJ35" s="79"/>
      <c r="RPK35" s="79"/>
      <c r="RPL35" s="79"/>
      <c r="RPM35" s="79"/>
      <c r="RPN35" s="79"/>
      <c r="RPO35" s="79"/>
      <c r="RPP35" s="79"/>
      <c r="RPQ35" s="79"/>
      <c r="RPR35" s="79"/>
      <c r="RPS35" s="79"/>
      <c r="RPT35" s="79"/>
      <c r="RPU35" s="79"/>
      <c r="RPV35" s="79"/>
      <c r="RPW35" s="79"/>
      <c r="RPX35" s="79"/>
      <c r="RPY35" s="79"/>
      <c r="RPZ35" s="79"/>
      <c r="RQA35" s="79"/>
      <c r="RQB35" s="79"/>
      <c r="RQC35" s="79"/>
      <c r="RQD35" s="79"/>
      <c r="RQE35" s="79"/>
      <c r="RQF35" s="79"/>
      <c r="RQG35" s="79"/>
      <c r="RQH35" s="79"/>
      <c r="RQI35" s="79"/>
      <c r="RQJ35" s="79"/>
      <c r="RQK35" s="79"/>
      <c r="RQL35" s="79"/>
      <c r="RQM35" s="79"/>
      <c r="RQN35" s="79"/>
      <c r="RQO35" s="79"/>
      <c r="RQP35" s="79"/>
      <c r="RQQ35" s="79"/>
      <c r="RQR35" s="79"/>
      <c r="RQS35" s="79"/>
      <c r="RQT35" s="79"/>
      <c r="RQU35" s="79"/>
      <c r="RQV35" s="79"/>
      <c r="RQW35" s="79"/>
      <c r="RQX35" s="79"/>
      <c r="RQY35" s="79"/>
      <c r="RQZ35" s="79"/>
      <c r="RRA35" s="79"/>
      <c r="RRB35" s="79"/>
      <c r="RRC35" s="79"/>
      <c r="RRD35" s="79"/>
      <c r="RRE35" s="79"/>
      <c r="RRF35" s="79"/>
      <c r="RRG35" s="79"/>
      <c r="RRH35" s="79"/>
      <c r="RRI35" s="79"/>
      <c r="RRJ35" s="79"/>
      <c r="RRK35" s="79"/>
      <c r="RRL35" s="79"/>
      <c r="RRM35" s="79"/>
      <c r="RRN35" s="79"/>
      <c r="RRO35" s="79"/>
      <c r="RRP35" s="79"/>
      <c r="RRQ35" s="79"/>
      <c r="RRR35" s="79"/>
      <c r="RRS35" s="79"/>
      <c r="RRT35" s="79"/>
      <c r="RRU35" s="79"/>
      <c r="RRV35" s="79"/>
      <c r="RRW35" s="79"/>
      <c r="RRX35" s="79"/>
      <c r="RRY35" s="79"/>
      <c r="RRZ35" s="79"/>
      <c r="RSA35" s="79"/>
      <c r="RSB35" s="79"/>
      <c r="RSC35" s="79"/>
      <c r="RSD35" s="79"/>
      <c r="RSE35" s="79"/>
      <c r="RSF35" s="79"/>
      <c r="RSG35" s="79"/>
      <c r="RSH35" s="79"/>
      <c r="RSI35" s="79"/>
      <c r="RSJ35" s="79"/>
      <c r="RSK35" s="79"/>
      <c r="RSL35" s="79"/>
      <c r="RSM35" s="79"/>
      <c r="RSN35" s="79"/>
      <c r="RSO35" s="79"/>
      <c r="RSP35" s="79"/>
      <c r="RSQ35" s="79"/>
      <c r="RSR35" s="79"/>
      <c r="RSS35" s="79"/>
      <c r="RST35" s="79"/>
      <c r="RSU35" s="79"/>
      <c r="RSV35" s="79"/>
      <c r="RSW35" s="79"/>
      <c r="RSX35" s="79"/>
      <c r="RSY35" s="79"/>
      <c r="RSZ35" s="79"/>
      <c r="RTA35" s="79"/>
      <c r="RTB35" s="79"/>
      <c r="RTC35" s="79"/>
      <c r="RTD35" s="79"/>
      <c r="RTE35" s="79"/>
      <c r="RTF35" s="79"/>
      <c r="RTG35" s="79"/>
      <c r="RTH35" s="79"/>
      <c r="RTI35" s="79"/>
      <c r="RTJ35" s="79"/>
      <c r="RTK35" s="79"/>
      <c r="RTL35" s="79"/>
      <c r="RTM35" s="79"/>
      <c r="RTN35" s="79"/>
      <c r="RTO35" s="79"/>
      <c r="RTP35" s="79"/>
      <c r="RTQ35" s="79"/>
      <c r="RTR35" s="79"/>
      <c r="RTS35" s="79"/>
      <c r="RTT35" s="79"/>
      <c r="RTU35" s="79"/>
      <c r="RTV35" s="79"/>
      <c r="RTW35" s="79"/>
      <c r="RTX35" s="79"/>
      <c r="RTY35" s="79"/>
      <c r="RTZ35" s="79"/>
      <c r="RUA35" s="79"/>
      <c r="RUB35" s="79"/>
      <c r="RUC35" s="79"/>
      <c r="RUD35" s="79"/>
      <c r="RUE35" s="79"/>
      <c r="RUF35" s="79"/>
      <c r="RUG35" s="79"/>
      <c r="RUH35" s="79"/>
      <c r="RUI35" s="79"/>
      <c r="RUJ35" s="79"/>
      <c r="RUK35" s="79"/>
      <c r="RUL35" s="79"/>
      <c r="RUM35" s="79"/>
      <c r="RUN35" s="79"/>
      <c r="RUO35" s="79"/>
      <c r="RUP35" s="79"/>
      <c r="RUQ35" s="79"/>
      <c r="RUR35" s="79"/>
      <c r="RUS35" s="79"/>
      <c r="RUT35" s="79"/>
      <c r="RUU35" s="79"/>
      <c r="RUV35" s="79"/>
      <c r="RUW35" s="79"/>
      <c r="RUX35" s="79"/>
      <c r="RUY35" s="79"/>
      <c r="RUZ35" s="79"/>
      <c r="RVA35" s="79"/>
      <c r="RVB35" s="79"/>
      <c r="RVC35" s="79"/>
      <c r="RVD35" s="79"/>
      <c r="RVE35" s="79"/>
      <c r="RVF35" s="79"/>
      <c r="RVG35" s="79"/>
      <c r="RVH35" s="79"/>
      <c r="RVI35" s="79"/>
      <c r="RVJ35" s="79"/>
      <c r="RVK35" s="79"/>
      <c r="RVL35" s="79"/>
      <c r="RVM35" s="79"/>
      <c r="RVN35" s="79"/>
      <c r="RVO35" s="79"/>
      <c r="RVP35" s="79"/>
      <c r="RVQ35" s="79"/>
      <c r="RVR35" s="79"/>
      <c r="RVS35" s="79"/>
      <c r="RVT35" s="79"/>
      <c r="RVU35" s="79"/>
      <c r="RVV35" s="79"/>
      <c r="RVW35" s="79"/>
      <c r="RVX35" s="79"/>
      <c r="RVY35" s="79"/>
      <c r="RVZ35" s="79"/>
      <c r="RWA35" s="79"/>
      <c r="RWB35" s="79"/>
      <c r="RWC35" s="79"/>
      <c r="RWD35" s="79"/>
      <c r="RWE35" s="79"/>
      <c r="RWF35" s="79"/>
      <c r="RWG35" s="79"/>
      <c r="RWH35" s="79"/>
      <c r="RWI35" s="79"/>
      <c r="RWJ35" s="79"/>
      <c r="RWK35" s="79"/>
      <c r="RWL35" s="79"/>
      <c r="RWM35" s="79"/>
      <c r="RWN35" s="79"/>
      <c r="RWO35" s="79"/>
      <c r="RWP35" s="79"/>
      <c r="RWQ35" s="79"/>
      <c r="RWR35" s="79"/>
      <c r="RWS35" s="79"/>
      <c r="RWT35" s="79"/>
      <c r="RWU35" s="79"/>
      <c r="RWV35" s="79"/>
      <c r="RWW35" s="79"/>
      <c r="RWX35" s="79"/>
      <c r="RWY35" s="79"/>
      <c r="RWZ35" s="79"/>
      <c r="RXA35" s="79"/>
      <c r="RXB35" s="79"/>
      <c r="RXC35" s="79"/>
      <c r="RXD35" s="79"/>
      <c r="RXE35" s="79"/>
      <c r="RXF35" s="79"/>
      <c r="RXG35" s="79"/>
      <c r="RXH35" s="79"/>
      <c r="RXI35" s="79"/>
      <c r="RXJ35" s="79"/>
      <c r="RXK35" s="79"/>
      <c r="RXL35" s="79"/>
      <c r="RXM35" s="79"/>
      <c r="RXN35" s="79"/>
      <c r="RXO35" s="79"/>
      <c r="RXP35" s="79"/>
      <c r="RXQ35" s="79"/>
      <c r="RXR35" s="79"/>
      <c r="RXS35" s="79"/>
      <c r="RXT35" s="79"/>
      <c r="RXU35" s="79"/>
      <c r="RXV35" s="79"/>
      <c r="RXW35" s="79"/>
      <c r="RXX35" s="79"/>
      <c r="RXY35" s="79"/>
      <c r="RXZ35" s="79"/>
      <c r="RYA35" s="79"/>
      <c r="RYB35" s="79"/>
      <c r="RYC35" s="79"/>
      <c r="RYD35" s="79"/>
      <c r="RYE35" s="79"/>
      <c r="RYF35" s="79"/>
      <c r="RYG35" s="79"/>
      <c r="RYH35" s="79"/>
      <c r="RYI35" s="79"/>
      <c r="RYJ35" s="79"/>
      <c r="RYK35" s="79"/>
      <c r="RYL35" s="79"/>
      <c r="RYM35" s="79"/>
      <c r="RYN35" s="79"/>
      <c r="RYO35" s="79"/>
      <c r="RYP35" s="79"/>
      <c r="RYQ35" s="79"/>
      <c r="RYR35" s="79"/>
      <c r="RYS35" s="79"/>
      <c r="RYT35" s="79"/>
      <c r="RYU35" s="79"/>
      <c r="RYV35" s="79"/>
      <c r="RYW35" s="79"/>
      <c r="RYX35" s="79"/>
      <c r="RYY35" s="79"/>
      <c r="RYZ35" s="79"/>
      <c r="RZA35" s="79"/>
      <c r="RZB35" s="79"/>
      <c r="RZC35" s="79"/>
      <c r="RZD35" s="79"/>
      <c r="RZE35" s="79"/>
      <c r="RZF35" s="79"/>
      <c r="RZG35" s="79"/>
      <c r="RZH35" s="79"/>
      <c r="RZI35" s="79"/>
      <c r="RZJ35" s="79"/>
      <c r="RZK35" s="79"/>
      <c r="RZL35" s="79"/>
      <c r="RZM35" s="79"/>
      <c r="RZN35" s="79"/>
      <c r="RZO35" s="79"/>
      <c r="RZP35" s="79"/>
      <c r="RZQ35" s="79"/>
      <c r="RZR35" s="79"/>
      <c r="RZS35" s="79"/>
      <c r="RZT35" s="79"/>
      <c r="RZU35" s="79"/>
      <c r="RZV35" s="79"/>
      <c r="RZW35" s="79"/>
      <c r="RZX35" s="79"/>
      <c r="RZY35" s="79"/>
      <c r="RZZ35" s="79"/>
      <c r="SAA35" s="79"/>
      <c r="SAB35" s="79"/>
      <c r="SAC35" s="79"/>
      <c r="SAD35" s="79"/>
      <c r="SAE35" s="79"/>
      <c r="SAF35" s="79"/>
      <c r="SAG35" s="79"/>
      <c r="SAH35" s="79"/>
      <c r="SAI35" s="79"/>
      <c r="SAJ35" s="79"/>
      <c r="SAK35" s="79"/>
      <c r="SAL35" s="79"/>
      <c r="SAM35" s="79"/>
      <c r="SAN35" s="79"/>
      <c r="SAO35" s="79"/>
      <c r="SAP35" s="79"/>
      <c r="SAQ35" s="79"/>
      <c r="SAR35" s="79"/>
      <c r="SAS35" s="79"/>
      <c r="SAT35" s="79"/>
      <c r="SAU35" s="79"/>
      <c r="SAV35" s="79"/>
      <c r="SAW35" s="79"/>
      <c r="SAX35" s="79"/>
      <c r="SAY35" s="79"/>
      <c r="SAZ35" s="79"/>
      <c r="SBA35" s="79"/>
      <c r="SBB35" s="79"/>
      <c r="SBC35" s="79"/>
      <c r="SBD35" s="79"/>
      <c r="SBE35" s="79"/>
      <c r="SBF35" s="79"/>
      <c r="SBG35" s="79"/>
      <c r="SBH35" s="79"/>
      <c r="SBI35" s="79"/>
      <c r="SBJ35" s="79"/>
      <c r="SBK35" s="79"/>
      <c r="SBL35" s="79"/>
      <c r="SBM35" s="79"/>
      <c r="SBN35" s="79"/>
      <c r="SBO35" s="79"/>
      <c r="SBP35" s="79"/>
      <c r="SBQ35" s="79"/>
      <c r="SBR35" s="79"/>
      <c r="SBS35" s="79"/>
      <c r="SBT35" s="79"/>
      <c r="SBU35" s="79"/>
      <c r="SBV35" s="79"/>
      <c r="SBW35" s="79"/>
      <c r="SBX35" s="79"/>
      <c r="SBY35" s="79"/>
      <c r="SBZ35" s="79"/>
      <c r="SCA35" s="79"/>
      <c r="SCB35" s="79"/>
      <c r="SCC35" s="79"/>
      <c r="SCD35" s="79"/>
      <c r="SCE35" s="79"/>
      <c r="SCF35" s="79"/>
      <c r="SCG35" s="79"/>
      <c r="SCH35" s="79"/>
      <c r="SCI35" s="79"/>
      <c r="SCJ35" s="79"/>
      <c r="SCK35" s="79"/>
      <c r="SCL35" s="79"/>
      <c r="SCM35" s="79"/>
      <c r="SCN35" s="79"/>
      <c r="SCO35" s="79"/>
      <c r="SCP35" s="79"/>
      <c r="SCQ35" s="79"/>
      <c r="SCR35" s="79"/>
      <c r="SCS35" s="79"/>
      <c r="SCT35" s="79"/>
      <c r="SCU35" s="79"/>
      <c r="SCV35" s="79"/>
      <c r="SCW35" s="79"/>
      <c r="SCX35" s="79"/>
      <c r="SCY35" s="79"/>
      <c r="SCZ35" s="79"/>
      <c r="SDA35" s="79"/>
      <c r="SDB35" s="79"/>
      <c r="SDC35" s="79"/>
      <c r="SDD35" s="79"/>
      <c r="SDE35" s="79"/>
      <c r="SDF35" s="79"/>
      <c r="SDG35" s="79"/>
      <c r="SDH35" s="79"/>
      <c r="SDI35" s="79"/>
      <c r="SDJ35" s="79"/>
      <c r="SDK35" s="79"/>
      <c r="SDL35" s="79"/>
      <c r="SDM35" s="79"/>
      <c r="SDN35" s="79"/>
      <c r="SDO35" s="79"/>
      <c r="SDP35" s="79"/>
      <c r="SDQ35" s="79"/>
      <c r="SDR35" s="79"/>
      <c r="SDS35" s="79"/>
      <c r="SDT35" s="79"/>
      <c r="SDU35" s="79"/>
      <c r="SDV35" s="79"/>
      <c r="SDW35" s="79"/>
      <c r="SDX35" s="79"/>
      <c r="SDY35" s="79"/>
      <c r="SDZ35" s="79"/>
      <c r="SEA35" s="79"/>
      <c r="SEB35" s="79"/>
      <c r="SEC35" s="79"/>
      <c r="SED35" s="79"/>
      <c r="SEE35" s="79"/>
      <c r="SEF35" s="79"/>
      <c r="SEG35" s="79"/>
      <c r="SEH35" s="79"/>
      <c r="SEI35" s="79"/>
      <c r="SEJ35" s="79"/>
      <c r="SEK35" s="79"/>
      <c r="SEL35" s="79"/>
      <c r="SEM35" s="79"/>
      <c r="SEN35" s="79"/>
      <c r="SEO35" s="79"/>
      <c r="SEP35" s="79"/>
      <c r="SEQ35" s="79"/>
      <c r="SER35" s="79"/>
      <c r="SES35" s="79"/>
      <c r="SET35" s="79"/>
      <c r="SEU35" s="79"/>
      <c r="SEV35" s="79"/>
      <c r="SEW35" s="79"/>
      <c r="SEX35" s="79"/>
      <c r="SEY35" s="79"/>
      <c r="SEZ35" s="79"/>
      <c r="SFA35" s="79"/>
      <c r="SFB35" s="79"/>
      <c r="SFC35" s="79"/>
      <c r="SFD35" s="79"/>
      <c r="SFE35" s="79"/>
      <c r="SFF35" s="79"/>
      <c r="SFG35" s="79"/>
      <c r="SFH35" s="79"/>
      <c r="SFI35" s="79"/>
      <c r="SFJ35" s="79"/>
      <c r="SFK35" s="79"/>
      <c r="SFL35" s="79"/>
      <c r="SFM35" s="79"/>
      <c r="SFN35" s="79"/>
      <c r="SFO35" s="79"/>
      <c r="SFP35" s="79"/>
      <c r="SFQ35" s="79"/>
      <c r="SFR35" s="79"/>
      <c r="SFS35" s="79"/>
      <c r="SFT35" s="79"/>
      <c r="SFU35" s="79"/>
      <c r="SFV35" s="79"/>
      <c r="SFW35" s="79"/>
      <c r="SFX35" s="79"/>
      <c r="SFY35" s="79"/>
      <c r="SFZ35" s="79"/>
      <c r="SGA35" s="79"/>
      <c r="SGB35" s="79"/>
      <c r="SGC35" s="79"/>
      <c r="SGD35" s="79"/>
      <c r="SGE35" s="79"/>
      <c r="SGF35" s="79"/>
      <c r="SGG35" s="79"/>
      <c r="SGH35" s="79"/>
      <c r="SGI35" s="79"/>
      <c r="SGJ35" s="79"/>
      <c r="SGK35" s="79"/>
      <c r="SGL35" s="79"/>
      <c r="SGM35" s="79"/>
      <c r="SGN35" s="79"/>
      <c r="SGO35" s="79"/>
      <c r="SGP35" s="79"/>
      <c r="SGQ35" s="79"/>
      <c r="SGR35" s="79"/>
      <c r="SGS35" s="79"/>
      <c r="SGT35" s="79"/>
      <c r="SGU35" s="79"/>
      <c r="SGV35" s="79"/>
      <c r="SGW35" s="79"/>
      <c r="SGX35" s="79"/>
      <c r="SGY35" s="79"/>
      <c r="SGZ35" s="79"/>
      <c r="SHA35" s="79"/>
      <c r="SHB35" s="79"/>
      <c r="SHC35" s="79"/>
      <c r="SHD35" s="79"/>
      <c r="SHE35" s="79"/>
      <c r="SHF35" s="79"/>
      <c r="SHG35" s="79"/>
      <c r="SHH35" s="79"/>
      <c r="SHI35" s="79"/>
      <c r="SHJ35" s="79"/>
      <c r="SHK35" s="79"/>
      <c r="SHL35" s="79"/>
      <c r="SHM35" s="79"/>
      <c r="SHN35" s="79"/>
      <c r="SHO35" s="79"/>
      <c r="SHP35" s="79"/>
      <c r="SHQ35" s="79"/>
      <c r="SHR35" s="79"/>
      <c r="SHS35" s="79"/>
      <c r="SHT35" s="79"/>
      <c r="SHU35" s="79"/>
      <c r="SHV35" s="79"/>
      <c r="SHW35" s="79"/>
      <c r="SHX35" s="79"/>
      <c r="SHY35" s="79"/>
      <c r="SHZ35" s="79"/>
      <c r="SIA35" s="79"/>
      <c r="SIB35" s="79"/>
      <c r="SIC35" s="79"/>
      <c r="SID35" s="79"/>
      <c r="SIE35" s="79"/>
      <c r="SIF35" s="79"/>
      <c r="SIG35" s="79"/>
      <c r="SIH35" s="79"/>
      <c r="SII35" s="79"/>
      <c r="SIJ35" s="79"/>
      <c r="SIK35" s="79"/>
      <c r="SIL35" s="79"/>
      <c r="SIM35" s="79"/>
      <c r="SIN35" s="79"/>
      <c r="SIO35" s="79"/>
      <c r="SIP35" s="79"/>
      <c r="SIQ35" s="79"/>
      <c r="SIR35" s="79"/>
      <c r="SIS35" s="79"/>
      <c r="SIT35" s="79"/>
      <c r="SIU35" s="79"/>
      <c r="SIV35" s="79"/>
      <c r="SIW35" s="79"/>
      <c r="SIX35" s="79"/>
      <c r="SIY35" s="79"/>
      <c r="SIZ35" s="79"/>
      <c r="SJA35" s="79"/>
      <c r="SJB35" s="79"/>
      <c r="SJC35" s="79"/>
      <c r="SJD35" s="79"/>
      <c r="SJE35" s="79"/>
      <c r="SJF35" s="79"/>
      <c r="SJG35" s="79"/>
      <c r="SJH35" s="79"/>
      <c r="SJI35" s="79"/>
      <c r="SJJ35" s="79"/>
      <c r="SJK35" s="79"/>
      <c r="SJL35" s="79"/>
      <c r="SJM35" s="79"/>
      <c r="SJN35" s="79"/>
      <c r="SJO35" s="79"/>
      <c r="SJP35" s="79"/>
      <c r="SJQ35" s="79"/>
      <c r="SJR35" s="79"/>
      <c r="SJS35" s="79"/>
      <c r="SJT35" s="79"/>
      <c r="SJU35" s="79"/>
      <c r="SJV35" s="79"/>
      <c r="SJW35" s="79"/>
      <c r="SJX35" s="79"/>
      <c r="SJY35" s="79"/>
      <c r="SJZ35" s="79"/>
      <c r="SKA35" s="79"/>
      <c r="SKB35" s="79"/>
      <c r="SKC35" s="79"/>
      <c r="SKD35" s="79"/>
      <c r="SKE35" s="79"/>
      <c r="SKF35" s="79"/>
      <c r="SKG35" s="79"/>
      <c r="SKH35" s="79"/>
      <c r="SKI35" s="79"/>
      <c r="SKJ35" s="79"/>
      <c r="SKK35" s="79"/>
      <c r="SKL35" s="79"/>
      <c r="SKM35" s="79"/>
      <c r="SKN35" s="79"/>
      <c r="SKO35" s="79"/>
      <c r="SKP35" s="79"/>
      <c r="SKQ35" s="79"/>
      <c r="SKR35" s="79"/>
      <c r="SKS35" s="79"/>
      <c r="SKT35" s="79"/>
      <c r="SKU35" s="79"/>
      <c r="SKV35" s="79"/>
      <c r="SKW35" s="79"/>
      <c r="SKX35" s="79"/>
      <c r="SKY35" s="79"/>
      <c r="SKZ35" s="79"/>
      <c r="SLA35" s="79"/>
      <c r="SLB35" s="79"/>
      <c r="SLC35" s="79"/>
      <c r="SLD35" s="79"/>
      <c r="SLE35" s="79"/>
      <c r="SLF35" s="79"/>
      <c r="SLG35" s="79"/>
      <c r="SLH35" s="79"/>
      <c r="SLI35" s="79"/>
      <c r="SLJ35" s="79"/>
      <c r="SLK35" s="79"/>
      <c r="SLL35" s="79"/>
      <c r="SLM35" s="79"/>
      <c r="SLN35" s="79"/>
      <c r="SLO35" s="79"/>
      <c r="SLP35" s="79"/>
      <c r="SLQ35" s="79"/>
      <c r="SLR35" s="79"/>
      <c r="SLS35" s="79"/>
      <c r="SLT35" s="79"/>
      <c r="SLU35" s="79"/>
      <c r="SLV35" s="79"/>
      <c r="SLW35" s="79"/>
      <c r="SLX35" s="79"/>
      <c r="SLY35" s="79"/>
      <c r="SLZ35" s="79"/>
      <c r="SMA35" s="79"/>
      <c r="SMB35" s="79"/>
      <c r="SMC35" s="79"/>
      <c r="SMD35" s="79"/>
      <c r="SME35" s="79"/>
      <c r="SMF35" s="79"/>
      <c r="SMG35" s="79"/>
      <c r="SMH35" s="79"/>
      <c r="SMI35" s="79"/>
      <c r="SMJ35" s="79"/>
      <c r="SMK35" s="79"/>
      <c r="SML35" s="79"/>
      <c r="SMM35" s="79"/>
      <c r="SMN35" s="79"/>
      <c r="SMO35" s="79"/>
      <c r="SMP35" s="79"/>
      <c r="SMQ35" s="79"/>
      <c r="SMR35" s="79"/>
      <c r="SMS35" s="79"/>
      <c r="SMT35" s="79"/>
      <c r="SMU35" s="79"/>
      <c r="SMV35" s="79"/>
      <c r="SMW35" s="79"/>
      <c r="SMX35" s="79"/>
      <c r="SMY35" s="79"/>
      <c r="SMZ35" s="79"/>
      <c r="SNA35" s="79"/>
      <c r="SNB35" s="79"/>
      <c r="SNC35" s="79"/>
      <c r="SND35" s="79"/>
      <c r="SNE35" s="79"/>
      <c r="SNF35" s="79"/>
      <c r="SNG35" s="79"/>
      <c r="SNH35" s="79"/>
      <c r="SNI35" s="79"/>
      <c r="SNJ35" s="79"/>
      <c r="SNK35" s="79"/>
      <c r="SNL35" s="79"/>
      <c r="SNM35" s="79"/>
      <c r="SNN35" s="79"/>
      <c r="SNO35" s="79"/>
      <c r="SNP35" s="79"/>
      <c r="SNQ35" s="79"/>
      <c r="SNR35" s="79"/>
      <c r="SNS35" s="79"/>
      <c r="SNT35" s="79"/>
      <c r="SNU35" s="79"/>
      <c r="SNV35" s="79"/>
      <c r="SNW35" s="79"/>
      <c r="SNX35" s="79"/>
      <c r="SNY35" s="79"/>
      <c r="SNZ35" s="79"/>
      <c r="SOA35" s="79"/>
      <c r="SOB35" s="79"/>
      <c r="SOC35" s="79"/>
      <c r="SOD35" s="79"/>
      <c r="SOE35" s="79"/>
      <c r="SOF35" s="79"/>
      <c r="SOG35" s="79"/>
      <c r="SOH35" s="79"/>
      <c r="SOI35" s="79"/>
      <c r="SOJ35" s="79"/>
      <c r="SOK35" s="79"/>
      <c r="SOL35" s="79"/>
      <c r="SOM35" s="79"/>
      <c r="SON35" s="79"/>
      <c r="SOO35" s="79"/>
      <c r="SOP35" s="79"/>
      <c r="SOQ35" s="79"/>
      <c r="SOR35" s="79"/>
      <c r="SOS35" s="79"/>
      <c r="SOT35" s="79"/>
      <c r="SOU35" s="79"/>
      <c r="SOV35" s="79"/>
      <c r="SOW35" s="79"/>
      <c r="SOX35" s="79"/>
      <c r="SOY35" s="79"/>
      <c r="SOZ35" s="79"/>
      <c r="SPA35" s="79"/>
      <c r="SPB35" s="79"/>
      <c r="SPC35" s="79"/>
      <c r="SPD35" s="79"/>
      <c r="SPE35" s="79"/>
      <c r="SPF35" s="79"/>
      <c r="SPG35" s="79"/>
      <c r="SPH35" s="79"/>
      <c r="SPI35" s="79"/>
      <c r="SPJ35" s="79"/>
      <c r="SPK35" s="79"/>
      <c r="SPL35" s="79"/>
      <c r="SPM35" s="79"/>
      <c r="SPN35" s="79"/>
      <c r="SPO35" s="79"/>
      <c r="SPP35" s="79"/>
      <c r="SPQ35" s="79"/>
      <c r="SPR35" s="79"/>
      <c r="SPS35" s="79"/>
      <c r="SPT35" s="79"/>
      <c r="SPU35" s="79"/>
      <c r="SPV35" s="79"/>
      <c r="SPW35" s="79"/>
      <c r="SPX35" s="79"/>
      <c r="SPY35" s="79"/>
      <c r="SPZ35" s="79"/>
      <c r="SQA35" s="79"/>
      <c r="SQB35" s="79"/>
      <c r="SQC35" s="79"/>
      <c r="SQD35" s="79"/>
      <c r="SQE35" s="79"/>
      <c r="SQF35" s="79"/>
      <c r="SQG35" s="79"/>
      <c r="SQH35" s="79"/>
      <c r="SQI35" s="79"/>
      <c r="SQJ35" s="79"/>
      <c r="SQK35" s="79"/>
      <c r="SQL35" s="79"/>
      <c r="SQM35" s="79"/>
      <c r="SQN35" s="79"/>
      <c r="SQO35" s="79"/>
      <c r="SQP35" s="79"/>
      <c r="SQQ35" s="79"/>
      <c r="SQR35" s="79"/>
      <c r="SQS35" s="79"/>
      <c r="SQT35" s="79"/>
      <c r="SQU35" s="79"/>
      <c r="SQV35" s="79"/>
      <c r="SQW35" s="79"/>
      <c r="SQX35" s="79"/>
      <c r="SQY35" s="79"/>
      <c r="SQZ35" s="79"/>
      <c r="SRA35" s="79"/>
      <c r="SRB35" s="79"/>
      <c r="SRC35" s="79"/>
      <c r="SRD35" s="79"/>
      <c r="SRE35" s="79"/>
      <c r="SRF35" s="79"/>
      <c r="SRG35" s="79"/>
      <c r="SRH35" s="79"/>
      <c r="SRI35" s="79"/>
      <c r="SRJ35" s="79"/>
      <c r="SRK35" s="79"/>
      <c r="SRL35" s="79"/>
      <c r="SRM35" s="79"/>
      <c r="SRN35" s="79"/>
      <c r="SRO35" s="79"/>
      <c r="SRP35" s="79"/>
      <c r="SRQ35" s="79"/>
      <c r="SRR35" s="79"/>
      <c r="SRS35" s="79"/>
      <c r="SRT35" s="79"/>
      <c r="SRU35" s="79"/>
      <c r="SRV35" s="79"/>
      <c r="SRW35" s="79"/>
      <c r="SRX35" s="79"/>
      <c r="SRY35" s="79"/>
      <c r="SRZ35" s="79"/>
      <c r="SSA35" s="79"/>
      <c r="SSB35" s="79"/>
      <c r="SSC35" s="79"/>
      <c r="SSD35" s="79"/>
      <c r="SSE35" s="79"/>
      <c r="SSF35" s="79"/>
      <c r="SSG35" s="79"/>
      <c r="SSH35" s="79"/>
      <c r="SSI35" s="79"/>
      <c r="SSJ35" s="79"/>
      <c r="SSK35" s="79"/>
      <c r="SSL35" s="79"/>
      <c r="SSM35" s="79"/>
      <c r="SSN35" s="79"/>
      <c r="SSO35" s="79"/>
      <c r="SSP35" s="79"/>
      <c r="SSQ35" s="79"/>
      <c r="SSR35" s="79"/>
      <c r="SSS35" s="79"/>
      <c r="SST35" s="79"/>
      <c r="SSU35" s="79"/>
      <c r="SSV35" s="79"/>
      <c r="SSW35" s="79"/>
      <c r="SSX35" s="79"/>
      <c r="SSY35" s="79"/>
      <c r="SSZ35" s="79"/>
      <c r="STA35" s="79"/>
      <c r="STB35" s="79"/>
      <c r="STC35" s="79"/>
      <c r="STD35" s="79"/>
      <c r="STE35" s="79"/>
      <c r="STF35" s="79"/>
      <c r="STG35" s="79"/>
      <c r="STH35" s="79"/>
      <c r="STI35" s="79"/>
      <c r="STJ35" s="79"/>
      <c r="STK35" s="79"/>
      <c r="STL35" s="79"/>
      <c r="STM35" s="79"/>
      <c r="STN35" s="79"/>
      <c r="STO35" s="79"/>
      <c r="STP35" s="79"/>
      <c r="STQ35" s="79"/>
      <c r="STR35" s="79"/>
      <c r="STS35" s="79"/>
      <c r="STT35" s="79"/>
      <c r="STU35" s="79"/>
      <c r="STV35" s="79"/>
      <c r="STW35" s="79"/>
      <c r="STX35" s="79"/>
      <c r="STY35" s="79"/>
      <c r="STZ35" s="79"/>
      <c r="SUA35" s="79"/>
      <c r="SUB35" s="79"/>
      <c r="SUC35" s="79"/>
      <c r="SUD35" s="79"/>
      <c r="SUE35" s="79"/>
      <c r="SUF35" s="79"/>
      <c r="SUG35" s="79"/>
      <c r="SUH35" s="79"/>
      <c r="SUI35" s="79"/>
      <c r="SUJ35" s="79"/>
      <c r="SUK35" s="79"/>
      <c r="SUL35" s="79"/>
      <c r="SUM35" s="79"/>
      <c r="SUN35" s="79"/>
      <c r="SUO35" s="79"/>
      <c r="SUP35" s="79"/>
      <c r="SUQ35" s="79"/>
      <c r="SUR35" s="79"/>
      <c r="SUS35" s="79"/>
      <c r="SUT35" s="79"/>
      <c r="SUU35" s="79"/>
      <c r="SUV35" s="79"/>
      <c r="SUW35" s="79"/>
      <c r="SUX35" s="79"/>
      <c r="SUY35" s="79"/>
      <c r="SUZ35" s="79"/>
      <c r="SVA35" s="79"/>
      <c r="SVB35" s="79"/>
      <c r="SVC35" s="79"/>
      <c r="SVD35" s="79"/>
      <c r="SVE35" s="79"/>
      <c r="SVF35" s="79"/>
      <c r="SVG35" s="79"/>
      <c r="SVH35" s="79"/>
      <c r="SVI35" s="79"/>
      <c r="SVJ35" s="79"/>
      <c r="SVK35" s="79"/>
      <c r="SVL35" s="79"/>
      <c r="SVM35" s="79"/>
      <c r="SVN35" s="79"/>
      <c r="SVO35" s="79"/>
      <c r="SVP35" s="79"/>
      <c r="SVQ35" s="79"/>
      <c r="SVR35" s="79"/>
      <c r="SVS35" s="79"/>
      <c r="SVT35" s="79"/>
      <c r="SVU35" s="79"/>
      <c r="SVV35" s="79"/>
      <c r="SVW35" s="79"/>
      <c r="SVX35" s="79"/>
      <c r="SVY35" s="79"/>
      <c r="SVZ35" s="79"/>
      <c r="SWA35" s="79"/>
      <c r="SWB35" s="79"/>
      <c r="SWC35" s="79"/>
      <c r="SWD35" s="79"/>
      <c r="SWE35" s="79"/>
      <c r="SWF35" s="79"/>
      <c r="SWG35" s="79"/>
      <c r="SWH35" s="79"/>
      <c r="SWI35" s="79"/>
      <c r="SWJ35" s="79"/>
      <c r="SWK35" s="79"/>
      <c r="SWL35" s="79"/>
      <c r="SWM35" s="79"/>
      <c r="SWN35" s="79"/>
      <c r="SWO35" s="79"/>
      <c r="SWP35" s="79"/>
      <c r="SWQ35" s="79"/>
      <c r="SWR35" s="79"/>
      <c r="SWS35" s="79"/>
      <c r="SWT35" s="79"/>
      <c r="SWU35" s="79"/>
      <c r="SWV35" s="79"/>
      <c r="SWW35" s="79"/>
      <c r="SWX35" s="79"/>
      <c r="SWY35" s="79"/>
      <c r="SWZ35" s="79"/>
      <c r="SXA35" s="79"/>
      <c r="SXB35" s="79"/>
      <c r="SXC35" s="79"/>
      <c r="SXD35" s="79"/>
      <c r="SXE35" s="79"/>
      <c r="SXF35" s="79"/>
      <c r="SXG35" s="79"/>
      <c r="SXH35" s="79"/>
      <c r="SXI35" s="79"/>
      <c r="SXJ35" s="79"/>
      <c r="SXK35" s="79"/>
      <c r="SXL35" s="79"/>
      <c r="SXM35" s="79"/>
      <c r="SXN35" s="79"/>
      <c r="SXO35" s="79"/>
      <c r="SXP35" s="79"/>
      <c r="SXQ35" s="79"/>
      <c r="SXR35" s="79"/>
      <c r="SXS35" s="79"/>
      <c r="SXT35" s="79"/>
      <c r="SXU35" s="79"/>
      <c r="SXV35" s="79"/>
      <c r="SXW35" s="79"/>
      <c r="SXX35" s="79"/>
      <c r="SXY35" s="79"/>
      <c r="SXZ35" s="79"/>
      <c r="SYA35" s="79"/>
      <c r="SYB35" s="79"/>
      <c r="SYC35" s="79"/>
      <c r="SYD35" s="79"/>
      <c r="SYE35" s="79"/>
      <c r="SYF35" s="79"/>
      <c r="SYG35" s="79"/>
      <c r="SYH35" s="79"/>
      <c r="SYI35" s="79"/>
      <c r="SYJ35" s="79"/>
      <c r="SYK35" s="79"/>
      <c r="SYL35" s="79"/>
      <c r="SYM35" s="79"/>
      <c r="SYN35" s="79"/>
      <c r="SYO35" s="79"/>
      <c r="SYP35" s="79"/>
      <c r="SYQ35" s="79"/>
      <c r="SYR35" s="79"/>
      <c r="SYS35" s="79"/>
      <c r="SYT35" s="79"/>
      <c r="SYU35" s="79"/>
      <c r="SYV35" s="79"/>
      <c r="SYW35" s="79"/>
      <c r="SYX35" s="79"/>
      <c r="SYY35" s="79"/>
      <c r="SYZ35" s="79"/>
      <c r="SZA35" s="79"/>
      <c r="SZB35" s="79"/>
      <c r="SZC35" s="79"/>
      <c r="SZD35" s="79"/>
      <c r="SZE35" s="79"/>
      <c r="SZF35" s="79"/>
      <c r="SZG35" s="79"/>
      <c r="SZH35" s="79"/>
      <c r="SZI35" s="79"/>
      <c r="SZJ35" s="79"/>
      <c r="SZK35" s="79"/>
      <c r="SZL35" s="79"/>
      <c r="SZM35" s="79"/>
      <c r="SZN35" s="79"/>
      <c r="SZO35" s="79"/>
      <c r="SZP35" s="79"/>
      <c r="SZQ35" s="79"/>
      <c r="SZR35" s="79"/>
      <c r="SZS35" s="79"/>
      <c r="SZT35" s="79"/>
      <c r="SZU35" s="79"/>
      <c r="SZV35" s="79"/>
      <c r="SZW35" s="79"/>
      <c r="SZX35" s="79"/>
      <c r="SZY35" s="79"/>
      <c r="SZZ35" s="79"/>
      <c r="TAA35" s="79"/>
      <c r="TAB35" s="79"/>
      <c r="TAC35" s="79"/>
      <c r="TAD35" s="79"/>
      <c r="TAE35" s="79"/>
      <c r="TAF35" s="79"/>
      <c r="TAG35" s="79"/>
      <c r="TAH35" s="79"/>
      <c r="TAI35" s="79"/>
      <c r="TAJ35" s="79"/>
      <c r="TAK35" s="79"/>
      <c r="TAL35" s="79"/>
      <c r="TAM35" s="79"/>
      <c r="TAN35" s="79"/>
      <c r="TAO35" s="79"/>
      <c r="TAP35" s="79"/>
      <c r="TAQ35" s="79"/>
      <c r="TAR35" s="79"/>
      <c r="TAS35" s="79"/>
      <c r="TAT35" s="79"/>
      <c r="TAU35" s="79"/>
      <c r="TAV35" s="79"/>
      <c r="TAW35" s="79"/>
      <c r="TAX35" s="79"/>
      <c r="TAY35" s="79"/>
      <c r="TAZ35" s="79"/>
      <c r="TBA35" s="79"/>
      <c r="TBB35" s="79"/>
      <c r="TBC35" s="79"/>
      <c r="TBD35" s="79"/>
      <c r="TBE35" s="79"/>
      <c r="TBF35" s="79"/>
      <c r="TBG35" s="79"/>
      <c r="TBH35" s="79"/>
      <c r="TBI35" s="79"/>
      <c r="TBJ35" s="79"/>
      <c r="TBK35" s="79"/>
      <c r="TBL35" s="79"/>
      <c r="TBM35" s="79"/>
      <c r="TBN35" s="79"/>
      <c r="TBO35" s="79"/>
      <c r="TBP35" s="79"/>
      <c r="TBQ35" s="79"/>
      <c r="TBR35" s="79"/>
      <c r="TBS35" s="79"/>
      <c r="TBT35" s="79"/>
      <c r="TBU35" s="79"/>
      <c r="TBV35" s="79"/>
      <c r="TBW35" s="79"/>
      <c r="TBX35" s="79"/>
      <c r="TBY35" s="79"/>
      <c r="TBZ35" s="79"/>
      <c r="TCA35" s="79"/>
      <c r="TCB35" s="79"/>
      <c r="TCC35" s="79"/>
      <c r="TCD35" s="79"/>
      <c r="TCE35" s="79"/>
      <c r="TCF35" s="79"/>
      <c r="TCG35" s="79"/>
      <c r="TCH35" s="79"/>
      <c r="TCI35" s="79"/>
      <c r="TCJ35" s="79"/>
      <c r="TCK35" s="79"/>
      <c r="TCL35" s="79"/>
      <c r="TCM35" s="79"/>
      <c r="TCN35" s="79"/>
      <c r="TCO35" s="79"/>
      <c r="TCP35" s="79"/>
      <c r="TCQ35" s="79"/>
      <c r="TCR35" s="79"/>
      <c r="TCS35" s="79"/>
      <c r="TCT35" s="79"/>
      <c r="TCU35" s="79"/>
      <c r="TCV35" s="79"/>
      <c r="TCW35" s="79"/>
      <c r="TCX35" s="79"/>
      <c r="TCY35" s="79"/>
      <c r="TCZ35" s="79"/>
      <c r="TDA35" s="79"/>
      <c r="TDB35" s="79"/>
      <c r="TDC35" s="79"/>
      <c r="TDD35" s="79"/>
      <c r="TDE35" s="79"/>
      <c r="TDF35" s="79"/>
      <c r="TDG35" s="79"/>
      <c r="TDH35" s="79"/>
      <c r="TDI35" s="79"/>
      <c r="TDJ35" s="79"/>
      <c r="TDK35" s="79"/>
      <c r="TDL35" s="79"/>
      <c r="TDM35" s="79"/>
      <c r="TDN35" s="79"/>
      <c r="TDO35" s="79"/>
      <c r="TDP35" s="79"/>
      <c r="TDQ35" s="79"/>
      <c r="TDR35" s="79"/>
      <c r="TDS35" s="79"/>
      <c r="TDT35" s="79"/>
      <c r="TDU35" s="79"/>
      <c r="TDV35" s="79"/>
      <c r="TDW35" s="79"/>
      <c r="TDX35" s="79"/>
      <c r="TDY35" s="79"/>
      <c r="TDZ35" s="79"/>
      <c r="TEA35" s="79"/>
      <c r="TEB35" s="79"/>
      <c r="TEC35" s="79"/>
      <c r="TED35" s="79"/>
      <c r="TEE35" s="79"/>
      <c r="TEF35" s="79"/>
      <c r="TEG35" s="79"/>
      <c r="TEH35" s="79"/>
      <c r="TEI35" s="79"/>
      <c r="TEJ35" s="79"/>
      <c r="TEK35" s="79"/>
      <c r="TEL35" s="79"/>
      <c r="TEM35" s="79"/>
      <c r="TEN35" s="79"/>
      <c r="TEO35" s="79"/>
      <c r="TEP35" s="79"/>
      <c r="TEQ35" s="79"/>
      <c r="TER35" s="79"/>
      <c r="TES35" s="79"/>
      <c r="TET35" s="79"/>
      <c r="TEU35" s="79"/>
      <c r="TEV35" s="79"/>
      <c r="TEW35" s="79"/>
      <c r="TEX35" s="79"/>
      <c r="TEY35" s="79"/>
      <c r="TEZ35" s="79"/>
      <c r="TFA35" s="79"/>
      <c r="TFB35" s="79"/>
      <c r="TFC35" s="79"/>
      <c r="TFD35" s="79"/>
      <c r="TFE35" s="79"/>
      <c r="TFF35" s="79"/>
      <c r="TFG35" s="79"/>
      <c r="TFH35" s="79"/>
      <c r="TFI35" s="79"/>
      <c r="TFJ35" s="79"/>
      <c r="TFK35" s="79"/>
      <c r="TFL35" s="79"/>
      <c r="TFM35" s="79"/>
      <c r="TFN35" s="79"/>
      <c r="TFO35" s="79"/>
      <c r="TFP35" s="79"/>
      <c r="TFQ35" s="79"/>
      <c r="TFR35" s="79"/>
      <c r="TFS35" s="79"/>
      <c r="TFT35" s="79"/>
      <c r="TFU35" s="79"/>
      <c r="TFV35" s="79"/>
      <c r="TFW35" s="79"/>
      <c r="TFX35" s="79"/>
      <c r="TFY35" s="79"/>
      <c r="TFZ35" s="79"/>
      <c r="TGA35" s="79"/>
      <c r="TGB35" s="79"/>
      <c r="TGC35" s="79"/>
      <c r="TGD35" s="79"/>
      <c r="TGE35" s="79"/>
      <c r="TGF35" s="79"/>
      <c r="TGG35" s="79"/>
      <c r="TGH35" s="79"/>
      <c r="TGI35" s="79"/>
      <c r="TGJ35" s="79"/>
      <c r="TGK35" s="79"/>
      <c r="TGL35" s="79"/>
      <c r="TGM35" s="79"/>
      <c r="TGN35" s="79"/>
      <c r="TGO35" s="79"/>
      <c r="TGP35" s="79"/>
      <c r="TGQ35" s="79"/>
      <c r="TGR35" s="79"/>
      <c r="TGS35" s="79"/>
      <c r="TGT35" s="79"/>
      <c r="TGU35" s="79"/>
      <c r="TGV35" s="79"/>
      <c r="TGW35" s="79"/>
      <c r="TGX35" s="79"/>
      <c r="TGY35" s="79"/>
      <c r="TGZ35" s="79"/>
      <c r="THA35" s="79"/>
      <c r="THB35" s="79"/>
      <c r="THC35" s="79"/>
      <c r="THD35" s="79"/>
      <c r="THE35" s="79"/>
      <c r="THF35" s="79"/>
      <c r="THG35" s="79"/>
      <c r="THH35" s="79"/>
      <c r="THI35" s="79"/>
      <c r="THJ35" s="79"/>
      <c r="THK35" s="79"/>
      <c r="THL35" s="79"/>
      <c r="THM35" s="79"/>
      <c r="THN35" s="79"/>
      <c r="THO35" s="79"/>
      <c r="THP35" s="79"/>
      <c r="THQ35" s="79"/>
      <c r="THR35" s="79"/>
      <c r="THS35" s="79"/>
      <c r="THT35" s="79"/>
      <c r="THU35" s="79"/>
      <c r="THV35" s="79"/>
      <c r="THW35" s="79"/>
      <c r="THX35" s="79"/>
      <c r="THY35" s="79"/>
      <c r="THZ35" s="79"/>
      <c r="TIA35" s="79"/>
      <c r="TIB35" s="79"/>
      <c r="TIC35" s="79"/>
      <c r="TID35" s="79"/>
      <c r="TIE35" s="79"/>
      <c r="TIF35" s="79"/>
      <c r="TIG35" s="79"/>
      <c r="TIH35" s="79"/>
      <c r="TII35" s="79"/>
      <c r="TIJ35" s="79"/>
      <c r="TIK35" s="79"/>
      <c r="TIL35" s="79"/>
      <c r="TIM35" s="79"/>
      <c r="TIN35" s="79"/>
      <c r="TIO35" s="79"/>
      <c r="TIP35" s="79"/>
      <c r="TIQ35" s="79"/>
      <c r="TIR35" s="79"/>
      <c r="TIS35" s="79"/>
      <c r="TIT35" s="79"/>
      <c r="TIU35" s="79"/>
      <c r="TIV35" s="79"/>
      <c r="TIW35" s="79"/>
      <c r="TIX35" s="79"/>
      <c r="TIY35" s="79"/>
      <c r="TIZ35" s="79"/>
      <c r="TJA35" s="79"/>
      <c r="TJB35" s="79"/>
      <c r="TJC35" s="79"/>
      <c r="TJD35" s="79"/>
      <c r="TJE35" s="79"/>
      <c r="TJF35" s="79"/>
      <c r="TJG35" s="79"/>
      <c r="TJH35" s="79"/>
      <c r="TJI35" s="79"/>
      <c r="TJJ35" s="79"/>
      <c r="TJK35" s="79"/>
      <c r="TJL35" s="79"/>
      <c r="TJM35" s="79"/>
      <c r="TJN35" s="79"/>
      <c r="TJO35" s="79"/>
      <c r="TJP35" s="79"/>
      <c r="TJQ35" s="79"/>
      <c r="TJR35" s="79"/>
      <c r="TJS35" s="79"/>
      <c r="TJT35" s="79"/>
      <c r="TJU35" s="79"/>
      <c r="TJV35" s="79"/>
      <c r="TJW35" s="79"/>
      <c r="TJX35" s="79"/>
      <c r="TJY35" s="79"/>
      <c r="TJZ35" s="79"/>
      <c r="TKA35" s="79"/>
      <c r="TKB35" s="79"/>
      <c r="TKC35" s="79"/>
      <c r="TKD35" s="79"/>
      <c r="TKE35" s="79"/>
      <c r="TKF35" s="79"/>
      <c r="TKG35" s="79"/>
      <c r="TKH35" s="79"/>
      <c r="TKI35" s="79"/>
      <c r="TKJ35" s="79"/>
      <c r="TKK35" s="79"/>
      <c r="TKL35" s="79"/>
      <c r="TKM35" s="79"/>
      <c r="TKN35" s="79"/>
      <c r="TKO35" s="79"/>
      <c r="TKP35" s="79"/>
      <c r="TKQ35" s="79"/>
      <c r="TKR35" s="79"/>
      <c r="TKS35" s="79"/>
      <c r="TKT35" s="79"/>
      <c r="TKU35" s="79"/>
      <c r="TKV35" s="79"/>
      <c r="TKW35" s="79"/>
      <c r="TKX35" s="79"/>
      <c r="TKY35" s="79"/>
      <c r="TKZ35" s="79"/>
      <c r="TLA35" s="79"/>
      <c r="TLB35" s="79"/>
      <c r="TLC35" s="79"/>
      <c r="TLD35" s="79"/>
      <c r="TLE35" s="79"/>
      <c r="TLF35" s="79"/>
      <c r="TLG35" s="79"/>
      <c r="TLH35" s="79"/>
      <c r="TLI35" s="79"/>
      <c r="TLJ35" s="79"/>
      <c r="TLK35" s="79"/>
      <c r="TLL35" s="79"/>
      <c r="TLM35" s="79"/>
      <c r="TLN35" s="79"/>
      <c r="TLO35" s="79"/>
      <c r="TLP35" s="79"/>
      <c r="TLQ35" s="79"/>
      <c r="TLR35" s="79"/>
      <c r="TLS35" s="79"/>
      <c r="TLT35" s="79"/>
      <c r="TLU35" s="79"/>
      <c r="TLV35" s="79"/>
      <c r="TLW35" s="79"/>
      <c r="TLX35" s="79"/>
      <c r="TLY35" s="79"/>
      <c r="TLZ35" s="79"/>
      <c r="TMA35" s="79"/>
      <c r="TMB35" s="79"/>
      <c r="TMC35" s="79"/>
      <c r="TMD35" s="79"/>
      <c r="TME35" s="79"/>
      <c r="TMF35" s="79"/>
      <c r="TMG35" s="79"/>
      <c r="TMH35" s="79"/>
      <c r="TMI35" s="79"/>
      <c r="TMJ35" s="79"/>
      <c r="TMK35" s="79"/>
      <c r="TML35" s="79"/>
      <c r="TMM35" s="79"/>
      <c r="TMN35" s="79"/>
      <c r="TMO35" s="79"/>
      <c r="TMP35" s="79"/>
      <c r="TMQ35" s="79"/>
      <c r="TMR35" s="79"/>
      <c r="TMS35" s="79"/>
      <c r="TMT35" s="79"/>
      <c r="TMU35" s="79"/>
      <c r="TMV35" s="79"/>
      <c r="TMW35" s="79"/>
      <c r="TMX35" s="79"/>
      <c r="TMY35" s="79"/>
      <c r="TMZ35" s="79"/>
      <c r="TNA35" s="79"/>
      <c r="TNB35" s="79"/>
      <c r="TNC35" s="79"/>
      <c r="TND35" s="79"/>
      <c r="TNE35" s="79"/>
      <c r="TNF35" s="79"/>
      <c r="TNG35" s="79"/>
      <c r="TNH35" s="79"/>
      <c r="TNI35" s="79"/>
      <c r="TNJ35" s="79"/>
      <c r="TNK35" s="79"/>
      <c r="TNL35" s="79"/>
      <c r="TNM35" s="79"/>
      <c r="TNN35" s="79"/>
      <c r="TNO35" s="79"/>
      <c r="TNP35" s="79"/>
      <c r="TNQ35" s="79"/>
      <c r="TNR35" s="79"/>
      <c r="TNS35" s="79"/>
      <c r="TNT35" s="79"/>
      <c r="TNU35" s="79"/>
      <c r="TNV35" s="79"/>
      <c r="TNW35" s="79"/>
      <c r="TNX35" s="79"/>
      <c r="TNY35" s="79"/>
      <c r="TNZ35" s="79"/>
      <c r="TOA35" s="79"/>
      <c r="TOB35" s="79"/>
      <c r="TOC35" s="79"/>
      <c r="TOD35" s="79"/>
      <c r="TOE35" s="79"/>
      <c r="TOF35" s="79"/>
      <c r="TOG35" s="79"/>
      <c r="TOH35" s="79"/>
      <c r="TOI35" s="79"/>
      <c r="TOJ35" s="79"/>
      <c r="TOK35" s="79"/>
      <c r="TOL35" s="79"/>
      <c r="TOM35" s="79"/>
      <c r="TON35" s="79"/>
      <c r="TOO35" s="79"/>
      <c r="TOP35" s="79"/>
      <c r="TOQ35" s="79"/>
      <c r="TOR35" s="79"/>
      <c r="TOS35" s="79"/>
      <c r="TOT35" s="79"/>
      <c r="TOU35" s="79"/>
      <c r="TOV35" s="79"/>
      <c r="TOW35" s="79"/>
      <c r="TOX35" s="79"/>
      <c r="TOY35" s="79"/>
      <c r="TOZ35" s="79"/>
      <c r="TPA35" s="79"/>
      <c r="TPB35" s="79"/>
      <c r="TPC35" s="79"/>
      <c r="TPD35" s="79"/>
      <c r="TPE35" s="79"/>
      <c r="TPF35" s="79"/>
      <c r="TPG35" s="79"/>
      <c r="TPH35" s="79"/>
      <c r="TPI35" s="79"/>
      <c r="TPJ35" s="79"/>
      <c r="TPK35" s="79"/>
      <c r="TPL35" s="79"/>
      <c r="TPM35" s="79"/>
      <c r="TPN35" s="79"/>
      <c r="TPO35" s="79"/>
      <c r="TPP35" s="79"/>
      <c r="TPQ35" s="79"/>
      <c r="TPR35" s="79"/>
      <c r="TPS35" s="79"/>
      <c r="TPT35" s="79"/>
      <c r="TPU35" s="79"/>
      <c r="TPV35" s="79"/>
      <c r="TPW35" s="79"/>
      <c r="TPX35" s="79"/>
      <c r="TPY35" s="79"/>
      <c r="TPZ35" s="79"/>
      <c r="TQA35" s="79"/>
      <c r="TQB35" s="79"/>
      <c r="TQC35" s="79"/>
      <c r="TQD35" s="79"/>
      <c r="TQE35" s="79"/>
      <c r="TQF35" s="79"/>
      <c r="TQG35" s="79"/>
      <c r="TQH35" s="79"/>
      <c r="TQI35" s="79"/>
      <c r="TQJ35" s="79"/>
      <c r="TQK35" s="79"/>
      <c r="TQL35" s="79"/>
      <c r="TQM35" s="79"/>
      <c r="TQN35" s="79"/>
      <c r="TQO35" s="79"/>
      <c r="TQP35" s="79"/>
      <c r="TQQ35" s="79"/>
      <c r="TQR35" s="79"/>
      <c r="TQS35" s="79"/>
      <c r="TQT35" s="79"/>
      <c r="TQU35" s="79"/>
      <c r="TQV35" s="79"/>
      <c r="TQW35" s="79"/>
      <c r="TQX35" s="79"/>
      <c r="TQY35" s="79"/>
      <c r="TQZ35" s="79"/>
      <c r="TRA35" s="79"/>
      <c r="TRB35" s="79"/>
      <c r="TRC35" s="79"/>
      <c r="TRD35" s="79"/>
      <c r="TRE35" s="79"/>
      <c r="TRF35" s="79"/>
      <c r="TRG35" s="79"/>
      <c r="TRH35" s="79"/>
      <c r="TRI35" s="79"/>
      <c r="TRJ35" s="79"/>
      <c r="TRK35" s="79"/>
      <c r="TRL35" s="79"/>
      <c r="TRM35" s="79"/>
      <c r="TRN35" s="79"/>
      <c r="TRO35" s="79"/>
      <c r="TRP35" s="79"/>
      <c r="TRQ35" s="79"/>
      <c r="TRR35" s="79"/>
      <c r="TRS35" s="79"/>
      <c r="TRT35" s="79"/>
      <c r="TRU35" s="79"/>
      <c r="TRV35" s="79"/>
      <c r="TRW35" s="79"/>
      <c r="TRX35" s="79"/>
      <c r="TRY35" s="79"/>
      <c r="TRZ35" s="79"/>
      <c r="TSA35" s="79"/>
      <c r="TSB35" s="79"/>
      <c r="TSC35" s="79"/>
      <c r="TSD35" s="79"/>
      <c r="TSE35" s="79"/>
      <c r="TSF35" s="79"/>
      <c r="TSG35" s="79"/>
      <c r="TSH35" s="79"/>
      <c r="TSI35" s="79"/>
      <c r="TSJ35" s="79"/>
      <c r="TSK35" s="79"/>
      <c r="TSL35" s="79"/>
      <c r="TSM35" s="79"/>
      <c r="TSN35" s="79"/>
      <c r="TSO35" s="79"/>
      <c r="TSP35" s="79"/>
      <c r="TSQ35" s="79"/>
      <c r="TSR35" s="79"/>
      <c r="TSS35" s="79"/>
      <c r="TST35" s="79"/>
      <c r="TSU35" s="79"/>
      <c r="TSV35" s="79"/>
      <c r="TSW35" s="79"/>
      <c r="TSX35" s="79"/>
      <c r="TSY35" s="79"/>
      <c r="TSZ35" s="79"/>
      <c r="TTA35" s="79"/>
      <c r="TTB35" s="79"/>
      <c r="TTC35" s="79"/>
      <c r="TTD35" s="79"/>
      <c r="TTE35" s="79"/>
      <c r="TTF35" s="79"/>
      <c r="TTG35" s="79"/>
      <c r="TTH35" s="79"/>
      <c r="TTI35" s="79"/>
      <c r="TTJ35" s="79"/>
      <c r="TTK35" s="79"/>
      <c r="TTL35" s="79"/>
      <c r="TTM35" s="79"/>
      <c r="TTN35" s="79"/>
      <c r="TTO35" s="79"/>
      <c r="TTP35" s="79"/>
      <c r="TTQ35" s="79"/>
      <c r="TTR35" s="79"/>
      <c r="TTS35" s="79"/>
      <c r="TTT35" s="79"/>
      <c r="TTU35" s="79"/>
      <c r="TTV35" s="79"/>
      <c r="TTW35" s="79"/>
      <c r="TTX35" s="79"/>
      <c r="TTY35" s="79"/>
      <c r="TTZ35" s="79"/>
      <c r="TUA35" s="79"/>
      <c r="TUB35" s="79"/>
      <c r="TUC35" s="79"/>
      <c r="TUD35" s="79"/>
      <c r="TUE35" s="79"/>
      <c r="TUF35" s="79"/>
      <c r="TUG35" s="79"/>
      <c r="TUH35" s="79"/>
      <c r="TUI35" s="79"/>
      <c r="TUJ35" s="79"/>
      <c r="TUK35" s="79"/>
      <c r="TUL35" s="79"/>
      <c r="TUM35" s="79"/>
      <c r="TUN35" s="79"/>
      <c r="TUO35" s="79"/>
      <c r="TUP35" s="79"/>
      <c r="TUQ35" s="79"/>
      <c r="TUR35" s="79"/>
      <c r="TUS35" s="79"/>
      <c r="TUT35" s="79"/>
      <c r="TUU35" s="79"/>
      <c r="TUV35" s="79"/>
      <c r="TUW35" s="79"/>
      <c r="TUX35" s="79"/>
      <c r="TUY35" s="79"/>
      <c r="TUZ35" s="79"/>
      <c r="TVA35" s="79"/>
      <c r="TVB35" s="79"/>
      <c r="TVC35" s="79"/>
      <c r="TVD35" s="79"/>
      <c r="TVE35" s="79"/>
      <c r="TVF35" s="79"/>
      <c r="TVG35" s="79"/>
      <c r="TVH35" s="79"/>
      <c r="TVI35" s="79"/>
      <c r="TVJ35" s="79"/>
      <c r="TVK35" s="79"/>
      <c r="TVL35" s="79"/>
      <c r="TVM35" s="79"/>
      <c r="TVN35" s="79"/>
      <c r="TVO35" s="79"/>
      <c r="TVP35" s="79"/>
      <c r="TVQ35" s="79"/>
      <c r="TVR35" s="79"/>
      <c r="TVS35" s="79"/>
      <c r="TVT35" s="79"/>
      <c r="TVU35" s="79"/>
      <c r="TVV35" s="79"/>
      <c r="TVW35" s="79"/>
      <c r="TVX35" s="79"/>
      <c r="TVY35" s="79"/>
      <c r="TVZ35" s="79"/>
      <c r="TWA35" s="79"/>
      <c r="TWB35" s="79"/>
      <c r="TWC35" s="79"/>
      <c r="TWD35" s="79"/>
      <c r="TWE35" s="79"/>
      <c r="TWF35" s="79"/>
      <c r="TWG35" s="79"/>
      <c r="TWH35" s="79"/>
      <c r="TWI35" s="79"/>
      <c r="TWJ35" s="79"/>
      <c r="TWK35" s="79"/>
      <c r="TWL35" s="79"/>
      <c r="TWM35" s="79"/>
      <c r="TWN35" s="79"/>
      <c r="TWO35" s="79"/>
      <c r="TWP35" s="79"/>
      <c r="TWQ35" s="79"/>
      <c r="TWR35" s="79"/>
      <c r="TWS35" s="79"/>
      <c r="TWT35" s="79"/>
      <c r="TWU35" s="79"/>
      <c r="TWV35" s="79"/>
      <c r="TWW35" s="79"/>
      <c r="TWX35" s="79"/>
      <c r="TWY35" s="79"/>
      <c r="TWZ35" s="79"/>
      <c r="TXA35" s="79"/>
      <c r="TXB35" s="79"/>
      <c r="TXC35" s="79"/>
      <c r="TXD35" s="79"/>
      <c r="TXE35" s="79"/>
      <c r="TXF35" s="79"/>
      <c r="TXG35" s="79"/>
      <c r="TXH35" s="79"/>
      <c r="TXI35" s="79"/>
      <c r="TXJ35" s="79"/>
      <c r="TXK35" s="79"/>
      <c r="TXL35" s="79"/>
      <c r="TXM35" s="79"/>
      <c r="TXN35" s="79"/>
      <c r="TXO35" s="79"/>
      <c r="TXP35" s="79"/>
      <c r="TXQ35" s="79"/>
      <c r="TXR35" s="79"/>
      <c r="TXS35" s="79"/>
      <c r="TXT35" s="79"/>
      <c r="TXU35" s="79"/>
      <c r="TXV35" s="79"/>
      <c r="TXW35" s="79"/>
      <c r="TXX35" s="79"/>
      <c r="TXY35" s="79"/>
      <c r="TXZ35" s="79"/>
      <c r="TYA35" s="79"/>
      <c r="TYB35" s="79"/>
      <c r="TYC35" s="79"/>
      <c r="TYD35" s="79"/>
      <c r="TYE35" s="79"/>
      <c r="TYF35" s="79"/>
      <c r="TYG35" s="79"/>
      <c r="TYH35" s="79"/>
      <c r="TYI35" s="79"/>
      <c r="TYJ35" s="79"/>
      <c r="TYK35" s="79"/>
      <c r="TYL35" s="79"/>
      <c r="TYM35" s="79"/>
      <c r="TYN35" s="79"/>
      <c r="TYO35" s="79"/>
      <c r="TYP35" s="79"/>
      <c r="TYQ35" s="79"/>
      <c r="TYR35" s="79"/>
      <c r="TYS35" s="79"/>
      <c r="TYT35" s="79"/>
      <c r="TYU35" s="79"/>
      <c r="TYV35" s="79"/>
      <c r="TYW35" s="79"/>
      <c r="TYX35" s="79"/>
      <c r="TYY35" s="79"/>
      <c r="TYZ35" s="79"/>
      <c r="TZA35" s="79"/>
      <c r="TZB35" s="79"/>
      <c r="TZC35" s="79"/>
      <c r="TZD35" s="79"/>
      <c r="TZE35" s="79"/>
      <c r="TZF35" s="79"/>
      <c r="TZG35" s="79"/>
      <c r="TZH35" s="79"/>
      <c r="TZI35" s="79"/>
      <c r="TZJ35" s="79"/>
      <c r="TZK35" s="79"/>
      <c r="TZL35" s="79"/>
      <c r="TZM35" s="79"/>
      <c r="TZN35" s="79"/>
      <c r="TZO35" s="79"/>
      <c r="TZP35" s="79"/>
      <c r="TZQ35" s="79"/>
      <c r="TZR35" s="79"/>
      <c r="TZS35" s="79"/>
      <c r="TZT35" s="79"/>
      <c r="TZU35" s="79"/>
      <c r="TZV35" s="79"/>
      <c r="TZW35" s="79"/>
      <c r="TZX35" s="79"/>
      <c r="TZY35" s="79"/>
      <c r="TZZ35" s="79"/>
      <c r="UAA35" s="79"/>
      <c r="UAB35" s="79"/>
      <c r="UAC35" s="79"/>
      <c r="UAD35" s="79"/>
      <c r="UAE35" s="79"/>
      <c r="UAF35" s="79"/>
      <c r="UAG35" s="79"/>
      <c r="UAH35" s="79"/>
      <c r="UAI35" s="79"/>
      <c r="UAJ35" s="79"/>
      <c r="UAK35" s="79"/>
      <c r="UAL35" s="79"/>
      <c r="UAM35" s="79"/>
      <c r="UAN35" s="79"/>
      <c r="UAO35" s="79"/>
      <c r="UAP35" s="79"/>
      <c r="UAQ35" s="79"/>
      <c r="UAR35" s="79"/>
      <c r="UAS35" s="79"/>
      <c r="UAT35" s="79"/>
      <c r="UAU35" s="79"/>
      <c r="UAV35" s="79"/>
      <c r="UAW35" s="79"/>
      <c r="UAX35" s="79"/>
      <c r="UAY35" s="79"/>
      <c r="UAZ35" s="79"/>
      <c r="UBA35" s="79"/>
      <c r="UBB35" s="79"/>
      <c r="UBC35" s="79"/>
      <c r="UBD35" s="79"/>
      <c r="UBE35" s="79"/>
      <c r="UBF35" s="79"/>
      <c r="UBG35" s="79"/>
      <c r="UBH35" s="79"/>
      <c r="UBI35" s="79"/>
      <c r="UBJ35" s="79"/>
      <c r="UBK35" s="79"/>
      <c r="UBL35" s="79"/>
      <c r="UBM35" s="79"/>
      <c r="UBN35" s="79"/>
      <c r="UBO35" s="79"/>
      <c r="UBP35" s="79"/>
      <c r="UBQ35" s="79"/>
      <c r="UBR35" s="79"/>
      <c r="UBS35" s="79"/>
      <c r="UBT35" s="79"/>
      <c r="UBU35" s="79"/>
      <c r="UBV35" s="79"/>
      <c r="UBW35" s="79"/>
      <c r="UBX35" s="79"/>
      <c r="UBY35" s="79"/>
      <c r="UBZ35" s="79"/>
      <c r="UCA35" s="79"/>
      <c r="UCB35" s="79"/>
      <c r="UCC35" s="79"/>
      <c r="UCD35" s="79"/>
      <c r="UCE35" s="79"/>
      <c r="UCF35" s="79"/>
      <c r="UCG35" s="79"/>
      <c r="UCH35" s="79"/>
      <c r="UCI35" s="79"/>
      <c r="UCJ35" s="79"/>
      <c r="UCK35" s="79"/>
      <c r="UCL35" s="79"/>
      <c r="UCM35" s="79"/>
      <c r="UCN35" s="79"/>
      <c r="UCO35" s="79"/>
      <c r="UCP35" s="79"/>
      <c r="UCQ35" s="79"/>
      <c r="UCR35" s="79"/>
      <c r="UCS35" s="79"/>
      <c r="UCT35" s="79"/>
      <c r="UCU35" s="79"/>
      <c r="UCV35" s="79"/>
      <c r="UCW35" s="79"/>
      <c r="UCX35" s="79"/>
      <c r="UCY35" s="79"/>
      <c r="UCZ35" s="79"/>
      <c r="UDA35" s="79"/>
      <c r="UDB35" s="79"/>
      <c r="UDC35" s="79"/>
      <c r="UDD35" s="79"/>
      <c r="UDE35" s="79"/>
      <c r="UDF35" s="79"/>
      <c r="UDG35" s="79"/>
      <c r="UDH35" s="79"/>
      <c r="UDI35" s="79"/>
      <c r="UDJ35" s="79"/>
      <c r="UDK35" s="79"/>
      <c r="UDL35" s="79"/>
      <c r="UDM35" s="79"/>
      <c r="UDN35" s="79"/>
      <c r="UDO35" s="79"/>
      <c r="UDP35" s="79"/>
      <c r="UDQ35" s="79"/>
      <c r="UDR35" s="79"/>
      <c r="UDS35" s="79"/>
      <c r="UDT35" s="79"/>
      <c r="UDU35" s="79"/>
      <c r="UDV35" s="79"/>
      <c r="UDW35" s="79"/>
      <c r="UDX35" s="79"/>
      <c r="UDY35" s="79"/>
      <c r="UDZ35" s="79"/>
      <c r="UEA35" s="79"/>
      <c r="UEB35" s="79"/>
      <c r="UEC35" s="79"/>
      <c r="UED35" s="79"/>
      <c r="UEE35" s="79"/>
      <c r="UEF35" s="79"/>
      <c r="UEG35" s="79"/>
      <c r="UEH35" s="79"/>
      <c r="UEI35" s="79"/>
      <c r="UEJ35" s="79"/>
      <c r="UEK35" s="79"/>
      <c r="UEL35" s="79"/>
      <c r="UEM35" s="79"/>
      <c r="UEN35" s="79"/>
      <c r="UEO35" s="79"/>
      <c r="UEP35" s="79"/>
      <c r="UEQ35" s="79"/>
      <c r="UER35" s="79"/>
      <c r="UES35" s="79"/>
      <c r="UET35" s="79"/>
      <c r="UEU35" s="79"/>
      <c r="UEV35" s="79"/>
      <c r="UEW35" s="79"/>
      <c r="UEX35" s="79"/>
      <c r="UEY35" s="79"/>
      <c r="UEZ35" s="79"/>
      <c r="UFA35" s="79"/>
      <c r="UFB35" s="79"/>
      <c r="UFC35" s="79"/>
      <c r="UFD35" s="79"/>
      <c r="UFE35" s="79"/>
      <c r="UFF35" s="79"/>
      <c r="UFG35" s="79"/>
      <c r="UFH35" s="79"/>
      <c r="UFI35" s="79"/>
      <c r="UFJ35" s="79"/>
      <c r="UFK35" s="79"/>
      <c r="UFL35" s="79"/>
      <c r="UFM35" s="79"/>
      <c r="UFN35" s="79"/>
      <c r="UFO35" s="79"/>
      <c r="UFP35" s="79"/>
      <c r="UFQ35" s="79"/>
      <c r="UFR35" s="79"/>
      <c r="UFS35" s="79"/>
      <c r="UFT35" s="79"/>
      <c r="UFU35" s="79"/>
      <c r="UFV35" s="79"/>
      <c r="UFW35" s="79"/>
      <c r="UFX35" s="79"/>
      <c r="UFY35" s="79"/>
      <c r="UFZ35" s="79"/>
      <c r="UGA35" s="79"/>
      <c r="UGB35" s="79"/>
      <c r="UGC35" s="79"/>
      <c r="UGD35" s="79"/>
      <c r="UGE35" s="79"/>
      <c r="UGF35" s="79"/>
      <c r="UGG35" s="79"/>
      <c r="UGH35" s="79"/>
      <c r="UGI35" s="79"/>
      <c r="UGJ35" s="79"/>
      <c r="UGK35" s="79"/>
      <c r="UGL35" s="79"/>
      <c r="UGM35" s="79"/>
      <c r="UGN35" s="79"/>
      <c r="UGO35" s="79"/>
      <c r="UGP35" s="79"/>
      <c r="UGQ35" s="79"/>
      <c r="UGR35" s="79"/>
      <c r="UGS35" s="79"/>
      <c r="UGT35" s="79"/>
      <c r="UGU35" s="79"/>
      <c r="UGV35" s="79"/>
      <c r="UGW35" s="79"/>
      <c r="UGX35" s="79"/>
      <c r="UGY35" s="79"/>
      <c r="UGZ35" s="79"/>
      <c r="UHA35" s="79"/>
      <c r="UHB35" s="79"/>
      <c r="UHC35" s="79"/>
      <c r="UHD35" s="79"/>
      <c r="UHE35" s="79"/>
      <c r="UHF35" s="79"/>
      <c r="UHG35" s="79"/>
      <c r="UHH35" s="79"/>
      <c r="UHI35" s="79"/>
      <c r="UHJ35" s="79"/>
      <c r="UHK35" s="79"/>
      <c r="UHL35" s="79"/>
      <c r="UHM35" s="79"/>
      <c r="UHN35" s="79"/>
      <c r="UHO35" s="79"/>
      <c r="UHP35" s="79"/>
      <c r="UHQ35" s="79"/>
      <c r="UHR35" s="79"/>
      <c r="UHS35" s="79"/>
      <c r="UHT35" s="79"/>
      <c r="UHU35" s="79"/>
      <c r="UHV35" s="79"/>
      <c r="UHW35" s="79"/>
      <c r="UHX35" s="79"/>
      <c r="UHY35" s="79"/>
      <c r="UHZ35" s="79"/>
      <c r="UIA35" s="79"/>
      <c r="UIB35" s="79"/>
      <c r="UIC35" s="79"/>
      <c r="UID35" s="79"/>
      <c r="UIE35" s="79"/>
      <c r="UIF35" s="79"/>
      <c r="UIG35" s="79"/>
      <c r="UIH35" s="79"/>
      <c r="UII35" s="79"/>
      <c r="UIJ35" s="79"/>
      <c r="UIK35" s="79"/>
      <c r="UIL35" s="79"/>
      <c r="UIM35" s="79"/>
      <c r="UIN35" s="79"/>
      <c r="UIO35" s="79"/>
      <c r="UIP35" s="79"/>
      <c r="UIQ35" s="79"/>
      <c r="UIR35" s="79"/>
      <c r="UIS35" s="79"/>
      <c r="UIT35" s="79"/>
      <c r="UIU35" s="79"/>
      <c r="UIV35" s="79"/>
      <c r="UIW35" s="79"/>
      <c r="UIX35" s="79"/>
      <c r="UIY35" s="79"/>
      <c r="UIZ35" s="79"/>
      <c r="UJA35" s="79"/>
      <c r="UJB35" s="79"/>
      <c r="UJC35" s="79"/>
      <c r="UJD35" s="79"/>
      <c r="UJE35" s="79"/>
      <c r="UJF35" s="79"/>
      <c r="UJG35" s="79"/>
      <c r="UJH35" s="79"/>
      <c r="UJI35" s="79"/>
      <c r="UJJ35" s="79"/>
      <c r="UJK35" s="79"/>
      <c r="UJL35" s="79"/>
      <c r="UJM35" s="79"/>
      <c r="UJN35" s="79"/>
      <c r="UJO35" s="79"/>
      <c r="UJP35" s="79"/>
      <c r="UJQ35" s="79"/>
      <c r="UJR35" s="79"/>
      <c r="UJS35" s="79"/>
      <c r="UJT35" s="79"/>
      <c r="UJU35" s="79"/>
      <c r="UJV35" s="79"/>
      <c r="UJW35" s="79"/>
      <c r="UJX35" s="79"/>
      <c r="UJY35" s="79"/>
      <c r="UJZ35" s="79"/>
      <c r="UKA35" s="79"/>
      <c r="UKB35" s="79"/>
      <c r="UKC35" s="79"/>
      <c r="UKD35" s="79"/>
      <c r="UKE35" s="79"/>
      <c r="UKF35" s="79"/>
      <c r="UKG35" s="79"/>
      <c r="UKH35" s="79"/>
      <c r="UKI35" s="79"/>
      <c r="UKJ35" s="79"/>
      <c r="UKK35" s="79"/>
      <c r="UKL35" s="79"/>
      <c r="UKM35" s="79"/>
      <c r="UKN35" s="79"/>
      <c r="UKO35" s="79"/>
      <c r="UKP35" s="79"/>
      <c r="UKQ35" s="79"/>
      <c r="UKR35" s="79"/>
      <c r="UKS35" s="79"/>
      <c r="UKT35" s="79"/>
      <c r="UKU35" s="79"/>
      <c r="UKV35" s="79"/>
      <c r="UKW35" s="79"/>
      <c r="UKX35" s="79"/>
      <c r="UKY35" s="79"/>
      <c r="UKZ35" s="79"/>
      <c r="ULA35" s="79"/>
      <c r="ULB35" s="79"/>
      <c r="ULC35" s="79"/>
      <c r="ULD35" s="79"/>
      <c r="ULE35" s="79"/>
      <c r="ULF35" s="79"/>
      <c r="ULG35" s="79"/>
      <c r="ULH35" s="79"/>
      <c r="ULI35" s="79"/>
      <c r="ULJ35" s="79"/>
      <c r="ULK35" s="79"/>
      <c r="ULL35" s="79"/>
      <c r="ULM35" s="79"/>
      <c r="ULN35" s="79"/>
      <c r="ULO35" s="79"/>
      <c r="ULP35" s="79"/>
      <c r="ULQ35" s="79"/>
      <c r="ULR35" s="79"/>
      <c r="ULS35" s="79"/>
      <c r="ULT35" s="79"/>
      <c r="ULU35" s="79"/>
      <c r="ULV35" s="79"/>
      <c r="ULW35" s="79"/>
      <c r="ULX35" s="79"/>
      <c r="ULY35" s="79"/>
      <c r="ULZ35" s="79"/>
      <c r="UMA35" s="79"/>
      <c r="UMB35" s="79"/>
      <c r="UMC35" s="79"/>
      <c r="UMD35" s="79"/>
      <c r="UME35" s="79"/>
      <c r="UMF35" s="79"/>
      <c r="UMG35" s="79"/>
      <c r="UMH35" s="79"/>
      <c r="UMI35" s="79"/>
      <c r="UMJ35" s="79"/>
      <c r="UMK35" s="79"/>
      <c r="UML35" s="79"/>
      <c r="UMM35" s="79"/>
      <c r="UMN35" s="79"/>
      <c r="UMO35" s="79"/>
      <c r="UMP35" s="79"/>
      <c r="UMQ35" s="79"/>
      <c r="UMR35" s="79"/>
      <c r="UMS35" s="79"/>
      <c r="UMT35" s="79"/>
      <c r="UMU35" s="79"/>
      <c r="UMV35" s="79"/>
      <c r="UMW35" s="79"/>
      <c r="UMX35" s="79"/>
      <c r="UMY35" s="79"/>
      <c r="UMZ35" s="79"/>
      <c r="UNA35" s="79"/>
      <c r="UNB35" s="79"/>
      <c r="UNC35" s="79"/>
      <c r="UND35" s="79"/>
      <c r="UNE35" s="79"/>
      <c r="UNF35" s="79"/>
      <c r="UNG35" s="79"/>
      <c r="UNH35" s="79"/>
      <c r="UNI35" s="79"/>
      <c r="UNJ35" s="79"/>
      <c r="UNK35" s="79"/>
      <c r="UNL35" s="79"/>
      <c r="UNM35" s="79"/>
      <c r="UNN35" s="79"/>
      <c r="UNO35" s="79"/>
      <c r="UNP35" s="79"/>
      <c r="UNQ35" s="79"/>
      <c r="UNR35" s="79"/>
      <c r="UNS35" s="79"/>
      <c r="UNT35" s="79"/>
      <c r="UNU35" s="79"/>
      <c r="UNV35" s="79"/>
      <c r="UNW35" s="79"/>
      <c r="UNX35" s="79"/>
      <c r="UNY35" s="79"/>
      <c r="UNZ35" s="79"/>
      <c r="UOA35" s="79"/>
      <c r="UOB35" s="79"/>
      <c r="UOC35" s="79"/>
      <c r="UOD35" s="79"/>
      <c r="UOE35" s="79"/>
      <c r="UOF35" s="79"/>
      <c r="UOG35" s="79"/>
      <c r="UOH35" s="79"/>
      <c r="UOI35" s="79"/>
      <c r="UOJ35" s="79"/>
      <c r="UOK35" s="79"/>
      <c r="UOL35" s="79"/>
      <c r="UOM35" s="79"/>
      <c r="UON35" s="79"/>
      <c r="UOO35" s="79"/>
      <c r="UOP35" s="79"/>
      <c r="UOQ35" s="79"/>
      <c r="UOR35" s="79"/>
      <c r="UOS35" s="79"/>
      <c r="UOT35" s="79"/>
      <c r="UOU35" s="79"/>
      <c r="UOV35" s="79"/>
      <c r="UOW35" s="79"/>
      <c r="UOX35" s="79"/>
      <c r="UOY35" s="79"/>
      <c r="UOZ35" s="79"/>
      <c r="UPA35" s="79"/>
      <c r="UPB35" s="79"/>
      <c r="UPC35" s="79"/>
      <c r="UPD35" s="79"/>
      <c r="UPE35" s="79"/>
      <c r="UPF35" s="79"/>
      <c r="UPG35" s="79"/>
      <c r="UPH35" s="79"/>
      <c r="UPI35" s="79"/>
      <c r="UPJ35" s="79"/>
      <c r="UPK35" s="79"/>
      <c r="UPL35" s="79"/>
      <c r="UPM35" s="79"/>
      <c r="UPN35" s="79"/>
      <c r="UPO35" s="79"/>
      <c r="UPP35" s="79"/>
      <c r="UPQ35" s="79"/>
      <c r="UPR35" s="79"/>
      <c r="UPS35" s="79"/>
      <c r="UPT35" s="79"/>
      <c r="UPU35" s="79"/>
      <c r="UPV35" s="79"/>
      <c r="UPW35" s="79"/>
      <c r="UPX35" s="79"/>
      <c r="UPY35" s="79"/>
      <c r="UPZ35" s="79"/>
      <c r="UQA35" s="79"/>
      <c r="UQB35" s="79"/>
      <c r="UQC35" s="79"/>
      <c r="UQD35" s="79"/>
      <c r="UQE35" s="79"/>
      <c r="UQF35" s="79"/>
      <c r="UQG35" s="79"/>
      <c r="UQH35" s="79"/>
      <c r="UQI35" s="79"/>
      <c r="UQJ35" s="79"/>
      <c r="UQK35" s="79"/>
      <c r="UQL35" s="79"/>
      <c r="UQM35" s="79"/>
      <c r="UQN35" s="79"/>
      <c r="UQO35" s="79"/>
      <c r="UQP35" s="79"/>
      <c r="UQQ35" s="79"/>
      <c r="UQR35" s="79"/>
      <c r="UQS35" s="79"/>
      <c r="UQT35" s="79"/>
      <c r="UQU35" s="79"/>
      <c r="UQV35" s="79"/>
      <c r="UQW35" s="79"/>
      <c r="UQX35" s="79"/>
      <c r="UQY35" s="79"/>
      <c r="UQZ35" s="79"/>
      <c r="URA35" s="79"/>
      <c r="URB35" s="79"/>
      <c r="URC35" s="79"/>
      <c r="URD35" s="79"/>
      <c r="URE35" s="79"/>
      <c r="URF35" s="79"/>
      <c r="URG35" s="79"/>
      <c r="URH35" s="79"/>
      <c r="URI35" s="79"/>
      <c r="URJ35" s="79"/>
      <c r="URK35" s="79"/>
      <c r="URL35" s="79"/>
      <c r="URM35" s="79"/>
      <c r="URN35" s="79"/>
      <c r="URO35" s="79"/>
      <c r="URP35" s="79"/>
      <c r="URQ35" s="79"/>
      <c r="URR35" s="79"/>
      <c r="URS35" s="79"/>
      <c r="URT35" s="79"/>
      <c r="URU35" s="79"/>
      <c r="URV35" s="79"/>
      <c r="URW35" s="79"/>
      <c r="URX35" s="79"/>
      <c r="URY35" s="79"/>
      <c r="URZ35" s="79"/>
      <c r="USA35" s="79"/>
      <c r="USB35" s="79"/>
      <c r="USC35" s="79"/>
      <c r="USD35" s="79"/>
      <c r="USE35" s="79"/>
      <c r="USF35" s="79"/>
      <c r="USG35" s="79"/>
      <c r="USH35" s="79"/>
      <c r="USI35" s="79"/>
      <c r="USJ35" s="79"/>
      <c r="USK35" s="79"/>
      <c r="USL35" s="79"/>
      <c r="USM35" s="79"/>
      <c r="USN35" s="79"/>
      <c r="USO35" s="79"/>
      <c r="USP35" s="79"/>
      <c r="USQ35" s="79"/>
      <c r="USR35" s="79"/>
      <c r="USS35" s="79"/>
      <c r="UST35" s="79"/>
      <c r="USU35" s="79"/>
      <c r="USV35" s="79"/>
      <c r="USW35" s="79"/>
      <c r="USX35" s="79"/>
      <c r="USY35" s="79"/>
      <c r="USZ35" s="79"/>
      <c r="UTA35" s="79"/>
      <c r="UTB35" s="79"/>
      <c r="UTC35" s="79"/>
      <c r="UTD35" s="79"/>
      <c r="UTE35" s="79"/>
      <c r="UTF35" s="79"/>
      <c r="UTG35" s="79"/>
      <c r="UTH35" s="79"/>
      <c r="UTI35" s="79"/>
      <c r="UTJ35" s="79"/>
      <c r="UTK35" s="79"/>
      <c r="UTL35" s="79"/>
      <c r="UTM35" s="79"/>
      <c r="UTN35" s="79"/>
      <c r="UTO35" s="79"/>
      <c r="UTP35" s="79"/>
      <c r="UTQ35" s="79"/>
      <c r="UTR35" s="79"/>
      <c r="UTS35" s="79"/>
      <c r="UTT35" s="79"/>
      <c r="UTU35" s="79"/>
      <c r="UTV35" s="79"/>
      <c r="UTW35" s="79"/>
      <c r="UTX35" s="79"/>
      <c r="UTY35" s="79"/>
      <c r="UTZ35" s="79"/>
      <c r="UUA35" s="79"/>
      <c r="UUB35" s="79"/>
      <c r="UUC35" s="79"/>
      <c r="UUD35" s="79"/>
      <c r="UUE35" s="79"/>
      <c r="UUF35" s="79"/>
      <c r="UUG35" s="79"/>
      <c r="UUH35" s="79"/>
      <c r="UUI35" s="79"/>
      <c r="UUJ35" s="79"/>
      <c r="UUK35" s="79"/>
      <c r="UUL35" s="79"/>
      <c r="UUM35" s="79"/>
      <c r="UUN35" s="79"/>
      <c r="UUO35" s="79"/>
      <c r="UUP35" s="79"/>
      <c r="UUQ35" s="79"/>
      <c r="UUR35" s="79"/>
      <c r="UUS35" s="79"/>
      <c r="UUT35" s="79"/>
      <c r="UUU35" s="79"/>
      <c r="UUV35" s="79"/>
      <c r="UUW35" s="79"/>
      <c r="UUX35" s="79"/>
      <c r="UUY35" s="79"/>
      <c r="UUZ35" s="79"/>
      <c r="UVA35" s="79"/>
      <c r="UVB35" s="79"/>
      <c r="UVC35" s="79"/>
      <c r="UVD35" s="79"/>
      <c r="UVE35" s="79"/>
      <c r="UVF35" s="79"/>
      <c r="UVG35" s="79"/>
      <c r="UVH35" s="79"/>
      <c r="UVI35" s="79"/>
      <c r="UVJ35" s="79"/>
      <c r="UVK35" s="79"/>
      <c r="UVL35" s="79"/>
      <c r="UVM35" s="79"/>
      <c r="UVN35" s="79"/>
      <c r="UVO35" s="79"/>
      <c r="UVP35" s="79"/>
      <c r="UVQ35" s="79"/>
      <c r="UVR35" s="79"/>
      <c r="UVS35" s="79"/>
      <c r="UVT35" s="79"/>
      <c r="UVU35" s="79"/>
      <c r="UVV35" s="79"/>
      <c r="UVW35" s="79"/>
      <c r="UVX35" s="79"/>
      <c r="UVY35" s="79"/>
      <c r="UVZ35" s="79"/>
      <c r="UWA35" s="79"/>
      <c r="UWB35" s="79"/>
      <c r="UWC35" s="79"/>
      <c r="UWD35" s="79"/>
      <c r="UWE35" s="79"/>
      <c r="UWF35" s="79"/>
      <c r="UWG35" s="79"/>
      <c r="UWH35" s="79"/>
      <c r="UWI35" s="79"/>
      <c r="UWJ35" s="79"/>
      <c r="UWK35" s="79"/>
      <c r="UWL35" s="79"/>
      <c r="UWM35" s="79"/>
      <c r="UWN35" s="79"/>
      <c r="UWO35" s="79"/>
      <c r="UWP35" s="79"/>
      <c r="UWQ35" s="79"/>
      <c r="UWR35" s="79"/>
      <c r="UWS35" s="79"/>
      <c r="UWT35" s="79"/>
      <c r="UWU35" s="79"/>
      <c r="UWV35" s="79"/>
      <c r="UWW35" s="79"/>
      <c r="UWX35" s="79"/>
      <c r="UWY35" s="79"/>
      <c r="UWZ35" s="79"/>
      <c r="UXA35" s="79"/>
      <c r="UXB35" s="79"/>
      <c r="UXC35" s="79"/>
      <c r="UXD35" s="79"/>
      <c r="UXE35" s="79"/>
      <c r="UXF35" s="79"/>
      <c r="UXG35" s="79"/>
      <c r="UXH35" s="79"/>
      <c r="UXI35" s="79"/>
      <c r="UXJ35" s="79"/>
      <c r="UXK35" s="79"/>
      <c r="UXL35" s="79"/>
      <c r="UXM35" s="79"/>
      <c r="UXN35" s="79"/>
      <c r="UXO35" s="79"/>
      <c r="UXP35" s="79"/>
      <c r="UXQ35" s="79"/>
      <c r="UXR35" s="79"/>
      <c r="UXS35" s="79"/>
      <c r="UXT35" s="79"/>
      <c r="UXU35" s="79"/>
      <c r="UXV35" s="79"/>
      <c r="UXW35" s="79"/>
      <c r="UXX35" s="79"/>
      <c r="UXY35" s="79"/>
      <c r="UXZ35" s="79"/>
      <c r="UYA35" s="79"/>
      <c r="UYB35" s="79"/>
      <c r="UYC35" s="79"/>
      <c r="UYD35" s="79"/>
      <c r="UYE35" s="79"/>
      <c r="UYF35" s="79"/>
      <c r="UYG35" s="79"/>
      <c r="UYH35" s="79"/>
      <c r="UYI35" s="79"/>
      <c r="UYJ35" s="79"/>
      <c r="UYK35" s="79"/>
      <c r="UYL35" s="79"/>
      <c r="UYM35" s="79"/>
      <c r="UYN35" s="79"/>
      <c r="UYO35" s="79"/>
      <c r="UYP35" s="79"/>
      <c r="UYQ35" s="79"/>
      <c r="UYR35" s="79"/>
      <c r="UYS35" s="79"/>
      <c r="UYT35" s="79"/>
      <c r="UYU35" s="79"/>
      <c r="UYV35" s="79"/>
      <c r="UYW35" s="79"/>
      <c r="UYX35" s="79"/>
      <c r="UYY35" s="79"/>
      <c r="UYZ35" s="79"/>
      <c r="UZA35" s="79"/>
      <c r="UZB35" s="79"/>
      <c r="UZC35" s="79"/>
      <c r="UZD35" s="79"/>
      <c r="UZE35" s="79"/>
      <c r="UZF35" s="79"/>
      <c r="UZG35" s="79"/>
      <c r="UZH35" s="79"/>
      <c r="UZI35" s="79"/>
      <c r="UZJ35" s="79"/>
      <c r="UZK35" s="79"/>
      <c r="UZL35" s="79"/>
      <c r="UZM35" s="79"/>
      <c r="UZN35" s="79"/>
      <c r="UZO35" s="79"/>
      <c r="UZP35" s="79"/>
      <c r="UZQ35" s="79"/>
      <c r="UZR35" s="79"/>
      <c r="UZS35" s="79"/>
      <c r="UZT35" s="79"/>
      <c r="UZU35" s="79"/>
      <c r="UZV35" s="79"/>
      <c r="UZW35" s="79"/>
      <c r="UZX35" s="79"/>
      <c r="UZY35" s="79"/>
      <c r="UZZ35" s="79"/>
      <c r="VAA35" s="79"/>
      <c r="VAB35" s="79"/>
      <c r="VAC35" s="79"/>
      <c r="VAD35" s="79"/>
      <c r="VAE35" s="79"/>
      <c r="VAF35" s="79"/>
      <c r="VAG35" s="79"/>
      <c r="VAH35" s="79"/>
      <c r="VAI35" s="79"/>
      <c r="VAJ35" s="79"/>
      <c r="VAK35" s="79"/>
      <c r="VAL35" s="79"/>
      <c r="VAM35" s="79"/>
      <c r="VAN35" s="79"/>
      <c r="VAO35" s="79"/>
      <c r="VAP35" s="79"/>
      <c r="VAQ35" s="79"/>
      <c r="VAR35" s="79"/>
      <c r="VAS35" s="79"/>
      <c r="VAT35" s="79"/>
      <c r="VAU35" s="79"/>
      <c r="VAV35" s="79"/>
      <c r="VAW35" s="79"/>
      <c r="VAX35" s="79"/>
      <c r="VAY35" s="79"/>
      <c r="VAZ35" s="79"/>
      <c r="VBA35" s="79"/>
      <c r="VBB35" s="79"/>
      <c r="VBC35" s="79"/>
      <c r="VBD35" s="79"/>
      <c r="VBE35" s="79"/>
      <c r="VBF35" s="79"/>
      <c r="VBG35" s="79"/>
      <c r="VBH35" s="79"/>
      <c r="VBI35" s="79"/>
      <c r="VBJ35" s="79"/>
      <c r="VBK35" s="79"/>
      <c r="VBL35" s="79"/>
      <c r="VBM35" s="79"/>
      <c r="VBN35" s="79"/>
      <c r="VBO35" s="79"/>
      <c r="VBP35" s="79"/>
      <c r="VBQ35" s="79"/>
      <c r="VBR35" s="79"/>
      <c r="VBS35" s="79"/>
      <c r="VBT35" s="79"/>
      <c r="VBU35" s="79"/>
      <c r="VBV35" s="79"/>
      <c r="VBW35" s="79"/>
      <c r="VBX35" s="79"/>
      <c r="VBY35" s="79"/>
      <c r="VBZ35" s="79"/>
      <c r="VCA35" s="79"/>
      <c r="VCB35" s="79"/>
      <c r="VCC35" s="79"/>
      <c r="VCD35" s="79"/>
      <c r="VCE35" s="79"/>
      <c r="VCF35" s="79"/>
      <c r="VCG35" s="79"/>
      <c r="VCH35" s="79"/>
      <c r="VCI35" s="79"/>
      <c r="VCJ35" s="79"/>
      <c r="VCK35" s="79"/>
      <c r="VCL35" s="79"/>
      <c r="VCM35" s="79"/>
      <c r="VCN35" s="79"/>
      <c r="VCO35" s="79"/>
      <c r="VCP35" s="79"/>
      <c r="VCQ35" s="79"/>
      <c r="VCR35" s="79"/>
      <c r="VCS35" s="79"/>
      <c r="VCT35" s="79"/>
      <c r="VCU35" s="79"/>
      <c r="VCV35" s="79"/>
      <c r="VCW35" s="79"/>
      <c r="VCX35" s="79"/>
      <c r="VCY35" s="79"/>
      <c r="VCZ35" s="79"/>
      <c r="VDA35" s="79"/>
      <c r="VDB35" s="79"/>
      <c r="VDC35" s="79"/>
      <c r="VDD35" s="79"/>
      <c r="VDE35" s="79"/>
      <c r="VDF35" s="79"/>
      <c r="VDG35" s="79"/>
      <c r="VDH35" s="79"/>
      <c r="VDI35" s="79"/>
      <c r="VDJ35" s="79"/>
      <c r="VDK35" s="79"/>
      <c r="VDL35" s="79"/>
      <c r="VDM35" s="79"/>
      <c r="VDN35" s="79"/>
      <c r="VDO35" s="79"/>
      <c r="VDP35" s="79"/>
      <c r="VDQ35" s="79"/>
      <c r="VDR35" s="79"/>
      <c r="VDS35" s="79"/>
      <c r="VDT35" s="79"/>
      <c r="VDU35" s="79"/>
      <c r="VDV35" s="79"/>
      <c r="VDW35" s="79"/>
      <c r="VDX35" s="79"/>
      <c r="VDY35" s="79"/>
      <c r="VDZ35" s="79"/>
      <c r="VEA35" s="79"/>
      <c r="VEB35" s="79"/>
      <c r="VEC35" s="79"/>
      <c r="VED35" s="79"/>
      <c r="VEE35" s="79"/>
      <c r="VEF35" s="79"/>
      <c r="VEG35" s="79"/>
      <c r="VEH35" s="79"/>
      <c r="VEI35" s="79"/>
      <c r="VEJ35" s="79"/>
      <c r="VEK35" s="79"/>
      <c r="VEL35" s="79"/>
      <c r="VEM35" s="79"/>
      <c r="VEN35" s="79"/>
      <c r="VEO35" s="79"/>
      <c r="VEP35" s="79"/>
      <c r="VEQ35" s="79"/>
      <c r="VER35" s="79"/>
      <c r="VES35" s="79"/>
      <c r="VET35" s="79"/>
      <c r="VEU35" s="79"/>
      <c r="VEV35" s="79"/>
      <c r="VEW35" s="79"/>
      <c r="VEX35" s="79"/>
      <c r="VEY35" s="79"/>
      <c r="VEZ35" s="79"/>
      <c r="VFA35" s="79"/>
      <c r="VFB35" s="79"/>
      <c r="VFC35" s="79"/>
      <c r="VFD35" s="79"/>
      <c r="VFE35" s="79"/>
      <c r="VFF35" s="79"/>
      <c r="VFG35" s="79"/>
      <c r="VFH35" s="79"/>
      <c r="VFI35" s="79"/>
      <c r="VFJ35" s="79"/>
      <c r="VFK35" s="79"/>
      <c r="VFL35" s="79"/>
      <c r="VFM35" s="79"/>
      <c r="VFN35" s="79"/>
      <c r="VFO35" s="79"/>
      <c r="VFP35" s="79"/>
      <c r="VFQ35" s="79"/>
      <c r="VFR35" s="79"/>
      <c r="VFS35" s="79"/>
      <c r="VFT35" s="79"/>
      <c r="VFU35" s="79"/>
      <c r="VFV35" s="79"/>
      <c r="VFW35" s="79"/>
      <c r="VFX35" s="79"/>
      <c r="VFY35" s="79"/>
      <c r="VFZ35" s="79"/>
      <c r="VGA35" s="79"/>
      <c r="VGB35" s="79"/>
      <c r="VGC35" s="79"/>
      <c r="VGD35" s="79"/>
      <c r="VGE35" s="79"/>
      <c r="VGF35" s="79"/>
      <c r="VGG35" s="79"/>
      <c r="VGH35" s="79"/>
      <c r="VGI35" s="79"/>
      <c r="VGJ35" s="79"/>
      <c r="VGK35" s="79"/>
      <c r="VGL35" s="79"/>
      <c r="VGM35" s="79"/>
      <c r="VGN35" s="79"/>
      <c r="VGO35" s="79"/>
      <c r="VGP35" s="79"/>
      <c r="VGQ35" s="79"/>
      <c r="VGR35" s="79"/>
      <c r="VGS35" s="79"/>
      <c r="VGT35" s="79"/>
      <c r="VGU35" s="79"/>
      <c r="VGV35" s="79"/>
      <c r="VGW35" s="79"/>
      <c r="VGX35" s="79"/>
      <c r="VGY35" s="79"/>
      <c r="VGZ35" s="79"/>
      <c r="VHA35" s="79"/>
      <c r="VHB35" s="79"/>
      <c r="VHC35" s="79"/>
      <c r="VHD35" s="79"/>
      <c r="VHE35" s="79"/>
      <c r="VHF35" s="79"/>
      <c r="VHG35" s="79"/>
      <c r="VHH35" s="79"/>
      <c r="VHI35" s="79"/>
      <c r="VHJ35" s="79"/>
      <c r="VHK35" s="79"/>
      <c r="VHL35" s="79"/>
      <c r="VHM35" s="79"/>
      <c r="VHN35" s="79"/>
      <c r="VHO35" s="79"/>
      <c r="VHP35" s="79"/>
      <c r="VHQ35" s="79"/>
      <c r="VHR35" s="79"/>
      <c r="VHS35" s="79"/>
      <c r="VHT35" s="79"/>
      <c r="VHU35" s="79"/>
      <c r="VHV35" s="79"/>
      <c r="VHW35" s="79"/>
      <c r="VHX35" s="79"/>
      <c r="VHY35" s="79"/>
      <c r="VHZ35" s="79"/>
      <c r="VIA35" s="79"/>
      <c r="VIB35" s="79"/>
      <c r="VIC35" s="79"/>
      <c r="VID35" s="79"/>
      <c r="VIE35" s="79"/>
      <c r="VIF35" s="79"/>
      <c r="VIG35" s="79"/>
      <c r="VIH35" s="79"/>
      <c r="VII35" s="79"/>
      <c r="VIJ35" s="79"/>
      <c r="VIK35" s="79"/>
      <c r="VIL35" s="79"/>
      <c r="VIM35" s="79"/>
      <c r="VIN35" s="79"/>
      <c r="VIO35" s="79"/>
      <c r="VIP35" s="79"/>
      <c r="VIQ35" s="79"/>
      <c r="VIR35" s="79"/>
      <c r="VIS35" s="79"/>
      <c r="VIT35" s="79"/>
      <c r="VIU35" s="79"/>
      <c r="VIV35" s="79"/>
      <c r="VIW35" s="79"/>
      <c r="VIX35" s="79"/>
      <c r="VIY35" s="79"/>
      <c r="VIZ35" s="79"/>
      <c r="VJA35" s="79"/>
      <c r="VJB35" s="79"/>
      <c r="VJC35" s="79"/>
      <c r="VJD35" s="79"/>
      <c r="VJE35" s="79"/>
      <c r="VJF35" s="79"/>
      <c r="VJG35" s="79"/>
      <c r="VJH35" s="79"/>
      <c r="VJI35" s="79"/>
      <c r="VJJ35" s="79"/>
      <c r="VJK35" s="79"/>
      <c r="VJL35" s="79"/>
      <c r="VJM35" s="79"/>
      <c r="VJN35" s="79"/>
      <c r="VJO35" s="79"/>
      <c r="VJP35" s="79"/>
      <c r="VJQ35" s="79"/>
      <c r="VJR35" s="79"/>
      <c r="VJS35" s="79"/>
      <c r="VJT35" s="79"/>
      <c r="VJU35" s="79"/>
      <c r="VJV35" s="79"/>
      <c r="VJW35" s="79"/>
      <c r="VJX35" s="79"/>
      <c r="VJY35" s="79"/>
      <c r="VJZ35" s="79"/>
      <c r="VKA35" s="79"/>
      <c r="VKB35" s="79"/>
      <c r="VKC35" s="79"/>
      <c r="VKD35" s="79"/>
      <c r="VKE35" s="79"/>
      <c r="VKF35" s="79"/>
      <c r="VKG35" s="79"/>
      <c r="VKH35" s="79"/>
      <c r="VKI35" s="79"/>
      <c r="VKJ35" s="79"/>
      <c r="VKK35" s="79"/>
      <c r="VKL35" s="79"/>
      <c r="VKM35" s="79"/>
      <c r="VKN35" s="79"/>
      <c r="VKO35" s="79"/>
      <c r="VKP35" s="79"/>
      <c r="VKQ35" s="79"/>
      <c r="VKR35" s="79"/>
      <c r="VKS35" s="79"/>
      <c r="VKT35" s="79"/>
      <c r="VKU35" s="79"/>
      <c r="VKV35" s="79"/>
      <c r="VKW35" s="79"/>
      <c r="VKX35" s="79"/>
      <c r="VKY35" s="79"/>
      <c r="VKZ35" s="79"/>
      <c r="VLA35" s="79"/>
      <c r="VLB35" s="79"/>
      <c r="VLC35" s="79"/>
      <c r="VLD35" s="79"/>
      <c r="VLE35" s="79"/>
      <c r="VLF35" s="79"/>
      <c r="VLG35" s="79"/>
      <c r="VLH35" s="79"/>
      <c r="VLI35" s="79"/>
      <c r="VLJ35" s="79"/>
      <c r="VLK35" s="79"/>
      <c r="VLL35" s="79"/>
      <c r="VLM35" s="79"/>
      <c r="VLN35" s="79"/>
      <c r="VLO35" s="79"/>
      <c r="VLP35" s="79"/>
      <c r="VLQ35" s="79"/>
      <c r="VLR35" s="79"/>
      <c r="VLS35" s="79"/>
      <c r="VLT35" s="79"/>
      <c r="VLU35" s="79"/>
      <c r="VLV35" s="79"/>
      <c r="VLW35" s="79"/>
      <c r="VLX35" s="79"/>
      <c r="VLY35" s="79"/>
      <c r="VLZ35" s="79"/>
      <c r="VMA35" s="79"/>
      <c r="VMB35" s="79"/>
      <c r="VMC35" s="79"/>
      <c r="VMD35" s="79"/>
      <c r="VME35" s="79"/>
      <c r="VMF35" s="79"/>
      <c r="VMG35" s="79"/>
      <c r="VMH35" s="79"/>
      <c r="VMI35" s="79"/>
      <c r="VMJ35" s="79"/>
      <c r="VMK35" s="79"/>
      <c r="VML35" s="79"/>
      <c r="VMM35" s="79"/>
      <c r="VMN35" s="79"/>
      <c r="VMO35" s="79"/>
      <c r="VMP35" s="79"/>
      <c r="VMQ35" s="79"/>
      <c r="VMR35" s="79"/>
      <c r="VMS35" s="79"/>
      <c r="VMT35" s="79"/>
      <c r="VMU35" s="79"/>
      <c r="VMV35" s="79"/>
      <c r="VMW35" s="79"/>
      <c r="VMX35" s="79"/>
      <c r="VMY35" s="79"/>
      <c r="VMZ35" s="79"/>
      <c r="VNA35" s="79"/>
      <c r="VNB35" s="79"/>
      <c r="VNC35" s="79"/>
      <c r="VND35" s="79"/>
      <c r="VNE35" s="79"/>
      <c r="VNF35" s="79"/>
      <c r="VNG35" s="79"/>
      <c r="VNH35" s="79"/>
      <c r="VNI35" s="79"/>
      <c r="VNJ35" s="79"/>
      <c r="VNK35" s="79"/>
      <c r="VNL35" s="79"/>
      <c r="VNM35" s="79"/>
      <c r="VNN35" s="79"/>
      <c r="VNO35" s="79"/>
      <c r="VNP35" s="79"/>
      <c r="VNQ35" s="79"/>
      <c r="VNR35" s="79"/>
      <c r="VNS35" s="79"/>
      <c r="VNT35" s="79"/>
      <c r="VNU35" s="79"/>
      <c r="VNV35" s="79"/>
      <c r="VNW35" s="79"/>
      <c r="VNX35" s="79"/>
      <c r="VNY35" s="79"/>
      <c r="VNZ35" s="79"/>
      <c r="VOA35" s="79"/>
      <c r="VOB35" s="79"/>
      <c r="VOC35" s="79"/>
      <c r="VOD35" s="79"/>
      <c r="VOE35" s="79"/>
      <c r="VOF35" s="79"/>
      <c r="VOG35" s="79"/>
      <c r="VOH35" s="79"/>
      <c r="VOI35" s="79"/>
      <c r="VOJ35" s="79"/>
      <c r="VOK35" s="79"/>
      <c r="VOL35" s="79"/>
      <c r="VOM35" s="79"/>
      <c r="VON35" s="79"/>
      <c r="VOO35" s="79"/>
      <c r="VOP35" s="79"/>
      <c r="VOQ35" s="79"/>
      <c r="VOR35" s="79"/>
      <c r="VOS35" s="79"/>
      <c r="VOT35" s="79"/>
      <c r="VOU35" s="79"/>
      <c r="VOV35" s="79"/>
      <c r="VOW35" s="79"/>
      <c r="VOX35" s="79"/>
      <c r="VOY35" s="79"/>
      <c r="VOZ35" s="79"/>
      <c r="VPA35" s="79"/>
      <c r="VPB35" s="79"/>
      <c r="VPC35" s="79"/>
      <c r="VPD35" s="79"/>
      <c r="VPE35" s="79"/>
      <c r="VPF35" s="79"/>
      <c r="VPG35" s="79"/>
      <c r="VPH35" s="79"/>
      <c r="VPI35" s="79"/>
      <c r="VPJ35" s="79"/>
      <c r="VPK35" s="79"/>
      <c r="VPL35" s="79"/>
      <c r="VPM35" s="79"/>
      <c r="VPN35" s="79"/>
      <c r="VPO35" s="79"/>
      <c r="VPP35" s="79"/>
      <c r="VPQ35" s="79"/>
      <c r="VPR35" s="79"/>
      <c r="VPS35" s="79"/>
      <c r="VPT35" s="79"/>
      <c r="VPU35" s="79"/>
      <c r="VPV35" s="79"/>
      <c r="VPW35" s="79"/>
      <c r="VPX35" s="79"/>
      <c r="VPY35" s="79"/>
      <c r="VPZ35" s="79"/>
      <c r="VQA35" s="79"/>
      <c r="VQB35" s="79"/>
      <c r="VQC35" s="79"/>
      <c r="VQD35" s="79"/>
      <c r="VQE35" s="79"/>
      <c r="VQF35" s="79"/>
      <c r="VQG35" s="79"/>
      <c r="VQH35" s="79"/>
      <c r="VQI35" s="79"/>
      <c r="VQJ35" s="79"/>
      <c r="VQK35" s="79"/>
      <c r="VQL35" s="79"/>
      <c r="VQM35" s="79"/>
      <c r="VQN35" s="79"/>
      <c r="VQO35" s="79"/>
      <c r="VQP35" s="79"/>
      <c r="VQQ35" s="79"/>
      <c r="VQR35" s="79"/>
      <c r="VQS35" s="79"/>
      <c r="VQT35" s="79"/>
      <c r="VQU35" s="79"/>
      <c r="VQV35" s="79"/>
      <c r="VQW35" s="79"/>
      <c r="VQX35" s="79"/>
      <c r="VQY35" s="79"/>
      <c r="VQZ35" s="79"/>
      <c r="VRA35" s="79"/>
      <c r="VRB35" s="79"/>
      <c r="VRC35" s="79"/>
      <c r="VRD35" s="79"/>
      <c r="VRE35" s="79"/>
      <c r="VRF35" s="79"/>
      <c r="VRG35" s="79"/>
      <c r="VRH35" s="79"/>
      <c r="VRI35" s="79"/>
      <c r="VRJ35" s="79"/>
      <c r="VRK35" s="79"/>
      <c r="VRL35" s="79"/>
      <c r="VRM35" s="79"/>
      <c r="VRN35" s="79"/>
      <c r="VRO35" s="79"/>
      <c r="VRP35" s="79"/>
      <c r="VRQ35" s="79"/>
      <c r="VRR35" s="79"/>
      <c r="VRS35" s="79"/>
      <c r="VRT35" s="79"/>
      <c r="VRU35" s="79"/>
      <c r="VRV35" s="79"/>
      <c r="VRW35" s="79"/>
      <c r="VRX35" s="79"/>
      <c r="VRY35" s="79"/>
      <c r="VRZ35" s="79"/>
      <c r="VSA35" s="79"/>
      <c r="VSB35" s="79"/>
      <c r="VSC35" s="79"/>
      <c r="VSD35" s="79"/>
      <c r="VSE35" s="79"/>
      <c r="VSF35" s="79"/>
      <c r="VSG35" s="79"/>
      <c r="VSH35" s="79"/>
      <c r="VSI35" s="79"/>
      <c r="VSJ35" s="79"/>
      <c r="VSK35" s="79"/>
      <c r="VSL35" s="79"/>
      <c r="VSM35" s="79"/>
      <c r="VSN35" s="79"/>
      <c r="VSO35" s="79"/>
      <c r="VSP35" s="79"/>
      <c r="VSQ35" s="79"/>
      <c r="VSR35" s="79"/>
      <c r="VSS35" s="79"/>
      <c r="VST35" s="79"/>
      <c r="VSU35" s="79"/>
      <c r="VSV35" s="79"/>
      <c r="VSW35" s="79"/>
      <c r="VSX35" s="79"/>
      <c r="VSY35" s="79"/>
      <c r="VSZ35" s="79"/>
      <c r="VTA35" s="79"/>
      <c r="VTB35" s="79"/>
      <c r="VTC35" s="79"/>
      <c r="VTD35" s="79"/>
      <c r="VTE35" s="79"/>
      <c r="VTF35" s="79"/>
      <c r="VTG35" s="79"/>
      <c r="VTH35" s="79"/>
      <c r="VTI35" s="79"/>
      <c r="VTJ35" s="79"/>
      <c r="VTK35" s="79"/>
      <c r="VTL35" s="79"/>
      <c r="VTM35" s="79"/>
      <c r="VTN35" s="79"/>
      <c r="VTO35" s="79"/>
      <c r="VTP35" s="79"/>
      <c r="VTQ35" s="79"/>
      <c r="VTR35" s="79"/>
      <c r="VTS35" s="79"/>
      <c r="VTT35" s="79"/>
      <c r="VTU35" s="79"/>
      <c r="VTV35" s="79"/>
      <c r="VTW35" s="79"/>
      <c r="VTX35" s="79"/>
      <c r="VTY35" s="79"/>
      <c r="VTZ35" s="79"/>
      <c r="VUA35" s="79"/>
      <c r="VUB35" s="79"/>
      <c r="VUC35" s="79"/>
      <c r="VUD35" s="79"/>
      <c r="VUE35" s="79"/>
      <c r="VUF35" s="79"/>
      <c r="VUG35" s="79"/>
      <c r="VUH35" s="79"/>
      <c r="VUI35" s="79"/>
      <c r="VUJ35" s="79"/>
      <c r="VUK35" s="79"/>
      <c r="VUL35" s="79"/>
      <c r="VUM35" s="79"/>
      <c r="VUN35" s="79"/>
      <c r="VUO35" s="79"/>
      <c r="VUP35" s="79"/>
      <c r="VUQ35" s="79"/>
      <c r="VUR35" s="79"/>
      <c r="VUS35" s="79"/>
      <c r="VUT35" s="79"/>
      <c r="VUU35" s="79"/>
      <c r="VUV35" s="79"/>
      <c r="VUW35" s="79"/>
      <c r="VUX35" s="79"/>
      <c r="VUY35" s="79"/>
      <c r="VUZ35" s="79"/>
      <c r="VVA35" s="79"/>
      <c r="VVB35" s="79"/>
      <c r="VVC35" s="79"/>
      <c r="VVD35" s="79"/>
      <c r="VVE35" s="79"/>
      <c r="VVF35" s="79"/>
      <c r="VVG35" s="79"/>
      <c r="VVH35" s="79"/>
      <c r="VVI35" s="79"/>
      <c r="VVJ35" s="79"/>
      <c r="VVK35" s="79"/>
      <c r="VVL35" s="79"/>
      <c r="VVM35" s="79"/>
      <c r="VVN35" s="79"/>
      <c r="VVO35" s="79"/>
      <c r="VVP35" s="79"/>
      <c r="VVQ35" s="79"/>
      <c r="VVR35" s="79"/>
      <c r="VVS35" s="79"/>
      <c r="VVT35" s="79"/>
      <c r="VVU35" s="79"/>
      <c r="VVV35" s="79"/>
      <c r="VVW35" s="79"/>
      <c r="VVX35" s="79"/>
      <c r="VVY35" s="79"/>
      <c r="VVZ35" s="79"/>
      <c r="VWA35" s="79"/>
      <c r="VWB35" s="79"/>
      <c r="VWC35" s="79"/>
      <c r="VWD35" s="79"/>
      <c r="VWE35" s="79"/>
      <c r="VWF35" s="79"/>
      <c r="VWG35" s="79"/>
      <c r="VWH35" s="79"/>
      <c r="VWI35" s="79"/>
      <c r="VWJ35" s="79"/>
      <c r="VWK35" s="79"/>
      <c r="VWL35" s="79"/>
      <c r="VWM35" s="79"/>
      <c r="VWN35" s="79"/>
      <c r="VWO35" s="79"/>
      <c r="VWP35" s="79"/>
      <c r="VWQ35" s="79"/>
      <c r="VWR35" s="79"/>
      <c r="VWS35" s="79"/>
      <c r="VWT35" s="79"/>
      <c r="VWU35" s="79"/>
      <c r="VWV35" s="79"/>
      <c r="VWW35" s="79"/>
      <c r="VWX35" s="79"/>
      <c r="VWY35" s="79"/>
      <c r="VWZ35" s="79"/>
      <c r="VXA35" s="79"/>
      <c r="VXB35" s="79"/>
      <c r="VXC35" s="79"/>
      <c r="VXD35" s="79"/>
      <c r="VXE35" s="79"/>
      <c r="VXF35" s="79"/>
      <c r="VXG35" s="79"/>
      <c r="VXH35" s="79"/>
      <c r="VXI35" s="79"/>
      <c r="VXJ35" s="79"/>
      <c r="VXK35" s="79"/>
      <c r="VXL35" s="79"/>
      <c r="VXM35" s="79"/>
      <c r="VXN35" s="79"/>
      <c r="VXO35" s="79"/>
      <c r="VXP35" s="79"/>
      <c r="VXQ35" s="79"/>
      <c r="VXR35" s="79"/>
      <c r="VXS35" s="79"/>
      <c r="VXT35" s="79"/>
      <c r="VXU35" s="79"/>
      <c r="VXV35" s="79"/>
      <c r="VXW35" s="79"/>
      <c r="VXX35" s="79"/>
      <c r="VXY35" s="79"/>
      <c r="VXZ35" s="79"/>
      <c r="VYA35" s="79"/>
      <c r="VYB35" s="79"/>
      <c r="VYC35" s="79"/>
      <c r="VYD35" s="79"/>
      <c r="VYE35" s="79"/>
      <c r="VYF35" s="79"/>
      <c r="VYG35" s="79"/>
      <c r="VYH35" s="79"/>
      <c r="VYI35" s="79"/>
      <c r="VYJ35" s="79"/>
      <c r="VYK35" s="79"/>
      <c r="VYL35" s="79"/>
      <c r="VYM35" s="79"/>
      <c r="VYN35" s="79"/>
      <c r="VYO35" s="79"/>
      <c r="VYP35" s="79"/>
      <c r="VYQ35" s="79"/>
      <c r="VYR35" s="79"/>
      <c r="VYS35" s="79"/>
      <c r="VYT35" s="79"/>
      <c r="VYU35" s="79"/>
      <c r="VYV35" s="79"/>
      <c r="VYW35" s="79"/>
      <c r="VYX35" s="79"/>
      <c r="VYY35" s="79"/>
      <c r="VYZ35" s="79"/>
      <c r="VZA35" s="79"/>
      <c r="VZB35" s="79"/>
      <c r="VZC35" s="79"/>
      <c r="VZD35" s="79"/>
      <c r="VZE35" s="79"/>
      <c r="VZF35" s="79"/>
      <c r="VZG35" s="79"/>
      <c r="VZH35" s="79"/>
      <c r="VZI35" s="79"/>
      <c r="VZJ35" s="79"/>
      <c r="VZK35" s="79"/>
      <c r="VZL35" s="79"/>
      <c r="VZM35" s="79"/>
      <c r="VZN35" s="79"/>
      <c r="VZO35" s="79"/>
      <c r="VZP35" s="79"/>
      <c r="VZQ35" s="79"/>
      <c r="VZR35" s="79"/>
      <c r="VZS35" s="79"/>
      <c r="VZT35" s="79"/>
      <c r="VZU35" s="79"/>
      <c r="VZV35" s="79"/>
      <c r="VZW35" s="79"/>
      <c r="VZX35" s="79"/>
      <c r="VZY35" s="79"/>
      <c r="VZZ35" s="79"/>
      <c r="WAA35" s="79"/>
      <c r="WAB35" s="79"/>
      <c r="WAC35" s="79"/>
      <c r="WAD35" s="79"/>
      <c r="WAE35" s="79"/>
      <c r="WAF35" s="79"/>
      <c r="WAG35" s="79"/>
      <c r="WAH35" s="79"/>
      <c r="WAI35" s="79"/>
      <c r="WAJ35" s="79"/>
      <c r="WAK35" s="79"/>
      <c r="WAL35" s="79"/>
      <c r="WAM35" s="79"/>
      <c r="WAN35" s="79"/>
      <c r="WAO35" s="79"/>
      <c r="WAP35" s="79"/>
      <c r="WAQ35" s="79"/>
      <c r="WAR35" s="79"/>
      <c r="WAS35" s="79"/>
      <c r="WAT35" s="79"/>
      <c r="WAU35" s="79"/>
      <c r="WAV35" s="79"/>
      <c r="WAW35" s="79"/>
      <c r="WAX35" s="79"/>
      <c r="WAY35" s="79"/>
      <c r="WAZ35" s="79"/>
      <c r="WBA35" s="79"/>
      <c r="WBB35" s="79"/>
      <c r="WBC35" s="79"/>
      <c r="WBD35" s="79"/>
      <c r="WBE35" s="79"/>
      <c r="WBF35" s="79"/>
      <c r="WBG35" s="79"/>
      <c r="WBH35" s="79"/>
      <c r="WBI35" s="79"/>
      <c r="WBJ35" s="79"/>
      <c r="WBK35" s="79"/>
      <c r="WBL35" s="79"/>
      <c r="WBM35" s="79"/>
      <c r="WBN35" s="79"/>
      <c r="WBO35" s="79"/>
      <c r="WBP35" s="79"/>
      <c r="WBQ35" s="79"/>
      <c r="WBR35" s="79"/>
      <c r="WBS35" s="79"/>
      <c r="WBT35" s="79"/>
      <c r="WBU35" s="79"/>
      <c r="WBV35" s="79"/>
      <c r="WBW35" s="79"/>
      <c r="WBX35" s="79"/>
      <c r="WBY35" s="79"/>
      <c r="WBZ35" s="79"/>
      <c r="WCA35" s="79"/>
      <c r="WCB35" s="79"/>
      <c r="WCC35" s="79"/>
      <c r="WCD35" s="79"/>
      <c r="WCE35" s="79"/>
      <c r="WCF35" s="79"/>
      <c r="WCG35" s="79"/>
      <c r="WCH35" s="79"/>
      <c r="WCI35" s="79"/>
      <c r="WCJ35" s="79"/>
      <c r="WCK35" s="79"/>
      <c r="WCL35" s="79"/>
      <c r="WCM35" s="79"/>
      <c r="WCN35" s="79"/>
      <c r="WCO35" s="79"/>
      <c r="WCP35" s="79"/>
      <c r="WCQ35" s="79"/>
      <c r="WCR35" s="79"/>
      <c r="WCS35" s="79"/>
      <c r="WCT35" s="79"/>
      <c r="WCU35" s="79"/>
      <c r="WCV35" s="79"/>
      <c r="WCW35" s="79"/>
      <c r="WCX35" s="79"/>
      <c r="WCY35" s="79"/>
      <c r="WCZ35" s="79"/>
      <c r="WDA35" s="79"/>
      <c r="WDB35" s="79"/>
      <c r="WDC35" s="79"/>
      <c r="WDD35" s="79"/>
      <c r="WDE35" s="79"/>
      <c r="WDF35" s="79"/>
      <c r="WDG35" s="79"/>
      <c r="WDH35" s="79"/>
      <c r="WDI35" s="79"/>
      <c r="WDJ35" s="79"/>
      <c r="WDK35" s="79"/>
      <c r="WDL35" s="79"/>
      <c r="WDM35" s="79"/>
      <c r="WDN35" s="79"/>
      <c r="WDO35" s="79"/>
      <c r="WDP35" s="79"/>
      <c r="WDQ35" s="79"/>
      <c r="WDR35" s="79"/>
      <c r="WDS35" s="79"/>
      <c r="WDT35" s="79"/>
      <c r="WDU35" s="79"/>
      <c r="WDV35" s="79"/>
      <c r="WDW35" s="79"/>
      <c r="WDX35" s="79"/>
      <c r="WDY35" s="79"/>
      <c r="WDZ35" s="79"/>
      <c r="WEA35" s="79"/>
      <c r="WEB35" s="79"/>
      <c r="WEC35" s="79"/>
      <c r="WED35" s="79"/>
      <c r="WEE35" s="79"/>
      <c r="WEF35" s="79"/>
      <c r="WEG35" s="79"/>
      <c r="WEH35" s="79"/>
      <c r="WEI35" s="79"/>
      <c r="WEJ35" s="79"/>
      <c r="WEK35" s="79"/>
      <c r="WEL35" s="79"/>
      <c r="WEM35" s="79"/>
      <c r="WEN35" s="79"/>
      <c r="WEO35" s="79"/>
      <c r="WEP35" s="79"/>
      <c r="WEQ35" s="79"/>
      <c r="WER35" s="79"/>
      <c r="WES35" s="79"/>
      <c r="WET35" s="79"/>
      <c r="WEU35" s="79"/>
      <c r="WEV35" s="79"/>
      <c r="WEW35" s="79"/>
      <c r="WEX35" s="79"/>
      <c r="WEY35" s="79"/>
      <c r="WEZ35" s="79"/>
      <c r="WFA35" s="79"/>
      <c r="WFB35" s="79"/>
      <c r="WFC35" s="79"/>
      <c r="WFD35" s="79"/>
      <c r="WFE35" s="79"/>
      <c r="WFF35" s="79"/>
      <c r="WFG35" s="79"/>
      <c r="WFH35" s="79"/>
      <c r="WFI35" s="79"/>
      <c r="WFJ35" s="79"/>
      <c r="WFK35" s="79"/>
      <c r="WFL35" s="79"/>
      <c r="WFM35" s="79"/>
      <c r="WFN35" s="79"/>
      <c r="WFO35" s="79"/>
      <c r="WFP35" s="79"/>
      <c r="WFQ35" s="79"/>
      <c r="WFR35" s="79"/>
      <c r="WFS35" s="79"/>
      <c r="WFT35" s="79"/>
      <c r="WFU35" s="79"/>
      <c r="WFV35" s="79"/>
      <c r="WFW35" s="79"/>
      <c r="WFX35" s="79"/>
      <c r="WFY35" s="79"/>
      <c r="WFZ35" s="79"/>
      <c r="WGA35" s="79"/>
      <c r="WGB35" s="79"/>
      <c r="WGC35" s="79"/>
      <c r="WGD35" s="79"/>
      <c r="WGE35" s="79"/>
      <c r="WGF35" s="79"/>
      <c r="WGG35" s="79"/>
      <c r="WGH35" s="79"/>
      <c r="WGI35" s="79"/>
      <c r="WGJ35" s="79"/>
      <c r="WGK35" s="79"/>
      <c r="WGL35" s="79"/>
      <c r="WGM35" s="79"/>
      <c r="WGN35" s="79"/>
      <c r="WGO35" s="79"/>
      <c r="WGP35" s="79"/>
      <c r="WGQ35" s="79"/>
      <c r="WGR35" s="79"/>
      <c r="WGS35" s="79"/>
      <c r="WGT35" s="79"/>
      <c r="WGU35" s="79"/>
      <c r="WGV35" s="79"/>
      <c r="WGW35" s="79"/>
      <c r="WGX35" s="79"/>
      <c r="WGY35" s="79"/>
      <c r="WGZ35" s="79"/>
      <c r="WHA35" s="79"/>
      <c r="WHB35" s="79"/>
      <c r="WHC35" s="79"/>
      <c r="WHD35" s="79"/>
      <c r="WHE35" s="79"/>
      <c r="WHF35" s="79"/>
      <c r="WHG35" s="79"/>
      <c r="WHH35" s="79"/>
      <c r="WHI35" s="79"/>
      <c r="WHJ35" s="79"/>
      <c r="WHK35" s="79"/>
      <c r="WHL35" s="79"/>
      <c r="WHM35" s="79"/>
      <c r="WHN35" s="79"/>
      <c r="WHO35" s="79"/>
      <c r="WHP35" s="79"/>
      <c r="WHQ35" s="79"/>
      <c r="WHR35" s="79"/>
      <c r="WHS35" s="79"/>
      <c r="WHT35" s="79"/>
      <c r="WHU35" s="79"/>
      <c r="WHV35" s="79"/>
      <c r="WHW35" s="79"/>
      <c r="WHX35" s="79"/>
      <c r="WHY35" s="79"/>
      <c r="WHZ35" s="79"/>
      <c r="WIA35" s="79"/>
      <c r="WIB35" s="79"/>
      <c r="WIC35" s="79"/>
      <c r="WID35" s="79"/>
      <c r="WIE35" s="79"/>
      <c r="WIF35" s="79"/>
      <c r="WIG35" s="79"/>
      <c r="WIH35" s="79"/>
      <c r="WII35" s="79"/>
      <c r="WIJ35" s="79"/>
      <c r="WIK35" s="79"/>
      <c r="WIL35" s="79"/>
      <c r="WIM35" s="79"/>
      <c r="WIN35" s="79"/>
      <c r="WIO35" s="79"/>
      <c r="WIP35" s="79"/>
      <c r="WIQ35" s="79"/>
      <c r="WIR35" s="79"/>
      <c r="WIS35" s="79"/>
      <c r="WIT35" s="79"/>
      <c r="WIU35" s="79"/>
      <c r="WIV35" s="79"/>
      <c r="WIW35" s="79"/>
      <c r="WIX35" s="79"/>
      <c r="WIY35" s="79"/>
      <c r="WIZ35" s="79"/>
      <c r="WJA35" s="79"/>
      <c r="WJB35" s="79"/>
      <c r="WJC35" s="79"/>
      <c r="WJD35" s="79"/>
      <c r="WJE35" s="79"/>
      <c r="WJF35" s="79"/>
      <c r="WJG35" s="79"/>
      <c r="WJH35" s="79"/>
      <c r="WJI35" s="79"/>
      <c r="WJJ35" s="79"/>
      <c r="WJK35" s="79"/>
      <c r="WJL35" s="79"/>
      <c r="WJM35" s="79"/>
      <c r="WJN35" s="79"/>
      <c r="WJO35" s="79"/>
      <c r="WJP35" s="79"/>
      <c r="WJQ35" s="79"/>
      <c r="WJR35" s="79"/>
      <c r="WJS35" s="79"/>
      <c r="WJT35" s="79"/>
      <c r="WJU35" s="79"/>
      <c r="WJV35" s="79"/>
      <c r="WJW35" s="79"/>
      <c r="WJX35" s="79"/>
      <c r="WJY35" s="79"/>
      <c r="WJZ35" s="79"/>
      <c r="WKA35" s="79"/>
      <c r="WKB35" s="79"/>
      <c r="WKC35" s="79"/>
      <c r="WKD35" s="79"/>
      <c r="WKE35" s="79"/>
      <c r="WKF35" s="79"/>
      <c r="WKG35" s="79"/>
      <c r="WKH35" s="79"/>
      <c r="WKI35" s="79"/>
      <c r="WKJ35" s="79"/>
      <c r="WKK35" s="79"/>
      <c r="WKL35" s="79"/>
      <c r="WKM35" s="79"/>
      <c r="WKN35" s="79"/>
      <c r="WKO35" s="79"/>
      <c r="WKP35" s="79"/>
      <c r="WKQ35" s="79"/>
      <c r="WKR35" s="79"/>
      <c r="WKS35" s="79"/>
      <c r="WKT35" s="79"/>
      <c r="WKU35" s="79"/>
      <c r="WKV35" s="79"/>
      <c r="WKW35" s="79"/>
      <c r="WKX35" s="79"/>
      <c r="WKY35" s="79"/>
      <c r="WKZ35" s="79"/>
      <c r="WLA35" s="79"/>
      <c r="WLB35" s="79"/>
      <c r="WLC35" s="79"/>
      <c r="WLD35" s="79"/>
      <c r="WLE35" s="79"/>
      <c r="WLF35" s="79"/>
      <c r="WLG35" s="79"/>
      <c r="WLH35" s="79"/>
      <c r="WLI35" s="79"/>
      <c r="WLJ35" s="79"/>
      <c r="WLK35" s="79"/>
      <c r="WLL35" s="79"/>
      <c r="WLM35" s="79"/>
      <c r="WLN35" s="79"/>
      <c r="WLO35" s="79"/>
      <c r="WLP35" s="79"/>
      <c r="WLQ35" s="79"/>
      <c r="WLR35" s="79"/>
      <c r="WLS35" s="79"/>
      <c r="WLT35" s="79"/>
      <c r="WLU35" s="79"/>
      <c r="WLV35" s="79"/>
      <c r="WLW35" s="79"/>
      <c r="WLX35" s="79"/>
      <c r="WLY35" s="79"/>
      <c r="WLZ35" s="79"/>
      <c r="WMA35" s="79"/>
      <c r="WMB35" s="79"/>
      <c r="WMC35" s="79"/>
      <c r="WMD35" s="79"/>
      <c r="WME35" s="79"/>
      <c r="WMF35" s="79"/>
      <c r="WMG35" s="79"/>
      <c r="WMH35" s="79"/>
      <c r="WMI35" s="79"/>
      <c r="WMJ35" s="79"/>
      <c r="WMK35" s="79"/>
      <c r="WML35" s="79"/>
      <c r="WMM35" s="79"/>
      <c r="WMN35" s="79"/>
      <c r="WMO35" s="79"/>
      <c r="WMP35" s="79"/>
      <c r="WMQ35" s="79"/>
      <c r="WMR35" s="79"/>
      <c r="WMS35" s="79"/>
      <c r="WMT35" s="79"/>
      <c r="WMU35" s="79"/>
      <c r="WMV35" s="79"/>
      <c r="WMW35" s="79"/>
      <c r="WMX35" s="79"/>
      <c r="WMY35" s="79"/>
      <c r="WMZ35" s="79"/>
      <c r="WNA35" s="79"/>
      <c r="WNB35" s="79"/>
      <c r="WNC35" s="79"/>
      <c r="WND35" s="79"/>
      <c r="WNE35" s="79"/>
      <c r="WNF35" s="79"/>
      <c r="WNG35" s="79"/>
      <c r="WNH35" s="79"/>
      <c r="WNI35" s="79"/>
      <c r="WNJ35" s="79"/>
      <c r="WNK35" s="79"/>
      <c r="WNL35" s="79"/>
      <c r="WNM35" s="79"/>
      <c r="WNN35" s="79"/>
      <c r="WNO35" s="79"/>
      <c r="WNP35" s="79"/>
      <c r="WNQ35" s="79"/>
      <c r="WNR35" s="79"/>
      <c r="WNS35" s="79"/>
      <c r="WNT35" s="79"/>
      <c r="WNU35" s="79"/>
      <c r="WNV35" s="79"/>
      <c r="WNW35" s="79"/>
      <c r="WNX35" s="79"/>
      <c r="WNY35" s="79"/>
      <c r="WNZ35" s="79"/>
      <c r="WOA35" s="79"/>
      <c r="WOB35" s="79"/>
      <c r="WOC35" s="79"/>
      <c r="WOD35" s="79"/>
      <c r="WOE35" s="79"/>
      <c r="WOF35" s="79"/>
      <c r="WOG35" s="79"/>
      <c r="WOH35" s="79"/>
      <c r="WOI35" s="79"/>
      <c r="WOJ35" s="79"/>
      <c r="WOK35" s="79"/>
      <c r="WOL35" s="79"/>
      <c r="WOM35" s="79"/>
      <c r="WON35" s="79"/>
      <c r="WOO35" s="79"/>
      <c r="WOP35" s="79"/>
      <c r="WOQ35" s="79"/>
      <c r="WOR35" s="79"/>
      <c r="WOS35" s="79"/>
      <c r="WOT35" s="79"/>
      <c r="WOU35" s="79"/>
      <c r="WOV35" s="79"/>
      <c r="WOW35" s="79"/>
      <c r="WOX35" s="79"/>
      <c r="WOY35" s="79"/>
      <c r="WOZ35" s="79"/>
      <c r="WPA35" s="79"/>
      <c r="WPB35" s="79"/>
      <c r="WPC35" s="79"/>
      <c r="WPD35" s="79"/>
      <c r="WPE35" s="79"/>
      <c r="WPF35" s="79"/>
      <c r="WPG35" s="79"/>
      <c r="WPH35" s="79"/>
      <c r="WPI35" s="79"/>
      <c r="WPJ35" s="79"/>
      <c r="WPK35" s="79"/>
      <c r="WPL35" s="79"/>
      <c r="WPM35" s="79"/>
      <c r="WPN35" s="79"/>
      <c r="WPO35" s="79"/>
      <c r="WPP35" s="79"/>
      <c r="WPQ35" s="79"/>
      <c r="WPR35" s="79"/>
      <c r="WPS35" s="79"/>
      <c r="WPT35" s="79"/>
      <c r="WPU35" s="79"/>
      <c r="WPV35" s="79"/>
      <c r="WPW35" s="79"/>
      <c r="WPX35" s="79"/>
      <c r="WPY35" s="79"/>
      <c r="WPZ35" s="79"/>
      <c r="WQA35" s="79"/>
      <c r="WQB35" s="79"/>
      <c r="WQC35" s="79"/>
      <c r="WQD35" s="79"/>
      <c r="WQE35" s="79"/>
      <c r="WQF35" s="79"/>
      <c r="WQG35" s="79"/>
      <c r="WQH35" s="79"/>
      <c r="WQI35" s="79"/>
      <c r="WQJ35" s="79"/>
      <c r="WQK35" s="79"/>
      <c r="WQL35" s="79"/>
      <c r="WQM35" s="79"/>
      <c r="WQN35" s="79"/>
      <c r="WQO35" s="79"/>
      <c r="WQP35" s="79"/>
      <c r="WQQ35" s="79"/>
      <c r="WQR35" s="79"/>
      <c r="WQS35" s="79"/>
      <c r="WQT35" s="79"/>
      <c r="WQU35" s="79"/>
      <c r="WQV35" s="79"/>
      <c r="WQW35" s="79"/>
      <c r="WQX35" s="79"/>
      <c r="WQY35" s="79"/>
      <c r="WQZ35" s="79"/>
      <c r="WRA35" s="79"/>
      <c r="WRB35" s="79"/>
      <c r="WRC35" s="79"/>
      <c r="WRD35" s="79"/>
      <c r="WRE35" s="79"/>
      <c r="WRF35" s="79"/>
      <c r="WRG35" s="79"/>
      <c r="WRH35" s="79"/>
      <c r="WRI35" s="79"/>
      <c r="WRJ35" s="79"/>
      <c r="WRK35" s="79"/>
      <c r="WRL35" s="79"/>
      <c r="WRM35" s="79"/>
      <c r="WRN35" s="79"/>
      <c r="WRO35" s="79"/>
      <c r="WRP35" s="79"/>
      <c r="WRQ35" s="79"/>
      <c r="WRR35" s="79"/>
      <c r="WRS35" s="79"/>
      <c r="WRT35" s="79"/>
      <c r="WRU35" s="79"/>
      <c r="WRV35" s="79"/>
      <c r="WRW35" s="79"/>
      <c r="WRX35" s="79"/>
      <c r="WRY35" s="79"/>
      <c r="WRZ35" s="79"/>
      <c r="WSA35" s="79"/>
      <c r="WSB35" s="79"/>
      <c r="WSC35" s="79"/>
      <c r="WSD35" s="79"/>
      <c r="WSE35" s="79"/>
      <c r="WSF35" s="79"/>
      <c r="WSG35" s="79"/>
      <c r="WSH35" s="79"/>
      <c r="WSI35" s="79"/>
      <c r="WSJ35" s="79"/>
      <c r="WSK35" s="79"/>
      <c r="WSL35" s="79"/>
      <c r="WSM35" s="79"/>
      <c r="WSN35" s="79"/>
      <c r="WSO35" s="79"/>
      <c r="WSP35" s="79"/>
      <c r="WSQ35" s="79"/>
      <c r="WSR35" s="79"/>
      <c r="WSS35" s="79"/>
      <c r="WST35" s="79"/>
      <c r="WSU35" s="79"/>
      <c r="WSV35" s="79"/>
      <c r="WSW35" s="79"/>
      <c r="WSX35" s="79"/>
      <c r="WSY35" s="79"/>
      <c r="WSZ35" s="79"/>
      <c r="WTA35" s="79"/>
      <c r="WTB35" s="79"/>
      <c r="WTC35" s="79"/>
      <c r="WTD35" s="79"/>
      <c r="WTE35" s="79"/>
      <c r="WTF35" s="79"/>
      <c r="WTG35" s="79"/>
      <c r="WTH35" s="79"/>
      <c r="WTI35" s="79"/>
      <c r="WTJ35" s="79"/>
      <c r="WTK35" s="79"/>
      <c r="WTL35" s="79"/>
      <c r="WTM35" s="79"/>
      <c r="WTN35" s="79"/>
      <c r="WTO35" s="79"/>
      <c r="WTP35" s="79"/>
      <c r="WTQ35" s="79"/>
      <c r="WTR35" s="79"/>
      <c r="WTS35" s="79"/>
      <c r="WTT35" s="79"/>
      <c r="WTU35" s="79"/>
      <c r="WTV35" s="79"/>
      <c r="WTW35" s="79"/>
      <c r="WTX35" s="79"/>
      <c r="WTY35" s="79"/>
      <c r="WTZ35" s="79"/>
      <c r="WUA35" s="79"/>
      <c r="WUB35" s="79"/>
      <c r="WUC35" s="79"/>
      <c r="WUD35" s="79"/>
      <c r="WUE35" s="79"/>
      <c r="WUF35" s="79"/>
      <c r="WUG35" s="79"/>
      <c r="WUH35" s="79"/>
      <c r="WUI35" s="79"/>
      <c r="WUJ35" s="79"/>
      <c r="WUK35" s="79"/>
      <c r="WUL35" s="79"/>
      <c r="WUM35" s="79"/>
      <c r="WUN35" s="79"/>
      <c r="WUO35" s="79"/>
      <c r="WUP35" s="79"/>
      <c r="WUQ35" s="79"/>
      <c r="WUR35" s="79"/>
      <c r="WUS35" s="79"/>
      <c r="WUT35" s="79"/>
      <c r="WUU35" s="79"/>
      <c r="WUV35" s="79"/>
      <c r="WUW35" s="79"/>
      <c r="WUX35" s="79"/>
      <c r="WUY35" s="79"/>
      <c r="WUZ35" s="79"/>
      <c r="WVA35" s="79"/>
      <c r="WVB35" s="79"/>
      <c r="WVC35" s="79"/>
    </row>
    <row r="36" spans="1:16123" s="194" customFormat="1" ht="31.5" customHeight="1" x14ac:dyDescent="0.25">
      <c r="A36" s="442" t="s">
        <v>402</v>
      </c>
      <c r="B36" s="442"/>
      <c r="C36" s="442"/>
      <c r="D36" s="442"/>
      <c r="E36" s="442"/>
      <c r="F36" s="442"/>
      <c r="G36" s="442"/>
      <c r="H36" s="442"/>
      <c r="I36" s="442"/>
      <c r="J36" s="442"/>
      <c r="K36" s="442"/>
      <c r="L36" s="442"/>
      <c r="M36" s="442"/>
      <c r="N36" s="442"/>
      <c r="O36" s="442"/>
      <c r="P36" s="442"/>
      <c r="Q36" s="442"/>
      <c r="R36" s="442"/>
      <c r="S36" s="311"/>
      <c r="T36" s="311"/>
    </row>
    <row r="37" spans="1:16123" x14ac:dyDescent="0.2">
      <c r="A37" s="402" t="s">
        <v>366</v>
      </c>
      <c r="B37" s="402"/>
      <c r="C37" s="402"/>
      <c r="D37" s="402"/>
      <c r="E37" s="402"/>
      <c r="F37" s="402"/>
      <c r="G37" s="402"/>
      <c r="H37" s="402"/>
      <c r="I37" s="402"/>
      <c r="J37" s="402"/>
      <c r="K37" s="402"/>
      <c r="L37" s="402"/>
      <c r="M37" s="402"/>
      <c r="N37" s="402"/>
      <c r="O37" s="402"/>
      <c r="P37" s="402"/>
      <c r="Q37" s="402"/>
      <c r="R37" s="402"/>
      <c r="S37" s="306"/>
      <c r="T37" s="306"/>
    </row>
  </sheetData>
  <mergeCells count="8">
    <mergeCell ref="A37:R37"/>
    <mergeCell ref="T1:T2"/>
    <mergeCell ref="A1:R1"/>
    <mergeCell ref="A36:R36"/>
    <mergeCell ref="A2:R2"/>
    <mergeCell ref="A3:R3"/>
    <mergeCell ref="A4:R4"/>
    <mergeCell ref="A5:R5"/>
  </mergeCells>
  <hyperlinks>
    <hyperlink ref="T1" location="INDICE!A1" display="INDICE"/>
  </hyperlinks>
  <printOptions horizontalCentered="1"/>
  <pageMargins left="0.70866141732283472" right="0.70866141732283472" top="0.74803149606299213" bottom="0.74803149606299213" header="0.31496062992125984" footer="0.31496062992125984"/>
  <pageSetup scale="74"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9"/>
  <sheetViews>
    <sheetView showGridLines="0" workbookViewId="0">
      <selection activeCell="A48" sqref="A48:XFD49"/>
    </sheetView>
  </sheetViews>
  <sheetFormatPr baseColWidth="10" defaultRowHeight="12.75" x14ac:dyDescent="0.25"/>
  <cols>
    <col min="1" max="1" width="20.42578125" style="190" bestFit="1" customWidth="1"/>
    <col min="2" max="8" width="9.7109375" style="176" customWidth="1"/>
    <col min="9" max="9" width="11.42578125" style="79"/>
    <col min="10" max="10" width="8.5703125" style="79" bestFit="1" customWidth="1"/>
    <col min="11" max="11" width="11.140625" style="79" bestFit="1" customWidth="1"/>
    <col min="12" max="12" width="11.140625" style="79" customWidth="1"/>
    <col min="13" max="13" width="7.5703125" style="79" bestFit="1" customWidth="1"/>
    <col min="14" max="14" width="8.85546875" style="79" bestFit="1" customWidth="1"/>
    <col min="15" max="15" width="7.42578125" style="79" bestFit="1" customWidth="1"/>
    <col min="16" max="16" width="8.7109375" style="79" bestFit="1" customWidth="1"/>
    <col min="17" max="17" width="8.5703125" style="79" bestFit="1" customWidth="1"/>
    <col min="18" max="252" width="11.42578125" style="79"/>
    <col min="253" max="253" width="27" style="79" customWidth="1"/>
    <col min="254" max="255" width="5.5703125" style="79" bestFit="1" customWidth="1"/>
    <col min="256" max="259" width="4.42578125" style="79" customWidth="1"/>
    <col min="260" max="260" width="0.85546875" style="79" customWidth="1"/>
    <col min="261" max="264" width="6" style="79" customWidth="1"/>
    <col min="265" max="508" width="11.42578125" style="79"/>
    <col min="509" max="509" width="27" style="79" customWidth="1"/>
    <col min="510" max="511" width="5.5703125" style="79" bestFit="1" customWidth="1"/>
    <col min="512" max="515" width="4.42578125" style="79" customWidth="1"/>
    <col min="516" max="516" width="0.85546875" style="79" customWidth="1"/>
    <col min="517" max="520" width="6" style="79" customWidth="1"/>
    <col min="521" max="764" width="11.42578125" style="79"/>
    <col min="765" max="765" width="27" style="79" customWidth="1"/>
    <col min="766" max="767" width="5.5703125" style="79" bestFit="1" customWidth="1"/>
    <col min="768" max="771" width="4.42578125" style="79" customWidth="1"/>
    <col min="772" max="772" width="0.85546875" style="79" customWidth="1"/>
    <col min="773" max="776" width="6" style="79" customWidth="1"/>
    <col min="777" max="1020" width="11.42578125" style="79"/>
    <col min="1021" max="1021" width="27" style="79" customWidth="1"/>
    <col min="1022" max="1023" width="5.5703125" style="79" bestFit="1" customWidth="1"/>
    <col min="1024" max="1027" width="4.42578125" style="79" customWidth="1"/>
    <col min="1028" max="1028" width="0.85546875" style="79" customWidth="1"/>
    <col min="1029" max="1032" width="6" style="79" customWidth="1"/>
    <col min="1033" max="1276" width="11.42578125" style="79"/>
    <col min="1277" max="1277" width="27" style="79" customWidth="1"/>
    <col min="1278" max="1279" width="5.5703125" style="79" bestFit="1" customWidth="1"/>
    <col min="1280" max="1283" width="4.42578125" style="79" customWidth="1"/>
    <col min="1284" max="1284" width="0.85546875" style="79" customWidth="1"/>
    <col min="1285" max="1288" width="6" style="79" customWidth="1"/>
    <col min="1289" max="1532" width="11.42578125" style="79"/>
    <col min="1533" max="1533" width="27" style="79" customWidth="1"/>
    <col min="1534" max="1535" width="5.5703125" style="79" bestFit="1" customWidth="1"/>
    <col min="1536" max="1539" width="4.42578125" style="79" customWidth="1"/>
    <col min="1540" max="1540" width="0.85546875" style="79" customWidth="1"/>
    <col min="1541" max="1544" width="6" style="79" customWidth="1"/>
    <col min="1545" max="1788" width="11.42578125" style="79"/>
    <col min="1789" max="1789" width="27" style="79" customWidth="1"/>
    <col min="1790" max="1791" width="5.5703125" style="79" bestFit="1" customWidth="1"/>
    <col min="1792" max="1795" width="4.42578125" style="79" customWidth="1"/>
    <col min="1796" max="1796" width="0.85546875" style="79" customWidth="1"/>
    <col min="1797" max="1800" width="6" style="79" customWidth="1"/>
    <col min="1801" max="2044" width="11.42578125" style="79"/>
    <col min="2045" max="2045" width="27" style="79" customWidth="1"/>
    <col min="2046" max="2047" width="5.5703125" style="79" bestFit="1" customWidth="1"/>
    <col min="2048" max="2051" width="4.42578125" style="79" customWidth="1"/>
    <col min="2052" max="2052" width="0.85546875" style="79" customWidth="1"/>
    <col min="2053" max="2056" width="6" style="79" customWidth="1"/>
    <col min="2057" max="2300" width="11.42578125" style="79"/>
    <col min="2301" max="2301" width="27" style="79" customWidth="1"/>
    <col min="2302" max="2303" width="5.5703125" style="79" bestFit="1" customWidth="1"/>
    <col min="2304" max="2307" width="4.42578125" style="79" customWidth="1"/>
    <col min="2308" max="2308" width="0.85546875" style="79" customWidth="1"/>
    <col min="2309" max="2312" width="6" style="79" customWidth="1"/>
    <col min="2313" max="2556" width="11.42578125" style="79"/>
    <col min="2557" max="2557" width="27" style="79" customWidth="1"/>
    <col min="2558" max="2559" width="5.5703125" style="79" bestFit="1" customWidth="1"/>
    <col min="2560" max="2563" width="4.42578125" style="79" customWidth="1"/>
    <col min="2564" max="2564" width="0.85546875" style="79" customWidth="1"/>
    <col min="2565" max="2568" width="6" style="79" customWidth="1"/>
    <col min="2569" max="2812" width="11.42578125" style="79"/>
    <col min="2813" max="2813" width="27" style="79" customWidth="1"/>
    <col min="2814" max="2815" width="5.5703125" style="79" bestFit="1" customWidth="1"/>
    <col min="2816" max="2819" width="4.42578125" style="79" customWidth="1"/>
    <col min="2820" max="2820" width="0.85546875" style="79" customWidth="1"/>
    <col min="2821" max="2824" width="6" style="79" customWidth="1"/>
    <col min="2825" max="3068" width="11.42578125" style="79"/>
    <col min="3069" max="3069" width="27" style="79" customWidth="1"/>
    <col min="3070" max="3071" width="5.5703125" style="79" bestFit="1" customWidth="1"/>
    <col min="3072" max="3075" width="4.42578125" style="79" customWidth="1"/>
    <col min="3076" max="3076" width="0.85546875" style="79" customWidth="1"/>
    <col min="3077" max="3080" width="6" style="79" customWidth="1"/>
    <col min="3081" max="3324" width="11.42578125" style="79"/>
    <col min="3325" max="3325" width="27" style="79" customWidth="1"/>
    <col min="3326" max="3327" width="5.5703125" style="79" bestFit="1" customWidth="1"/>
    <col min="3328" max="3331" width="4.42578125" style="79" customWidth="1"/>
    <col min="3332" max="3332" width="0.85546875" style="79" customWidth="1"/>
    <col min="3333" max="3336" width="6" style="79" customWidth="1"/>
    <col min="3337" max="3580" width="11.42578125" style="79"/>
    <col min="3581" max="3581" width="27" style="79" customWidth="1"/>
    <col min="3582" max="3583" width="5.5703125" style="79" bestFit="1" customWidth="1"/>
    <col min="3584" max="3587" width="4.42578125" style="79" customWidth="1"/>
    <col min="3588" max="3588" width="0.85546875" style="79" customWidth="1"/>
    <col min="3589" max="3592" width="6" style="79" customWidth="1"/>
    <col min="3593" max="3836" width="11.42578125" style="79"/>
    <col min="3837" max="3837" width="27" style="79" customWidth="1"/>
    <col min="3838" max="3839" width="5.5703125" style="79" bestFit="1" customWidth="1"/>
    <col min="3840" max="3843" width="4.42578125" style="79" customWidth="1"/>
    <col min="3844" max="3844" width="0.85546875" style="79" customWidth="1"/>
    <col min="3845" max="3848" width="6" style="79" customWidth="1"/>
    <col min="3849" max="4092" width="11.42578125" style="79"/>
    <col min="4093" max="4093" width="27" style="79" customWidth="1"/>
    <col min="4094" max="4095" width="5.5703125" style="79" bestFit="1" customWidth="1"/>
    <col min="4096" max="4099" width="4.42578125" style="79" customWidth="1"/>
    <col min="4100" max="4100" width="0.85546875" style="79" customWidth="1"/>
    <col min="4101" max="4104" width="6" style="79" customWidth="1"/>
    <col min="4105" max="4348" width="11.42578125" style="79"/>
    <col min="4349" max="4349" width="27" style="79" customWidth="1"/>
    <col min="4350" max="4351" width="5.5703125" style="79" bestFit="1" customWidth="1"/>
    <col min="4352" max="4355" width="4.42578125" style="79" customWidth="1"/>
    <col min="4356" max="4356" width="0.85546875" style="79" customWidth="1"/>
    <col min="4357" max="4360" width="6" style="79" customWidth="1"/>
    <col min="4361" max="4604" width="11.42578125" style="79"/>
    <col min="4605" max="4605" width="27" style="79" customWidth="1"/>
    <col min="4606" max="4607" width="5.5703125" style="79" bestFit="1" customWidth="1"/>
    <col min="4608" max="4611" width="4.42578125" style="79" customWidth="1"/>
    <col min="4612" max="4612" width="0.85546875" style="79" customWidth="1"/>
    <col min="4613" max="4616" width="6" style="79" customWidth="1"/>
    <col min="4617" max="4860" width="11.42578125" style="79"/>
    <col min="4861" max="4861" width="27" style="79" customWidth="1"/>
    <col min="4862" max="4863" width="5.5703125" style="79" bestFit="1" customWidth="1"/>
    <col min="4864" max="4867" width="4.42578125" style="79" customWidth="1"/>
    <col min="4868" max="4868" width="0.85546875" style="79" customWidth="1"/>
    <col min="4869" max="4872" width="6" style="79" customWidth="1"/>
    <col min="4873" max="5116" width="11.42578125" style="79"/>
    <col min="5117" max="5117" width="27" style="79" customWidth="1"/>
    <col min="5118" max="5119" width="5.5703125" style="79" bestFit="1" customWidth="1"/>
    <col min="5120" max="5123" width="4.42578125" style="79" customWidth="1"/>
    <col min="5124" max="5124" width="0.85546875" style="79" customWidth="1"/>
    <col min="5125" max="5128" width="6" style="79" customWidth="1"/>
    <col min="5129" max="5372" width="11.42578125" style="79"/>
    <col min="5373" max="5373" width="27" style="79" customWidth="1"/>
    <col min="5374" max="5375" width="5.5703125" style="79" bestFit="1" customWidth="1"/>
    <col min="5376" max="5379" width="4.42578125" style="79" customWidth="1"/>
    <col min="5380" max="5380" width="0.85546875" style="79" customWidth="1"/>
    <col min="5381" max="5384" width="6" style="79" customWidth="1"/>
    <col min="5385" max="5628" width="11.42578125" style="79"/>
    <col min="5629" max="5629" width="27" style="79" customWidth="1"/>
    <col min="5630" max="5631" width="5.5703125" style="79" bestFit="1" customWidth="1"/>
    <col min="5632" max="5635" width="4.42578125" style="79" customWidth="1"/>
    <col min="5636" max="5636" width="0.85546875" style="79" customWidth="1"/>
    <col min="5637" max="5640" width="6" style="79" customWidth="1"/>
    <col min="5641" max="5884" width="11.42578125" style="79"/>
    <col min="5885" max="5885" width="27" style="79" customWidth="1"/>
    <col min="5886" max="5887" width="5.5703125" style="79" bestFit="1" customWidth="1"/>
    <col min="5888" max="5891" width="4.42578125" style="79" customWidth="1"/>
    <col min="5892" max="5892" width="0.85546875" style="79" customWidth="1"/>
    <col min="5893" max="5896" width="6" style="79" customWidth="1"/>
    <col min="5897" max="6140" width="11.42578125" style="79"/>
    <col min="6141" max="6141" width="27" style="79" customWidth="1"/>
    <col min="6142" max="6143" width="5.5703125" style="79" bestFit="1" customWidth="1"/>
    <col min="6144" max="6147" width="4.42578125" style="79" customWidth="1"/>
    <col min="6148" max="6148" width="0.85546875" style="79" customWidth="1"/>
    <col min="6149" max="6152" width="6" style="79" customWidth="1"/>
    <col min="6153" max="6396" width="11.42578125" style="79"/>
    <col min="6397" max="6397" width="27" style="79" customWidth="1"/>
    <col min="6398" max="6399" width="5.5703125" style="79" bestFit="1" customWidth="1"/>
    <col min="6400" max="6403" width="4.42578125" style="79" customWidth="1"/>
    <col min="6404" max="6404" width="0.85546875" style="79" customWidth="1"/>
    <col min="6405" max="6408" width="6" style="79" customWidth="1"/>
    <col min="6409" max="6652" width="11.42578125" style="79"/>
    <col min="6653" max="6653" width="27" style="79" customWidth="1"/>
    <col min="6654" max="6655" width="5.5703125" style="79" bestFit="1" customWidth="1"/>
    <col min="6656" max="6659" width="4.42578125" style="79" customWidth="1"/>
    <col min="6660" max="6660" width="0.85546875" style="79" customWidth="1"/>
    <col min="6661" max="6664" width="6" style="79" customWidth="1"/>
    <col min="6665" max="6908" width="11.42578125" style="79"/>
    <col min="6909" max="6909" width="27" style="79" customWidth="1"/>
    <col min="6910" max="6911" width="5.5703125" style="79" bestFit="1" customWidth="1"/>
    <col min="6912" max="6915" width="4.42578125" style="79" customWidth="1"/>
    <col min="6916" max="6916" width="0.85546875" style="79" customWidth="1"/>
    <col min="6917" max="6920" width="6" style="79" customWidth="1"/>
    <col min="6921" max="7164" width="11.42578125" style="79"/>
    <col min="7165" max="7165" width="27" style="79" customWidth="1"/>
    <col min="7166" max="7167" width="5.5703125" style="79" bestFit="1" customWidth="1"/>
    <col min="7168" max="7171" width="4.42578125" style="79" customWidth="1"/>
    <col min="7172" max="7172" width="0.85546875" style="79" customWidth="1"/>
    <col min="7173" max="7176" width="6" style="79" customWidth="1"/>
    <col min="7177" max="7420" width="11.42578125" style="79"/>
    <col min="7421" max="7421" width="27" style="79" customWidth="1"/>
    <col min="7422" max="7423" width="5.5703125" style="79" bestFit="1" customWidth="1"/>
    <col min="7424" max="7427" width="4.42578125" style="79" customWidth="1"/>
    <col min="7428" max="7428" width="0.85546875" style="79" customWidth="1"/>
    <col min="7429" max="7432" width="6" style="79" customWidth="1"/>
    <col min="7433" max="7676" width="11.42578125" style="79"/>
    <col min="7677" max="7677" width="27" style="79" customWidth="1"/>
    <col min="7678" max="7679" width="5.5703125" style="79" bestFit="1" customWidth="1"/>
    <col min="7680" max="7683" width="4.42578125" style="79" customWidth="1"/>
    <col min="7684" max="7684" width="0.85546875" style="79" customWidth="1"/>
    <col min="7685" max="7688" width="6" style="79" customWidth="1"/>
    <col min="7689" max="7932" width="11.42578125" style="79"/>
    <col min="7933" max="7933" width="27" style="79" customWidth="1"/>
    <col min="7934" max="7935" width="5.5703125" style="79" bestFit="1" customWidth="1"/>
    <col min="7936" max="7939" width="4.42578125" style="79" customWidth="1"/>
    <col min="7940" max="7940" width="0.85546875" style="79" customWidth="1"/>
    <col min="7941" max="7944" width="6" style="79" customWidth="1"/>
    <col min="7945" max="8188" width="11.42578125" style="79"/>
    <col min="8189" max="8189" width="27" style="79" customWidth="1"/>
    <col min="8190" max="8191" width="5.5703125" style="79" bestFit="1" customWidth="1"/>
    <col min="8192" max="8195" width="4.42578125" style="79" customWidth="1"/>
    <col min="8196" max="8196" width="0.85546875" style="79" customWidth="1"/>
    <col min="8197" max="8200" width="6" style="79" customWidth="1"/>
    <col min="8201" max="8444" width="11.42578125" style="79"/>
    <col min="8445" max="8445" width="27" style="79" customWidth="1"/>
    <col min="8446" max="8447" width="5.5703125" style="79" bestFit="1" customWidth="1"/>
    <col min="8448" max="8451" width="4.42578125" style="79" customWidth="1"/>
    <col min="8452" max="8452" width="0.85546875" style="79" customWidth="1"/>
    <col min="8453" max="8456" width="6" style="79" customWidth="1"/>
    <col min="8457" max="8700" width="11.42578125" style="79"/>
    <col min="8701" max="8701" width="27" style="79" customWidth="1"/>
    <col min="8702" max="8703" width="5.5703125" style="79" bestFit="1" customWidth="1"/>
    <col min="8704" max="8707" width="4.42578125" style="79" customWidth="1"/>
    <col min="8708" max="8708" width="0.85546875" style="79" customWidth="1"/>
    <col min="8709" max="8712" width="6" style="79" customWidth="1"/>
    <col min="8713" max="8956" width="11.42578125" style="79"/>
    <col min="8957" max="8957" width="27" style="79" customWidth="1"/>
    <col min="8958" max="8959" width="5.5703125" style="79" bestFit="1" customWidth="1"/>
    <col min="8960" max="8963" width="4.42578125" style="79" customWidth="1"/>
    <col min="8964" max="8964" width="0.85546875" style="79" customWidth="1"/>
    <col min="8965" max="8968" width="6" style="79" customWidth="1"/>
    <col min="8969" max="9212" width="11.42578125" style="79"/>
    <col min="9213" max="9213" width="27" style="79" customWidth="1"/>
    <col min="9214" max="9215" width="5.5703125" style="79" bestFit="1" customWidth="1"/>
    <col min="9216" max="9219" width="4.42578125" style="79" customWidth="1"/>
    <col min="9220" max="9220" width="0.85546875" style="79" customWidth="1"/>
    <col min="9221" max="9224" width="6" style="79" customWidth="1"/>
    <col min="9225" max="9468" width="11.42578125" style="79"/>
    <col min="9469" max="9469" width="27" style="79" customWidth="1"/>
    <col min="9470" max="9471" width="5.5703125" style="79" bestFit="1" customWidth="1"/>
    <col min="9472" max="9475" width="4.42578125" style="79" customWidth="1"/>
    <col min="9476" max="9476" width="0.85546875" style="79" customWidth="1"/>
    <col min="9477" max="9480" width="6" style="79" customWidth="1"/>
    <col min="9481" max="9724" width="11.42578125" style="79"/>
    <col min="9725" max="9725" width="27" style="79" customWidth="1"/>
    <col min="9726" max="9727" width="5.5703125" style="79" bestFit="1" customWidth="1"/>
    <col min="9728" max="9731" width="4.42578125" style="79" customWidth="1"/>
    <col min="9732" max="9732" width="0.85546875" style="79" customWidth="1"/>
    <col min="9733" max="9736" width="6" style="79" customWidth="1"/>
    <col min="9737" max="9980" width="11.42578125" style="79"/>
    <col min="9981" max="9981" width="27" style="79" customWidth="1"/>
    <col min="9982" max="9983" width="5.5703125" style="79" bestFit="1" customWidth="1"/>
    <col min="9984" max="9987" width="4.42578125" style="79" customWidth="1"/>
    <col min="9988" max="9988" width="0.85546875" style="79" customWidth="1"/>
    <col min="9989" max="9992" width="6" style="79" customWidth="1"/>
    <col min="9993" max="10236" width="11.42578125" style="79"/>
    <col min="10237" max="10237" width="27" style="79" customWidth="1"/>
    <col min="10238" max="10239" width="5.5703125" style="79" bestFit="1" customWidth="1"/>
    <col min="10240" max="10243" width="4.42578125" style="79" customWidth="1"/>
    <col min="10244" max="10244" width="0.85546875" style="79" customWidth="1"/>
    <col min="10245" max="10248" width="6" style="79" customWidth="1"/>
    <col min="10249" max="10492" width="11.42578125" style="79"/>
    <col min="10493" max="10493" width="27" style="79" customWidth="1"/>
    <col min="10494" max="10495" width="5.5703125" style="79" bestFit="1" customWidth="1"/>
    <col min="10496" max="10499" width="4.42578125" style="79" customWidth="1"/>
    <col min="10500" max="10500" width="0.85546875" style="79" customWidth="1"/>
    <col min="10501" max="10504" width="6" style="79" customWidth="1"/>
    <col min="10505" max="10748" width="11.42578125" style="79"/>
    <col min="10749" max="10749" width="27" style="79" customWidth="1"/>
    <col min="10750" max="10751" width="5.5703125" style="79" bestFit="1" customWidth="1"/>
    <col min="10752" max="10755" width="4.42578125" style="79" customWidth="1"/>
    <col min="10756" max="10756" width="0.85546875" style="79" customWidth="1"/>
    <col min="10757" max="10760" width="6" style="79" customWidth="1"/>
    <col min="10761" max="11004" width="11.42578125" style="79"/>
    <col min="11005" max="11005" width="27" style="79" customWidth="1"/>
    <col min="11006" max="11007" width="5.5703125" style="79" bestFit="1" customWidth="1"/>
    <col min="11008" max="11011" width="4.42578125" style="79" customWidth="1"/>
    <col min="11012" max="11012" width="0.85546875" style="79" customWidth="1"/>
    <col min="11013" max="11016" width="6" style="79" customWidth="1"/>
    <col min="11017" max="11260" width="11.42578125" style="79"/>
    <col min="11261" max="11261" width="27" style="79" customWidth="1"/>
    <col min="11262" max="11263" width="5.5703125" style="79" bestFit="1" customWidth="1"/>
    <col min="11264" max="11267" width="4.42578125" style="79" customWidth="1"/>
    <col min="11268" max="11268" width="0.85546875" style="79" customWidth="1"/>
    <col min="11269" max="11272" width="6" style="79" customWidth="1"/>
    <col min="11273" max="11516" width="11.42578125" style="79"/>
    <col min="11517" max="11517" width="27" style="79" customWidth="1"/>
    <col min="11518" max="11519" width="5.5703125" style="79" bestFit="1" customWidth="1"/>
    <col min="11520" max="11523" width="4.42578125" style="79" customWidth="1"/>
    <col min="11524" max="11524" width="0.85546875" style="79" customWidth="1"/>
    <col min="11525" max="11528" width="6" style="79" customWidth="1"/>
    <col min="11529" max="11772" width="11.42578125" style="79"/>
    <col min="11773" max="11773" width="27" style="79" customWidth="1"/>
    <col min="11774" max="11775" width="5.5703125" style="79" bestFit="1" customWidth="1"/>
    <col min="11776" max="11779" width="4.42578125" style="79" customWidth="1"/>
    <col min="11780" max="11780" width="0.85546875" style="79" customWidth="1"/>
    <col min="11781" max="11784" width="6" style="79" customWidth="1"/>
    <col min="11785" max="12028" width="11.42578125" style="79"/>
    <col min="12029" max="12029" width="27" style="79" customWidth="1"/>
    <col min="12030" max="12031" width="5.5703125" style="79" bestFit="1" customWidth="1"/>
    <col min="12032" max="12035" width="4.42578125" style="79" customWidth="1"/>
    <col min="12036" max="12036" width="0.85546875" style="79" customWidth="1"/>
    <col min="12037" max="12040" width="6" style="79" customWidth="1"/>
    <col min="12041" max="12284" width="11.42578125" style="79"/>
    <col min="12285" max="12285" width="27" style="79" customWidth="1"/>
    <col min="12286" max="12287" width="5.5703125" style="79" bestFit="1" customWidth="1"/>
    <col min="12288" max="12291" width="4.42578125" style="79" customWidth="1"/>
    <col min="12292" max="12292" width="0.85546875" style="79" customWidth="1"/>
    <col min="12293" max="12296" width="6" style="79" customWidth="1"/>
    <col min="12297" max="12540" width="11.42578125" style="79"/>
    <col min="12541" max="12541" width="27" style="79" customWidth="1"/>
    <col min="12542" max="12543" width="5.5703125" style="79" bestFit="1" customWidth="1"/>
    <col min="12544" max="12547" width="4.42578125" style="79" customWidth="1"/>
    <col min="12548" max="12548" width="0.85546875" style="79" customWidth="1"/>
    <col min="12549" max="12552" width="6" style="79" customWidth="1"/>
    <col min="12553" max="12796" width="11.42578125" style="79"/>
    <col min="12797" max="12797" width="27" style="79" customWidth="1"/>
    <col min="12798" max="12799" width="5.5703125" style="79" bestFit="1" customWidth="1"/>
    <col min="12800" max="12803" width="4.42578125" style="79" customWidth="1"/>
    <col min="12804" max="12804" width="0.85546875" style="79" customWidth="1"/>
    <col min="12805" max="12808" width="6" style="79" customWidth="1"/>
    <col min="12809" max="13052" width="11.42578125" style="79"/>
    <col min="13053" max="13053" width="27" style="79" customWidth="1"/>
    <col min="13054" max="13055" width="5.5703125" style="79" bestFit="1" customWidth="1"/>
    <col min="13056" max="13059" width="4.42578125" style="79" customWidth="1"/>
    <col min="13060" max="13060" width="0.85546875" style="79" customWidth="1"/>
    <col min="13061" max="13064" width="6" style="79" customWidth="1"/>
    <col min="13065" max="13308" width="11.42578125" style="79"/>
    <col min="13309" max="13309" width="27" style="79" customWidth="1"/>
    <col min="13310" max="13311" width="5.5703125" style="79" bestFit="1" customWidth="1"/>
    <col min="13312" max="13315" width="4.42578125" style="79" customWidth="1"/>
    <col min="13316" max="13316" width="0.85546875" style="79" customWidth="1"/>
    <col min="13317" max="13320" width="6" style="79" customWidth="1"/>
    <col min="13321" max="13564" width="11.42578125" style="79"/>
    <col min="13565" max="13565" width="27" style="79" customWidth="1"/>
    <col min="13566" max="13567" width="5.5703125" style="79" bestFit="1" customWidth="1"/>
    <col min="13568" max="13571" width="4.42578125" style="79" customWidth="1"/>
    <col min="13572" max="13572" width="0.85546875" style="79" customWidth="1"/>
    <col min="13573" max="13576" width="6" style="79" customWidth="1"/>
    <col min="13577" max="13820" width="11.42578125" style="79"/>
    <col min="13821" max="13821" width="27" style="79" customWidth="1"/>
    <col min="13822" max="13823" width="5.5703125" style="79" bestFit="1" customWidth="1"/>
    <col min="13824" max="13827" width="4.42578125" style="79" customWidth="1"/>
    <col min="13828" max="13828" width="0.85546875" style="79" customWidth="1"/>
    <col min="13829" max="13832" width="6" style="79" customWidth="1"/>
    <col min="13833" max="14076" width="11.42578125" style="79"/>
    <col min="14077" max="14077" width="27" style="79" customWidth="1"/>
    <col min="14078" max="14079" width="5.5703125" style="79" bestFit="1" customWidth="1"/>
    <col min="14080" max="14083" width="4.42578125" style="79" customWidth="1"/>
    <col min="14084" max="14084" width="0.85546875" style="79" customWidth="1"/>
    <col min="14085" max="14088" width="6" style="79" customWidth="1"/>
    <col min="14089" max="14332" width="11.42578125" style="79"/>
    <col min="14333" max="14333" width="27" style="79" customWidth="1"/>
    <col min="14334" max="14335" width="5.5703125" style="79" bestFit="1" customWidth="1"/>
    <col min="14336" max="14339" width="4.42578125" style="79" customWidth="1"/>
    <col min="14340" max="14340" width="0.85546875" style="79" customWidth="1"/>
    <col min="14341" max="14344" width="6" style="79" customWidth="1"/>
    <col min="14345" max="14588" width="11.42578125" style="79"/>
    <col min="14589" max="14589" width="27" style="79" customWidth="1"/>
    <col min="14590" max="14591" width="5.5703125" style="79" bestFit="1" customWidth="1"/>
    <col min="14592" max="14595" width="4.42578125" style="79" customWidth="1"/>
    <col min="14596" max="14596" width="0.85546875" style="79" customWidth="1"/>
    <col min="14597" max="14600" width="6" style="79" customWidth="1"/>
    <col min="14601" max="14844" width="11.42578125" style="79"/>
    <col min="14845" max="14845" width="27" style="79" customWidth="1"/>
    <col min="14846" max="14847" width="5.5703125" style="79" bestFit="1" customWidth="1"/>
    <col min="14848" max="14851" width="4.42578125" style="79" customWidth="1"/>
    <col min="14852" max="14852" width="0.85546875" style="79" customWidth="1"/>
    <col min="14853" max="14856" width="6" style="79" customWidth="1"/>
    <col min="14857" max="15100" width="11.42578125" style="79"/>
    <col min="15101" max="15101" width="27" style="79" customWidth="1"/>
    <col min="15102" max="15103" width="5.5703125" style="79" bestFit="1" customWidth="1"/>
    <col min="15104" max="15107" width="4.42578125" style="79" customWidth="1"/>
    <col min="15108" max="15108" width="0.85546875" style="79" customWidth="1"/>
    <col min="15109" max="15112" width="6" style="79" customWidth="1"/>
    <col min="15113" max="15356" width="11.42578125" style="79"/>
    <col min="15357" max="15357" width="27" style="79" customWidth="1"/>
    <col min="15358" max="15359" width="5.5703125" style="79" bestFit="1" customWidth="1"/>
    <col min="15360" max="15363" width="4.42578125" style="79" customWidth="1"/>
    <col min="15364" max="15364" width="0.85546875" style="79" customWidth="1"/>
    <col min="15365" max="15368" width="6" style="79" customWidth="1"/>
    <col min="15369" max="15612" width="11.42578125" style="79"/>
    <col min="15613" max="15613" width="27" style="79" customWidth="1"/>
    <col min="15614" max="15615" width="5.5703125" style="79" bestFit="1" customWidth="1"/>
    <col min="15616" max="15619" width="4.42578125" style="79" customWidth="1"/>
    <col min="15620" max="15620" width="0.85546875" style="79" customWidth="1"/>
    <col min="15621" max="15624" width="6" style="79" customWidth="1"/>
    <col min="15625" max="15868" width="11.42578125" style="79"/>
    <col min="15869" max="15869" width="27" style="79" customWidth="1"/>
    <col min="15870" max="15871" width="5.5703125" style="79" bestFit="1" customWidth="1"/>
    <col min="15872" max="15875" width="4.42578125" style="79" customWidth="1"/>
    <col min="15876" max="15876" width="0.85546875" style="79" customWidth="1"/>
    <col min="15877" max="15880" width="6" style="79" customWidth="1"/>
    <col min="15881" max="16124" width="11.42578125" style="79"/>
    <col min="16125" max="16125" width="27" style="79" customWidth="1"/>
    <col min="16126" max="16127" width="5.5703125" style="79" bestFit="1" customWidth="1"/>
    <col min="16128" max="16131" width="4.42578125" style="79" customWidth="1"/>
    <col min="16132" max="16132" width="0.85546875" style="79" customWidth="1"/>
    <col min="16133" max="16136" width="6" style="79" customWidth="1"/>
    <col min="16137" max="16384" width="11.42578125" style="79"/>
  </cols>
  <sheetData>
    <row r="1" spans="1:16" ht="12.75" customHeight="1" x14ac:dyDescent="0.25">
      <c r="A1" s="440" t="s">
        <v>233</v>
      </c>
      <c r="B1" s="440"/>
      <c r="C1" s="440"/>
      <c r="D1" s="440"/>
      <c r="E1" s="440"/>
      <c r="F1" s="440"/>
      <c r="G1" s="440"/>
      <c r="H1" s="440"/>
      <c r="J1" s="69"/>
      <c r="K1" s="434" t="s">
        <v>178</v>
      </c>
      <c r="L1" s="69"/>
    </row>
    <row r="2" spans="1:16" ht="12.75" customHeight="1" x14ac:dyDescent="0.25">
      <c r="A2" s="440" t="s">
        <v>137</v>
      </c>
      <c r="B2" s="440"/>
      <c r="C2" s="440"/>
      <c r="D2" s="440"/>
      <c r="E2" s="440"/>
      <c r="F2" s="440"/>
      <c r="G2" s="440"/>
      <c r="H2" s="440"/>
      <c r="J2" s="69"/>
      <c r="K2" s="434"/>
      <c r="L2" s="69"/>
    </row>
    <row r="3" spans="1:16" x14ac:dyDescent="0.25">
      <c r="A3" s="440" t="s">
        <v>328</v>
      </c>
      <c r="B3" s="440"/>
      <c r="C3" s="440"/>
      <c r="D3" s="440"/>
      <c r="E3" s="440"/>
      <c r="F3" s="440"/>
      <c r="G3" s="440"/>
      <c r="H3" s="440"/>
    </row>
    <row r="4" spans="1:16" x14ac:dyDescent="0.25">
      <c r="A4" s="440" t="s">
        <v>161</v>
      </c>
      <c r="B4" s="440"/>
      <c r="C4" s="440"/>
      <c r="D4" s="440"/>
      <c r="E4" s="440"/>
      <c r="F4" s="440"/>
      <c r="G4" s="440"/>
      <c r="H4" s="440"/>
    </row>
    <row r="5" spans="1:16" x14ac:dyDescent="0.25">
      <c r="A5" s="440" t="s">
        <v>374</v>
      </c>
      <c r="B5" s="440"/>
      <c r="C5" s="440"/>
      <c r="D5" s="440"/>
      <c r="E5" s="440"/>
      <c r="F5" s="440"/>
      <c r="G5" s="440"/>
      <c r="H5" s="440"/>
    </row>
    <row r="6" spans="1:16" x14ac:dyDescent="0.25">
      <c r="A6" s="178"/>
      <c r="B6" s="178"/>
      <c r="C6" s="178"/>
      <c r="D6" s="178"/>
      <c r="E6" s="178"/>
      <c r="F6" s="178"/>
      <c r="G6" s="178"/>
      <c r="H6" s="179"/>
    </row>
    <row r="7" spans="1:16" x14ac:dyDescent="0.25">
      <c r="A7" s="426" t="s">
        <v>39</v>
      </c>
      <c r="B7" s="425" t="s">
        <v>0</v>
      </c>
      <c r="C7" s="425" t="s">
        <v>167</v>
      </c>
      <c r="D7" s="151" t="s">
        <v>152</v>
      </c>
      <c r="E7" s="151" t="s">
        <v>153</v>
      </c>
      <c r="F7" s="151" t="s">
        <v>156</v>
      </c>
      <c r="G7" s="151" t="s">
        <v>157</v>
      </c>
      <c r="H7" s="425" t="s">
        <v>151</v>
      </c>
    </row>
    <row r="8" spans="1:16" x14ac:dyDescent="0.25">
      <c r="A8" s="426"/>
      <c r="B8" s="425"/>
      <c r="C8" s="425"/>
      <c r="D8" s="151" t="s">
        <v>231</v>
      </c>
      <c r="E8" s="151" t="s">
        <v>232</v>
      </c>
      <c r="F8" s="151" t="s">
        <v>231</v>
      </c>
      <c r="G8" s="151" t="s">
        <v>232</v>
      </c>
      <c r="H8" s="425" t="s">
        <v>151</v>
      </c>
    </row>
    <row r="9" spans="1:16" ht="15" customHeight="1" x14ac:dyDescent="0.25">
      <c r="A9" s="432" t="s">
        <v>5</v>
      </c>
      <c r="B9" s="432"/>
      <c r="C9" s="432"/>
      <c r="D9" s="432"/>
      <c r="E9" s="432"/>
      <c r="F9" s="432"/>
      <c r="G9" s="432"/>
      <c r="H9" s="432"/>
    </row>
    <row r="10" spans="1:16" ht="15" customHeight="1" x14ac:dyDescent="0.25">
      <c r="A10" s="98"/>
      <c r="B10" s="180"/>
      <c r="C10" s="180"/>
      <c r="D10" s="180"/>
      <c r="E10" s="180"/>
      <c r="F10" s="180"/>
      <c r="G10" s="180"/>
      <c r="H10" s="180"/>
      <c r="J10" s="181"/>
      <c r="K10" s="181"/>
      <c r="L10" s="181"/>
      <c r="M10" s="181"/>
      <c r="N10" s="181"/>
      <c r="O10" s="181"/>
      <c r="P10" s="181"/>
    </row>
    <row r="11" spans="1:16" s="93" customFormat="1" ht="15" customHeight="1" x14ac:dyDescent="0.25">
      <c r="A11" s="182" t="s">
        <v>0</v>
      </c>
      <c r="B11" s="137">
        <f t="shared" ref="B11:H11" si="0">SUM(B12:B27)</f>
        <v>35557</v>
      </c>
      <c r="C11" s="137">
        <f t="shared" si="0"/>
        <v>933</v>
      </c>
      <c r="D11" s="137">
        <f t="shared" si="0"/>
        <v>315</v>
      </c>
      <c r="E11" s="137">
        <f t="shared" si="0"/>
        <v>25907</v>
      </c>
      <c r="F11" s="137">
        <f t="shared" si="0"/>
        <v>117</v>
      </c>
      <c r="G11" s="137">
        <f t="shared" si="0"/>
        <v>7426</v>
      </c>
      <c r="H11" s="137">
        <f t="shared" si="0"/>
        <v>859</v>
      </c>
      <c r="J11" s="183"/>
      <c r="K11" s="183"/>
      <c r="L11" s="183"/>
      <c r="M11" s="183"/>
      <c r="N11" s="183"/>
      <c r="O11" s="183"/>
      <c r="P11" s="183"/>
    </row>
    <row r="12" spans="1:16" ht="15" customHeight="1" x14ac:dyDescent="0.25">
      <c r="A12" s="184" t="s">
        <v>164</v>
      </c>
      <c r="B12" s="127">
        <f>SUM(C12:H12)</f>
        <v>17786</v>
      </c>
      <c r="C12" s="127">
        <v>117</v>
      </c>
      <c r="D12" s="127">
        <v>117</v>
      </c>
      <c r="E12" s="127">
        <v>17264</v>
      </c>
      <c r="F12" s="127">
        <v>1</v>
      </c>
      <c r="G12" s="127">
        <v>70</v>
      </c>
      <c r="H12" s="127">
        <v>217</v>
      </c>
      <c r="J12" s="183"/>
      <c r="K12" s="183"/>
      <c r="L12" s="183"/>
      <c r="M12" s="183"/>
      <c r="N12" s="183"/>
      <c r="O12" s="183"/>
      <c r="P12" s="183"/>
    </row>
    <row r="13" spans="1:16" ht="15" customHeight="1" x14ac:dyDescent="0.25">
      <c r="A13" s="184" t="s">
        <v>106</v>
      </c>
      <c r="B13" s="127">
        <f t="shared" ref="B13:B27" si="1">SUM(C13:H13)</f>
        <v>1332</v>
      </c>
      <c r="C13" s="127">
        <v>16</v>
      </c>
      <c r="D13" s="127">
        <v>6</v>
      </c>
      <c r="E13" s="127">
        <v>1301</v>
      </c>
      <c r="F13" s="127">
        <v>0</v>
      </c>
      <c r="G13" s="127">
        <v>4</v>
      </c>
      <c r="H13" s="127">
        <v>5</v>
      </c>
      <c r="J13" s="183"/>
      <c r="K13" s="183"/>
      <c r="L13" s="183"/>
      <c r="M13" s="183"/>
      <c r="N13" s="183"/>
      <c r="O13" s="183"/>
      <c r="P13" s="183"/>
    </row>
    <row r="14" spans="1:16" ht="15" customHeight="1" x14ac:dyDescent="0.25">
      <c r="A14" s="184" t="s">
        <v>58</v>
      </c>
      <c r="B14" s="127">
        <f t="shared" si="1"/>
        <v>4397</v>
      </c>
      <c r="C14" s="127">
        <v>35</v>
      </c>
      <c r="D14" s="127">
        <v>40</v>
      </c>
      <c r="E14" s="127">
        <v>3829</v>
      </c>
      <c r="F14" s="127">
        <v>4</v>
      </c>
      <c r="G14" s="127">
        <v>322</v>
      </c>
      <c r="H14" s="127">
        <v>167</v>
      </c>
      <c r="J14" s="183"/>
      <c r="K14" s="183"/>
      <c r="L14" s="183"/>
      <c r="M14" s="183"/>
      <c r="N14" s="183"/>
      <c r="O14" s="183"/>
      <c r="P14" s="183"/>
    </row>
    <row r="15" spans="1:16" ht="15" customHeight="1" x14ac:dyDescent="0.25">
      <c r="A15" s="184" t="s">
        <v>57</v>
      </c>
      <c r="B15" s="127">
        <f t="shared" si="1"/>
        <v>119</v>
      </c>
      <c r="C15" s="127">
        <v>5</v>
      </c>
      <c r="D15" s="127">
        <v>3</v>
      </c>
      <c r="E15" s="127">
        <v>73</v>
      </c>
      <c r="F15" s="127">
        <v>3</v>
      </c>
      <c r="G15" s="127">
        <v>25</v>
      </c>
      <c r="H15" s="127">
        <v>10</v>
      </c>
      <c r="J15" s="183"/>
      <c r="K15" s="183"/>
      <c r="L15" s="183"/>
      <c r="M15" s="183"/>
      <c r="N15" s="183"/>
      <c r="O15" s="183"/>
      <c r="P15" s="183"/>
    </row>
    <row r="16" spans="1:16" ht="15" customHeight="1" x14ac:dyDescent="0.25">
      <c r="A16" s="184" t="s">
        <v>86</v>
      </c>
      <c r="B16" s="127">
        <f t="shared" si="1"/>
        <v>16</v>
      </c>
      <c r="C16" s="127">
        <v>2</v>
      </c>
      <c r="D16" s="127">
        <v>1</v>
      </c>
      <c r="E16" s="127">
        <v>11</v>
      </c>
      <c r="F16" s="127">
        <v>0</v>
      </c>
      <c r="G16" s="127">
        <v>2</v>
      </c>
      <c r="H16" s="127">
        <v>0</v>
      </c>
      <c r="J16" s="183"/>
      <c r="K16" s="183"/>
      <c r="L16" s="183"/>
      <c r="M16" s="183"/>
      <c r="N16" s="183"/>
      <c r="O16" s="183"/>
      <c r="P16" s="183"/>
    </row>
    <row r="17" spans="1:16" ht="15" customHeight="1" x14ac:dyDescent="0.25">
      <c r="A17" s="184" t="s">
        <v>72</v>
      </c>
      <c r="B17" s="127">
        <f t="shared" si="1"/>
        <v>929</v>
      </c>
      <c r="C17" s="127">
        <v>24</v>
      </c>
      <c r="D17" s="127">
        <v>10</v>
      </c>
      <c r="E17" s="127">
        <v>140</v>
      </c>
      <c r="F17" s="127">
        <v>13</v>
      </c>
      <c r="G17" s="127">
        <v>711</v>
      </c>
      <c r="H17" s="127">
        <v>31</v>
      </c>
      <c r="J17" s="183"/>
      <c r="K17" s="183"/>
      <c r="L17" s="183"/>
      <c r="M17" s="183"/>
      <c r="N17" s="183"/>
      <c r="O17" s="183"/>
      <c r="P17" s="183"/>
    </row>
    <row r="18" spans="1:16" ht="15" customHeight="1" x14ac:dyDescent="0.25">
      <c r="A18" s="184" t="s">
        <v>63</v>
      </c>
      <c r="B18" s="127">
        <f t="shared" si="1"/>
        <v>315</v>
      </c>
      <c r="C18" s="127">
        <v>5</v>
      </c>
      <c r="D18" s="127">
        <v>2</v>
      </c>
      <c r="E18" s="127">
        <v>20</v>
      </c>
      <c r="F18" s="127">
        <v>4</v>
      </c>
      <c r="G18" s="127">
        <v>282</v>
      </c>
      <c r="H18" s="127">
        <v>2</v>
      </c>
      <c r="J18" s="183"/>
      <c r="K18" s="183"/>
      <c r="L18" s="183"/>
      <c r="M18" s="183"/>
      <c r="N18" s="183"/>
      <c r="O18" s="183"/>
      <c r="P18" s="183"/>
    </row>
    <row r="19" spans="1:16" ht="15" customHeight="1" x14ac:dyDescent="0.25">
      <c r="A19" s="184" t="s">
        <v>62</v>
      </c>
      <c r="B19" s="127">
        <f t="shared" si="1"/>
        <v>530</v>
      </c>
      <c r="C19" s="127">
        <v>14</v>
      </c>
      <c r="D19" s="127">
        <v>4</v>
      </c>
      <c r="E19" s="127">
        <v>45</v>
      </c>
      <c r="F19" s="127">
        <v>7</v>
      </c>
      <c r="G19" s="127">
        <v>449</v>
      </c>
      <c r="H19" s="127">
        <v>11</v>
      </c>
      <c r="J19" s="183"/>
      <c r="K19" s="183"/>
      <c r="L19" s="183"/>
      <c r="M19" s="183"/>
      <c r="N19" s="183"/>
      <c r="O19" s="183"/>
      <c r="P19" s="183"/>
    </row>
    <row r="20" spans="1:16" ht="15" customHeight="1" x14ac:dyDescent="0.25">
      <c r="A20" s="184" t="s">
        <v>61</v>
      </c>
      <c r="B20" s="127">
        <f t="shared" si="1"/>
        <v>1824</v>
      </c>
      <c r="C20" s="127">
        <v>27</v>
      </c>
      <c r="D20" s="127">
        <v>17</v>
      </c>
      <c r="E20" s="127">
        <v>231</v>
      </c>
      <c r="F20" s="127">
        <v>27</v>
      </c>
      <c r="G20" s="127">
        <v>1492</v>
      </c>
      <c r="H20" s="127">
        <v>30</v>
      </c>
      <c r="J20" s="183"/>
      <c r="K20" s="183"/>
      <c r="L20" s="183"/>
      <c r="M20" s="183"/>
      <c r="N20" s="183"/>
      <c r="O20" s="183"/>
      <c r="P20" s="183"/>
    </row>
    <row r="21" spans="1:16" ht="15" customHeight="1" x14ac:dyDescent="0.25">
      <c r="A21" s="184" t="s">
        <v>59</v>
      </c>
      <c r="B21" s="127">
        <f t="shared" si="1"/>
        <v>1821</v>
      </c>
      <c r="C21" s="127">
        <v>118</v>
      </c>
      <c r="D21" s="127">
        <v>51</v>
      </c>
      <c r="E21" s="127">
        <v>1302</v>
      </c>
      <c r="F21" s="127">
        <v>6</v>
      </c>
      <c r="G21" s="127">
        <v>290</v>
      </c>
      <c r="H21" s="127">
        <v>54</v>
      </c>
      <c r="J21" s="183"/>
      <c r="K21" s="183"/>
      <c r="L21" s="183"/>
      <c r="M21" s="183"/>
      <c r="N21" s="183"/>
      <c r="O21" s="183"/>
      <c r="P21" s="183"/>
    </row>
    <row r="22" spans="1:16" ht="15" customHeight="1" x14ac:dyDescent="0.25">
      <c r="A22" s="184" t="s">
        <v>60</v>
      </c>
      <c r="B22" s="127">
        <f t="shared" si="1"/>
        <v>2523</v>
      </c>
      <c r="C22" s="127">
        <v>21</v>
      </c>
      <c r="D22" s="127">
        <v>17</v>
      </c>
      <c r="E22" s="127">
        <v>371</v>
      </c>
      <c r="F22" s="127">
        <v>18</v>
      </c>
      <c r="G22" s="127">
        <v>2055</v>
      </c>
      <c r="H22" s="127">
        <v>41</v>
      </c>
      <c r="J22" s="183"/>
      <c r="K22" s="183"/>
      <c r="L22" s="183"/>
      <c r="M22" s="183"/>
      <c r="N22" s="183"/>
      <c r="O22" s="183"/>
      <c r="P22" s="183"/>
    </row>
    <row r="23" spans="1:16" ht="15" customHeight="1" x14ac:dyDescent="0.25">
      <c r="A23" s="184" t="s">
        <v>353</v>
      </c>
      <c r="B23" s="127">
        <f t="shared" si="1"/>
        <v>318</v>
      </c>
      <c r="C23" s="127">
        <v>219</v>
      </c>
      <c r="D23" s="127">
        <v>9</v>
      </c>
      <c r="E23" s="127">
        <v>85</v>
      </c>
      <c r="F23" s="127">
        <v>0</v>
      </c>
      <c r="G23" s="127">
        <v>0</v>
      </c>
      <c r="H23" s="127">
        <v>5</v>
      </c>
      <c r="J23" s="183"/>
      <c r="K23" s="183"/>
      <c r="L23" s="183"/>
      <c r="M23" s="183"/>
      <c r="N23" s="183"/>
      <c r="O23" s="183"/>
      <c r="P23" s="183"/>
    </row>
    <row r="24" spans="1:16" ht="15" customHeight="1" x14ac:dyDescent="0.25">
      <c r="A24" s="184" t="s">
        <v>360</v>
      </c>
      <c r="B24" s="127">
        <f t="shared" si="1"/>
        <v>317</v>
      </c>
      <c r="C24" s="127">
        <v>259</v>
      </c>
      <c r="D24" s="127">
        <v>6</v>
      </c>
      <c r="E24" s="127">
        <v>41</v>
      </c>
      <c r="F24" s="127">
        <v>0</v>
      </c>
      <c r="G24" s="127">
        <v>2</v>
      </c>
      <c r="H24" s="127">
        <v>9</v>
      </c>
      <c r="J24" s="183"/>
      <c r="K24" s="183"/>
      <c r="L24" s="183"/>
      <c r="M24" s="183"/>
      <c r="N24" s="183"/>
      <c r="O24" s="183"/>
      <c r="P24" s="183"/>
    </row>
    <row r="25" spans="1:16" ht="15" customHeight="1" x14ac:dyDescent="0.25">
      <c r="A25" s="184" t="s">
        <v>87</v>
      </c>
      <c r="B25" s="127">
        <f t="shared" si="1"/>
        <v>1992</v>
      </c>
      <c r="C25" s="127">
        <v>33</v>
      </c>
      <c r="D25" s="127">
        <v>18</v>
      </c>
      <c r="E25" s="127">
        <v>281</v>
      </c>
      <c r="F25" s="127">
        <v>29</v>
      </c>
      <c r="G25" s="127">
        <v>1587</v>
      </c>
      <c r="H25" s="127">
        <v>44</v>
      </c>
      <c r="J25" s="183"/>
      <c r="K25" s="183"/>
      <c r="L25" s="183"/>
      <c r="M25" s="183"/>
      <c r="N25" s="183"/>
      <c r="O25" s="183"/>
      <c r="P25" s="183"/>
    </row>
    <row r="26" spans="1:16" ht="15" customHeight="1" x14ac:dyDescent="0.25">
      <c r="A26" s="184" t="s">
        <v>88</v>
      </c>
      <c r="B26" s="127">
        <f t="shared" si="1"/>
        <v>941</v>
      </c>
      <c r="C26" s="127">
        <v>1</v>
      </c>
      <c r="D26" s="127">
        <v>7</v>
      </c>
      <c r="E26" s="127">
        <v>775</v>
      </c>
      <c r="F26" s="127">
        <v>5</v>
      </c>
      <c r="G26" s="127">
        <v>90</v>
      </c>
      <c r="H26" s="127">
        <v>63</v>
      </c>
      <c r="J26" s="183"/>
      <c r="K26" s="183"/>
      <c r="L26" s="183"/>
      <c r="M26" s="183"/>
      <c r="N26" s="183"/>
      <c r="O26" s="183"/>
      <c r="P26" s="183"/>
    </row>
    <row r="27" spans="1:16" ht="15" customHeight="1" x14ac:dyDescent="0.25">
      <c r="A27" s="184" t="s">
        <v>89</v>
      </c>
      <c r="B27" s="127">
        <f t="shared" si="1"/>
        <v>397</v>
      </c>
      <c r="C27" s="127">
        <v>37</v>
      </c>
      <c r="D27" s="127">
        <v>7</v>
      </c>
      <c r="E27" s="127">
        <v>138</v>
      </c>
      <c r="F27" s="127">
        <v>0</v>
      </c>
      <c r="G27" s="127">
        <v>45</v>
      </c>
      <c r="H27" s="127">
        <v>170</v>
      </c>
      <c r="J27" s="183"/>
      <c r="K27" s="183"/>
      <c r="L27" s="183"/>
      <c r="M27" s="183"/>
      <c r="N27" s="183"/>
      <c r="O27" s="183"/>
      <c r="P27" s="183"/>
    </row>
    <row r="28" spans="1:16" ht="15" customHeight="1" x14ac:dyDescent="0.25">
      <c r="A28" s="184"/>
      <c r="B28" s="186"/>
      <c r="C28" s="186"/>
      <c r="D28" s="186"/>
      <c r="E28" s="186"/>
      <c r="F28" s="186"/>
      <c r="G28" s="186"/>
      <c r="H28" s="186"/>
    </row>
    <row r="29" spans="1:16" ht="15" customHeight="1" x14ac:dyDescent="0.25">
      <c r="A29" s="432" t="s">
        <v>8</v>
      </c>
      <c r="B29" s="432"/>
      <c r="C29" s="432"/>
      <c r="D29" s="432"/>
      <c r="E29" s="432"/>
      <c r="F29" s="432"/>
      <c r="G29" s="432"/>
      <c r="H29" s="432"/>
    </row>
    <row r="30" spans="1:16" ht="15" customHeight="1" x14ac:dyDescent="0.25">
      <c r="A30" s="184"/>
      <c r="B30" s="186"/>
      <c r="C30" s="186"/>
      <c r="D30" s="186"/>
      <c r="E30" s="186"/>
      <c r="F30" s="186"/>
      <c r="G30" s="186"/>
      <c r="H30" s="186"/>
    </row>
    <row r="31" spans="1:16" s="93" customFormat="1" ht="15" customHeight="1" x14ac:dyDescent="0.25">
      <c r="A31" s="182" t="s">
        <v>0</v>
      </c>
      <c r="B31" s="198">
        <f>SUM(C31:H31)</f>
        <v>99.999999999999986</v>
      </c>
      <c r="C31" s="198">
        <f t="shared" ref="C31:C47" si="2">+C11/B11*100</f>
        <v>2.62395590179149</v>
      </c>
      <c r="D31" s="198">
        <f>+D11/B11*100</f>
        <v>0.88590151025114605</v>
      </c>
      <c r="E31" s="198">
        <f>+E11/B11*100</f>
        <v>72.860477543099805</v>
      </c>
      <c r="F31" s="198">
        <f>+F11/B11*100</f>
        <v>0.32904913237899708</v>
      </c>
      <c r="G31" s="198">
        <f>+G11/B11*100</f>
        <v>20.884776555952413</v>
      </c>
      <c r="H31" s="198">
        <f>+H11/B11*100</f>
        <v>2.4158393565261411</v>
      </c>
    </row>
    <row r="32" spans="1:16" ht="15" customHeight="1" x14ac:dyDescent="0.25">
      <c r="A32" s="184" t="s">
        <v>164</v>
      </c>
      <c r="B32" s="91">
        <f>SUM(C32:H32)</f>
        <v>99.999999999999986</v>
      </c>
      <c r="C32" s="91">
        <f t="shared" si="2"/>
        <v>0.65782075789947148</v>
      </c>
      <c r="D32" s="91">
        <f>+D12/B12*100</f>
        <v>0.65782075789947148</v>
      </c>
      <c r="E32" s="91">
        <f>+E12/B12*100</f>
        <v>97.065107387833123</v>
      </c>
      <c r="F32" s="91">
        <f>+F12/B12*100</f>
        <v>5.6223996401664226E-3</v>
      </c>
      <c r="G32" s="91">
        <f>+G12/B12*100</f>
        <v>0.39356797481164957</v>
      </c>
      <c r="H32" s="91">
        <f>+H12/B12*100</f>
        <v>1.2200607219161137</v>
      </c>
    </row>
    <row r="33" spans="1:8" ht="15" customHeight="1" x14ac:dyDescent="0.25">
      <c r="A33" s="184" t="s">
        <v>106</v>
      </c>
      <c r="B33" s="91">
        <f t="shared" ref="B33:B47" si="3">SUM(C33:H33)</f>
        <v>100</v>
      </c>
      <c r="C33" s="91">
        <f t="shared" si="2"/>
        <v>1.2012012012012012</v>
      </c>
      <c r="D33" s="91">
        <f>+D13/B13*100</f>
        <v>0.45045045045045046</v>
      </c>
      <c r="E33" s="91">
        <f>+E13/B13*100</f>
        <v>97.672672672672675</v>
      </c>
      <c r="F33" s="91">
        <f>+F13/B13*100</f>
        <v>0</v>
      </c>
      <c r="G33" s="91">
        <f>+G13/B13*100</f>
        <v>0.3003003003003003</v>
      </c>
      <c r="H33" s="91">
        <f>+H13/B13*100</f>
        <v>0.37537537537537535</v>
      </c>
    </row>
    <row r="34" spans="1:8" ht="15" customHeight="1" x14ac:dyDescent="0.25">
      <c r="A34" s="184" t="s">
        <v>58</v>
      </c>
      <c r="B34" s="91">
        <f t="shared" si="3"/>
        <v>100.00000000000001</v>
      </c>
      <c r="C34" s="91">
        <f t="shared" si="2"/>
        <v>0.79599727086649996</v>
      </c>
      <c r="D34" s="91">
        <f t="shared" ref="D34:D47" si="4">+D14/B14*100</f>
        <v>0.90971116670457131</v>
      </c>
      <c r="E34" s="91">
        <f t="shared" ref="E34:E47" si="5">+E14/B14*100</f>
        <v>87.082101432795085</v>
      </c>
      <c r="F34" s="91">
        <f t="shared" ref="F34:F47" si="6">+F14/B14*100</f>
        <v>9.0971116670457125E-2</v>
      </c>
      <c r="G34" s="91">
        <f t="shared" ref="G34:G47" si="7">+G14/B14*100</f>
        <v>7.3231748919717994</v>
      </c>
      <c r="H34" s="91">
        <f t="shared" ref="H34:H47" si="8">+H14/B14*100</f>
        <v>3.7980441209915852</v>
      </c>
    </row>
    <row r="35" spans="1:8" ht="15" customHeight="1" x14ac:dyDescent="0.25">
      <c r="A35" s="184" t="s">
        <v>57</v>
      </c>
      <c r="B35" s="92">
        <f t="shared" si="3"/>
        <v>100</v>
      </c>
      <c r="C35" s="92">
        <f t="shared" si="2"/>
        <v>4.2016806722689077</v>
      </c>
      <c r="D35" s="92">
        <f t="shared" si="4"/>
        <v>2.5210084033613445</v>
      </c>
      <c r="E35" s="92">
        <f t="shared" si="5"/>
        <v>61.344537815126053</v>
      </c>
      <c r="F35" s="92">
        <f t="shared" si="6"/>
        <v>2.5210084033613445</v>
      </c>
      <c r="G35" s="92">
        <f t="shared" si="7"/>
        <v>21.008403361344538</v>
      </c>
      <c r="H35" s="92">
        <f t="shared" si="8"/>
        <v>8.4033613445378155</v>
      </c>
    </row>
    <row r="36" spans="1:8" s="86" customFormat="1" ht="15" customHeight="1" x14ac:dyDescent="0.25">
      <c r="A36" s="184" t="s">
        <v>86</v>
      </c>
      <c r="B36" s="92">
        <f t="shared" si="3"/>
        <v>100</v>
      </c>
      <c r="C36" s="92">
        <f t="shared" si="2"/>
        <v>12.5</v>
      </c>
      <c r="D36" s="92">
        <f t="shared" si="4"/>
        <v>6.25</v>
      </c>
      <c r="E36" s="92">
        <f t="shared" si="5"/>
        <v>68.75</v>
      </c>
      <c r="F36" s="92">
        <f t="shared" si="6"/>
        <v>0</v>
      </c>
      <c r="G36" s="92">
        <f t="shared" si="7"/>
        <v>12.5</v>
      </c>
      <c r="H36" s="92">
        <f t="shared" si="8"/>
        <v>0</v>
      </c>
    </row>
    <row r="37" spans="1:8" ht="15" customHeight="1" x14ac:dyDescent="0.25">
      <c r="A37" s="184" t="s">
        <v>72</v>
      </c>
      <c r="B37" s="91">
        <f t="shared" si="3"/>
        <v>100.00000000000001</v>
      </c>
      <c r="C37" s="91">
        <f t="shared" si="2"/>
        <v>2.5834230355220669</v>
      </c>
      <c r="D37" s="91">
        <f t="shared" si="4"/>
        <v>1.0764262648008611</v>
      </c>
      <c r="E37" s="91">
        <f t="shared" si="5"/>
        <v>15.069967707212056</v>
      </c>
      <c r="F37" s="91">
        <f t="shared" si="6"/>
        <v>1.3993541442411195</v>
      </c>
      <c r="G37" s="91">
        <f t="shared" si="7"/>
        <v>76.533907427341234</v>
      </c>
      <c r="H37" s="91">
        <f t="shared" si="8"/>
        <v>3.3369214208826694</v>
      </c>
    </row>
    <row r="38" spans="1:8" ht="15" customHeight="1" x14ac:dyDescent="0.25">
      <c r="A38" s="184" t="s">
        <v>63</v>
      </c>
      <c r="B38" s="91">
        <f t="shared" si="3"/>
        <v>100</v>
      </c>
      <c r="C38" s="91">
        <f t="shared" si="2"/>
        <v>1.5873015873015872</v>
      </c>
      <c r="D38" s="91">
        <f t="shared" si="4"/>
        <v>0.63492063492063489</v>
      </c>
      <c r="E38" s="91">
        <f t="shared" si="5"/>
        <v>6.3492063492063489</v>
      </c>
      <c r="F38" s="91">
        <f t="shared" si="6"/>
        <v>1.2698412698412698</v>
      </c>
      <c r="G38" s="91">
        <f t="shared" si="7"/>
        <v>89.523809523809533</v>
      </c>
      <c r="H38" s="91">
        <f t="shared" si="8"/>
        <v>0.63492063492063489</v>
      </c>
    </row>
    <row r="39" spans="1:8" x14ac:dyDescent="0.25">
      <c r="A39" s="184" t="s">
        <v>62</v>
      </c>
      <c r="B39" s="91">
        <f t="shared" si="3"/>
        <v>100</v>
      </c>
      <c r="C39" s="91">
        <f t="shared" si="2"/>
        <v>2.6415094339622645</v>
      </c>
      <c r="D39" s="91">
        <f t="shared" si="4"/>
        <v>0.75471698113207553</v>
      </c>
      <c r="E39" s="91">
        <f t="shared" si="5"/>
        <v>8.4905660377358494</v>
      </c>
      <c r="F39" s="91">
        <f t="shared" si="6"/>
        <v>1.3207547169811322</v>
      </c>
      <c r="G39" s="91">
        <f t="shared" si="7"/>
        <v>84.716981132075475</v>
      </c>
      <c r="H39" s="91">
        <f t="shared" si="8"/>
        <v>2.0754716981132075</v>
      </c>
    </row>
    <row r="40" spans="1:8" ht="15" customHeight="1" x14ac:dyDescent="0.25">
      <c r="A40" s="184" t="s">
        <v>61</v>
      </c>
      <c r="B40" s="91">
        <f t="shared" si="3"/>
        <v>100</v>
      </c>
      <c r="C40" s="91">
        <f t="shared" si="2"/>
        <v>1.4802631578947367</v>
      </c>
      <c r="D40" s="91">
        <f t="shared" si="4"/>
        <v>0.93201754385964908</v>
      </c>
      <c r="E40" s="91">
        <f t="shared" si="5"/>
        <v>12.664473684210526</v>
      </c>
      <c r="F40" s="91">
        <f t="shared" si="6"/>
        <v>1.4802631578947367</v>
      </c>
      <c r="G40" s="91">
        <f t="shared" si="7"/>
        <v>81.798245614035096</v>
      </c>
      <c r="H40" s="91">
        <f t="shared" si="8"/>
        <v>1.6447368421052631</v>
      </c>
    </row>
    <row r="41" spans="1:8" ht="15" customHeight="1" x14ac:dyDescent="0.25">
      <c r="A41" s="184" t="s">
        <v>59</v>
      </c>
      <c r="B41" s="91">
        <f t="shared" si="3"/>
        <v>100</v>
      </c>
      <c r="C41" s="91">
        <f t="shared" si="2"/>
        <v>6.4799560680944532</v>
      </c>
      <c r="D41" s="91">
        <f t="shared" si="4"/>
        <v>2.8006589785831961</v>
      </c>
      <c r="E41" s="91">
        <f t="shared" si="5"/>
        <v>71.49917627677101</v>
      </c>
      <c r="F41" s="91">
        <f t="shared" si="6"/>
        <v>0.32948929159802309</v>
      </c>
      <c r="G41" s="91">
        <f t="shared" si="7"/>
        <v>15.925315760571115</v>
      </c>
      <c r="H41" s="91">
        <f t="shared" si="8"/>
        <v>2.9654036243822075</v>
      </c>
    </row>
    <row r="42" spans="1:8" ht="15" customHeight="1" x14ac:dyDescent="0.25">
      <c r="A42" s="184" t="s">
        <v>60</v>
      </c>
      <c r="B42" s="91">
        <f t="shared" si="3"/>
        <v>100</v>
      </c>
      <c r="C42" s="91">
        <f t="shared" si="2"/>
        <v>0.83234244946492275</v>
      </c>
      <c r="D42" s="91">
        <f t="shared" si="4"/>
        <v>0.67380103051922313</v>
      </c>
      <c r="E42" s="91">
        <f t="shared" si="5"/>
        <v>14.704716607213635</v>
      </c>
      <c r="F42" s="91">
        <f t="shared" si="6"/>
        <v>0.71343638525564801</v>
      </c>
      <c r="G42" s="91">
        <f t="shared" si="7"/>
        <v>81.450653983353149</v>
      </c>
      <c r="H42" s="91">
        <f t="shared" si="8"/>
        <v>1.6250495441934205</v>
      </c>
    </row>
    <row r="43" spans="1:8" ht="15" customHeight="1" x14ac:dyDescent="0.25">
      <c r="A43" s="184" t="s">
        <v>353</v>
      </c>
      <c r="B43" s="91">
        <f t="shared" si="3"/>
        <v>100</v>
      </c>
      <c r="C43" s="91">
        <f t="shared" si="2"/>
        <v>68.867924528301884</v>
      </c>
      <c r="D43" s="91">
        <f t="shared" si="4"/>
        <v>2.8301886792452833</v>
      </c>
      <c r="E43" s="91">
        <f t="shared" si="5"/>
        <v>26.729559748427672</v>
      </c>
      <c r="F43" s="91">
        <f t="shared" si="6"/>
        <v>0</v>
      </c>
      <c r="G43" s="91">
        <f t="shared" si="7"/>
        <v>0</v>
      </c>
      <c r="H43" s="91">
        <f t="shared" si="8"/>
        <v>1.5723270440251573</v>
      </c>
    </row>
    <row r="44" spans="1:8" ht="15" customHeight="1" x14ac:dyDescent="0.25">
      <c r="A44" s="184" t="s">
        <v>360</v>
      </c>
      <c r="B44" s="91">
        <f t="shared" si="3"/>
        <v>100</v>
      </c>
      <c r="C44" s="91">
        <f t="shared" si="2"/>
        <v>81.703470031545748</v>
      </c>
      <c r="D44" s="91">
        <f t="shared" si="4"/>
        <v>1.8927444794952681</v>
      </c>
      <c r="E44" s="91">
        <f t="shared" si="5"/>
        <v>12.933753943217665</v>
      </c>
      <c r="F44" s="91">
        <f t="shared" si="6"/>
        <v>0</v>
      </c>
      <c r="G44" s="91">
        <f t="shared" si="7"/>
        <v>0.63091482649842268</v>
      </c>
      <c r="H44" s="91">
        <f t="shared" si="8"/>
        <v>2.8391167192429023</v>
      </c>
    </row>
    <row r="45" spans="1:8" ht="15" customHeight="1" x14ac:dyDescent="0.25">
      <c r="A45" s="184" t="s">
        <v>87</v>
      </c>
      <c r="B45" s="91">
        <f t="shared" si="3"/>
        <v>100</v>
      </c>
      <c r="C45" s="91">
        <f t="shared" si="2"/>
        <v>1.6566265060240966</v>
      </c>
      <c r="D45" s="91">
        <f t="shared" si="4"/>
        <v>0.90361445783132521</v>
      </c>
      <c r="E45" s="91">
        <f t="shared" si="5"/>
        <v>14.106425702811245</v>
      </c>
      <c r="F45" s="91">
        <f t="shared" si="6"/>
        <v>1.4558232931726909</v>
      </c>
      <c r="G45" s="91">
        <f t="shared" si="7"/>
        <v>79.668674698795186</v>
      </c>
      <c r="H45" s="91">
        <f t="shared" si="8"/>
        <v>2.2088353413654618</v>
      </c>
    </row>
    <row r="46" spans="1:8" ht="15" customHeight="1" x14ac:dyDescent="0.25">
      <c r="A46" s="184" t="s">
        <v>88</v>
      </c>
      <c r="B46" s="91">
        <f t="shared" si="3"/>
        <v>100.00000000000001</v>
      </c>
      <c r="C46" s="91">
        <f t="shared" si="2"/>
        <v>0.10626992561105207</v>
      </c>
      <c r="D46" s="91">
        <f t="shared" si="4"/>
        <v>0.74388947927736448</v>
      </c>
      <c r="E46" s="91">
        <f t="shared" si="5"/>
        <v>82.359192348565358</v>
      </c>
      <c r="F46" s="91">
        <f t="shared" si="6"/>
        <v>0.53134962805526043</v>
      </c>
      <c r="G46" s="91">
        <f t="shared" si="7"/>
        <v>9.5642933049946866</v>
      </c>
      <c r="H46" s="91">
        <f t="shared" si="8"/>
        <v>6.6950053134962797</v>
      </c>
    </row>
    <row r="47" spans="1:8" ht="15" customHeight="1" thickBot="1" x14ac:dyDescent="0.3">
      <c r="A47" s="188" t="s">
        <v>89</v>
      </c>
      <c r="B47" s="102">
        <f t="shared" si="3"/>
        <v>99.999999999999986</v>
      </c>
      <c r="C47" s="102">
        <f t="shared" si="2"/>
        <v>9.3198992443324933</v>
      </c>
      <c r="D47" s="102">
        <f t="shared" si="4"/>
        <v>1.7632241813602016</v>
      </c>
      <c r="E47" s="102">
        <f t="shared" si="5"/>
        <v>34.760705289672543</v>
      </c>
      <c r="F47" s="102">
        <f t="shared" si="6"/>
        <v>0</v>
      </c>
      <c r="G47" s="102">
        <f t="shared" si="7"/>
        <v>11.335012594458437</v>
      </c>
      <c r="H47" s="102">
        <f t="shared" si="8"/>
        <v>42.821158690176318</v>
      </c>
    </row>
    <row r="48" spans="1:8" ht="45.75" customHeight="1" x14ac:dyDescent="0.25">
      <c r="A48" s="404" t="s">
        <v>402</v>
      </c>
      <c r="B48" s="404"/>
      <c r="C48" s="404"/>
      <c r="D48" s="404"/>
      <c r="E48" s="404"/>
      <c r="F48" s="404"/>
      <c r="G48" s="404"/>
      <c r="H48" s="404"/>
    </row>
    <row r="49" spans="1:8" x14ac:dyDescent="0.25">
      <c r="A49" s="435" t="s">
        <v>366</v>
      </c>
      <c r="B49" s="435"/>
      <c r="C49" s="435"/>
      <c r="D49" s="435"/>
      <c r="E49" s="435"/>
      <c r="F49" s="435"/>
      <c r="G49" s="435"/>
      <c r="H49" s="435"/>
    </row>
  </sheetData>
  <mergeCells count="14">
    <mergeCell ref="A49:H49"/>
    <mergeCell ref="A48:H48"/>
    <mergeCell ref="K1:K2"/>
    <mergeCell ref="A1:H1"/>
    <mergeCell ref="A2:H2"/>
    <mergeCell ref="A9:H9"/>
    <mergeCell ref="A29:H29"/>
    <mergeCell ref="A3:H3"/>
    <mergeCell ref="A4:H4"/>
    <mergeCell ref="A5:H5"/>
    <mergeCell ref="A7:A8"/>
    <mergeCell ref="B7:B8"/>
    <mergeCell ref="C7:C8"/>
    <mergeCell ref="H7:H8"/>
  </mergeCells>
  <hyperlinks>
    <hyperlink ref="K1" location="INDICE!A1" display="INDICE"/>
  </hyperlinks>
  <printOptions horizontalCentered="1"/>
  <pageMargins left="0.70866141732283472" right="0.70866141732283472" top="0.74803149606299213" bottom="0.74803149606299213" header="0.31496062992125984" footer="0.31496062992125984"/>
  <pageSetup scale="9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A38"/>
  <sheetViews>
    <sheetView showGridLines="0" workbookViewId="0">
      <selection activeCell="A4" sqref="A4:H4"/>
    </sheetView>
  </sheetViews>
  <sheetFormatPr baseColWidth="10" defaultRowHeight="12.75" x14ac:dyDescent="0.2"/>
  <cols>
    <col min="1" max="1" width="19.7109375" style="190" customWidth="1"/>
    <col min="2" max="8" width="9.7109375" style="176" customWidth="1"/>
    <col min="9" max="16" width="11.42578125" style="79"/>
    <col min="17" max="225" width="11.42578125" style="4"/>
    <col min="226" max="226" width="18.28515625" style="4" customWidth="1"/>
    <col min="227" max="227" width="5.85546875" style="4" bestFit="1" customWidth="1"/>
    <col min="228" max="228" width="4.5703125" style="4" bestFit="1" customWidth="1"/>
    <col min="229" max="229" width="3.140625" style="4" bestFit="1" customWidth="1"/>
    <col min="230" max="232" width="4.28515625" style="4" bestFit="1" customWidth="1"/>
    <col min="233" max="233" width="0.85546875" style="4" customWidth="1"/>
    <col min="234" max="234" width="4.28515625" style="4" bestFit="1" customWidth="1"/>
    <col min="235" max="235" width="5.28515625" style="4" bestFit="1" customWidth="1"/>
    <col min="236" max="236" width="5.42578125" style="4" bestFit="1" customWidth="1"/>
    <col min="237" max="237" width="5.140625" style="4" bestFit="1" customWidth="1"/>
    <col min="238" max="238" width="1.42578125" style="4" customWidth="1"/>
    <col min="239" max="239" width="5.7109375" style="4" bestFit="1" customWidth="1"/>
    <col min="240" max="240" width="4.42578125" style="4" bestFit="1" customWidth="1"/>
    <col min="241" max="244" width="3.42578125" style="4" bestFit="1" customWidth="1"/>
    <col min="245" max="245" width="1.42578125" style="4" customWidth="1"/>
    <col min="246" max="249" width="4.5703125" style="4" bestFit="1" customWidth="1"/>
    <col min="250" max="481" width="11.42578125" style="4"/>
    <col min="482" max="482" width="18.28515625" style="4" customWidth="1"/>
    <col min="483" max="483" width="5.85546875" style="4" bestFit="1" customWidth="1"/>
    <col min="484" max="484" width="4.5703125" style="4" bestFit="1" customWidth="1"/>
    <col min="485" max="485" width="3.140625" style="4" bestFit="1" customWidth="1"/>
    <col min="486" max="488" width="4.28515625" style="4" bestFit="1" customWidth="1"/>
    <col min="489" max="489" width="0.85546875" style="4" customWidth="1"/>
    <col min="490" max="490" width="4.28515625" style="4" bestFit="1" customWidth="1"/>
    <col min="491" max="491" width="5.28515625" style="4" bestFit="1" customWidth="1"/>
    <col min="492" max="492" width="5.42578125" style="4" bestFit="1" customWidth="1"/>
    <col min="493" max="493" width="5.140625" style="4" bestFit="1" customWidth="1"/>
    <col min="494" max="494" width="1.42578125" style="4" customWidth="1"/>
    <col min="495" max="495" width="5.7109375" style="4" bestFit="1" customWidth="1"/>
    <col min="496" max="496" width="4.42578125" style="4" bestFit="1" customWidth="1"/>
    <col min="497" max="500" width="3.42578125" style="4" bestFit="1" customWidth="1"/>
    <col min="501" max="501" width="1.42578125" style="4" customWidth="1"/>
    <col min="502" max="505" width="4.5703125" style="4" bestFit="1" customWidth="1"/>
    <col min="506" max="737" width="11.42578125" style="4"/>
    <col min="738" max="738" width="18.28515625" style="4" customWidth="1"/>
    <col min="739" max="739" width="5.85546875" style="4" bestFit="1" customWidth="1"/>
    <col min="740" max="740" width="4.5703125" style="4" bestFit="1" customWidth="1"/>
    <col min="741" max="741" width="3.140625" style="4" bestFit="1" customWidth="1"/>
    <col min="742" max="744" width="4.28515625" style="4" bestFit="1" customWidth="1"/>
    <col min="745" max="745" width="0.85546875" style="4" customWidth="1"/>
    <col min="746" max="746" width="4.28515625" style="4" bestFit="1" customWidth="1"/>
    <col min="747" max="747" width="5.28515625" style="4" bestFit="1" customWidth="1"/>
    <col min="748" max="748" width="5.42578125" style="4" bestFit="1" customWidth="1"/>
    <col min="749" max="749" width="5.140625" style="4" bestFit="1" customWidth="1"/>
    <col min="750" max="750" width="1.42578125" style="4" customWidth="1"/>
    <col min="751" max="751" width="5.7109375" style="4" bestFit="1" customWidth="1"/>
    <col min="752" max="752" width="4.42578125" style="4" bestFit="1" customWidth="1"/>
    <col min="753" max="756" width="3.42578125" style="4" bestFit="1" customWidth="1"/>
    <col min="757" max="757" width="1.42578125" style="4" customWidth="1"/>
    <col min="758" max="761" width="4.5703125" style="4" bestFit="1" customWidth="1"/>
    <col min="762" max="993" width="11.42578125" style="4"/>
    <col min="994" max="994" width="18.28515625" style="4" customWidth="1"/>
    <col min="995" max="995" width="5.85546875" style="4" bestFit="1" customWidth="1"/>
    <col min="996" max="996" width="4.5703125" style="4" bestFit="1" customWidth="1"/>
    <col min="997" max="997" width="3.140625" style="4" bestFit="1" customWidth="1"/>
    <col min="998" max="1000" width="4.28515625" style="4" bestFit="1" customWidth="1"/>
    <col min="1001" max="1001" width="0.85546875" style="4" customWidth="1"/>
    <col min="1002" max="1002" width="4.28515625" style="4" bestFit="1" customWidth="1"/>
    <col min="1003" max="1003" width="5.28515625" style="4" bestFit="1" customWidth="1"/>
    <col min="1004" max="1004" width="5.42578125" style="4" bestFit="1" customWidth="1"/>
    <col min="1005" max="1005" width="5.140625" style="4" bestFit="1" customWidth="1"/>
    <col min="1006" max="1006" width="1.42578125" style="4" customWidth="1"/>
    <col min="1007" max="1007" width="5.7109375" style="4" bestFit="1" customWidth="1"/>
    <col min="1008" max="1008" width="4.42578125" style="4" bestFit="1" customWidth="1"/>
    <col min="1009" max="1012" width="3.42578125" style="4" bestFit="1" customWidth="1"/>
    <col min="1013" max="1013" width="1.42578125" style="4" customWidth="1"/>
    <col min="1014" max="1017" width="4.5703125" style="4" bestFit="1" customWidth="1"/>
    <col min="1018" max="1249" width="11.42578125" style="4"/>
    <col min="1250" max="1250" width="18.28515625" style="4" customWidth="1"/>
    <col min="1251" max="1251" width="5.85546875" style="4" bestFit="1" customWidth="1"/>
    <col min="1252" max="1252" width="4.5703125" style="4" bestFit="1" customWidth="1"/>
    <col min="1253" max="1253" width="3.140625" style="4" bestFit="1" customWidth="1"/>
    <col min="1254" max="1256" width="4.28515625" style="4" bestFit="1" customWidth="1"/>
    <col min="1257" max="1257" width="0.85546875" style="4" customWidth="1"/>
    <col min="1258" max="1258" width="4.28515625" style="4" bestFit="1" customWidth="1"/>
    <col min="1259" max="1259" width="5.28515625" style="4" bestFit="1" customWidth="1"/>
    <col min="1260" max="1260" width="5.42578125" style="4" bestFit="1" customWidth="1"/>
    <col min="1261" max="1261" width="5.140625" style="4" bestFit="1" customWidth="1"/>
    <col min="1262" max="1262" width="1.42578125" style="4" customWidth="1"/>
    <col min="1263" max="1263" width="5.7109375" style="4" bestFit="1" customWidth="1"/>
    <col min="1264" max="1264" width="4.42578125" style="4" bestFit="1" customWidth="1"/>
    <col min="1265" max="1268" width="3.42578125" style="4" bestFit="1" customWidth="1"/>
    <col min="1269" max="1269" width="1.42578125" style="4" customWidth="1"/>
    <col min="1270" max="1273" width="4.5703125" style="4" bestFit="1" customWidth="1"/>
    <col min="1274" max="1505" width="11.42578125" style="4"/>
    <col min="1506" max="1506" width="18.28515625" style="4" customWidth="1"/>
    <col min="1507" max="1507" width="5.85546875" style="4" bestFit="1" customWidth="1"/>
    <col min="1508" max="1508" width="4.5703125" style="4" bestFit="1" customWidth="1"/>
    <col min="1509" max="1509" width="3.140625" style="4" bestFit="1" customWidth="1"/>
    <col min="1510" max="1512" width="4.28515625" style="4" bestFit="1" customWidth="1"/>
    <col min="1513" max="1513" width="0.85546875" style="4" customWidth="1"/>
    <col min="1514" max="1514" width="4.28515625" style="4" bestFit="1" customWidth="1"/>
    <col min="1515" max="1515" width="5.28515625" style="4" bestFit="1" customWidth="1"/>
    <col min="1516" max="1516" width="5.42578125" style="4" bestFit="1" customWidth="1"/>
    <col min="1517" max="1517" width="5.140625" style="4" bestFit="1" customWidth="1"/>
    <col min="1518" max="1518" width="1.42578125" style="4" customWidth="1"/>
    <col min="1519" max="1519" width="5.7109375" style="4" bestFit="1" customWidth="1"/>
    <col min="1520" max="1520" width="4.42578125" style="4" bestFit="1" customWidth="1"/>
    <col min="1521" max="1524" width="3.42578125" style="4" bestFit="1" customWidth="1"/>
    <col min="1525" max="1525" width="1.42578125" style="4" customWidth="1"/>
    <col min="1526" max="1529" width="4.5703125" style="4" bestFit="1" customWidth="1"/>
    <col min="1530" max="1761" width="11.42578125" style="4"/>
    <col min="1762" max="1762" width="18.28515625" style="4" customWidth="1"/>
    <col min="1763" max="1763" width="5.85546875" style="4" bestFit="1" customWidth="1"/>
    <col min="1764" max="1764" width="4.5703125" style="4" bestFit="1" customWidth="1"/>
    <col min="1765" max="1765" width="3.140625" style="4" bestFit="1" customWidth="1"/>
    <col min="1766" max="1768" width="4.28515625" style="4" bestFit="1" customWidth="1"/>
    <col min="1769" max="1769" width="0.85546875" style="4" customWidth="1"/>
    <col min="1770" max="1770" width="4.28515625" style="4" bestFit="1" customWidth="1"/>
    <col min="1771" max="1771" width="5.28515625" style="4" bestFit="1" customWidth="1"/>
    <col min="1772" max="1772" width="5.42578125" style="4" bestFit="1" customWidth="1"/>
    <col min="1773" max="1773" width="5.140625" style="4" bestFit="1" customWidth="1"/>
    <col min="1774" max="1774" width="1.42578125" style="4" customWidth="1"/>
    <col min="1775" max="1775" width="5.7109375" style="4" bestFit="1" customWidth="1"/>
    <col min="1776" max="1776" width="4.42578125" style="4" bestFit="1" customWidth="1"/>
    <col min="1777" max="1780" width="3.42578125" style="4" bestFit="1" customWidth="1"/>
    <col min="1781" max="1781" width="1.42578125" style="4" customWidth="1"/>
    <col min="1782" max="1785" width="4.5703125" style="4" bestFit="1" customWidth="1"/>
    <col min="1786" max="2017" width="11.42578125" style="4"/>
    <col min="2018" max="2018" width="18.28515625" style="4" customWidth="1"/>
    <col min="2019" max="2019" width="5.85546875" style="4" bestFit="1" customWidth="1"/>
    <col min="2020" max="2020" width="4.5703125" style="4" bestFit="1" customWidth="1"/>
    <col min="2021" max="2021" width="3.140625" style="4" bestFit="1" customWidth="1"/>
    <col min="2022" max="2024" width="4.28515625" style="4" bestFit="1" customWidth="1"/>
    <col min="2025" max="2025" width="0.85546875" style="4" customWidth="1"/>
    <col min="2026" max="2026" width="4.28515625" style="4" bestFit="1" customWidth="1"/>
    <col min="2027" max="2027" width="5.28515625" style="4" bestFit="1" customWidth="1"/>
    <col min="2028" max="2028" width="5.42578125" style="4" bestFit="1" customWidth="1"/>
    <col min="2029" max="2029" width="5.140625" style="4" bestFit="1" customWidth="1"/>
    <col min="2030" max="2030" width="1.42578125" style="4" customWidth="1"/>
    <col min="2031" max="2031" width="5.7109375" style="4" bestFit="1" customWidth="1"/>
    <col min="2032" max="2032" width="4.42578125" style="4" bestFit="1" customWidth="1"/>
    <col min="2033" max="2036" width="3.42578125" style="4" bestFit="1" customWidth="1"/>
    <col min="2037" max="2037" width="1.42578125" style="4" customWidth="1"/>
    <col min="2038" max="2041" width="4.5703125" style="4" bestFit="1" customWidth="1"/>
    <col min="2042" max="2273" width="11.42578125" style="4"/>
    <col min="2274" max="2274" width="18.28515625" style="4" customWidth="1"/>
    <col min="2275" max="2275" width="5.85546875" style="4" bestFit="1" customWidth="1"/>
    <col min="2276" max="2276" width="4.5703125" style="4" bestFit="1" customWidth="1"/>
    <col min="2277" max="2277" width="3.140625" style="4" bestFit="1" customWidth="1"/>
    <col min="2278" max="2280" width="4.28515625" style="4" bestFit="1" customWidth="1"/>
    <col min="2281" max="2281" width="0.85546875" style="4" customWidth="1"/>
    <col min="2282" max="2282" width="4.28515625" style="4" bestFit="1" customWidth="1"/>
    <col min="2283" max="2283" width="5.28515625" style="4" bestFit="1" customWidth="1"/>
    <col min="2284" max="2284" width="5.42578125" style="4" bestFit="1" customWidth="1"/>
    <col min="2285" max="2285" width="5.140625" style="4" bestFit="1" customWidth="1"/>
    <col min="2286" max="2286" width="1.42578125" style="4" customWidth="1"/>
    <col min="2287" max="2287" width="5.7109375" style="4" bestFit="1" customWidth="1"/>
    <col min="2288" max="2288" width="4.42578125" style="4" bestFit="1" customWidth="1"/>
    <col min="2289" max="2292" width="3.42578125" style="4" bestFit="1" customWidth="1"/>
    <col min="2293" max="2293" width="1.42578125" style="4" customWidth="1"/>
    <col min="2294" max="2297" width="4.5703125" style="4" bestFit="1" customWidth="1"/>
    <col min="2298" max="2529" width="11.42578125" style="4"/>
    <col min="2530" max="2530" width="18.28515625" style="4" customWidth="1"/>
    <col min="2531" max="2531" width="5.85546875" style="4" bestFit="1" customWidth="1"/>
    <col min="2532" max="2532" width="4.5703125" style="4" bestFit="1" customWidth="1"/>
    <col min="2533" max="2533" width="3.140625" style="4" bestFit="1" customWidth="1"/>
    <col min="2534" max="2536" width="4.28515625" style="4" bestFit="1" customWidth="1"/>
    <col min="2537" max="2537" width="0.85546875" style="4" customWidth="1"/>
    <col min="2538" max="2538" width="4.28515625" style="4" bestFit="1" customWidth="1"/>
    <col min="2539" max="2539" width="5.28515625" style="4" bestFit="1" customWidth="1"/>
    <col min="2540" max="2540" width="5.42578125" style="4" bestFit="1" customWidth="1"/>
    <col min="2541" max="2541" width="5.140625" style="4" bestFit="1" customWidth="1"/>
    <col min="2542" max="2542" width="1.42578125" style="4" customWidth="1"/>
    <col min="2543" max="2543" width="5.7109375" style="4" bestFit="1" customWidth="1"/>
    <col min="2544" max="2544" width="4.42578125" style="4" bestFit="1" customWidth="1"/>
    <col min="2545" max="2548" width="3.42578125" style="4" bestFit="1" customWidth="1"/>
    <col min="2549" max="2549" width="1.42578125" style="4" customWidth="1"/>
    <col min="2550" max="2553" width="4.5703125" style="4" bestFit="1" customWidth="1"/>
    <col min="2554" max="2785" width="11.42578125" style="4"/>
    <col min="2786" max="2786" width="18.28515625" style="4" customWidth="1"/>
    <col min="2787" max="2787" width="5.85546875" style="4" bestFit="1" customWidth="1"/>
    <col min="2788" max="2788" width="4.5703125" style="4" bestFit="1" customWidth="1"/>
    <col min="2789" max="2789" width="3.140625" style="4" bestFit="1" customWidth="1"/>
    <col min="2790" max="2792" width="4.28515625" style="4" bestFit="1" customWidth="1"/>
    <col min="2793" max="2793" width="0.85546875" style="4" customWidth="1"/>
    <col min="2794" max="2794" width="4.28515625" style="4" bestFit="1" customWidth="1"/>
    <col min="2795" max="2795" width="5.28515625" style="4" bestFit="1" customWidth="1"/>
    <col min="2796" max="2796" width="5.42578125" style="4" bestFit="1" customWidth="1"/>
    <col min="2797" max="2797" width="5.140625" style="4" bestFit="1" customWidth="1"/>
    <col min="2798" max="2798" width="1.42578125" style="4" customWidth="1"/>
    <col min="2799" max="2799" width="5.7109375" style="4" bestFit="1" customWidth="1"/>
    <col min="2800" max="2800" width="4.42578125" style="4" bestFit="1" customWidth="1"/>
    <col min="2801" max="2804" width="3.42578125" style="4" bestFit="1" customWidth="1"/>
    <col min="2805" max="2805" width="1.42578125" style="4" customWidth="1"/>
    <col min="2806" max="2809" width="4.5703125" style="4" bestFit="1" customWidth="1"/>
    <col min="2810" max="3041" width="11.42578125" style="4"/>
    <col min="3042" max="3042" width="18.28515625" style="4" customWidth="1"/>
    <col min="3043" max="3043" width="5.85546875" style="4" bestFit="1" customWidth="1"/>
    <col min="3044" max="3044" width="4.5703125" style="4" bestFit="1" customWidth="1"/>
    <col min="3045" max="3045" width="3.140625" style="4" bestFit="1" customWidth="1"/>
    <col min="3046" max="3048" width="4.28515625" style="4" bestFit="1" customWidth="1"/>
    <col min="3049" max="3049" width="0.85546875" style="4" customWidth="1"/>
    <col min="3050" max="3050" width="4.28515625" style="4" bestFit="1" customWidth="1"/>
    <col min="3051" max="3051" width="5.28515625" style="4" bestFit="1" customWidth="1"/>
    <col min="3052" max="3052" width="5.42578125" style="4" bestFit="1" customWidth="1"/>
    <col min="3053" max="3053" width="5.140625" style="4" bestFit="1" customWidth="1"/>
    <col min="3054" max="3054" width="1.42578125" style="4" customWidth="1"/>
    <col min="3055" max="3055" width="5.7109375" style="4" bestFit="1" customWidth="1"/>
    <col min="3056" max="3056" width="4.42578125" style="4" bestFit="1" customWidth="1"/>
    <col min="3057" max="3060" width="3.42578125" style="4" bestFit="1" customWidth="1"/>
    <col min="3061" max="3061" width="1.42578125" style="4" customWidth="1"/>
    <col min="3062" max="3065" width="4.5703125" style="4" bestFit="1" customWidth="1"/>
    <col min="3066" max="3297" width="11.42578125" style="4"/>
    <col min="3298" max="3298" width="18.28515625" style="4" customWidth="1"/>
    <col min="3299" max="3299" width="5.85546875" style="4" bestFit="1" customWidth="1"/>
    <col min="3300" max="3300" width="4.5703125" style="4" bestFit="1" customWidth="1"/>
    <col min="3301" max="3301" width="3.140625" style="4" bestFit="1" customWidth="1"/>
    <col min="3302" max="3304" width="4.28515625" style="4" bestFit="1" customWidth="1"/>
    <col min="3305" max="3305" width="0.85546875" style="4" customWidth="1"/>
    <col min="3306" max="3306" width="4.28515625" style="4" bestFit="1" customWidth="1"/>
    <col min="3307" max="3307" width="5.28515625" style="4" bestFit="1" customWidth="1"/>
    <col min="3308" max="3308" width="5.42578125" style="4" bestFit="1" customWidth="1"/>
    <col min="3309" max="3309" width="5.140625" style="4" bestFit="1" customWidth="1"/>
    <col min="3310" max="3310" width="1.42578125" style="4" customWidth="1"/>
    <col min="3311" max="3311" width="5.7109375" style="4" bestFit="1" customWidth="1"/>
    <col min="3312" max="3312" width="4.42578125" style="4" bestFit="1" customWidth="1"/>
    <col min="3313" max="3316" width="3.42578125" style="4" bestFit="1" customWidth="1"/>
    <col min="3317" max="3317" width="1.42578125" style="4" customWidth="1"/>
    <col min="3318" max="3321" width="4.5703125" style="4" bestFit="1" customWidth="1"/>
    <col min="3322" max="3553" width="11.42578125" style="4"/>
    <col min="3554" max="3554" width="18.28515625" style="4" customWidth="1"/>
    <col min="3555" max="3555" width="5.85546875" style="4" bestFit="1" customWidth="1"/>
    <col min="3556" max="3556" width="4.5703125" style="4" bestFit="1" customWidth="1"/>
    <col min="3557" max="3557" width="3.140625" style="4" bestFit="1" customWidth="1"/>
    <col min="3558" max="3560" width="4.28515625" style="4" bestFit="1" customWidth="1"/>
    <col min="3561" max="3561" width="0.85546875" style="4" customWidth="1"/>
    <col min="3562" max="3562" width="4.28515625" style="4" bestFit="1" customWidth="1"/>
    <col min="3563" max="3563" width="5.28515625" style="4" bestFit="1" customWidth="1"/>
    <col min="3564" max="3564" width="5.42578125" style="4" bestFit="1" customWidth="1"/>
    <col min="3565" max="3565" width="5.140625" style="4" bestFit="1" customWidth="1"/>
    <col min="3566" max="3566" width="1.42578125" style="4" customWidth="1"/>
    <col min="3567" max="3567" width="5.7109375" style="4" bestFit="1" customWidth="1"/>
    <col min="3568" max="3568" width="4.42578125" style="4" bestFit="1" customWidth="1"/>
    <col min="3569" max="3572" width="3.42578125" style="4" bestFit="1" customWidth="1"/>
    <col min="3573" max="3573" width="1.42578125" style="4" customWidth="1"/>
    <col min="3574" max="3577" width="4.5703125" style="4" bestFit="1" customWidth="1"/>
    <col min="3578" max="3809" width="11.42578125" style="4"/>
    <col min="3810" max="3810" width="18.28515625" style="4" customWidth="1"/>
    <col min="3811" max="3811" width="5.85546875" style="4" bestFit="1" customWidth="1"/>
    <col min="3812" max="3812" width="4.5703125" style="4" bestFit="1" customWidth="1"/>
    <col min="3813" max="3813" width="3.140625" style="4" bestFit="1" customWidth="1"/>
    <col min="3814" max="3816" width="4.28515625" style="4" bestFit="1" customWidth="1"/>
    <col min="3817" max="3817" width="0.85546875" style="4" customWidth="1"/>
    <col min="3818" max="3818" width="4.28515625" style="4" bestFit="1" customWidth="1"/>
    <col min="3819" max="3819" width="5.28515625" style="4" bestFit="1" customWidth="1"/>
    <col min="3820" max="3820" width="5.42578125" style="4" bestFit="1" customWidth="1"/>
    <col min="3821" max="3821" width="5.140625" style="4" bestFit="1" customWidth="1"/>
    <col min="3822" max="3822" width="1.42578125" style="4" customWidth="1"/>
    <col min="3823" max="3823" width="5.7109375" style="4" bestFit="1" customWidth="1"/>
    <col min="3824" max="3824" width="4.42578125" style="4" bestFit="1" customWidth="1"/>
    <col min="3825" max="3828" width="3.42578125" style="4" bestFit="1" customWidth="1"/>
    <col min="3829" max="3829" width="1.42578125" style="4" customWidth="1"/>
    <col min="3830" max="3833" width="4.5703125" style="4" bestFit="1" customWidth="1"/>
    <col min="3834" max="4065" width="11.42578125" style="4"/>
    <col min="4066" max="4066" width="18.28515625" style="4" customWidth="1"/>
    <col min="4067" max="4067" width="5.85546875" style="4" bestFit="1" customWidth="1"/>
    <col min="4068" max="4068" width="4.5703125" style="4" bestFit="1" customWidth="1"/>
    <col min="4069" max="4069" width="3.140625" style="4" bestFit="1" customWidth="1"/>
    <col min="4070" max="4072" width="4.28515625" style="4" bestFit="1" customWidth="1"/>
    <col min="4073" max="4073" width="0.85546875" style="4" customWidth="1"/>
    <col min="4074" max="4074" width="4.28515625" style="4" bestFit="1" customWidth="1"/>
    <col min="4075" max="4075" width="5.28515625" style="4" bestFit="1" customWidth="1"/>
    <col min="4076" max="4076" width="5.42578125" style="4" bestFit="1" customWidth="1"/>
    <col min="4077" max="4077" width="5.140625" style="4" bestFit="1" customWidth="1"/>
    <col min="4078" max="4078" width="1.42578125" style="4" customWidth="1"/>
    <col min="4079" max="4079" width="5.7109375" style="4" bestFit="1" customWidth="1"/>
    <col min="4080" max="4080" width="4.42578125" style="4" bestFit="1" customWidth="1"/>
    <col min="4081" max="4084" width="3.42578125" style="4" bestFit="1" customWidth="1"/>
    <col min="4085" max="4085" width="1.42578125" style="4" customWidth="1"/>
    <col min="4086" max="4089" width="4.5703125" style="4" bestFit="1" customWidth="1"/>
    <col min="4090" max="4321" width="11.42578125" style="4"/>
    <col min="4322" max="4322" width="18.28515625" style="4" customWidth="1"/>
    <col min="4323" max="4323" width="5.85546875" style="4" bestFit="1" customWidth="1"/>
    <col min="4324" max="4324" width="4.5703125" style="4" bestFit="1" customWidth="1"/>
    <col min="4325" max="4325" width="3.140625" style="4" bestFit="1" customWidth="1"/>
    <col min="4326" max="4328" width="4.28515625" style="4" bestFit="1" customWidth="1"/>
    <col min="4329" max="4329" width="0.85546875" style="4" customWidth="1"/>
    <col min="4330" max="4330" width="4.28515625" style="4" bestFit="1" customWidth="1"/>
    <col min="4331" max="4331" width="5.28515625" style="4" bestFit="1" customWidth="1"/>
    <col min="4332" max="4332" width="5.42578125" style="4" bestFit="1" customWidth="1"/>
    <col min="4333" max="4333" width="5.140625" style="4" bestFit="1" customWidth="1"/>
    <col min="4334" max="4334" width="1.42578125" style="4" customWidth="1"/>
    <col min="4335" max="4335" width="5.7109375" style="4" bestFit="1" customWidth="1"/>
    <col min="4336" max="4336" width="4.42578125" style="4" bestFit="1" customWidth="1"/>
    <col min="4337" max="4340" width="3.42578125" style="4" bestFit="1" customWidth="1"/>
    <col min="4341" max="4341" width="1.42578125" style="4" customWidth="1"/>
    <col min="4342" max="4345" width="4.5703125" style="4" bestFit="1" customWidth="1"/>
    <col min="4346" max="4577" width="11.42578125" style="4"/>
    <col min="4578" max="4578" width="18.28515625" style="4" customWidth="1"/>
    <col min="4579" max="4579" width="5.85546875" style="4" bestFit="1" customWidth="1"/>
    <col min="4580" max="4580" width="4.5703125" style="4" bestFit="1" customWidth="1"/>
    <col min="4581" max="4581" width="3.140625" style="4" bestFit="1" customWidth="1"/>
    <col min="4582" max="4584" width="4.28515625" style="4" bestFit="1" customWidth="1"/>
    <col min="4585" max="4585" width="0.85546875" style="4" customWidth="1"/>
    <col min="4586" max="4586" width="4.28515625" style="4" bestFit="1" customWidth="1"/>
    <col min="4587" max="4587" width="5.28515625" style="4" bestFit="1" customWidth="1"/>
    <col min="4588" max="4588" width="5.42578125" style="4" bestFit="1" customWidth="1"/>
    <col min="4589" max="4589" width="5.140625" style="4" bestFit="1" customWidth="1"/>
    <col min="4590" max="4590" width="1.42578125" style="4" customWidth="1"/>
    <col min="4591" max="4591" width="5.7109375" style="4" bestFit="1" customWidth="1"/>
    <col min="4592" max="4592" width="4.42578125" style="4" bestFit="1" customWidth="1"/>
    <col min="4593" max="4596" width="3.42578125" style="4" bestFit="1" customWidth="1"/>
    <col min="4597" max="4597" width="1.42578125" style="4" customWidth="1"/>
    <col min="4598" max="4601" width="4.5703125" style="4" bestFit="1" customWidth="1"/>
    <col min="4602" max="4833" width="11.42578125" style="4"/>
    <col min="4834" max="4834" width="18.28515625" style="4" customWidth="1"/>
    <col min="4835" max="4835" width="5.85546875" style="4" bestFit="1" customWidth="1"/>
    <col min="4836" max="4836" width="4.5703125" style="4" bestFit="1" customWidth="1"/>
    <col min="4837" max="4837" width="3.140625" style="4" bestFit="1" customWidth="1"/>
    <col min="4838" max="4840" width="4.28515625" style="4" bestFit="1" customWidth="1"/>
    <col min="4841" max="4841" width="0.85546875" style="4" customWidth="1"/>
    <col min="4842" max="4842" width="4.28515625" style="4" bestFit="1" customWidth="1"/>
    <col min="4843" max="4843" width="5.28515625" style="4" bestFit="1" customWidth="1"/>
    <col min="4844" max="4844" width="5.42578125" style="4" bestFit="1" customWidth="1"/>
    <col min="4845" max="4845" width="5.140625" style="4" bestFit="1" customWidth="1"/>
    <col min="4846" max="4846" width="1.42578125" style="4" customWidth="1"/>
    <col min="4847" max="4847" width="5.7109375" style="4" bestFit="1" customWidth="1"/>
    <col min="4848" max="4848" width="4.42578125" style="4" bestFit="1" customWidth="1"/>
    <col min="4849" max="4852" width="3.42578125" style="4" bestFit="1" customWidth="1"/>
    <col min="4853" max="4853" width="1.42578125" style="4" customWidth="1"/>
    <col min="4854" max="4857" width="4.5703125" style="4" bestFit="1" customWidth="1"/>
    <col min="4858" max="5089" width="11.42578125" style="4"/>
    <col min="5090" max="5090" width="18.28515625" style="4" customWidth="1"/>
    <col min="5091" max="5091" width="5.85546875" style="4" bestFit="1" customWidth="1"/>
    <col min="5092" max="5092" width="4.5703125" style="4" bestFit="1" customWidth="1"/>
    <col min="5093" max="5093" width="3.140625" style="4" bestFit="1" customWidth="1"/>
    <col min="5094" max="5096" width="4.28515625" style="4" bestFit="1" customWidth="1"/>
    <col min="5097" max="5097" width="0.85546875" style="4" customWidth="1"/>
    <col min="5098" max="5098" width="4.28515625" style="4" bestFit="1" customWidth="1"/>
    <col min="5099" max="5099" width="5.28515625" style="4" bestFit="1" customWidth="1"/>
    <col min="5100" max="5100" width="5.42578125" style="4" bestFit="1" customWidth="1"/>
    <col min="5101" max="5101" width="5.140625" style="4" bestFit="1" customWidth="1"/>
    <col min="5102" max="5102" width="1.42578125" style="4" customWidth="1"/>
    <col min="5103" max="5103" width="5.7109375" style="4" bestFit="1" customWidth="1"/>
    <col min="5104" max="5104" width="4.42578125" style="4" bestFit="1" customWidth="1"/>
    <col min="5105" max="5108" width="3.42578125" style="4" bestFit="1" customWidth="1"/>
    <col min="5109" max="5109" width="1.42578125" style="4" customWidth="1"/>
    <col min="5110" max="5113" width="4.5703125" style="4" bestFit="1" customWidth="1"/>
    <col min="5114" max="5345" width="11.42578125" style="4"/>
    <col min="5346" max="5346" width="18.28515625" style="4" customWidth="1"/>
    <col min="5347" max="5347" width="5.85546875" style="4" bestFit="1" customWidth="1"/>
    <col min="5348" max="5348" width="4.5703125" style="4" bestFit="1" customWidth="1"/>
    <col min="5349" max="5349" width="3.140625" style="4" bestFit="1" customWidth="1"/>
    <col min="5350" max="5352" width="4.28515625" style="4" bestFit="1" customWidth="1"/>
    <col min="5353" max="5353" width="0.85546875" style="4" customWidth="1"/>
    <col min="5354" max="5354" width="4.28515625" style="4" bestFit="1" customWidth="1"/>
    <col min="5355" max="5355" width="5.28515625" style="4" bestFit="1" customWidth="1"/>
    <col min="5356" max="5356" width="5.42578125" style="4" bestFit="1" customWidth="1"/>
    <col min="5357" max="5357" width="5.140625" style="4" bestFit="1" customWidth="1"/>
    <col min="5358" max="5358" width="1.42578125" style="4" customWidth="1"/>
    <col min="5359" max="5359" width="5.7109375" style="4" bestFit="1" customWidth="1"/>
    <col min="5360" max="5360" width="4.42578125" style="4" bestFit="1" customWidth="1"/>
    <col min="5361" max="5364" width="3.42578125" style="4" bestFit="1" customWidth="1"/>
    <col min="5365" max="5365" width="1.42578125" style="4" customWidth="1"/>
    <col min="5366" max="5369" width="4.5703125" style="4" bestFit="1" customWidth="1"/>
    <col min="5370" max="5601" width="11.42578125" style="4"/>
    <col min="5602" max="5602" width="18.28515625" style="4" customWidth="1"/>
    <col min="5603" max="5603" width="5.85546875" style="4" bestFit="1" customWidth="1"/>
    <col min="5604" max="5604" width="4.5703125" style="4" bestFit="1" customWidth="1"/>
    <col min="5605" max="5605" width="3.140625" style="4" bestFit="1" customWidth="1"/>
    <col min="5606" max="5608" width="4.28515625" style="4" bestFit="1" customWidth="1"/>
    <col min="5609" max="5609" width="0.85546875" style="4" customWidth="1"/>
    <col min="5610" max="5610" width="4.28515625" style="4" bestFit="1" customWidth="1"/>
    <col min="5611" max="5611" width="5.28515625" style="4" bestFit="1" customWidth="1"/>
    <col min="5612" max="5612" width="5.42578125" style="4" bestFit="1" customWidth="1"/>
    <col min="5613" max="5613" width="5.140625" style="4" bestFit="1" customWidth="1"/>
    <col min="5614" max="5614" width="1.42578125" style="4" customWidth="1"/>
    <col min="5615" max="5615" width="5.7109375" style="4" bestFit="1" customWidth="1"/>
    <col min="5616" max="5616" width="4.42578125" style="4" bestFit="1" customWidth="1"/>
    <col min="5617" max="5620" width="3.42578125" style="4" bestFit="1" customWidth="1"/>
    <col min="5621" max="5621" width="1.42578125" style="4" customWidth="1"/>
    <col min="5622" max="5625" width="4.5703125" style="4" bestFit="1" customWidth="1"/>
    <col min="5626" max="5857" width="11.42578125" style="4"/>
    <col min="5858" max="5858" width="18.28515625" style="4" customWidth="1"/>
    <col min="5859" max="5859" width="5.85546875" style="4" bestFit="1" customWidth="1"/>
    <col min="5860" max="5860" width="4.5703125" style="4" bestFit="1" customWidth="1"/>
    <col min="5861" max="5861" width="3.140625" style="4" bestFit="1" customWidth="1"/>
    <col min="5862" max="5864" width="4.28515625" style="4" bestFit="1" customWidth="1"/>
    <col min="5865" max="5865" width="0.85546875" style="4" customWidth="1"/>
    <col min="5866" max="5866" width="4.28515625" style="4" bestFit="1" customWidth="1"/>
    <col min="5867" max="5867" width="5.28515625" style="4" bestFit="1" customWidth="1"/>
    <col min="5868" max="5868" width="5.42578125" style="4" bestFit="1" customWidth="1"/>
    <col min="5869" max="5869" width="5.140625" style="4" bestFit="1" customWidth="1"/>
    <col min="5870" max="5870" width="1.42578125" style="4" customWidth="1"/>
    <col min="5871" max="5871" width="5.7109375" style="4" bestFit="1" customWidth="1"/>
    <col min="5872" max="5872" width="4.42578125" style="4" bestFit="1" customWidth="1"/>
    <col min="5873" max="5876" width="3.42578125" style="4" bestFit="1" customWidth="1"/>
    <col min="5877" max="5877" width="1.42578125" style="4" customWidth="1"/>
    <col min="5878" max="5881" width="4.5703125" style="4" bestFit="1" customWidth="1"/>
    <col min="5882" max="6113" width="11.42578125" style="4"/>
    <col min="6114" max="6114" width="18.28515625" style="4" customWidth="1"/>
    <col min="6115" max="6115" width="5.85546875" style="4" bestFit="1" customWidth="1"/>
    <col min="6116" max="6116" width="4.5703125" style="4" bestFit="1" customWidth="1"/>
    <col min="6117" max="6117" width="3.140625" style="4" bestFit="1" customWidth="1"/>
    <col min="6118" max="6120" width="4.28515625" style="4" bestFit="1" customWidth="1"/>
    <col min="6121" max="6121" width="0.85546875" style="4" customWidth="1"/>
    <col min="6122" max="6122" width="4.28515625" style="4" bestFit="1" customWidth="1"/>
    <col min="6123" max="6123" width="5.28515625" style="4" bestFit="1" customWidth="1"/>
    <col min="6124" max="6124" width="5.42578125" style="4" bestFit="1" customWidth="1"/>
    <col min="6125" max="6125" width="5.140625" style="4" bestFit="1" customWidth="1"/>
    <col min="6126" max="6126" width="1.42578125" style="4" customWidth="1"/>
    <col min="6127" max="6127" width="5.7109375" style="4" bestFit="1" customWidth="1"/>
    <col min="6128" max="6128" width="4.42578125" style="4" bestFit="1" customWidth="1"/>
    <col min="6129" max="6132" width="3.42578125" style="4" bestFit="1" customWidth="1"/>
    <col min="6133" max="6133" width="1.42578125" style="4" customWidth="1"/>
    <col min="6134" max="6137" width="4.5703125" style="4" bestFit="1" customWidth="1"/>
    <col min="6138" max="6369" width="11.42578125" style="4"/>
    <col min="6370" max="6370" width="18.28515625" style="4" customWidth="1"/>
    <col min="6371" max="6371" width="5.85546875" style="4" bestFit="1" customWidth="1"/>
    <col min="6372" max="6372" width="4.5703125" style="4" bestFit="1" customWidth="1"/>
    <col min="6373" max="6373" width="3.140625" style="4" bestFit="1" customWidth="1"/>
    <col min="6374" max="6376" width="4.28515625" style="4" bestFit="1" customWidth="1"/>
    <col min="6377" max="6377" width="0.85546875" style="4" customWidth="1"/>
    <col min="6378" max="6378" width="4.28515625" style="4" bestFit="1" customWidth="1"/>
    <col min="6379" max="6379" width="5.28515625" style="4" bestFit="1" customWidth="1"/>
    <col min="6380" max="6380" width="5.42578125" style="4" bestFit="1" customWidth="1"/>
    <col min="6381" max="6381" width="5.140625" style="4" bestFit="1" customWidth="1"/>
    <col min="6382" max="6382" width="1.42578125" style="4" customWidth="1"/>
    <col min="6383" max="6383" width="5.7109375" style="4" bestFit="1" customWidth="1"/>
    <col min="6384" max="6384" width="4.42578125" style="4" bestFit="1" customWidth="1"/>
    <col min="6385" max="6388" width="3.42578125" style="4" bestFit="1" customWidth="1"/>
    <col min="6389" max="6389" width="1.42578125" style="4" customWidth="1"/>
    <col min="6390" max="6393" width="4.5703125" style="4" bestFit="1" customWidth="1"/>
    <col min="6394" max="6625" width="11.42578125" style="4"/>
    <col min="6626" max="6626" width="18.28515625" style="4" customWidth="1"/>
    <col min="6627" max="6627" width="5.85546875" style="4" bestFit="1" customWidth="1"/>
    <col min="6628" max="6628" width="4.5703125" style="4" bestFit="1" customWidth="1"/>
    <col min="6629" max="6629" width="3.140625" style="4" bestFit="1" customWidth="1"/>
    <col min="6630" max="6632" width="4.28515625" style="4" bestFit="1" customWidth="1"/>
    <col min="6633" max="6633" width="0.85546875" style="4" customWidth="1"/>
    <col min="6634" max="6634" width="4.28515625" style="4" bestFit="1" customWidth="1"/>
    <col min="6635" max="6635" width="5.28515625" style="4" bestFit="1" customWidth="1"/>
    <col min="6636" max="6636" width="5.42578125" style="4" bestFit="1" customWidth="1"/>
    <col min="6637" max="6637" width="5.140625" style="4" bestFit="1" customWidth="1"/>
    <col min="6638" max="6638" width="1.42578125" style="4" customWidth="1"/>
    <col min="6639" max="6639" width="5.7109375" style="4" bestFit="1" customWidth="1"/>
    <col min="6640" max="6640" width="4.42578125" style="4" bestFit="1" customWidth="1"/>
    <col min="6641" max="6644" width="3.42578125" style="4" bestFit="1" customWidth="1"/>
    <col min="6645" max="6645" width="1.42578125" style="4" customWidth="1"/>
    <col min="6646" max="6649" width="4.5703125" style="4" bestFit="1" customWidth="1"/>
    <col min="6650" max="6881" width="11.42578125" style="4"/>
    <col min="6882" max="6882" width="18.28515625" style="4" customWidth="1"/>
    <col min="6883" max="6883" width="5.85546875" style="4" bestFit="1" customWidth="1"/>
    <col min="6884" max="6884" width="4.5703125" style="4" bestFit="1" customWidth="1"/>
    <col min="6885" max="6885" width="3.140625" style="4" bestFit="1" customWidth="1"/>
    <col min="6886" max="6888" width="4.28515625" style="4" bestFit="1" customWidth="1"/>
    <col min="6889" max="6889" width="0.85546875" style="4" customWidth="1"/>
    <col min="6890" max="6890" width="4.28515625" style="4" bestFit="1" customWidth="1"/>
    <col min="6891" max="6891" width="5.28515625" style="4" bestFit="1" customWidth="1"/>
    <col min="6892" max="6892" width="5.42578125" style="4" bestFit="1" customWidth="1"/>
    <col min="6893" max="6893" width="5.140625" style="4" bestFit="1" customWidth="1"/>
    <col min="6894" max="6894" width="1.42578125" style="4" customWidth="1"/>
    <col min="6895" max="6895" width="5.7109375" style="4" bestFit="1" customWidth="1"/>
    <col min="6896" max="6896" width="4.42578125" style="4" bestFit="1" customWidth="1"/>
    <col min="6897" max="6900" width="3.42578125" style="4" bestFit="1" customWidth="1"/>
    <col min="6901" max="6901" width="1.42578125" style="4" customWidth="1"/>
    <col min="6902" max="6905" width="4.5703125" style="4" bestFit="1" customWidth="1"/>
    <col min="6906" max="7137" width="11.42578125" style="4"/>
    <col min="7138" max="7138" width="18.28515625" style="4" customWidth="1"/>
    <col min="7139" max="7139" width="5.85546875" style="4" bestFit="1" customWidth="1"/>
    <col min="7140" max="7140" width="4.5703125" style="4" bestFit="1" customWidth="1"/>
    <col min="7141" max="7141" width="3.140625" style="4" bestFit="1" customWidth="1"/>
    <col min="7142" max="7144" width="4.28515625" style="4" bestFit="1" customWidth="1"/>
    <col min="7145" max="7145" width="0.85546875" style="4" customWidth="1"/>
    <col min="7146" max="7146" width="4.28515625" style="4" bestFit="1" customWidth="1"/>
    <col min="7147" max="7147" width="5.28515625" style="4" bestFit="1" customWidth="1"/>
    <col min="7148" max="7148" width="5.42578125" style="4" bestFit="1" customWidth="1"/>
    <col min="7149" max="7149" width="5.140625" style="4" bestFit="1" customWidth="1"/>
    <col min="7150" max="7150" width="1.42578125" style="4" customWidth="1"/>
    <col min="7151" max="7151" width="5.7109375" style="4" bestFit="1" customWidth="1"/>
    <col min="7152" max="7152" width="4.42578125" style="4" bestFit="1" customWidth="1"/>
    <col min="7153" max="7156" width="3.42578125" style="4" bestFit="1" customWidth="1"/>
    <col min="7157" max="7157" width="1.42578125" style="4" customWidth="1"/>
    <col min="7158" max="7161" width="4.5703125" style="4" bestFit="1" customWidth="1"/>
    <col min="7162" max="7393" width="11.42578125" style="4"/>
    <col min="7394" max="7394" width="18.28515625" style="4" customWidth="1"/>
    <col min="7395" max="7395" width="5.85546875" style="4" bestFit="1" customWidth="1"/>
    <col min="7396" max="7396" width="4.5703125" style="4" bestFit="1" customWidth="1"/>
    <col min="7397" max="7397" width="3.140625" style="4" bestFit="1" customWidth="1"/>
    <col min="7398" max="7400" width="4.28515625" style="4" bestFit="1" customWidth="1"/>
    <col min="7401" max="7401" width="0.85546875" style="4" customWidth="1"/>
    <col min="7402" max="7402" width="4.28515625" style="4" bestFit="1" customWidth="1"/>
    <col min="7403" max="7403" width="5.28515625" style="4" bestFit="1" customWidth="1"/>
    <col min="7404" max="7404" width="5.42578125" style="4" bestFit="1" customWidth="1"/>
    <col min="7405" max="7405" width="5.140625" style="4" bestFit="1" customWidth="1"/>
    <col min="7406" max="7406" width="1.42578125" style="4" customWidth="1"/>
    <col min="7407" max="7407" width="5.7109375" style="4" bestFit="1" customWidth="1"/>
    <col min="7408" max="7408" width="4.42578125" style="4" bestFit="1" customWidth="1"/>
    <col min="7409" max="7412" width="3.42578125" style="4" bestFit="1" customWidth="1"/>
    <col min="7413" max="7413" width="1.42578125" style="4" customWidth="1"/>
    <col min="7414" max="7417" width="4.5703125" style="4" bestFit="1" customWidth="1"/>
    <col min="7418" max="7649" width="11.42578125" style="4"/>
    <col min="7650" max="7650" width="18.28515625" style="4" customWidth="1"/>
    <col min="7651" max="7651" width="5.85546875" style="4" bestFit="1" customWidth="1"/>
    <col min="7652" max="7652" width="4.5703125" style="4" bestFit="1" customWidth="1"/>
    <col min="7653" max="7653" width="3.140625" style="4" bestFit="1" customWidth="1"/>
    <col min="7654" max="7656" width="4.28515625" style="4" bestFit="1" customWidth="1"/>
    <col min="7657" max="7657" width="0.85546875" style="4" customWidth="1"/>
    <col min="7658" max="7658" width="4.28515625" style="4" bestFit="1" customWidth="1"/>
    <col min="7659" max="7659" width="5.28515625" style="4" bestFit="1" customWidth="1"/>
    <col min="7660" max="7660" width="5.42578125" style="4" bestFit="1" customWidth="1"/>
    <col min="7661" max="7661" width="5.140625" style="4" bestFit="1" customWidth="1"/>
    <col min="7662" max="7662" width="1.42578125" style="4" customWidth="1"/>
    <col min="7663" max="7663" width="5.7109375" style="4" bestFit="1" customWidth="1"/>
    <col min="7664" max="7664" width="4.42578125" style="4" bestFit="1" customWidth="1"/>
    <col min="7665" max="7668" width="3.42578125" style="4" bestFit="1" customWidth="1"/>
    <col min="7669" max="7669" width="1.42578125" style="4" customWidth="1"/>
    <col min="7670" max="7673" width="4.5703125" style="4" bestFit="1" customWidth="1"/>
    <col min="7674" max="7905" width="11.42578125" style="4"/>
    <col min="7906" max="7906" width="18.28515625" style="4" customWidth="1"/>
    <col min="7907" max="7907" width="5.85546875" style="4" bestFit="1" customWidth="1"/>
    <col min="7908" max="7908" width="4.5703125" style="4" bestFit="1" customWidth="1"/>
    <col min="7909" max="7909" width="3.140625" style="4" bestFit="1" customWidth="1"/>
    <col min="7910" max="7912" width="4.28515625" style="4" bestFit="1" customWidth="1"/>
    <col min="7913" max="7913" width="0.85546875" style="4" customWidth="1"/>
    <col min="7914" max="7914" width="4.28515625" style="4" bestFit="1" customWidth="1"/>
    <col min="7915" max="7915" width="5.28515625" style="4" bestFit="1" customWidth="1"/>
    <col min="7916" max="7916" width="5.42578125" style="4" bestFit="1" customWidth="1"/>
    <col min="7917" max="7917" width="5.140625" style="4" bestFit="1" customWidth="1"/>
    <col min="7918" max="7918" width="1.42578125" style="4" customWidth="1"/>
    <col min="7919" max="7919" width="5.7109375" style="4" bestFit="1" customWidth="1"/>
    <col min="7920" max="7920" width="4.42578125" style="4" bestFit="1" customWidth="1"/>
    <col min="7921" max="7924" width="3.42578125" style="4" bestFit="1" customWidth="1"/>
    <col min="7925" max="7925" width="1.42578125" style="4" customWidth="1"/>
    <col min="7926" max="7929" width="4.5703125" style="4" bestFit="1" customWidth="1"/>
    <col min="7930" max="8161" width="11.42578125" style="4"/>
    <col min="8162" max="8162" width="18.28515625" style="4" customWidth="1"/>
    <col min="8163" max="8163" width="5.85546875" style="4" bestFit="1" customWidth="1"/>
    <col min="8164" max="8164" width="4.5703125" style="4" bestFit="1" customWidth="1"/>
    <col min="8165" max="8165" width="3.140625" style="4" bestFit="1" customWidth="1"/>
    <col min="8166" max="8168" width="4.28515625" style="4" bestFit="1" customWidth="1"/>
    <col min="8169" max="8169" width="0.85546875" style="4" customWidth="1"/>
    <col min="8170" max="8170" width="4.28515625" style="4" bestFit="1" customWidth="1"/>
    <col min="8171" max="8171" width="5.28515625" style="4" bestFit="1" customWidth="1"/>
    <col min="8172" max="8172" width="5.42578125" style="4" bestFit="1" customWidth="1"/>
    <col min="8173" max="8173" width="5.140625" style="4" bestFit="1" customWidth="1"/>
    <col min="8174" max="8174" width="1.42578125" style="4" customWidth="1"/>
    <col min="8175" max="8175" width="5.7109375" style="4" bestFit="1" customWidth="1"/>
    <col min="8176" max="8176" width="4.42578125" style="4" bestFit="1" customWidth="1"/>
    <col min="8177" max="8180" width="3.42578125" style="4" bestFit="1" customWidth="1"/>
    <col min="8181" max="8181" width="1.42578125" style="4" customWidth="1"/>
    <col min="8182" max="8185" width="4.5703125" style="4" bestFit="1" customWidth="1"/>
    <col min="8186" max="8417" width="11.42578125" style="4"/>
    <col min="8418" max="8418" width="18.28515625" style="4" customWidth="1"/>
    <col min="8419" max="8419" width="5.85546875" style="4" bestFit="1" customWidth="1"/>
    <col min="8420" max="8420" width="4.5703125" style="4" bestFit="1" customWidth="1"/>
    <col min="8421" max="8421" width="3.140625" style="4" bestFit="1" customWidth="1"/>
    <col min="8422" max="8424" width="4.28515625" style="4" bestFit="1" customWidth="1"/>
    <col min="8425" max="8425" width="0.85546875" style="4" customWidth="1"/>
    <col min="8426" max="8426" width="4.28515625" style="4" bestFit="1" customWidth="1"/>
    <col min="8427" max="8427" width="5.28515625" style="4" bestFit="1" customWidth="1"/>
    <col min="8428" max="8428" width="5.42578125" style="4" bestFit="1" customWidth="1"/>
    <col min="8429" max="8429" width="5.140625" style="4" bestFit="1" customWidth="1"/>
    <col min="8430" max="8430" width="1.42578125" style="4" customWidth="1"/>
    <col min="8431" max="8431" width="5.7109375" style="4" bestFit="1" customWidth="1"/>
    <col min="8432" max="8432" width="4.42578125" style="4" bestFit="1" customWidth="1"/>
    <col min="8433" max="8436" width="3.42578125" style="4" bestFit="1" customWidth="1"/>
    <col min="8437" max="8437" width="1.42578125" style="4" customWidth="1"/>
    <col min="8438" max="8441" width="4.5703125" style="4" bestFit="1" customWidth="1"/>
    <col min="8442" max="8673" width="11.42578125" style="4"/>
    <col min="8674" max="8674" width="18.28515625" style="4" customWidth="1"/>
    <col min="8675" max="8675" width="5.85546875" style="4" bestFit="1" customWidth="1"/>
    <col min="8676" max="8676" width="4.5703125" style="4" bestFit="1" customWidth="1"/>
    <col min="8677" max="8677" width="3.140625" style="4" bestFit="1" customWidth="1"/>
    <col min="8678" max="8680" width="4.28515625" style="4" bestFit="1" customWidth="1"/>
    <col min="8681" max="8681" width="0.85546875" style="4" customWidth="1"/>
    <col min="8682" max="8682" width="4.28515625" style="4" bestFit="1" customWidth="1"/>
    <col min="8683" max="8683" width="5.28515625" style="4" bestFit="1" customWidth="1"/>
    <col min="8684" max="8684" width="5.42578125" style="4" bestFit="1" customWidth="1"/>
    <col min="8685" max="8685" width="5.140625" style="4" bestFit="1" customWidth="1"/>
    <col min="8686" max="8686" width="1.42578125" style="4" customWidth="1"/>
    <col min="8687" max="8687" width="5.7109375" style="4" bestFit="1" customWidth="1"/>
    <col min="8688" max="8688" width="4.42578125" style="4" bestFit="1" customWidth="1"/>
    <col min="8689" max="8692" width="3.42578125" style="4" bestFit="1" customWidth="1"/>
    <col min="8693" max="8693" width="1.42578125" style="4" customWidth="1"/>
    <col min="8694" max="8697" width="4.5703125" style="4" bestFit="1" customWidth="1"/>
    <col min="8698" max="8929" width="11.42578125" style="4"/>
    <col min="8930" max="8930" width="18.28515625" style="4" customWidth="1"/>
    <col min="8931" max="8931" width="5.85546875" style="4" bestFit="1" customWidth="1"/>
    <col min="8932" max="8932" width="4.5703125" style="4" bestFit="1" customWidth="1"/>
    <col min="8933" max="8933" width="3.140625" style="4" bestFit="1" customWidth="1"/>
    <col min="8934" max="8936" width="4.28515625" style="4" bestFit="1" customWidth="1"/>
    <col min="8937" max="8937" width="0.85546875" style="4" customWidth="1"/>
    <col min="8938" max="8938" width="4.28515625" style="4" bestFit="1" customWidth="1"/>
    <col min="8939" max="8939" width="5.28515625" style="4" bestFit="1" customWidth="1"/>
    <col min="8940" max="8940" width="5.42578125" style="4" bestFit="1" customWidth="1"/>
    <col min="8941" max="8941" width="5.140625" style="4" bestFit="1" customWidth="1"/>
    <col min="8942" max="8942" width="1.42578125" style="4" customWidth="1"/>
    <col min="8943" max="8943" width="5.7109375" style="4" bestFit="1" customWidth="1"/>
    <col min="8944" max="8944" width="4.42578125" style="4" bestFit="1" customWidth="1"/>
    <col min="8945" max="8948" width="3.42578125" style="4" bestFit="1" customWidth="1"/>
    <col min="8949" max="8949" width="1.42578125" style="4" customWidth="1"/>
    <col min="8950" max="8953" width="4.5703125" style="4" bestFit="1" customWidth="1"/>
    <col min="8954" max="9185" width="11.42578125" style="4"/>
    <col min="9186" max="9186" width="18.28515625" style="4" customWidth="1"/>
    <col min="9187" max="9187" width="5.85546875" style="4" bestFit="1" customWidth="1"/>
    <col min="9188" max="9188" width="4.5703125" style="4" bestFit="1" customWidth="1"/>
    <col min="9189" max="9189" width="3.140625" style="4" bestFit="1" customWidth="1"/>
    <col min="9190" max="9192" width="4.28515625" style="4" bestFit="1" customWidth="1"/>
    <col min="9193" max="9193" width="0.85546875" style="4" customWidth="1"/>
    <col min="9194" max="9194" width="4.28515625" style="4" bestFit="1" customWidth="1"/>
    <col min="9195" max="9195" width="5.28515625" style="4" bestFit="1" customWidth="1"/>
    <col min="9196" max="9196" width="5.42578125" style="4" bestFit="1" customWidth="1"/>
    <col min="9197" max="9197" width="5.140625" style="4" bestFit="1" customWidth="1"/>
    <col min="9198" max="9198" width="1.42578125" style="4" customWidth="1"/>
    <col min="9199" max="9199" width="5.7109375" style="4" bestFit="1" customWidth="1"/>
    <col min="9200" max="9200" width="4.42578125" style="4" bestFit="1" customWidth="1"/>
    <col min="9201" max="9204" width="3.42578125" style="4" bestFit="1" customWidth="1"/>
    <col min="9205" max="9205" width="1.42578125" style="4" customWidth="1"/>
    <col min="9206" max="9209" width="4.5703125" style="4" bestFit="1" customWidth="1"/>
    <col min="9210" max="9441" width="11.42578125" style="4"/>
    <col min="9442" max="9442" width="18.28515625" style="4" customWidth="1"/>
    <col min="9443" max="9443" width="5.85546875" style="4" bestFit="1" customWidth="1"/>
    <col min="9444" max="9444" width="4.5703125" style="4" bestFit="1" customWidth="1"/>
    <col min="9445" max="9445" width="3.140625" style="4" bestFit="1" customWidth="1"/>
    <col min="9446" max="9448" width="4.28515625" style="4" bestFit="1" customWidth="1"/>
    <col min="9449" max="9449" width="0.85546875" style="4" customWidth="1"/>
    <col min="9450" max="9450" width="4.28515625" style="4" bestFit="1" customWidth="1"/>
    <col min="9451" max="9451" width="5.28515625" style="4" bestFit="1" customWidth="1"/>
    <col min="9452" max="9452" width="5.42578125" style="4" bestFit="1" customWidth="1"/>
    <col min="9453" max="9453" width="5.140625" style="4" bestFit="1" customWidth="1"/>
    <col min="9454" max="9454" width="1.42578125" style="4" customWidth="1"/>
    <col min="9455" max="9455" width="5.7109375" style="4" bestFit="1" customWidth="1"/>
    <col min="9456" max="9456" width="4.42578125" style="4" bestFit="1" customWidth="1"/>
    <col min="9457" max="9460" width="3.42578125" style="4" bestFit="1" customWidth="1"/>
    <col min="9461" max="9461" width="1.42578125" style="4" customWidth="1"/>
    <col min="9462" max="9465" width="4.5703125" style="4" bestFit="1" customWidth="1"/>
    <col min="9466" max="9697" width="11.42578125" style="4"/>
    <col min="9698" max="9698" width="18.28515625" style="4" customWidth="1"/>
    <col min="9699" max="9699" width="5.85546875" style="4" bestFit="1" customWidth="1"/>
    <col min="9700" max="9700" width="4.5703125" style="4" bestFit="1" customWidth="1"/>
    <col min="9701" max="9701" width="3.140625" style="4" bestFit="1" customWidth="1"/>
    <col min="9702" max="9704" width="4.28515625" style="4" bestFit="1" customWidth="1"/>
    <col min="9705" max="9705" width="0.85546875" style="4" customWidth="1"/>
    <col min="9706" max="9706" width="4.28515625" style="4" bestFit="1" customWidth="1"/>
    <col min="9707" max="9707" width="5.28515625" style="4" bestFit="1" customWidth="1"/>
    <col min="9708" max="9708" width="5.42578125" style="4" bestFit="1" customWidth="1"/>
    <col min="9709" max="9709" width="5.140625" style="4" bestFit="1" customWidth="1"/>
    <col min="9710" max="9710" width="1.42578125" style="4" customWidth="1"/>
    <col min="9711" max="9711" width="5.7109375" style="4" bestFit="1" customWidth="1"/>
    <col min="9712" max="9712" width="4.42578125" style="4" bestFit="1" customWidth="1"/>
    <col min="9713" max="9716" width="3.42578125" style="4" bestFit="1" customWidth="1"/>
    <col min="9717" max="9717" width="1.42578125" style="4" customWidth="1"/>
    <col min="9718" max="9721" width="4.5703125" style="4" bestFit="1" customWidth="1"/>
    <col min="9722" max="9953" width="11.42578125" style="4"/>
    <col min="9954" max="9954" width="18.28515625" style="4" customWidth="1"/>
    <col min="9955" max="9955" width="5.85546875" style="4" bestFit="1" customWidth="1"/>
    <col min="9956" max="9956" width="4.5703125" style="4" bestFit="1" customWidth="1"/>
    <col min="9957" max="9957" width="3.140625" style="4" bestFit="1" customWidth="1"/>
    <col min="9958" max="9960" width="4.28515625" style="4" bestFit="1" customWidth="1"/>
    <col min="9961" max="9961" width="0.85546875" style="4" customWidth="1"/>
    <col min="9962" max="9962" width="4.28515625" style="4" bestFit="1" customWidth="1"/>
    <col min="9963" max="9963" width="5.28515625" style="4" bestFit="1" customWidth="1"/>
    <col min="9964" max="9964" width="5.42578125" style="4" bestFit="1" customWidth="1"/>
    <col min="9965" max="9965" width="5.140625" style="4" bestFit="1" customWidth="1"/>
    <col min="9966" max="9966" width="1.42578125" style="4" customWidth="1"/>
    <col min="9967" max="9967" width="5.7109375" style="4" bestFit="1" customWidth="1"/>
    <col min="9968" max="9968" width="4.42578125" style="4" bestFit="1" customWidth="1"/>
    <col min="9969" max="9972" width="3.42578125" style="4" bestFit="1" customWidth="1"/>
    <col min="9973" max="9973" width="1.42578125" style="4" customWidth="1"/>
    <col min="9974" max="9977" width="4.5703125" style="4" bestFit="1" customWidth="1"/>
    <col min="9978" max="10209" width="11.42578125" style="4"/>
    <col min="10210" max="10210" width="18.28515625" style="4" customWidth="1"/>
    <col min="10211" max="10211" width="5.85546875" style="4" bestFit="1" customWidth="1"/>
    <col min="10212" max="10212" width="4.5703125" style="4" bestFit="1" customWidth="1"/>
    <col min="10213" max="10213" width="3.140625" style="4" bestFit="1" customWidth="1"/>
    <col min="10214" max="10216" width="4.28515625" style="4" bestFit="1" customWidth="1"/>
    <col min="10217" max="10217" width="0.85546875" style="4" customWidth="1"/>
    <col min="10218" max="10218" width="4.28515625" style="4" bestFit="1" customWidth="1"/>
    <col min="10219" max="10219" width="5.28515625" style="4" bestFit="1" customWidth="1"/>
    <col min="10220" max="10220" width="5.42578125" style="4" bestFit="1" customWidth="1"/>
    <col min="10221" max="10221" width="5.140625" style="4" bestFit="1" customWidth="1"/>
    <col min="10222" max="10222" width="1.42578125" style="4" customWidth="1"/>
    <col min="10223" max="10223" width="5.7109375" style="4" bestFit="1" customWidth="1"/>
    <col min="10224" max="10224" width="4.42578125" style="4" bestFit="1" customWidth="1"/>
    <col min="10225" max="10228" width="3.42578125" style="4" bestFit="1" customWidth="1"/>
    <col min="10229" max="10229" width="1.42578125" style="4" customWidth="1"/>
    <col min="10230" max="10233" width="4.5703125" style="4" bestFit="1" customWidth="1"/>
    <col min="10234" max="10465" width="11.42578125" style="4"/>
    <col min="10466" max="10466" width="18.28515625" style="4" customWidth="1"/>
    <col min="10467" max="10467" width="5.85546875" style="4" bestFit="1" customWidth="1"/>
    <col min="10468" max="10468" width="4.5703125" style="4" bestFit="1" customWidth="1"/>
    <col min="10469" max="10469" width="3.140625" style="4" bestFit="1" customWidth="1"/>
    <col min="10470" max="10472" width="4.28515625" style="4" bestFit="1" customWidth="1"/>
    <col min="10473" max="10473" width="0.85546875" style="4" customWidth="1"/>
    <col min="10474" max="10474" width="4.28515625" style="4" bestFit="1" customWidth="1"/>
    <col min="10475" max="10475" width="5.28515625" style="4" bestFit="1" customWidth="1"/>
    <col min="10476" max="10476" width="5.42578125" style="4" bestFit="1" customWidth="1"/>
    <col min="10477" max="10477" width="5.140625" style="4" bestFit="1" customWidth="1"/>
    <col min="10478" max="10478" width="1.42578125" style="4" customWidth="1"/>
    <col min="10479" max="10479" width="5.7109375" style="4" bestFit="1" customWidth="1"/>
    <col min="10480" max="10480" width="4.42578125" style="4" bestFit="1" customWidth="1"/>
    <col min="10481" max="10484" width="3.42578125" style="4" bestFit="1" customWidth="1"/>
    <col min="10485" max="10485" width="1.42578125" style="4" customWidth="1"/>
    <col min="10486" max="10489" width="4.5703125" style="4" bestFit="1" customWidth="1"/>
    <col min="10490" max="10721" width="11.42578125" style="4"/>
    <col min="10722" max="10722" width="18.28515625" style="4" customWidth="1"/>
    <col min="10723" max="10723" width="5.85546875" style="4" bestFit="1" customWidth="1"/>
    <col min="10724" max="10724" width="4.5703125" style="4" bestFit="1" customWidth="1"/>
    <col min="10725" max="10725" width="3.140625" style="4" bestFit="1" customWidth="1"/>
    <col min="10726" max="10728" width="4.28515625" style="4" bestFit="1" customWidth="1"/>
    <col min="10729" max="10729" width="0.85546875" style="4" customWidth="1"/>
    <col min="10730" max="10730" width="4.28515625" style="4" bestFit="1" customWidth="1"/>
    <col min="10731" max="10731" width="5.28515625" style="4" bestFit="1" customWidth="1"/>
    <col min="10732" max="10732" width="5.42578125" style="4" bestFit="1" customWidth="1"/>
    <col min="10733" max="10733" width="5.140625" style="4" bestFit="1" customWidth="1"/>
    <col min="10734" max="10734" width="1.42578125" style="4" customWidth="1"/>
    <col min="10735" max="10735" width="5.7109375" style="4" bestFit="1" customWidth="1"/>
    <col min="10736" max="10736" width="4.42578125" style="4" bestFit="1" customWidth="1"/>
    <col min="10737" max="10740" width="3.42578125" style="4" bestFit="1" customWidth="1"/>
    <col min="10741" max="10741" width="1.42578125" style="4" customWidth="1"/>
    <col min="10742" max="10745" width="4.5703125" style="4" bestFit="1" customWidth="1"/>
    <col min="10746" max="10977" width="11.42578125" style="4"/>
    <col min="10978" max="10978" width="18.28515625" style="4" customWidth="1"/>
    <col min="10979" max="10979" width="5.85546875" style="4" bestFit="1" customWidth="1"/>
    <col min="10980" max="10980" width="4.5703125" style="4" bestFit="1" customWidth="1"/>
    <col min="10981" max="10981" width="3.140625" style="4" bestFit="1" customWidth="1"/>
    <col min="10982" max="10984" width="4.28515625" style="4" bestFit="1" customWidth="1"/>
    <col min="10985" max="10985" width="0.85546875" style="4" customWidth="1"/>
    <col min="10986" max="10986" width="4.28515625" style="4" bestFit="1" customWidth="1"/>
    <col min="10987" max="10987" width="5.28515625" style="4" bestFit="1" customWidth="1"/>
    <col min="10988" max="10988" width="5.42578125" style="4" bestFit="1" customWidth="1"/>
    <col min="10989" max="10989" width="5.140625" style="4" bestFit="1" customWidth="1"/>
    <col min="10990" max="10990" width="1.42578125" style="4" customWidth="1"/>
    <col min="10991" max="10991" width="5.7109375" style="4" bestFit="1" customWidth="1"/>
    <col min="10992" max="10992" width="4.42578125" style="4" bestFit="1" customWidth="1"/>
    <col min="10993" max="10996" width="3.42578125" style="4" bestFit="1" customWidth="1"/>
    <col min="10997" max="10997" width="1.42578125" style="4" customWidth="1"/>
    <col min="10998" max="11001" width="4.5703125" style="4" bestFit="1" customWidth="1"/>
    <col min="11002" max="11233" width="11.42578125" style="4"/>
    <col min="11234" max="11234" width="18.28515625" style="4" customWidth="1"/>
    <col min="11235" max="11235" width="5.85546875" style="4" bestFit="1" customWidth="1"/>
    <col min="11236" max="11236" width="4.5703125" style="4" bestFit="1" customWidth="1"/>
    <col min="11237" max="11237" width="3.140625" style="4" bestFit="1" customWidth="1"/>
    <col min="11238" max="11240" width="4.28515625" style="4" bestFit="1" customWidth="1"/>
    <col min="11241" max="11241" width="0.85546875" style="4" customWidth="1"/>
    <col min="11242" max="11242" width="4.28515625" style="4" bestFit="1" customWidth="1"/>
    <col min="11243" max="11243" width="5.28515625" style="4" bestFit="1" customWidth="1"/>
    <col min="11244" max="11244" width="5.42578125" style="4" bestFit="1" customWidth="1"/>
    <col min="11245" max="11245" width="5.140625" style="4" bestFit="1" customWidth="1"/>
    <col min="11246" max="11246" width="1.42578125" style="4" customWidth="1"/>
    <col min="11247" max="11247" width="5.7109375" style="4" bestFit="1" customWidth="1"/>
    <col min="11248" max="11248" width="4.42578125" style="4" bestFit="1" customWidth="1"/>
    <col min="11249" max="11252" width="3.42578125" style="4" bestFit="1" customWidth="1"/>
    <col min="11253" max="11253" width="1.42578125" style="4" customWidth="1"/>
    <col min="11254" max="11257" width="4.5703125" style="4" bestFit="1" customWidth="1"/>
    <col min="11258" max="11489" width="11.42578125" style="4"/>
    <col min="11490" max="11490" width="18.28515625" style="4" customWidth="1"/>
    <col min="11491" max="11491" width="5.85546875" style="4" bestFit="1" customWidth="1"/>
    <col min="11492" max="11492" width="4.5703125" style="4" bestFit="1" customWidth="1"/>
    <col min="11493" max="11493" width="3.140625" style="4" bestFit="1" customWidth="1"/>
    <col min="11494" max="11496" width="4.28515625" style="4" bestFit="1" customWidth="1"/>
    <col min="11497" max="11497" width="0.85546875" style="4" customWidth="1"/>
    <col min="11498" max="11498" width="4.28515625" style="4" bestFit="1" customWidth="1"/>
    <col min="11499" max="11499" width="5.28515625" style="4" bestFit="1" customWidth="1"/>
    <col min="11500" max="11500" width="5.42578125" style="4" bestFit="1" customWidth="1"/>
    <col min="11501" max="11501" width="5.140625" style="4" bestFit="1" customWidth="1"/>
    <col min="11502" max="11502" width="1.42578125" style="4" customWidth="1"/>
    <col min="11503" max="11503" width="5.7109375" style="4" bestFit="1" customWidth="1"/>
    <col min="11504" max="11504" width="4.42578125" style="4" bestFit="1" customWidth="1"/>
    <col min="11505" max="11508" width="3.42578125" style="4" bestFit="1" customWidth="1"/>
    <col min="11509" max="11509" width="1.42578125" style="4" customWidth="1"/>
    <col min="11510" max="11513" width="4.5703125" style="4" bestFit="1" customWidth="1"/>
    <col min="11514" max="11745" width="11.42578125" style="4"/>
    <col min="11746" max="11746" width="18.28515625" style="4" customWidth="1"/>
    <col min="11747" max="11747" width="5.85546875" style="4" bestFit="1" customWidth="1"/>
    <col min="11748" max="11748" width="4.5703125" style="4" bestFit="1" customWidth="1"/>
    <col min="11749" max="11749" width="3.140625" style="4" bestFit="1" customWidth="1"/>
    <col min="11750" max="11752" width="4.28515625" style="4" bestFit="1" customWidth="1"/>
    <col min="11753" max="11753" width="0.85546875" style="4" customWidth="1"/>
    <col min="11754" max="11754" width="4.28515625" style="4" bestFit="1" customWidth="1"/>
    <col min="11755" max="11755" width="5.28515625" style="4" bestFit="1" customWidth="1"/>
    <col min="11756" max="11756" width="5.42578125" style="4" bestFit="1" customWidth="1"/>
    <col min="11757" max="11757" width="5.140625" style="4" bestFit="1" customWidth="1"/>
    <col min="11758" max="11758" width="1.42578125" style="4" customWidth="1"/>
    <col min="11759" max="11759" width="5.7109375" style="4" bestFit="1" customWidth="1"/>
    <col min="11760" max="11760" width="4.42578125" style="4" bestFit="1" customWidth="1"/>
    <col min="11761" max="11764" width="3.42578125" style="4" bestFit="1" customWidth="1"/>
    <col min="11765" max="11765" width="1.42578125" style="4" customWidth="1"/>
    <col min="11766" max="11769" width="4.5703125" style="4" bestFit="1" customWidth="1"/>
    <col min="11770" max="12001" width="11.42578125" style="4"/>
    <col min="12002" max="12002" width="18.28515625" style="4" customWidth="1"/>
    <col min="12003" max="12003" width="5.85546875" style="4" bestFit="1" customWidth="1"/>
    <col min="12004" max="12004" width="4.5703125" style="4" bestFit="1" customWidth="1"/>
    <col min="12005" max="12005" width="3.140625" style="4" bestFit="1" customWidth="1"/>
    <col min="12006" max="12008" width="4.28515625" style="4" bestFit="1" customWidth="1"/>
    <col min="12009" max="12009" width="0.85546875" style="4" customWidth="1"/>
    <col min="12010" max="12010" width="4.28515625" style="4" bestFit="1" customWidth="1"/>
    <col min="12011" max="12011" width="5.28515625" style="4" bestFit="1" customWidth="1"/>
    <col min="12012" max="12012" width="5.42578125" style="4" bestFit="1" customWidth="1"/>
    <col min="12013" max="12013" width="5.140625" style="4" bestFit="1" customWidth="1"/>
    <col min="12014" max="12014" width="1.42578125" style="4" customWidth="1"/>
    <col min="12015" max="12015" width="5.7109375" style="4" bestFit="1" customWidth="1"/>
    <col min="12016" max="12016" width="4.42578125" style="4" bestFit="1" customWidth="1"/>
    <col min="12017" max="12020" width="3.42578125" style="4" bestFit="1" customWidth="1"/>
    <col min="12021" max="12021" width="1.42578125" style="4" customWidth="1"/>
    <col min="12022" max="12025" width="4.5703125" style="4" bestFit="1" customWidth="1"/>
    <col min="12026" max="12257" width="11.42578125" style="4"/>
    <col min="12258" max="12258" width="18.28515625" style="4" customWidth="1"/>
    <col min="12259" max="12259" width="5.85546875" style="4" bestFit="1" customWidth="1"/>
    <col min="12260" max="12260" width="4.5703125" style="4" bestFit="1" customWidth="1"/>
    <col min="12261" max="12261" width="3.140625" style="4" bestFit="1" customWidth="1"/>
    <col min="12262" max="12264" width="4.28515625" style="4" bestFit="1" customWidth="1"/>
    <col min="12265" max="12265" width="0.85546875" style="4" customWidth="1"/>
    <col min="12266" max="12266" width="4.28515625" style="4" bestFit="1" customWidth="1"/>
    <col min="12267" max="12267" width="5.28515625" style="4" bestFit="1" customWidth="1"/>
    <col min="12268" max="12268" width="5.42578125" style="4" bestFit="1" customWidth="1"/>
    <col min="12269" max="12269" width="5.140625" style="4" bestFit="1" customWidth="1"/>
    <col min="12270" max="12270" width="1.42578125" style="4" customWidth="1"/>
    <col min="12271" max="12271" width="5.7109375" style="4" bestFit="1" customWidth="1"/>
    <col min="12272" max="12272" width="4.42578125" style="4" bestFit="1" customWidth="1"/>
    <col min="12273" max="12276" width="3.42578125" style="4" bestFit="1" customWidth="1"/>
    <col min="12277" max="12277" width="1.42578125" style="4" customWidth="1"/>
    <col min="12278" max="12281" width="4.5703125" style="4" bestFit="1" customWidth="1"/>
    <col min="12282" max="12513" width="11.42578125" style="4"/>
    <col min="12514" max="12514" width="18.28515625" style="4" customWidth="1"/>
    <col min="12515" max="12515" width="5.85546875" style="4" bestFit="1" customWidth="1"/>
    <col min="12516" max="12516" width="4.5703125" style="4" bestFit="1" customWidth="1"/>
    <col min="12517" max="12517" width="3.140625" style="4" bestFit="1" customWidth="1"/>
    <col min="12518" max="12520" width="4.28515625" style="4" bestFit="1" customWidth="1"/>
    <col min="12521" max="12521" width="0.85546875" style="4" customWidth="1"/>
    <col min="12522" max="12522" width="4.28515625" style="4" bestFit="1" customWidth="1"/>
    <col min="12523" max="12523" width="5.28515625" style="4" bestFit="1" customWidth="1"/>
    <col min="12524" max="12524" width="5.42578125" style="4" bestFit="1" customWidth="1"/>
    <col min="12525" max="12525" width="5.140625" style="4" bestFit="1" customWidth="1"/>
    <col min="12526" max="12526" width="1.42578125" style="4" customWidth="1"/>
    <col min="12527" max="12527" width="5.7109375" style="4" bestFit="1" customWidth="1"/>
    <col min="12528" max="12528" width="4.42578125" style="4" bestFit="1" customWidth="1"/>
    <col min="12529" max="12532" width="3.42578125" style="4" bestFit="1" customWidth="1"/>
    <col min="12533" max="12533" width="1.42578125" style="4" customWidth="1"/>
    <col min="12534" max="12537" width="4.5703125" style="4" bestFit="1" customWidth="1"/>
    <col min="12538" max="12769" width="11.42578125" style="4"/>
    <col min="12770" max="12770" width="18.28515625" style="4" customWidth="1"/>
    <col min="12771" max="12771" width="5.85546875" style="4" bestFit="1" customWidth="1"/>
    <col min="12772" max="12772" width="4.5703125" style="4" bestFit="1" customWidth="1"/>
    <col min="12773" max="12773" width="3.140625" style="4" bestFit="1" customWidth="1"/>
    <col min="12774" max="12776" width="4.28515625" style="4" bestFit="1" customWidth="1"/>
    <col min="12777" max="12777" width="0.85546875" style="4" customWidth="1"/>
    <col min="12778" max="12778" width="4.28515625" style="4" bestFit="1" customWidth="1"/>
    <col min="12779" max="12779" width="5.28515625" style="4" bestFit="1" customWidth="1"/>
    <col min="12780" max="12780" width="5.42578125" style="4" bestFit="1" customWidth="1"/>
    <col min="12781" max="12781" width="5.140625" style="4" bestFit="1" customWidth="1"/>
    <col min="12782" max="12782" width="1.42578125" style="4" customWidth="1"/>
    <col min="12783" max="12783" width="5.7109375" style="4" bestFit="1" customWidth="1"/>
    <col min="12784" max="12784" width="4.42578125" style="4" bestFit="1" customWidth="1"/>
    <col min="12785" max="12788" width="3.42578125" style="4" bestFit="1" customWidth="1"/>
    <col min="12789" max="12789" width="1.42578125" style="4" customWidth="1"/>
    <col min="12790" max="12793" width="4.5703125" style="4" bestFit="1" customWidth="1"/>
    <col min="12794" max="13025" width="11.42578125" style="4"/>
    <col min="13026" max="13026" width="18.28515625" style="4" customWidth="1"/>
    <col min="13027" max="13027" width="5.85546875" style="4" bestFit="1" customWidth="1"/>
    <col min="13028" max="13028" width="4.5703125" style="4" bestFit="1" customWidth="1"/>
    <col min="13029" max="13029" width="3.140625" style="4" bestFit="1" customWidth="1"/>
    <col min="13030" max="13032" width="4.28515625" style="4" bestFit="1" customWidth="1"/>
    <col min="13033" max="13033" width="0.85546875" style="4" customWidth="1"/>
    <col min="13034" max="13034" width="4.28515625" style="4" bestFit="1" customWidth="1"/>
    <col min="13035" max="13035" width="5.28515625" style="4" bestFit="1" customWidth="1"/>
    <col min="13036" max="13036" width="5.42578125" style="4" bestFit="1" customWidth="1"/>
    <col min="13037" max="13037" width="5.140625" style="4" bestFit="1" customWidth="1"/>
    <col min="13038" max="13038" width="1.42578125" style="4" customWidth="1"/>
    <col min="13039" max="13039" width="5.7109375" style="4" bestFit="1" customWidth="1"/>
    <col min="13040" max="13040" width="4.42578125" style="4" bestFit="1" customWidth="1"/>
    <col min="13041" max="13044" width="3.42578125" style="4" bestFit="1" customWidth="1"/>
    <col min="13045" max="13045" width="1.42578125" style="4" customWidth="1"/>
    <col min="13046" max="13049" width="4.5703125" style="4" bestFit="1" customWidth="1"/>
    <col min="13050" max="13281" width="11.42578125" style="4"/>
    <col min="13282" max="13282" width="18.28515625" style="4" customWidth="1"/>
    <col min="13283" max="13283" width="5.85546875" style="4" bestFit="1" customWidth="1"/>
    <col min="13284" max="13284" width="4.5703125" style="4" bestFit="1" customWidth="1"/>
    <col min="13285" max="13285" width="3.140625" style="4" bestFit="1" customWidth="1"/>
    <col min="13286" max="13288" width="4.28515625" style="4" bestFit="1" customWidth="1"/>
    <col min="13289" max="13289" width="0.85546875" style="4" customWidth="1"/>
    <col min="13290" max="13290" width="4.28515625" style="4" bestFit="1" customWidth="1"/>
    <col min="13291" max="13291" width="5.28515625" style="4" bestFit="1" customWidth="1"/>
    <col min="13292" max="13292" width="5.42578125" style="4" bestFit="1" customWidth="1"/>
    <col min="13293" max="13293" width="5.140625" style="4" bestFit="1" customWidth="1"/>
    <col min="13294" max="13294" width="1.42578125" style="4" customWidth="1"/>
    <col min="13295" max="13295" width="5.7109375" style="4" bestFit="1" customWidth="1"/>
    <col min="13296" max="13296" width="4.42578125" style="4" bestFit="1" customWidth="1"/>
    <col min="13297" max="13300" width="3.42578125" style="4" bestFit="1" customWidth="1"/>
    <col min="13301" max="13301" width="1.42578125" style="4" customWidth="1"/>
    <col min="13302" max="13305" width="4.5703125" style="4" bestFit="1" customWidth="1"/>
    <col min="13306" max="13537" width="11.42578125" style="4"/>
    <col min="13538" max="13538" width="18.28515625" style="4" customWidth="1"/>
    <col min="13539" max="13539" width="5.85546875" style="4" bestFit="1" customWidth="1"/>
    <col min="13540" max="13540" width="4.5703125" style="4" bestFit="1" customWidth="1"/>
    <col min="13541" max="13541" width="3.140625" style="4" bestFit="1" customWidth="1"/>
    <col min="13542" max="13544" width="4.28515625" style="4" bestFit="1" customWidth="1"/>
    <col min="13545" max="13545" width="0.85546875" style="4" customWidth="1"/>
    <col min="13546" max="13546" width="4.28515625" style="4" bestFit="1" customWidth="1"/>
    <col min="13547" max="13547" width="5.28515625" style="4" bestFit="1" customWidth="1"/>
    <col min="13548" max="13548" width="5.42578125" style="4" bestFit="1" customWidth="1"/>
    <col min="13549" max="13549" width="5.140625" style="4" bestFit="1" customWidth="1"/>
    <col min="13550" max="13550" width="1.42578125" style="4" customWidth="1"/>
    <col min="13551" max="13551" width="5.7109375" style="4" bestFit="1" customWidth="1"/>
    <col min="13552" max="13552" width="4.42578125" style="4" bestFit="1" customWidth="1"/>
    <col min="13553" max="13556" width="3.42578125" style="4" bestFit="1" customWidth="1"/>
    <col min="13557" max="13557" width="1.42578125" style="4" customWidth="1"/>
    <col min="13558" max="13561" width="4.5703125" style="4" bestFit="1" customWidth="1"/>
    <col min="13562" max="13793" width="11.42578125" style="4"/>
    <col min="13794" max="13794" width="18.28515625" style="4" customWidth="1"/>
    <col min="13795" max="13795" width="5.85546875" style="4" bestFit="1" customWidth="1"/>
    <col min="13796" max="13796" width="4.5703125" style="4" bestFit="1" customWidth="1"/>
    <col min="13797" max="13797" width="3.140625" style="4" bestFit="1" customWidth="1"/>
    <col min="13798" max="13800" width="4.28515625" style="4" bestFit="1" customWidth="1"/>
    <col min="13801" max="13801" width="0.85546875" style="4" customWidth="1"/>
    <col min="13802" max="13802" width="4.28515625" style="4" bestFit="1" customWidth="1"/>
    <col min="13803" max="13803" width="5.28515625" style="4" bestFit="1" customWidth="1"/>
    <col min="13804" max="13804" width="5.42578125" style="4" bestFit="1" customWidth="1"/>
    <col min="13805" max="13805" width="5.140625" style="4" bestFit="1" customWidth="1"/>
    <col min="13806" max="13806" width="1.42578125" style="4" customWidth="1"/>
    <col min="13807" max="13807" width="5.7109375" style="4" bestFit="1" customWidth="1"/>
    <col min="13808" max="13808" width="4.42578125" style="4" bestFit="1" customWidth="1"/>
    <col min="13809" max="13812" width="3.42578125" style="4" bestFit="1" customWidth="1"/>
    <col min="13813" max="13813" width="1.42578125" style="4" customWidth="1"/>
    <col min="13814" max="13817" width="4.5703125" style="4" bestFit="1" customWidth="1"/>
    <col min="13818" max="14049" width="11.42578125" style="4"/>
    <col min="14050" max="14050" width="18.28515625" style="4" customWidth="1"/>
    <col min="14051" max="14051" width="5.85546875" style="4" bestFit="1" customWidth="1"/>
    <col min="14052" max="14052" width="4.5703125" style="4" bestFit="1" customWidth="1"/>
    <col min="14053" max="14053" width="3.140625" style="4" bestFit="1" customWidth="1"/>
    <col min="14054" max="14056" width="4.28515625" style="4" bestFit="1" customWidth="1"/>
    <col min="14057" max="14057" width="0.85546875" style="4" customWidth="1"/>
    <col min="14058" max="14058" width="4.28515625" style="4" bestFit="1" customWidth="1"/>
    <col min="14059" max="14059" width="5.28515625" style="4" bestFit="1" customWidth="1"/>
    <col min="14060" max="14060" width="5.42578125" style="4" bestFit="1" customWidth="1"/>
    <col min="14061" max="14061" width="5.140625" style="4" bestFit="1" customWidth="1"/>
    <col min="14062" max="14062" width="1.42578125" style="4" customWidth="1"/>
    <col min="14063" max="14063" width="5.7109375" style="4" bestFit="1" customWidth="1"/>
    <col min="14064" max="14064" width="4.42578125" style="4" bestFit="1" customWidth="1"/>
    <col min="14065" max="14068" width="3.42578125" style="4" bestFit="1" customWidth="1"/>
    <col min="14069" max="14069" width="1.42578125" style="4" customWidth="1"/>
    <col min="14070" max="14073" width="4.5703125" style="4" bestFit="1" customWidth="1"/>
    <col min="14074" max="14305" width="11.42578125" style="4"/>
    <col min="14306" max="14306" width="18.28515625" style="4" customWidth="1"/>
    <col min="14307" max="14307" width="5.85546875" style="4" bestFit="1" customWidth="1"/>
    <col min="14308" max="14308" width="4.5703125" style="4" bestFit="1" customWidth="1"/>
    <col min="14309" max="14309" width="3.140625" style="4" bestFit="1" customWidth="1"/>
    <col min="14310" max="14312" width="4.28515625" style="4" bestFit="1" customWidth="1"/>
    <col min="14313" max="14313" width="0.85546875" style="4" customWidth="1"/>
    <col min="14314" max="14314" width="4.28515625" style="4" bestFit="1" customWidth="1"/>
    <col min="14315" max="14315" width="5.28515625" style="4" bestFit="1" customWidth="1"/>
    <col min="14316" max="14316" width="5.42578125" style="4" bestFit="1" customWidth="1"/>
    <col min="14317" max="14317" width="5.140625" style="4" bestFit="1" customWidth="1"/>
    <col min="14318" max="14318" width="1.42578125" style="4" customWidth="1"/>
    <col min="14319" max="14319" width="5.7109375" style="4" bestFit="1" customWidth="1"/>
    <col min="14320" max="14320" width="4.42578125" style="4" bestFit="1" customWidth="1"/>
    <col min="14321" max="14324" width="3.42578125" style="4" bestFit="1" customWidth="1"/>
    <col min="14325" max="14325" width="1.42578125" style="4" customWidth="1"/>
    <col min="14326" max="14329" width="4.5703125" style="4" bestFit="1" customWidth="1"/>
    <col min="14330" max="14561" width="11.42578125" style="4"/>
    <col min="14562" max="14562" width="18.28515625" style="4" customWidth="1"/>
    <col min="14563" max="14563" width="5.85546875" style="4" bestFit="1" customWidth="1"/>
    <col min="14564" max="14564" width="4.5703125" style="4" bestFit="1" customWidth="1"/>
    <col min="14565" max="14565" width="3.140625" style="4" bestFit="1" customWidth="1"/>
    <col min="14566" max="14568" width="4.28515625" style="4" bestFit="1" customWidth="1"/>
    <col min="14569" max="14569" width="0.85546875" style="4" customWidth="1"/>
    <col min="14570" max="14570" width="4.28515625" style="4" bestFit="1" customWidth="1"/>
    <col min="14571" max="14571" width="5.28515625" style="4" bestFit="1" customWidth="1"/>
    <col min="14572" max="14572" width="5.42578125" style="4" bestFit="1" customWidth="1"/>
    <col min="14573" max="14573" width="5.140625" style="4" bestFit="1" customWidth="1"/>
    <col min="14574" max="14574" width="1.42578125" style="4" customWidth="1"/>
    <col min="14575" max="14575" width="5.7109375" style="4" bestFit="1" customWidth="1"/>
    <col min="14576" max="14576" width="4.42578125" style="4" bestFit="1" customWidth="1"/>
    <col min="14577" max="14580" width="3.42578125" style="4" bestFit="1" customWidth="1"/>
    <col min="14581" max="14581" width="1.42578125" style="4" customWidth="1"/>
    <col min="14582" max="14585" width="4.5703125" style="4" bestFit="1" customWidth="1"/>
    <col min="14586" max="14817" width="11.42578125" style="4"/>
    <col min="14818" max="14818" width="18.28515625" style="4" customWidth="1"/>
    <col min="14819" max="14819" width="5.85546875" style="4" bestFit="1" customWidth="1"/>
    <col min="14820" max="14820" width="4.5703125" style="4" bestFit="1" customWidth="1"/>
    <col min="14821" max="14821" width="3.140625" style="4" bestFit="1" customWidth="1"/>
    <col min="14822" max="14824" width="4.28515625" style="4" bestFit="1" customWidth="1"/>
    <col min="14825" max="14825" width="0.85546875" style="4" customWidth="1"/>
    <col min="14826" max="14826" width="4.28515625" style="4" bestFit="1" customWidth="1"/>
    <col min="14827" max="14827" width="5.28515625" style="4" bestFit="1" customWidth="1"/>
    <col min="14828" max="14828" width="5.42578125" style="4" bestFit="1" customWidth="1"/>
    <col min="14829" max="14829" width="5.140625" style="4" bestFit="1" customWidth="1"/>
    <col min="14830" max="14830" width="1.42578125" style="4" customWidth="1"/>
    <col min="14831" max="14831" width="5.7109375" style="4" bestFit="1" customWidth="1"/>
    <col min="14832" max="14832" width="4.42578125" style="4" bestFit="1" customWidth="1"/>
    <col min="14833" max="14836" width="3.42578125" style="4" bestFit="1" customWidth="1"/>
    <col min="14837" max="14837" width="1.42578125" style="4" customWidth="1"/>
    <col min="14838" max="14841" width="4.5703125" style="4" bestFit="1" customWidth="1"/>
    <col min="14842" max="15073" width="11.42578125" style="4"/>
    <col min="15074" max="15074" width="18.28515625" style="4" customWidth="1"/>
    <col min="15075" max="15075" width="5.85546875" style="4" bestFit="1" customWidth="1"/>
    <col min="15076" max="15076" width="4.5703125" style="4" bestFit="1" customWidth="1"/>
    <col min="15077" max="15077" width="3.140625" style="4" bestFit="1" customWidth="1"/>
    <col min="15078" max="15080" width="4.28515625" style="4" bestFit="1" customWidth="1"/>
    <col min="15081" max="15081" width="0.85546875" style="4" customWidth="1"/>
    <col min="15082" max="15082" width="4.28515625" style="4" bestFit="1" customWidth="1"/>
    <col min="15083" max="15083" width="5.28515625" style="4" bestFit="1" customWidth="1"/>
    <col min="15084" max="15084" width="5.42578125" style="4" bestFit="1" customWidth="1"/>
    <col min="15085" max="15085" width="5.140625" style="4" bestFit="1" customWidth="1"/>
    <col min="15086" max="15086" width="1.42578125" style="4" customWidth="1"/>
    <col min="15087" max="15087" width="5.7109375" style="4" bestFit="1" customWidth="1"/>
    <col min="15088" max="15088" width="4.42578125" style="4" bestFit="1" customWidth="1"/>
    <col min="15089" max="15092" width="3.42578125" style="4" bestFit="1" customWidth="1"/>
    <col min="15093" max="15093" width="1.42578125" style="4" customWidth="1"/>
    <col min="15094" max="15097" width="4.5703125" style="4" bestFit="1" customWidth="1"/>
    <col min="15098" max="15329" width="11.42578125" style="4"/>
    <col min="15330" max="15330" width="18.28515625" style="4" customWidth="1"/>
    <col min="15331" max="15331" width="5.85546875" style="4" bestFit="1" customWidth="1"/>
    <col min="15332" max="15332" width="4.5703125" style="4" bestFit="1" customWidth="1"/>
    <col min="15333" max="15333" width="3.140625" style="4" bestFit="1" customWidth="1"/>
    <col min="15334" max="15336" width="4.28515625" style="4" bestFit="1" customWidth="1"/>
    <col min="15337" max="15337" width="0.85546875" style="4" customWidth="1"/>
    <col min="15338" max="15338" width="4.28515625" style="4" bestFit="1" customWidth="1"/>
    <col min="15339" max="15339" width="5.28515625" style="4" bestFit="1" customWidth="1"/>
    <col min="15340" max="15340" width="5.42578125" style="4" bestFit="1" customWidth="1"/>
    <col min="15341" max="15341" width="5.140625" style="4" bestFit="1" customWidth="1"/>
    <col min="15342" max="15342" width="1.42578125" style="4" customWidth="1"/>
    <col min="15343" max="15343" width="5.7109375" style="4" bestFit="1" customWidth="1"/>
    <col min="15344" max="15344" width="4.42578125" style="4" bestFit="1" customWidth="1"/>
    <col min="15345" max="15348" width="3.42578125" style="4" bestFit="1" customWidth="1"/>
    <col min="15349" max="15349" width="1.42578125" style="4" customWidth="1"/>
    <col min="15350" max="15353" width="4.5703125" style="4" bestFit="1" customWidth="1"/>
    <col min="15354" max="15585" width="11.42578125" style="4"/>
    <col min="15586" max="15586" width="18.28515625" style="4" customWidth="1"/>
    <col min="15587" max="15587" width="5.85546875" style="4" bestFit="1" customWidth="1"/>
    <col min="15588" max="15588" width="4.5703125" style="4" bestFit="1" customWidth="1"/>
    <col min="15589" max="15589" width="3.140625" style="4" bestFit="1" customWidth="1"/>
    <col min="15590" max="15592" width="4.28515625" style="4" bestFit="1" customWidth="1"/>
    <col min="15593" max="15593" width="0.85546875" style="4" customWidth="1"/>
    <col min="15594" max="15594" width="4.28515625" style="4" bestFit="1" customWidth="1"/>
    <col min="15595" max="15595" width="5.28515625" style="4" bestFit="1" customWidth="1"/>
    <col min="15596" max="15596" width="5.42578125" style="4" bestFit="1" customWidth="1"/>
    <col min="15597" max="15597" width="5.140625" style="4" bestFit="1" customWidth="1"/>
    <col min="15598" max="15598" width="1.42578125" style="4" customWidth="1"/>
    <col min="15599" max="15599" width="5.7109375" style="4" bestFit="1" customWidth="1"/>
    <col min="15600" max="15600" width="4.42578125" style="4" bestFit="1" customWidth="1"/>
    <col min="15601" max="15604" width="3.42578125" style="4" bestFit="1" customWidth="1"/>
    <col min="15605" max="15605" width="1.42578125" style="4" customWidth="1"/>
    <col min="15606" max="15609" width="4.5703125" style="4" bestFit="1" customWidth="1"/>
    <col min="15610" max="15841" width="11.42578125" style="4"/>
    <col min="15842" max="15842" width="18.28515625" style="4" customWidth="1"/>
    <col min="15843" max="15843" width="5.85546875" style="4" bestFit="1" customWidth="1"/>
    <col min="15844" max="15844" width="4.5703125" style="4" bestFit="1" customWidth="1"/>
    <col min="15845" max="15845" width="3.140625" style="4" bestFit="1" customWidth="1"/>
    <col min="15846" max="15848" width="4.28515625" style="4" bestFit="1" customWidth="1"/>
    <col min="15849" max="15849" width="0.85546875" style="4" customWidth="1"/>
    <col min="15850" max="15850" width="4.28515625" style="4" bestFit="1" customWidth="1"/>
    <col min="15851" max="15851" width="5.28515625" style="4" bestFit="1" customWidth="1"/>
    <col min="15852" max="15852" width="5.42578125" style="4" bestFit="1" customWidth="1"/>
    <col min="15853" max="15853" width="5.140625" style="4" bestFit="1" customWidth="1"/>
    <col min="15854" max="15854" width="1.42578125" style="4" customWidth="1"/>
    <col min="15855" max="15855" width="5.7109375" style="4" bestFit="1" customWidth="1"/>
    <col min="15856" max="15856" width="4.42578125" style="4" bestFit="1" customWidth="1"/>
    <col min="15857" max="15860" width="3.42578125" style="4" bestFit="1" customWidth="1"/>
    <col min="15861" max="15861" width="1.42578125" style="4" customWidth="1"/>
    <col min="15862" max="15865" width="4.5703125" style="4" bestFit="1" customWidth="1"/>
    <col min="15866" max="16097" width="11.42578125" style="4"/>
    <col min="16098" max="16098" width="18.28515625" style="4" customWidth="1"/>
    <col min="16099" max="16099" width="5.85546875" style="4" bestFit="1" customWidth="1"/>
    <col min="16100" max="16100" width="4.5703125" style="4" bestFit="1" customWidth="1"/>
    <col min="16101" max="16101" width="3.140625" style="4" bestFit="1" customWidth="1"/>
    <col min="16102" max="16104" width="4.28515625" style="4" bestFit="1" customWidth="1"/>
    <col min="16105" max="16105" width="0.85546875" style="4" customWidth="1"/>
    <col min="16106" max="16106" width="4.28515625" style="4" bestFit="1" customWidth="1"/>
    <col min="16107" max="16107" width="5.28515625" style="4" bestFit="1" customWidth="1"/>
    <col min="16108" max="16108" width="5.42578125" style="4" bestFit="1" customWidth="1"/>
    <col min="16109" max="16109" width="5.140625" style="4" bestFit="1" customWidth="1"/>
    <col min="16110" max="16110" width="1.42578125" style="4" customWidth="1"/>
    <col min="16111" max="16111" width="5.7109375" style="4" bestFit="1" customWidth="1"/>
    <col min="16112" max="16112" width="4.42578125" style="4" bestFit="1" customWidth="1"/>
    <col min="16113" max="16116" width="3.42578125" style="4" bestFit="1" customWidth="1"/>
    <col min="16117" max="16117" width="1.42578125" style="4" customWidth="1"/>
    <col min="16118" max="16121" width="4.5703125" style="4" bestFit="1" customWidth="1"/>
    <col min="16122" max="16384" width="11.42578125" style="79"/>
  </cols>
  <sheetData>
    <row r="1" spans="1:16" s="93" customFormat="1" ht="12.75" customHeight="1" x14ac:dyDescent="0.25">
      <c r="A1" s="440" t="s">
        <v>309</v>
      </c>
      <c r="B1" s="440"/>
      <c r="C1" s="440"/>
      <c r="D1" s="440"/>
      <c r="E1" s="440"/>
      <c r="F1" s="440"/>
      <c r="G1" s="440"/>
      <c r="H1" s="440"/>
      <c r="J1" s="69"/>
      <c r="K1" s="434" t="s">
        <v>178</v>
      </c>
      <c r="L1" s="69"/>
    </row>
    <row r="2" spans="1:16" s="93" customFormat="1" ht="12.75" customHeight="1" x14ac:dyDescent="0.25">
      <c r="A2" s="440" t="s">
        <v>137</v>
      </c>
      <c r="B2" s="440"/>
      <c r="C2" s="440"/>
      <c r="D2" s="440"/>
      <c r="E2" s="440"/>
      <c r="F2" s="440"/>
      <c r="G2" s="440"/>
      <c r="H2" s="440"/>
      <c r="J2" s="69"/>
      <c r="K2" s="434"/>
      <c r="L2" s="69"/>
    </row>
    <row r="3" spans="1:16" s="93" customFormat="1" x14ac:dyDescent="0.25">
      <c r="A3" s="440" t="s">
        <v>328</v>
      </c>
      <c r="B3" s="440"/>
      <c r="C3" s="440"/>
      <c r="D3" s="440"/>
      <c r="E3" s="440"/>
      <c r="F3" s="440"/>
      <c r="G3" s="440"/>
      <c r="H3" s="440"/>
    </row>
    <row r="4" spans="1:16" s="93" customFormat="1" x14ac:dyDescent="0.25">
      <c r="A4" s="422" t="s">
        <v>457</v>
      </c>
      <c r="B4" s="422"/>
      <c r="C4" s="422"/>
      <c r="D4" s="422"/>
      <c r="E4" s="422"/>
      <c r="F4" s="422"/>
      <c r="G4" s="422"/>
      <c r="H4" s="422"/>
    </row>
    <row r="5" spans="1:16" s="93" customFormat="1" x14ac:dyDescent="0.25">
      <c r="A5" s="440" t="s">
        <v>374</v>
      </c>
      <c r="B5" s="440"/>
      <c r="C5" s="440"/>
      <c r="D5" s="440"/>
      <c r="E5" s="440"/>
      <c r="F5" s="440"/>
      <c r="G5" s="440"/>
      <c r="H5" s="440"/>
    </row>
    <row r="6" spans="1:16" s="93" customFormat="1" ht="13.5" thickBot="1" x14ac:dyDescent="0.3">
      <c r="A6" s="164"/>
      <c r="B6" s="164"/>
      <c r="C6" s="164"/>
      <c r="D6" s="164"/>
      <c r="E6" s="164"/>
      <c r="F6" s="164"/>
      <c r="G6" s="164"/>
      <c r="H6" s="164"/>
    </row>
    <row r="7" spans="1:16" s="79" customFormat="1" x14ac:dyDescent="0.25">
      <c r="A7" s="426" t="s">
        <v>77</v>
      </c>
      <c r="B7" s="425" t="s">
        <v>0</v>
      </c>
      <c r="C7" s="425" t="s">
        <v>167</v>
      </c>
      <c r="D7" s="151" t="s">
        <v>152</v>
      </c>
      <c r="E7" s="151" t="s">
        <v>153</v>
      </c>
      <c r="F7" s="151" t="s">
        <v>156</v>
      </c>
      <c r="G7" s="151" t="s">
        <v>157</v>
      </c>
      <c r="H7" s="425" t="s">
        <v>151</v>
      </c>
    </row>
    <row r="8" spans="1:16" s="79" customFormat="1" x14ac:dyDescent="0.25">
      <c r="A8" s="426"/>
      <c r="B8" s="425"/>
      <c r="C8" s="425"/>
      <c r="D8" s="151" t="s">
        <v>231</v>
      </c>
      <c r="E8" s="151" t="s">
        <v>232</v>
      </c>
      <c r="F8" s="151" t="s">
        <v>231</v>
      </c>
      <c r="G8" s="151" t="s">
        <v>232</v>
      </c>
      <c r="H8" s="425" t="s">
        <v>151</v>
      </c>
    </row>
    <row r="9" spans="1:16" s="79" customFormat="1" ht="15" customHeight="1" x14ac:dyDescent="0.25">
      <c r="A9" s="110" t="s">
        <v>0</v>
      </c>
      <c r="B9" s="137">
        <f>SUM(B10:B36)</f>
        <v>35557</v>
      </c>
      <c r="C9" s="137">
        <f t="shared" ref="C9:H9" si="0">SUM(C10:C36)</f>
        <v>933</v>
      </c>
      <c r="D9" s="137">
        <f t="shared" si="0"/>
        <v>315</v>
      </c>
      <c r="E9" s="137">
        <f t="shared" si="0"/>
        <v>25907</v>
      </c>
      <c r="F9" s="137">
        <f t="shared" si="0"/>
        <v>117</v>
      </c>
      <c r="G9" s="137">
        <f t="shared" si="0"/>
        <v>7426</v>
      </c>
      <c r="H9" s="137">
        <f t="shared" si="0"/>
        <v>859</v>
      </c>
      <c r="J9" s="169"/>
      <c r="K9" s="169"/>
      <c r="L9" s="169"/>
      <c r="M9" s="169"/>
      <c r="N9" s="169"/>
      <c r="O9" s="169"/>
      <c r="P9" s="169"/>
    </row>
    <row r="10" spans="1:16" s="79" customFormat="1" ht="15" customHeight="1" x14ac:dyDescent="0.25">
      <c r="A10" s="98" t="s">
        <v>9</v>
      </c>
      <c r="B10" s="112">
        <f>SUM(C10:H10)</f>
        <v>1831</v>
      </c>
      <c r="C10" s="127">
        <v>32</v>
      </c>
      <c r="D10" s="127">
        <v>6</v>
      </c>
      <c r="E10" s="127">
        <v>1413</v>
      </c>
      <c r="F10" s="127">
        <v>15</v>
      </c>
      <c r="G10" s="127">
        <v>296</v>
      </c>
      <c r="H10" s="127">
        <v>69</v>
      </c>
      <c r="J10" s="192"/>
    </row>
    <row r="11" spans="1:16" s="79" customFormat="1" ht="15" customHeight="1" x14ac:dyDescent="0.25">
      <c r="A11" s="98" t="s">
        <v>10</v>
      </c>
      <c r="B11" s="112">
        <f t="shared" ref="B11:B36" si="1">SUM(C11:H11)</f>
        <v>2007</v>
      </c>
      <c r="C11" s="127">
        <v>33</v>
      </c>
      <c r="D11" s="127">
        <v>28</v>
      </c>
      <c r="E11" s="127">
        <v>1555</v>
      </c>
      <c r="F11" s="127">
        <v>10</v>
      </c>
      <c r="G11" s="127">
        <v>328</v>
      </c>
      <c r="H11" s="127">
        <v>53</v>
      </c>
      <c r="J11" s="192"/>
    </row>
    <row r="12" spans="1:16" s="79" customFormat="1" ht="15" customHeight="1" x14ac:dyDescent="0.25">
      <c r="A12" s="98" t="s">
        <v>11</v>
      </c>
      <c r="B12" s="112">
        <f t="shared" si="1"/>
        <v>1778</v>
      </c>
      <c r="C12" s="127">
        <v>24</v>
      </c>
      <c r="D12" s="127">
        <v>21</v>
      </c>
      <c r="E12" s="127">
        <v>1417</v>
      </c>
      <c r="F12" s="127">
        <v>2</v>
      </c>
      <c r="G12" s="127">
        <v>217</v>
      </c>
      <c r="H12" s="127">
        <v>97</v>
      </c>
      <c r="J12" s="192"/>
    </row>
    <row r="13" spans="1:16" s="79" customFormat="1" ht="15" customHeight="1" x14ac:dyDescent="0.25">
      <c r="A13" s="98" t="s">
        <v>12</v>
      </c>
      <c r="B13" s="112">
        <f t="shared" si="1"/>
        <v>1742</v>
      </c>
      <c r="C13" s="127">
        <v>31</v>
      </c>
      <c r="D13" s="127">
        <v>24</v>
      </c>
      <c r="E13" s="127">
        <v>1332</v>
      </c>
      <c r="F13" s="127">
        <v>8</v>
      </c>
      <c r="G13" s="127">
        <v>310</v>
      </c>
      <c r="H13" s="127">
        <v>37</v>
      </c>
      <c r="J13" s="192"/>
    </row>
    <row r="14" spans="1:16" s="79" customFormat="1" ht="15" customHeight="1" x14ac:dyDescent="0.25">
      <c r="A14" s="98" t="s">
        <v>13</v>
      </c>
      <c r="B14" s="112">
        <f t="shared" si="1"/>
        <v>693</v>
      </c>
      <c r="C14" s="127">
        <v>18</v>
      </c>
      <c r="D14" s="127">
        <v>9</v>
      </c>
      <c r="E14" s="127">
        <v>461</v>
      </c>
      <c r="F14" s="127">
        <v>2</v>
      </c>
      <c r="G14" s="127">
        <v>188</v>
      </c>
      <c r="H14" s="127">
        <v>15</v>
      </c>
      <c r="J14" s="192"/>
    </row>
    <row r="15" spans="1:16" s="79" customFormat="1" ht="15" customHeight="1" x14ac:dyDescent="0.25">
      <c r="A15" s="98" t="s">
        <v>14</v>
      </c>
      <c r="B15" s="112">
        <f t="shared" si="1"/>
        <v>1533</v>
      </c>
      <c r="C15" s="127">
        <v>3</v>
      </c>
      <c r="D15" s="127">
        <v>2</v>
      </c>
      <c r="E15" s="127">
        <v>1004</v>
      </c>
      <c r="F15" s="127">
        <v>5</v>
      </c>
      <c r="G15" s="127">
        <v>493</v>
      </c>
      <c r="H15" s="127">
        <v>26</v>
      </c>
      <c r="J15" s="192"/>
    </row>
    <row r="16" spans="1:16" s="79" customFormat="1" ht="15" customHeight="1" x14ac:dyDescent="0.25">
      <c r="A16" s="98" t="s">
        <v>15</v>
      </c>
      <c r="B16" s="112">
        <f t="shared" si="1"/>
        <v>402</v>
      </c>
      <c r="C16" s="127">
        <v>5</v>
      </c>
      <c r="D16" s="127">
        <v>0</v>
      </c>
      <c r="E16" s="127">
        <v>279</v>
      </c>
      <c r="F16" s="127">
        <v>0</v>
      </c>
      <c r="G16" s="127">
        <v>118</v>
      </c>
      <c r="H16" s="127">
        <v>0</v>
      </c>
      <c r="J16" s="192"/>
    </row>
    <row r="17" spans="1:10" s="79" customFormat="1" ht="15" customHeight="1" x14ac:dyDescent="0.25">
      <c r="A17" s="98" t="s">
        <v>16</v>
      </c>
      <c r="B17" s="112">
        <f t="shared" si="1"/>
        <v>2914</v>
      </c>
      <c r="C17" s="127">
        <v>35</v>
      </c>
      <c r="D17" s="127">
        <v>47</v>
      </c>
      <c r="E17" s="127">
        <v>2190</v>
      </c>
      <c r="F17" s="127">
        <v>10</v>
      </c>
      <c r="G17" s="127">
        <v>583</v>
      </c>
      <c r="H17" s="127">
        <v>49</v>
      </c>
      <c r="J17" s="192"/>
    </row>
    <row r="18" spans="1:10" s="79" customFormat="1" ht="15" customHeight="1" x14ac:dyDescent="0.25">
      <c r="A18" s="98" t="s">
        <v>17</v>
      </c>
      <c r="B18" s="112">
        <f t="shared" si="1"/>
        <v>1621</v>
      </c>
      <c r="C18" s="127">
        <v>9</v>
      </c>
      <c r="D18" s="127">
        <v>12</v>
      </c>
      <c r="E18" s="127">
        <v>1196</v>
      </c>
      <c r="F18" s="127">
        <v>2</v>
      </c>
      <c r="G18" s="127">
        <v>381</v>
      </c>
      <c r="H18" s="127">
        <v>21</v>
      </c>
      <c r="J18" s="192"/>
    </row>
    <row r="19" spans="1:10" s="79" customFormat="1" ht="15" customHeight="1" x14ac:dyDescent="0.25">
      <c r="A19" s="98" t="s">
        <v>18</v>
      </c>
      <c r="B19" s="112">
        <f t="shared" si="1"/>
        <v>1839</v>
      </c>
      <c r="C19" s="127">
        <v>7</v>
      </c>
      <c r="D19" s="127">
        <v>6</v>
      </c>
      <c r="E19" s="127">
        <v>1443</v>
      </c>
      <c r="F19" s="127">
        <v>3</v>
      </c>
      <c r="G19" s="127">
        <v>354</v>
      </c>
      <c r="H19" s="127">
        <v>26</v>
      </c>
      <c r="J19" s="192"/>
    </row>
    <row r="20" spans="1:10" s="79" customFormat="1" ht="15" customHeight="1" x14ac:dyDescent="0.25">
      <c r="A20" s="98" t="s">
        <v>19</v>
      </c>
      <c r="B20" s="112">
        <f t="shared" si="1"/>
        <v>639</v>
      </c>
      <c r="C20" s="127">
        <v>11</v>
      </c>
      <c r="D20" s="127">
        <v>9</v>
      </c>
      <c r="E20" s="127">
        <v>498</v>
      </c>
      <c r="F20" s="127">
        <v>0</v>
      </c>
      <c r="G20" s="127">
        <v>105</v>
      </c>
      <c r="H20" s="127">
        <v>16</v>
      </c>
      <c r="J20" s="192"/>
    </row>
    <row r="21" spans="1:10" s="79" customFormat="1" ht="15" customHeight="1" x14ac:dyDescent="0.25">
      <c r="A21" s="193" t="s">
        <v>20</v>
      </c>
      <c r="B21" s="112">
        <f t="shared" si="1"/>
        <v>2619</v>
      </c>
      <c r="C21" s="127">
        <v>27</v>
      </c>
      <c r="D21" s="127">
        <v>16</v>
      </c>
      <c r="E21" s="127">
        <v>2011</v>
      </c>
      <c r="F21" s="127">
        <v>11</v>
      </c>
      <c r="G21" s="127">
        <v>517</v>
      </c>
      <c r="H21" s="127">
        <v>37</v>
      </c>
      <c r="J21" s="192"/>
    </row>
    <row r="22" spans="1:10" s="79" customFormat="1" ht="15" customHeight="1" x14ac:dyDescent="0.25">
      <c r="A22" s="98" t="s">
        <v>21</v>
      </c>
      <c r="B22" s="112">
        <f t="shared" si="1"/>
        <v>1115</v>
      </c>
      <c r="C22" s="127">
        <v>173</v>
      </c>
      <c r="D22" s="127">
        <v>8</v>
      </c>
      <c r="E22" s="127">
        <v>572</v>
      </c>
      <c r="F22" s="127">
        <v>3</v>
      </c>
      <c r="G22" s="127">
        <v>333</v>
      </c>
      <c r="H22" s="127">
        <v>26</v>
      </c>
      <c r="J22" s="192"/>
    </row>
    <row r="23" spans="1:10" s="79" customFormat="1" ht="15" customHeight="1" x14ac:dyDescent="0.25">
      <c r="A23" s="98" t="s">
        <v>22</v>
      </c>
      <c r="B23" s="112">
        <f t="shared" si="1"/>
        <v>2660</v>
      </c>
      <c r="C23" s="127">
        <v>35</v>
      </c>
      <c r="D23" s="127">
        <v>31</v>
      </c>
      <c r="E23" s="127">
        <v>1884</v>
      </c>
      <c r="F23" s="127">
        <v>6</v>
      </c>
      <c r="G23" s="127">
        <v>583</v>
      </c>
      <c r="H23" s="127">
        <v>121</v>
      </c>
      <c r="J23" s="192"/>
    </row>
    <row r="24" spans="1:10" s="79" customFormat="1" ht="15" customHeight="1" x14ac:dyDescent="0.25">
      <c r="A24" s="98" t="s">
        <v>23</v>
      </c>
      <c r="B24" s="112">
        <f t="shared" si="1"/>
        <v>614</v>
      </c>
      <c r="C24" s="127">
        <v>0</v>
      </c>
      <c r="D24" s="127">
        <v>0</v>
      </c>
      <c r="E24" s="127">
        <v>433</v>
      </c>
      <c r="F24" s="127">
        <v>1</v>
      </c>
      <c r="G24" s="127">
        <v>170</v>
      </c>
      <c r="H24" s="127">
        <v>10</v>
      </c>
      <c r="J24" s="192"/>
    </row>
    <row r="25" spans="1:10" s="79" customFormat="1" ht="15" customHeight="1" x14ac:dyDescent="0.25">
      <c r="A25" s="98" t="s">
        <v>24</v>
      </c>
      <c r="B25" s="112">
        <f t="shared" si="1"/>
        <v>805</v>
      </c>
      <c r="C25" s="127">
        <v>1</v>
      </c>
      <c r="D25" s="127">
        <v>4</v>
      </c>
      <c r="E25" s="127">
        <v>674</v>
      </c>
      <c r="F25" s="127">
        <v>1</v>
      </c>
      <c r="G25" s="127">
        <v>103</v>
      </c>
      <c r="H25" s="127">
        <v>22</v>
      </c>
      <c r="J25" s="192"/>
    </row>
    <row r="26" spans="1:10" s="79" customFormat="1" ht="15" customHeight="1" x14ac:dyDescent="0.25">
      <c r="A26" s="98" t="s">
        <v>25</v>
      </c>
      <c r="B26" s="112">
        <f t="shared" si="1"/>
        <v>815</v>
      </c>
      <c r="C26" s="127">
        <v>26</v>
      </c>
      <c r="D26" s="127">
        <v>16</v>
      </c>
      <c r="E26" s="127">
        <v>588</v>
      </c>
      <c r="F26" s="127">
        <v>0</v>
      </c>
      <c r="G26" s="127">
        <v>157</v>
      </c>
      <c r="H26" s="127">
        <v>28</v>
      </c>
      <c r="J26" s="192"/>
    </row>
    <row r="27" spans="1:10" s="79" customFormat="1" ht="15" customHeight="1" x14ac:dyDescent="0.25">
      <c r="A27" s="98" t="s">
        <v>26</v>
      </c>
      <c r="B27" s="112">
        <f t="shared" si="1"/>
        <v>944</v>
      </c>
      <c r="C27" s="127">
        <v>5</v>
      </c>
      <c r="D27" s="127">
        <v>9</v>
      </c>
      <c r="E27" s="127">
        <v>650</v>
      </c>
      <c r="F27" s="127">
        <v>8</v>
      </c>
      <c r="G27" s="127">
        <v>254</v>
      </c>
      <c r="H27" s="127">
        <v>18</v>
      </c>
      <c r="J27" s="192"/>
    </row>
    <row r="28" spans="1:10" s="79" customFormat="1" ht="15" customHeight="1" x14ac:dyDescent="0.25">
      <c r="A28" s="98" t="s">
        <v>27</v>
      </c>
      <c r="B28" s="112">
        <f t="shared" si="1"/>
        <v>613</v>
      </c>
      <c r="C28" s="127">
        <v>11</v>
      </c>
      <c r="D28" s="127">
        <v>1</v>
      </c>
      <c r="E28" s="127">
        <v>458</v>
      </c>
      <c r="F28" s="127">
        <v>1</v>
      </c>
      <c r="G28" s="127">
        <v>123</v>
      </c>
      <c r="H28" s="127">
        <v>19</v>
      </c>
      <c r="J28" s="192"/>
    </row>
    <row r="29" spans="1:10" s="79" customFormat="1" ht="15" customHeight="1" x14ac:dyDescent="0.25">
      <c r="A29" s="98" t="s">
        <v>28</v>
      </c>
      <c r="B29" s="112">
        <f t="shared" si="1"/>
        <v>1215</v>
      </c>
      <c r="C29" s="127">
        <v>12</v>
      </c>
      <c r="D29" s="127">
        <v>4</v>
      </c>
      <c r="E29" s="127">
        <v>913</v>
      </c>
      <c r="F29" s="127">
        <v>3</v>
      </c>
      <c r="G29" s="127">
        <v>265</v>
      </c>
      <c r="H29" s="127">
        <v>18</v>
      </c>
      <c r="J29" s="192"/>
    </row>
    <row r="30" spans="1:10" s="79" customFormat="1" ht="15" customHeight="1" x14ac:dyDescent="0.25">
      <c r="A30" s="98" t="s">
        <v>29</v>
      </c>
      <c r="B30" s="112">
        <f t="shared" si="1"/>
        <v>1455</v>
      </c>
      <c r="C30" s="127">
        <v>96</v>
      </c>
      <c r="D30" s="127">
        <v>17</v>
      </c>
      <c r="E30" s="127">
        <v>954</v>
      </c>
      <c r="F30" s="127">
        <v>1</v>
      </c>
      <c r="G30" s="127">
        <v>365</v>
      </c>
      <c r="H30" s="127">
        <v>22</v>
      </c>
      <c r="J30" s="192"/>
    </row>
    <row r="31" spans="1:10" s="79" customFormat="1" ht="15" customHeight="1" x14ac:dyDescent="0.25">
      <c r="A31" s="98" t="s">
        <v>30</v>
      </c>
      <c r="B31" s="112">
        <f t="shared" si="1"/>
        <v>522</v>
      </c>
      <c r="C31" s="127">
        <v>5</v>
      </c>
      <c r="D31" s="127">
        <v>9</v>
      </c>
      <c r="E31" s="127">
        <v>389</v>
      </c>
      <c r="F31" s="127">
        <v>1</v>
      </c>
      <c r="G31" s="127">
        <v>88</v>
      </c>
      <c r="H31" s="127">
        <v>30</v>
      </c>
      <c r="J31" s="192"/>
    </row>
    <row r="32" spans="1:10" s="79" customFormat="1" ht="15" customHeight="1" x14ac:dyDescent="0.25">
      <c r="A32" s="98" t="s">
        <v>31</v>
      </c>
      <c r="B32" s="112">
        <f t="shared" si="1"/>
        <v>1021</v>
      </c>
      <c r="C32" s="127">
        <v>149</v>
      </c>
      <c r="D32" s="127">
        <v>6</v>
      </c>
      <c r="E32" s="127">
        <v>629</v>
      </c>
      <c r="F32" s="127">
        <v>8</v>
      </c>
      <c r="G32" s="127">
        <v>198</v>
      </c>
      <c r="H32" s="127">
        <v>31</v>
      </c>
      <c r="J32" s="192"/>
    </row>
    <row r="33" spans="1:20" s="79" customFormat="1" ht="15" customHeight="1" x14ac:dyDescent="0.25">
      <c r="A33" s="98" t="s">
        <v>32</v>
      </c>
      <c r="B33" s="112">
        <f t="shared" si="1"/>
        <v>273</v>
      </c>
      <c r="C33" s="127">
        <v>2</v>
      </c>
      <c r="D33" s="127">
        <v>2</v>
      </c>
      <c r="E33" s="127">
        <v>204</v>
      </c>
      <c r="F33" s="127">
        <v>1</v>
      </c>
      <c r="G33" s="127">
        <v>58</v>
      </c>
      <c r="H33" s="127">
        <v>6</v>
      </c>
      <c r="J33" s="192"/>
    </row>
    <row r="34" spans="1:20" s="79" customFormat="1" ht="15" customHeight="1" x14ac:dyDescent="0.25">
      <c r="A34" s="98" t="s">
        <v>33</v>
      </c>
      <c r="B34" s="112">
        <f t="shared" si="1"/>
        <v>1850</v>
      </c>
      <c r="C34" s="127">
        <v>20</v>
      </c>
      <c r="D34" s="127">
        <v>18</v>
      </c>
      <c r="E34" s="127">
        <v>1348</v>
      </c>
      <c r="F34" s="127">
        <v>7</v>
      </c>
      <c r="G34" s="127">
        <v>430</v>
      </c>
      <c r="H34" s="127">
        <v>27</v>
      </c>
      <c r="J34" s="192"/>
    </row>
    <row r="35" spans="1:20" s="79" customFormat="1" ht="15" customHeight="1" x14ac:dyDescent="0.25">
      <c r="A35" s="98" t="s">
        <v>34</v>
      </c>
      <c r="B35" s="112">
        <f t="shared" si="1"/>
        <v>1628</v>
      </c>
      <c r="C35" s="127">
        <v>5</v>
      </c>
      <c r="D35" s="127">
        <v>3</v>
      </c>
      <c r="E35" s="127">
        <v>1226</v>
      </c>
      <c r="F35" s="127">
        <v>8</v>
      </c>
      <c r="G35" s="127">
        <v>363</v>
      </c>
      <c r="H35" s="127">
        <v>23</v>
      </c>
      <c r="J35" s="192"/>
    </row>
    <row r="36" spans="1:20" s="79" customFormat="1" ht="15" customHeight="1" thickBot="1" x14ac:dyDescent="0.3">
      <c r="A36" s="135" t="s">
        <v>35</v>
      </c>
      <c r="B36" s="112">
        <f t="shared" si="1"/>
        <v>409</v>
      </c>
      <c r="C36" s="139">
        <v>158</v>
      </c>
      <c r="D36" s="139">
        <v>7</v>
      </c>
      <c r="E36" s="139">
        <v>186</v>
      </c>
      <c r="F36" s="139">
        <v>0</v>
      </c>
      <c r="G36" s="139">
        <v>46</v>
      </c>
      <c r="H36" s="139">
        <v>12</v>
      </c>
      <c r="J36" s="192"/>
    </row>
    <row r="37" spans="1:20" s="79" customFormat="1" ht="56.25" customHeight="1" x14ac:dyDescent="0.25">
      <c r="A37" s="404" t="s">
        <v>402</v>
      </c>
      <c r="B37" s="404"/>
      <c r="C37" s="404"/>
      <c r="D37" s="404"/>
      <c r="E37" s="404"/>
      <c r="F37" s="404"/>
      <c r="G37" s="404"/>
      <c r="H37" s="404"/>
      <c r="I37" s="305"/>
      <c r="J37" s="305"/>
      <c r="K37" s="305"/>
      <c r="L37" s="305"/>
      <c r="M37" s="305"/>
      <c r="N37" s="305"/>
      <c r="O37" s="305"/>
      <c r="P37" s="305"/>
      <c r="Q37" s="305"/>
      <c r="R37" s="305"/>
      <c r="S37" s="305"/>
      <c r="T37" s="305"/>
    </row>
    <row r="38" spans="1:20" s="79" customFormat="1" x14ac:dyDescent="0.25">
      <c r="A38" s="435" t="s">
        <v>366</v>
      </c>
      <c r="B38" s="435"/>
      <c r="C38" s="435"/>
      <c r="D38" s="435"/>
      <c r="E38" s="435"/>
      <c r="F38" s="435"/>
      <c r="G38" s="435"/>
      <c r="H38" s="435"/>
      <c r="I38" s="307"/>
      <c r="J38" s="307"/>
      <c r="K38" s="307"/>
      <c r="L38" s="307"/>
      <c r="M38" s="307"/>
      <c r="N38" s="307"/>
      <c r="O38" s="307"/>
      <c r="P38" s="307"/>
      <c r="Q38" s="307"/>
      <c r="R38" s="307"/>
      <c r="S38" s="307"/>
      <c r="T38" s="307"/>
    </row>
  </sheetData>
  <mergeCells count="12">
    <mergeCell ref="A38:H38"/>
    <mergeCell ref="K1:K2"/>
    <mergeCell ref="A37:H37"/>
    <mergeCell ref="A1:H1"/>
    <mergeCell ref="A2:H2"/>
    <mergeCell ref="A4:H4"/>
    <mergeCell ref="A5:H5"/>
    <mergeCell ref="A3:H3"/>
    <mergeCell ref="B7:B8"/>
    <mergeCell ref="C7:C8"/>
    <mergeCell ref="H7:H8"/>
    <mergeCell ref="A7:A8"/>
  </mergeCells>
  <hyperlinks>
    <hyperlink ref="K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showGridLines="0" workbookViewId="0">
      <selection activeCell="M17" sqref="M17"/>
    </sheetView>
  </sheetViews>
  <sheetFormatPr baseColWidth="10" defaultRowHeight="12.75" x14ac:dyDescent="0.25"/>
  <cols>
    <col min="1" max="1" width="19.7109375" style="190" customWidth="1"/>
    <col min="2" max="5" width="9.7109375" style="176" customWidth="1"/>
    <col min="6" max="8" width="9.7109375" style="79" customWidth="1"/>
    <col min="9" max="240" width="11.42578125" style="79"/>
    <col min="241" max="241" width="27.5703125" style="79" customWidth="1"/>
    <col min="242" max="242" width="7.28515625" style="79" bestFit="1" customWidth="1"/>
    <col min="243" max="247" width="4.42578125" style="79" customWidth="1"/>
    <col min="248" max="248" width="0.85546875" style="79" customWidth="1"/>
    <col min="249" max="252" width="6" style="79" customWidth="1"/>
    <col min="253" max="496" width="11.42578125" style="79"/>
    <col min="497" max="497" width="27.5703125" style="79" customWidth="1"/>
    <col min="498" max="498" width="7.28515625" style="79" bestFit="1" customWidth="1"/>
    <col min="499" max="503" width="4.42578125" style="79" customWidth="1"/>
    <col min="504" max="504" width="0.85546875" style="79" customWidth="1"/>
    <col min="505" max="508" width="6" style="79" customWidth="1"/>
    <col min="509" max="752" width="11.42578125" style="79"/>
    <col min="753" max="753" width="27.5703125" style="79" customWidth="1"/>
    <col min="754" max="754" width="7.28515625" style="79" bestFit="1" customWidth="1"/>
    <col min="755" max="759" width="4.42578125" style="79" customWidth="1"/>
    <col min="760" max="760" width="0.85546875" style="79" customWidth="1"/>
    <col min="761" max="764" width="6" style="79" customWidth="1"/>
    <col min="765" max="1008" width="11.42578125" style="79"/>
    <col min="1009" max="1009" width="27.5703125" style="79" customWidth="1"/>
    <col min="1010" max="1010" width="7.28515625" style="79" bestFit="1" customWidth="1"/>
    <col min="1011" max="1015" width="4.42578125" style="79" customWidth="1"/>
    <col min="1016" max="1016" width="0.85546875" style="79" customWidth="1"/>
    <col min="1017" max="1020" width="6" style="79" customWidth="1"/>
    <col min="1021" max="1264" width="11.42578125" style="79"/>
    <col min="1265" max="1265" width="27.5703125" style="79" customWidth="1"/>
    <col min="1266" max="1266" width="7.28515625" style="79" bestFit="1" customWidth="1"/>
    <col min="1267" max="1271" width="4.42578125" style="79" customWidth="1"/>
    <col min="1272" max="1272" width="0.85546875" style="79" customWidth="1"/>
    <col min="1273" max="1276" width="6" style="79" customWidth="1"/>
    <col min="1277" max="1520" width="11.42578125" style="79"/>
    <col min="1521" max="1521" width="27.5703125" style="79" customWidth="1"/>
    <col min="1522" max="1522" width="7.28515625" style="79" bestFit="1" customWidth="1"/>
    <col min="1523" max="1527" width="4.42578125" style="79" customWidth="1"/>
    <col min="1528" max="1528" width="0.85546875" style="79" customWidth="1"/>
    <col min="1529" max="1532" width="6" style="79" customWidth="1"/>
    <col min="1533" max="1776" width="11.42578125" style="79"/>
    <col min="1777" max="1777" width="27.5703125" style="79" customWidth="1"/>
    <col min="1778" max="1778" width="7.28515625" style="79" bestFit="1" customWidth="1"/>
    <col min="1779" max="1783" width="4.42578125" style="79" customWidth="1"/>
    <col min="1784" max="1784" width="0.85546875" style="79" customWidth="1"/>
    <col min="1785" max="1788" width="6" style="79" customWidth="1"/>
    <col min="1789" max="2032" width="11.42578125" style="79"/>
    <col min="2033" max="2033" width="27.5703125" style="79" customWidth="1"/>
    <col min="2034" max="2034" width="7.28515625" style="79" bestFit="1" customWidth="1"/>
    <col min="2035" max="2039" width="4.42578125" style="79" customWidth="1"/>
    <col min="2040" max="2040" width="0.85546875" style="79" customWidth="1"/>
    <col min="2041" max="2044" width="6" style="79" customWidth="1"/>
    <col min="2045" max="2288" width="11.42578125" style="79"/>
    <col min="2289" max="2289" width="27.5703125" style="79" customWidth="1"/>
    <col min="2290" max="2290" width="7.28515625" style="79" bestFit="1" customWidth="1"/>
    <col min="2291" max="2295" width="4.42578125" style="79" customWidth="1"/>
    <col min="2296" max="2296" width="0.85546875" style="79" customWidth="1"/>
    <col min="2297" max="2300" width="6" style="79" customWidth="1"/>
    <col min="2301" max="2544" width="11.42578125" style="79"/>
    <col min="2545" max="2545" width="27.5703125" style="79" customWidth="1"/>
    <col min="2546" max="2546" width="7.28515625" style="79" bestFit="1" customWidth="1"/>
    <col min="2547" max="2551" width="4.42578125" style="79" customWidth="1"/>
    <col min="2552" max="2552" width="0.85546875" style="79" customWidth="1"/>
    <col min="2553" max="2556" width="6" style="79" customWidth="1"/>
    <col min="2557" max="2800" width="11.42578125" style="79"/>
    <col min="2801" max="2801" width="27.5703125" style="79" customWidth="1"/>
    <col min="2802" max="2802" width="7.28515625" style="79" bestFit="1" customWidth="1"/>
    <col min="2803" max="2807" width="4.42578125" style="79" customWidth="1"/>
    <col min="2808" max="2808" width="0.85546875" style="79" customWidth="1"/>
    <col min="2809" max="2812" width="6" style="79" customWidth="1"/>
    <col min="2813" max="3056" width="11.42578125" style="79"/>
    <col min="3057" max="3057" width="27.5703125" style="79" customWidth="1"/>
    <col min="3058" max="3058" width="7.28515625" style="79" bestFit="1" customWidth="1"/>
    <col min="3059" max="3063" width="4.42578125" style="79" customWidth="1"/>
    <col min="3064" max="3064" width="0.85546875" style="79" customWidth="1"/>
    <col min="3065" max="3068" width="6" style="79" customWidth="1"/>
    <col min="3069" max="3312" width="11.42578125" style="79"/>
    <col min="3313" max="3313" width="27.5703125" style="79" customWidth="1"/>
    <col min="3314" max="3314" width="7.28515625" style="79" bestFit="1" customWidth="1"/>
    <col min="3315" max="3319" width="4.42578125" style="79" customWidth="1"/>
    <col min="3320" max="3320" width="0.85546875" style="79" customWidth="1"/>
    <col min="3321" max="3324" width="6" style="79" customWidth="1"/>
    <col min="3325" max="3568" width="11.42578125" style="79"/>
    <col min="3569" max="3569" width="27.5703125" style="79" customWidth="1"/>
    <col min="3570" max="3570" width="7.28515625" style="79" bestFit="1" customWidth="1"/>
    <col min="3571" max="3575" width="4.42578125" style="79" customWidth="1"/>
    <col min="3576" max="3576" width="0.85546875" style="79" customWidth="1"/>
    <col min="3577" max="3580" width="6" style="79" customWidth="1"/>
    <col min="3581" max="3824" width="11.42578125" style="79"/>
    <col min="3825" max="3825" width="27.5703125" style="79" customWidth="1"/>
    <col min="3826" max="3826" width="7.28515625" style="79" bestFit="1" customWidth="1"/>
    <col min="3827" max="3831" width="4.42578125" style="79" customWidth="1"/>
    <col min="3832" max="3832" width="0.85546875" style="79" customWidth="1"/>
    <col min="3833" max="3836" width="6" style="79" customWidth="1"/>
    <col min="3837" max="4080" width="11.42578125" style="79"/>
    <col min="4081" max="4081" width="27.5703125" style="79" customWidth="1"/>
    <col min="4082" max="4082" width="7.28515625" style="79" bestFit="1" customWidth="1"/>
    <col min="4083" max="4087" width="4.42578125" style="79" customWidth="1"/>
    <col min="4088" max="4088" width="0.85546875" style="79" customWidth="1"/>
    <col min="4089" max="4092" width="6" style="79" customWidth="1"/>
    <col min="4093" max="4336" width="11.42578125" style="79"/>
    <col min="4337" max="4337" width="27.5703125" style="79" customWidth="1"/>
    <col min="4338" max="4338" width="7.28515625" style="79" bestFit="1" customWidth="1"/>
    <col min="4339" max="4343" width="4.42578125" style="79" customWidth="1"/>
    <col min="4344" max="4344" width="0.85546875" style="79" customWidth="1"/>
    <col min="4345" max="4348" width="6" style="79" customWidth="1"/>
    <col min="4349" max="4592" width="11.42578125" style="79"/>
    <col min="4593" max="4593" width="27.5703125" style="79" customWidth="1"/>
    <col min="4594" max="4594" width="7.28515625" style="79" bestFit="1" customWidth="1"/>
    <col min="4595" max="4599" width="4.42578125" style="79" customWidth="1"/>
    <col min="4600" max="4600" width="0.85546875" style="79" customWidth="1"/>
    <col min="4601" max="4604" width="6" style="79" customWidth="1"/>
    <col min="4605" max="4848" width="11.42578125" style="79"/>
    <col min="4849" max="4849" width="27.5703125" style="79" customWidth="1"/>
    <col min="4850" max="4850" width="7.28515625" style="79" bestFit="1" customWidth="1"/>
    <col min="4851" max="4855" width="4.42578125" style="79" customWidth="1"/>
    <col min="4856" max="4856" width="0.85546875" style="79" customWidth="1"/>
    <col min="4857" max="4860" width="6" style="79" customWidth="1"/>
    <col min="4861" max="5104" width="11.42578125" style="79"/>
    <col min="5105" max="5105" width="27.5703125" style="79" customWidth="1"/>
    <col min="5106" max="5106" width="7.28515625" style="79" bestFit="1" customWidth="1"/>
    <col min="5107" max="5111" width="4.42578125" style="79" customWidth="1"/>
    <col min="5112" max="5112" width="0.85546875" style="79" customWidth="1"/>
    <col min="5113" max="5116" width="6" style="79" customWidth="1"/>
    <col min="5117" max="5360" width="11.42578125" style="79"/>
    <col min="5361" max="5361" width="27.5703125" style="79" customWidth="1"/>
    <col min="5362" max="5362" width="7.28515625" style="79" bestFit="1" customWidth="1"/>
    <col min="5363" max="5367" width="4.42578125" style="79" customWidth="1"/>
    <col min="5368" max="5368" width="0.85546875" style="79" customWidth="1"/>
    <col min="5369" max="5372" width="6" style="79" customWidth="1"/>
    <col min="5373" max="5616" width="11.42578125" style="79"/>
    <col min="5617" max="5617" width="27.5703125" style="79" customWidth="1"/>
    <col min="5618" max="5618" width="7.28515625" style="79" bestFit="1" customWidth="1"/>
    <col min="5619" max="5623" width="4.42578125" style="79" customWidth="1"/>
    <col min="5624" max="5624" width="0.85546875" style="79" customWidth="1"/>
    <col min="5625" max="5628" width="6" style="79" customWidth="1"/>
    <col min="5629" max="5872" width="11.42578125" style="79"/>
    <col min="5873" max="5873" width="27.5703125" style="79" customWidth="1"/>
    <col min="5874" max="5874" width="7.28515625" style="79" bestFit="1" customWidth="1"/>
    <col min="5875" max="5879" width="4.42578125" style="79" customWidth="1"/>
    <col min="5880" max="5880" width="0.85546875" style="79" customWidth="1"/>
    <col min="5881" max="5884" width="6" style="79" customWidth="1"/>
    <col min="5885" max="6128" width="11.42578125" style="79"/>
    <col min="6129" max="6129" width="27.5703125" style="79" customWidth="1"/>
    <col min="6130" max="6130" width="7.28515625" style="79" bestFit="1" customWidth="1"/>
    <col min="6131" max="6135" width="4.42578125" style="79" customWidth="1"/>
    <col min="6136" max="6136" width="0.85546875" style="79" customWidth="1"/>
    <col min="6137" max="6140" width="6" style="79" customWidth="1"/>
    <col min="6141" max="6384" width="11.42578125" style="79"/>
    <col min="6385" max="6385" width="27.5703125" style="79" customWidth="1"/>
    <col min="6386" max="6386" width="7.28515625" style="79" bestFit="1" customWidth="1"/>
    <col min="6387" max="6391" width="4.42578125" style="79" customWidth="1"/>
    <col min="6392" max="6392" width="0.85546875" style="79" customWidth="1"/>
    <col min="6393" max="6396" width="6" style="79" customWidth="1"/>
    <col min="6397" max="6640" width="11.42578125" style="79"/>
    <col min="6641" max="6641" width="27.5703125" style="79" customWidth="1"/>
    <col min="6642" max="6642" width="7.28515625" style="79" bestFit="1" customWidth="1"/>
    <col min="6643" max="6647" width="4.42578125" style="79" customWidth="1"/>
    <col min="6648" max="6648" width="0.85546875" style="79" customWidth="1"/>
    <col min="6649" max="6652" width="6" style="79" customWidth="1"/>
    <col min="6653" max="6896" width="11.42578125" style="79"/>
    <col min="6897" max="6897" width="27.5703125" style="79" customWidth="1"/>
    <col min="6898" max="6898" width="7.28515625" style="79" bestFit="1" customWidth="1"/>
    <col min="6899" max="6903" width="4.42578125" style="79" customWidth="1"/>
    <col min="6904" max="6904" width="0.85546875" style="79" customWidth="1"/>
    <col min="6905" max="6908" width="6" style="79" customWidth="1"/>
    <col min="6909" max="7152" width="11.42578125" style="79"/>
    <col min="7153" max="7153" width="27.5703125" style="79" customWidth="1"/>
    <col min="7154" max="7154" width="7.28515625" style="79" bestFit="1" customWidth="1"/>
    <col min="7155" max="7159" width="4.42578125" style="79" customWidth="1"/>
    <col min="7160" max="7160" width="0.85546875" style="79" customWidth="1"/>
    <col min="7161" max="7164" width="6" style="79" customWidth="1"/>
    <col min="7165" max="7408" width="11.42578125" style="79"/>
    <col min="7409" max="7409" width="27.5703125" style="79" customWidth="1"/>
    <col min="7410" max="7410" width="7.28515625" style="79" bestFit="1" customWidth="1"/>
    <col min="7411" max="7415" width="4.42578125" style="79" customWidth="1"/>
    <col min="7416" max="7416" width="0.85546875" style="79" customWidth="1"/>
    <col min="7417" max="7420" width="6" style="79" customWidth="1"/>
    <col min="7421" max="7664" width="11.42578125" style="79"/>
    <col min="7665" max="7665" width="27.5703125" style="79" customWidth="1"/>
    <col min="7666" max="7666" width="7.28515625" style="79" bestFit="1" customWidth="1"/>
    <col min="7667" max="7671" width="4.42578125" style="79" customWidth="1"/>
    <col min="7672" max="7672" width="0.85546875" style="79" customWidth="1"/>
    <col min="7673" max="7676" width="6" style="79" customWidth="1"/>
    <col min="7677" max="7920" width="11.42578125" style="79"/>
    <col min="7921" max="7921" width="27.5703125" style="79" customWidth="1"/>
    <col min="7922" max="7922" width="7.28515625" style="79" bestFit="1" customWidth="1"/>
    <col min="7923" max="7927" width="4.42578125" style="79" customWidth="1"/>
    <col min="7928" max="7928" width="0.85546875" style="79" customWidth="1"/>
    <col min="7929" max="7932" width="6" style="79" customWidth="1"/>
    <col min="7933" max="8176" width="11.42578125" style="79"/>
    <col min="8177" max="8177" width="27.5703125" style="79" customWidth="1"/>
    <col min="8178" max="8178" width="7.28515625" style="79" bestFit="1" customWidth="1"/>
    <col min="8179" max="8183" width="4.42578125" style="79" customWidth="1"/>
    <col min="8184" max="8184" width="0.85546875" style="79" customWidth="1"/>
    <col min="8185" max="8188" width="6" style="79" customWidth="1"/>
    <col min="8189" max="8432" width="11.42578125" style="79"/>
    <col min="8433" max="8433" width="27.5703125" style="79" customWidth="1"/>
    <col min="8434" max="8434" width="7.28515625" style="79" bestFit="1" customWidth="1"/>
    <col min="8435" max="8439" width="4.42578125" style="79" customWidth="1"/>
    <col min="8440" max="8440" width="0.85546875" style="79" customWidth="1"/>
    <col min="8441" max="8444" width="6" style="79" customWidth="1"/>
    <col min="8445" max="8688" width="11.42578125" style="79"/>
    <col min="8689" max="8689" width="27.5703125" style="79" customWidth="1"/>
    <col min="8690" max="8690" width="7.28515625" style="79" bestFit="1" customWidth="1"/>
    <col min="8691" max="8695" width="4.42578125" style="79" customWidth="1"/>
    <col min="8696" max="8696" width="0.85546875" style="79" customWidth="1"/>
    <col min="8697" max="8700" width="6" style="79" customWidth="1"/>
    <col min="8701" max="8944" width="11.42578125" style="79"/>
    <col min="8945" max="8945" width="27.5703125" style="79" customWidth="1"/>
    <col min="8946" max="8946" width="7.28515625" style="79" bestFit="1" customWidth="1"/>
    <col min="8947" max="8951" width="4.42578125" style="79" customWidth="1"/>
    <col min="8952" max="8952" width="0.85546875" style="79" customWidth="1"/>
    <col min="8953" max="8956" width="6" style="79" customWidth="1"/>
    <col min="8957" max="9200" width="11.42578125" style="79"/>
    <col min="9201" max="9201" width="27.5703125" style="79" customWidth="1"/>
    <col min="9202" max="9202" width="7.28515625" style="79" bestFit="1" customWidth="1"/>
    <col min="9203" max="9207" width="4.42578125" style="79" customWidth="1"/>
    <col min="9208" max="9208" width="0.85546875" style="79" customWidth="1"/>
    <col min="9209" max="9212" width="6" style="79" customWidth="1"/>
    <col min="9213" max="9456" width="11.42578125" style="79"/>
    <col min="9457" max="9457" width="27.5703125" style="79" customWidth="1"/>
    <col min="9458" max="9458" width="7.28515625" style="79" bestFit="1" customWidth="1"/>
    <col min="9459" max="9463" width="4.42578125" style="79" customWidth="1"/>
    <col min="9464" max="9464" width="0.85546875" style="79" customWidth="1"/>
    <col min="9465" max="9468" width="6" style="79" customWidth="1"/>
    <col min="9469" max="9712" width="11.42578125" style="79"/>
    <col min="9713" max="9713" width="27.5703125" style="79" customWidth="1"/>
    <col min="9714" max="9714" width="7.28515625" style="79" bestFit="1" customWidth="1"/>
    <col min="9715" max="9719" width="4.42578125" style="79" customWidth="1"/>
    <col min="9720" max="9720" width="0.85546875" style="79" customWidth="1"/>
    <col min="9721" max="9724" width="6" style="79" customWidth="1"/>
    <col min="9725" max="9968" width="11.42578125" style="79"/>
    <col min="9969" max="9969" width="27.5703125" style="79" customWidth="1"/>
    <col min="9970" max="9970" width="7.28515625" style="79" bestFit="1" customWidth="1"/>
    <col min="9971" max="9975" width="4.42578125" style="79" customWidth="1"/>
    <col min="9976" max="9976" width="0.85546875" style="79" customWidth="1"/>
    <col min="9977" max="9980" width="6" style="79" customWidth="1"/>
    <col min="9981" max="10224" width="11.42578125" style="79"/>
    <col min="10225" max="10225" width="27.5703125" style="79" customWidth="1"/>
    <col min="10226" max="10226" width="7.28515625" style="79" bestFit="1" customWidth="1"/>
    <col min="10227" max="10231" width="4.42578125" style="79" customWidth="1"/>
    <col min="10232" max="10232" width="0.85546875" style="79" customWidth="1"/>
    <col min="10233" max="10236" width="6" style="79" customWidth="1"/>
    <col min="10237" max="10480" width="11.42578125" style="79"/>
    <col min="10481" max="10481" width="27.5703125" style="79" customWidth="1"/>
    <col min="10482" max="10482" width="7.28515625" style="79" bestFit="1" customWidth="1"/>
    <col min="10483" max="10487" width="4.42578125" style="79" customWidth="1"/>
    <col min="10488" max="10488" width="0.85546875" style="79" customWidth="1"/>
    <col min="10489" max="10492" width="6" style="79" customWidth="1"/>
    <col min="10493" max="10736" width="11.42578125" style="79"/>
    <col min="10737" max="10737" width="27.5703125" style="79" customWidth="1"/>
    <col min="10738" max="10738" width="7.28515625" style="79" bestFit="1" customWidth="1"/>
    <col min="10739" max="10743" width="4.42578125" style="79" customWidth="1"/>
    <col min="10744" max="10744" width="0.85546875" style="79" customWidth="1"/>
    <col min="10745" max="10748" width="6" style="79" customWidth="1"/>
    <col min="10749" max="10992" width="11.42578125" style="79"/>
    <col min="10993" max="10993" width="27.5703125" style="79" customWidth="1"/>
    <col min="10994" max="10994" width="7.28515625" style="79" bestFit="1" customWidth="1"/>
    <col min="10995" max="10999" width="4.42578125" style="79" customWidth="1"/>
    <col min="11000" max="11000" width="0.85546875" style="79" customWidth="1"/>
    <col min="11001" max="11004" width="6" style="79" customWidth="1"/>
    <col min="11005" max="11248" width="11.42578125" style="79"/>
    <col min="11249" max="11249" width="27.5703125" style="79" customWidth="1"/>
    <col min="11250" max="11250" width="7.28515625" style="79" bestFit="1" customWidth="1"/>
    <col min="11251" max="11255" width="4.42578125" style="79" customWidth="1"/>
    <col min="11256" max="11256" width="0.85546875" style="79" customWidth="1"/>
    <col min="11257" max="11260" width="6" style="79" customWidth="1"/>
    <col min="11261" max="11504" width="11.42578125" style="79"/>
    <col min="11505" max="11505" width="27.5703125" style="79" customWidth="1"/>
    <col min="11506" max="11506" width="7.28515625" style="79" bestFit="1" customWidth="1"/>
    <col min="11507" max="11511" width="4.42578125" style="79" customWidth="1"/>
    <col min="11512" max="11512" width="0.85546875" style="79" customWidth="1"/>
    <col min="11513" max="11516" width="6" style="79" customWidth="1"/>
    <col min="11517" max="11760" width="11.42578125" style="79"/>
    <col min="11761" max="11761" width="27.5703125" style="79" customWidth="1"/>
    <col min="11762" max="11762" width="7.28515625" style="79" bestFit="1" customWidth="1"/>
    <col min="11763" max="11767" width="4.42578125" style="79" customWidth="1"/>
    <col min="11768" max="11768" width="0.85546875" style="79" customWidth="1"/>
    <col min="11769" max="11772" width="6" style="79" customWidth="1"/>
    <col min="11773" max="12016" width="11.42578125" style="79"/>
    <col min="12017" max="12017" width="27.5703125" style="79" customWidth="1"/>
    <col min="12018" max="12018" width="7.28515625" style="79" bestFit="1" customWidth="1"/>
    <col min="12019" max="12023" width="4.42578125" style="79" customWidth="1"/>
    <col min="12024" max="12024" width="0.85546875" style="79" customWidth="1"/>
    <col min="12025" max="12028" width="6" style="79" customWidth="1"/>
    <col min="12029" max="12272" width="11.42578125" style="79"/>
    <col min="12273" max="12273" width="27.5703125" style="79" customWidth="1"/>
    <col min="12274" max="12274" width="7.28515625" style="79" bestFit="1" customWidth="1"/>
    <col min="12275" max="12279" width="4.42578125" style="79" customWidth="1"/>
    <col min="12280" max="12280" width="0.85546875" style="79" customWidth="1"/>
    <col min="12281" max="12284" width="6" style="79" customWidth="1"/>
    <col min="12285" max="12528" width="11.42578125" style="79"/>
    <col min="12529" max="12529" width="27.5703125" style="79" customWidth="1"/>
    <col min="12530" max="12530" width="7.28515625" style="79" bestFit="1" customWidth="1"/>
    <col min="12531" max="12535" width="4.42578125" style="79" customWidth="1"/>
    <col min="12536" max="12536" width="0.85546875" style="79" customWidth="1"/>
    <col min="12537" max="12540" width="6" style="79" customWidth="1"/>
    <col min="12541" max="12784" width="11.42578125" style="79"/>
    <col min="12785" max="12785" width="27.5703125" style="79" customWidth="1"/>
    <col min="12786" max="12786" width="7.28515625" style="79" bestFit="1" customWidth="1"/>
    <col min="12787" max="12791" width="4.42578125" style="79" customWidth="1"/>
    <col min="12792" max="12792" width="0.85546875" style="79" customWidth="1"/>
    <col min="12793" max="12796" width="6" style="79" customWidth="1"/>
    <col min="12797" max="13040" width="11.42578125" style="79"/>
    <col min="13041" max="13041" width="27.5703125" style="79" customWidth="1"/>
    <col min="13042" max="13042" width="7.28515625" style="79" bestFit="1" customWidth="1"/>
    <col min="13043" max="13047" width="4.42578125" style="79" customWidth="1"/>
    <col min="13048" max="13048" width="0.85546875" style="79" customWidth="1"/>
    <col min="13049" max="13052" width="6" style="79" customWidth="1"/>
    <col min="13053" max="13296" width="11.42578125" style="79"/>
    <col min="13297" max="13297" width="27.5703125" style="79" customWidth="1"/>
    <col min="13298" max="13298" width="7.28515625" style="79" bestFit="1" customWidth="1"/>
    <col min="13299" max="13303" width="4.42578125" style="79" customWidth="1"/>
    <col min="13304" max="13304" width="0.85546875" style="79" customWidth="1"/>
    <col min="13305" max="13308" width="6" style="79" customWidth="1"/>
    <col min="13309" max="13552" width="11.42578125" style="79"/>
    <col min="13553" max="13553" width="27.5703125" style="79" customWidth="1"/>
    <col min="13554" max="13554" width="7.28515625" style="79" bestFit="1" customWidth="1"/>
    <col min="13555" max="13559" width="4.42578125" style="79" customWidth="1"/>
    <col min="13560" max="13560" width="0.85546875" style="79" customWidth="1"/>
    <col min="13561" max="13564" width="6" style="79" customWidth="1"/>
    <col min="13565" max="13808" width="11.42578125" style="79"/>
    <col min="13809" max="13809" width="27.5703125" style="79" customWidth="1"/>
    <col min="13810" max="13810" width="7.28515625" style="79" bestFit="1" customWidth="1"/>
    <col min="13811" max="13815" width="4.42578125" style="79" customWidth="1"/>
    <col min="13816" max="13816" width="0.85546875" style="79" customWidth="1"/>
    <col min="13817" max="13820" width="6" style="79" customWidth="1"/>
    <col min="13821" max="14064" width="11.42578125" style="79"/>
    <col min="14065" max="14065" width="27.5703125" style="79" customWidth="1"/>
    <col min="14066" max="14066" width="7.28515625" style="79" bestFit="1" customWidth="1"/>
    <col min="14067" max="14071" width="4.42578125" style="79" customWidth="1"/>
    <col min="14072" max="14072" width="0.85546875" style="79" customWidth="1"/>
    <col min="14073" max="14076" width="6" style="79" customWidth="1"/>
    <col min="14077" max="14320" width="11.42578125" style="79"/>
    <col min="14321" max="14321" width="27.5703125" style="79" customWidth="1"/>
    <col min="14322" max="14322" width="7.28515625" style="79" bestFit="1" customWidth="1"/>
    <col min="14323" max="14327" width="4.42578125" style="79" customWidth="1"/>
    <col min="14328" max="14328" width="0.85546875" style="79" customWidth="1"/>
    <col min="14329" max="14332" width="6" style="79" customWidth="1"/>
    <col min="14333" max="14576" width="11.42578125" style="79"/>
    <col min="14577" max="14577" width="27.5703125" style="79" customWidth="1"/>
    <col min="14578" max="14578" width="7.28515625" style="79" bestFit="1" customWidth="1"/>
    <col min="14579" max="14583" width="4.42578125" style="79" customWidth="1"/>
    <col min="14584" max="14584" width="0.85546875" style="79" customWidth="1"/>
    <col min="14585" max="14588" width="6" style="79" customWidth="1"/>
    <col min="14589" max="14832" width="11.42578125" style="79"/>
    <col min="14833" max="14833" width="27.5703125" style="79" customWidth="1"/>
    <col min="14834" max="14834" width="7.28515625" style="79" bestFit="1" customWidth="1"/>
    <col min="14835" max="14839" width="4.42578125" style="79" customWidth="1"/>
    <col min="14840" max="14840" width="0.85546875" style="79" customWidth="1"/>
    <col min="14841" max="14844" width="6" style="79" customWidth="1"/>
    <col min="14845" max="15088" width="11.42578125" style="79"/>
    <col min="15089" max="15089" width="27.5703125" style="79" customWidth="1"/>
    <col min="15090" max="15090" width="7.28515625" style="79" bestFit="1" customWidth="1"/>
    <col min="15091" max="15095" width="4.42578125" style="79" customWidth="1"/>
    <col min="15096" max="15096" width="0.85546875" style="79" customWidth="1"/>
    <col min="15097" max="15100" width="6" style="79" customWidth="1"/>
    <col min="15101" max="15344" width="11.42578125" style="79"/>
    <col min="15345" max="15345" width="27.5703125" style="79" customWidth="1"/>
    <col min="15346" max="15346" width="7.28515625" style="79" bestFit="1" customWidth="1"/>
    <col min="15347" max="15351" width="4.42578125" style="79" customWidth="1"/>
    <col min="15352" max="15352" width="0.85546875" style="79" customWidth="1"/>
    <col min="15353" max="15356" width="6" style="79" customWidth="1"/>
    <col min="15357" max="15600" width="11.42578125" style="79"/>
    <col min="15601" max="15601" width="27.5703125" style="79" customWidth="1"/>
    <col min="15602" max="15602" width="7.28515625" style="79" bestFit="1" customWidth="1"/>
    <col min="15603" max="15607" width="4.42578125" style="79" customWidth="1"/>
    <col min="15608" max="15608" width="0.85546875" style="79" customWidth="1"/>
    <col min="15609" max="15612" width="6" style="79" customWidth="1"/>
    <col min="15613" max="15856" width="11.42578125" style="79"/>
    <col min="15857" max="15857" width="27.5703125" style="79" customWidth="1"/>
    <col min="15858" max="15858" width="7.28515625" style="79" bestFit="1" customWidth="1"/>
    <col min="15859" max="15863" width="4.42578125" style="79" customWidth="1"/>
    <col min="15864" max="15864" width="0.85546875" style="79" customWidth="1"/>
    <col min="15865" max="15868" width="6" style="79" customWidth="1"/>
    <col min="15869" max="16112" width="11.42578125" style="79"/>
    <col min="16113" max="16113" width="27.5703125" style="79" customWidth="1"/>
    <col min="16114" max="16114" width="7.28515625" style="79" bestFit="1" customWidth="1"/>
    <col min="16115" max="16119" width="4.42578125" style="79" customWidth="1"/>
    <col min="16120" max="16120" width="0.85546875" style="79" customWidth="1"/>
    <col min="16121" max="16124" width="6" style="79" customWidth="1"/>
    <col min="16125" max="16384" width="11.42578125" style="79"/>
  </cols>
  <sheetData>
    <row r="1" spans="1:15" ht="12.75" customHeight="1" x14ac:dyDescent="0.25">
      <c r="A1" s="440" t="s">
        <v>310</v>
      </c>
      <c r="B1" s="440"/>
      <c r="C1" s="440"/>
      <c r="D1" s="440"/>
      <c r="E1" s="440"/>
      <c r="F1" s="440"/>
      <c r="G1" s="440"/>
      <c r="H1" s="440"/>
      <c r="J1" s="69"/>
      <c r="K1" s="434" t="s">
        <v>178</v>
      </c>
      <c r="L1" s="69"/>
    </row>
    <row r="2" spans="1:15" ht="12.75" customHeight="1" x14ac:dyDescent="0.25">
      <c r="A2" s="440" t="s">
        <v>137</v>
      </c>
      <c r="B2" s="440"/>
      <c r="C2" s="440"/>
      <c r="D2" s="440"/>
      <c r="E2" s="440"/>
      <c r="F2" s="440"/>
      <c r="G2" s="440"/>
      <c r="H2" s="440"/>
      <c r="J2" s="69"/>
      <c r="K2" s="434"/>
      <c r="L2" s="69"/>
    </row>
    <row r="3" spans="1:15" x14ac:dyDescent="0.25">
      <c r="A3" s="440" t="s">
        <v>328</v>
      </c>
      <c r="B3" s="440"/>
      <c r="C3" s="440"/>
      <c r="D3" s="440"/>
      <c r="E3" s="440"/>
      <c r="F3" s="440"/>
      <c r="G3" s="440"/>
      <c r="H3" s="440"/>
    </row>
    <row r="4" spans="1:15" x14ac:dyDescent="0.25">
      <c r="A4" s="440" t="s">
        <v>163</v>
      </c>
      <c r="B4" s="440"/>
      <c r="C4" s="440"/>
      <c r="D4" s="440"/>
      <c r="E4" s="440"/>
      <c r="F4" s="440"/>
      <c r="G4" s="440"/>
      <c r="H4" s="440"/>
    </row>
    <row r="5" spans="1:15" x14ac:dyDescent="0.25">
      <c r="A5" s="440" t="s">
        <v>374</v>
      </c>
      <c r="B5" s="440"/>
      <c r="C5" s="440"/>
      <c r="D5" s="440"/>
      <c r="E5" s="440"/>
      <c r="F5" s="440"/>
      <c r="G5" s="440"/>
      <c r="H5" s="440"/>
    </row>
    <row r="6" spans="1:15" ht="13.5" thickBot="1" x14ac:dyDescent="0.3">
      <c r="A6" s="164"/>
      <c r="B6" s="164"/>
      <c r="C6" s="164"/>
      <c r="D6" s="164"/>
      <c r="E6" s="164"/>
      <c r="F6" s="135"/>
      <c r="G6" s="135"/>
      <c r="H6" s="135"/>
    </row>
    <row r="7" spans="1:15" x14ac:dyDescent="0.25">
      <c r="A7" s="426" t="s">
        <v>74</v>
      </c>
      <c r="B7" s="425" t="s">
        <v>0</v>
      </c>
      <c r="C7" s="425" t="s">
        <v>167</v>
      </c>
      <c r="D7" s="151" t="s">
        <v>152</v>
      </c>
      <c r="E7" s="151" t="s">
        <v>153</v>
      </c>
      <c r="F7" s="151" t="s">
        <v>156</v>
      </c>
      <c r="G7" s="151" t="s">
        <v>157</v>
      </c>
      <c r="H7" s="425" t="s">
        <v>151</v>
      </c>
    </row>
    <row r="8" spans="1:15" x14ac:dyDescent="0.25">
      <c r="A8" s="426"/>
      <c r="B8" s="425"/>
      <c r="C8" s="425"/>
      <c r="D8" s="151" t="s">
        <v>231</v>
      </c>
      <c r="E8" s="151" t="s">
        <v>232</v>
      </c>
      <c r="F8" s="151" t="s">
        <v>231</v>
      </c>
      <c r="G8" s="151" t="s">
        <v>232</v>
      </c>
      <c r="H8" s="425" t="s">
        <v>151</v>
      </c>
    </row>
    <row r="9" spans="1:15" ht="15" customHeight="1" x14ac:dyDescent="0.25">
      <c r="A9" s="432" t="s">
        <v>5</v>
      </c>
      <c r="B9" s="432"/>
      <c r="C9" s="432"/>
      <c r="D9" s="432"/>
      <c r="E9" s="432"/>
      <c r="F9" s="432"/>
      <c r="G9" s="432"/>
      <c r="H9" s="432"/>
    </row>
    <row r="10" spans="1:15" ht="15" customHeight="1" x14ac:dyDescent="0.25">
      <c r="A10" s="95"/>
      <c r="B10" s="196"/>
      <c r="C10" s="196"/>
      <c r="D10" s="196"/>
      <c r="E10" s="196"/>
      <c r="F10" s="196"/>
      <c r="G10" s="196"/>
      <c r="H10" s="196"/>
    </row>
    <row r="11" spans="1:15" ht="15" customHeight="1" x14ac:dyDescent="0.25">
      <c r="A11" s="110" t="s">
        <v>0</v>
      </c>
      <c r="B11" s="114">
        <f t="shared" ref="B11:D14" si="0">+B16+B21</f>
        <v>35557</v>
      </c>
      <c r="C11" s="114">
        <f t="shared" si="0"/>
        <v>933</v>
      </c>
      <c r="D11" s="114">
        <f t="shared" si="0"/>
        <v>315</v>
      </c>
      <c r="E11" s="114">
        <f t="shared" ref="E11:E14" si="1">+E16+E21</f>
        <v>25907</v>
      </c>
      <c r="F11" s="114">
        <f t="shared" ref="F11:F14" si="2">+F16+F21</f>
        <v>117</v>
      </c>
      <c r="G11" s="114">
        <f t="shared" ref="G11:H14" si="3">+G16+G21</f>
        <v>7426</v>
      </c>
      <c r="H11" s="114">
        <f t="shared" si="3"/>
        <v>859</v>
      </c>
      <c r="J11" s="169"/>
      <c r="K11" s="169"/>
      <c r="L11" s="169"/>
      <c r="M11" s="169"/>
      <c r="N11" s="169"/>
      <c r="O11" s="169"/>
    </row>
    <row r="12" spans="1:15" ht="15" customHeight="1" x14ac:dyDescent="0.25">
      <c r="A12" s="128" t="s">
        <v>6</v>
      </c>
      <c r="B12" s="89">
        <f t="shared" si="0"/>
        <v>30755</v>
      </c>
      <c r="C12" s="89">
        <f t="shared" si="0"/>
        <v>701</v>
      </c>
      <c r="D12" s="89">
        <f t="shared" si="0"/>
        <v>164</v>
      </c>
      <c r="E12" s="89">
        <f t="shared" si="1"/>
        <v>22822</v>
      </c>
      <c r="F12" s="89">
        <f t="shared" si="2"/>
        <v>76</v>
      </c>
      <c r="G12" s="89">
        <f t="shared" si="3"/>
        <v>6625</v>
      </c>
      <c r="H12" s="89">
        <f t="shared" si="3"/>
        <v>367</v>
      </c>
      <c r="J12" s="169"/>
      <c r="K12" s="169"/>
      <c r="L12" s="169"/>
      <c r="M12" s="169"/>
      <c r="N12" s="169"/>
      <c r="O12" s="169"/>
    </row>
    <row r="13" spans="1:15" ht="15" customHeight="1" x14ac:dyDescent="0.25">
      <c r="A13" s="128" t="s">
        <v>7</v>
      </c>
      <c r="B13" s="89">
        <f t="shared" si="0"/>
        <v>4451</v>
      </c>
      <c r="C13" s="89">
        <f t="shared" si="0"/>
        <v>224</v>
      </c>
      <c r="D13" s="89">
        <f t="shared" si="0"/>
        <v>147</v>
      </c>
      <c r="E13" s="89">
        <f t="shared" si="1"/>
        <v>2829</v>
      </c>
      <c r="F13" s="89">
        <f t="shared" si="2"/>
        <v>41</v>
      </c>
      <c r="G13" s="89">
        <f t="shared" si="3"/>
        <v>738</v>
      </c>
      <c r="H13" s="89">
        <f t="shared" si="3"/>
        <v>472</v>
      </c>
      <c r="J13" s="169"/>
      <c r="K13" s="169"/>
      <c r="L13" s="169"/>
      <c r="M13" s="169"/>
      <c r="N13" s="169"/>
      <c r="O13" s="169"/>
    </row>
    <row r="14" spans="1:15" ht="15" customHeight="1" x14ac:dyDescent="0.25">
      <c r="A14" s="128" t="s">
        <v>346</v>
      </c>
      <c r="B14" s="89">
        <f t="shared" si="0"/>
        <v>351</v>
      </c>
      <c r="C14" s="89">
        <f t="shared" si="0"/>
        <v>8</v>
      </c>
      <c r="D14" s="89">
        <f t="shared" si="0"/>
        <v>4</v>
      </c>
      <c r="E14" s="89">
        <f t="shared" si="1"/>
        <v>256</v>
      </c>
      <c r="F14" s="89">
        <f t="shared" si="2"/>
        <v>0</v>
      </c>
      <c r="G14" s="89">
        <f t="shared" si="3"/>
        <v>63</v>
      </c>
      <c r="H14" s="89">
        <f t="shared" si="3"/>
        <v>20</v>
      </c>
      <c r="J14" s="169"/>
      <c r="K14" s="169"/>
      <c r="L14" s="169"/>
      <c r="M14" s="169"/>
      <c r="N14" s="169"/>
      <c r="O14" s="169"/>
    </row>
    <row r="15" spans="1:15" ht="15" customHeight="1" x14ac:dyDescent="0.25">
      <c r="A15" s="110"/>
      <c r="B15" s="89"/>
      <c r="C15" s="89"/>
      <c r="D15" s="89"/>
      <c r="E15" s="89"/>
      <c r="F15" s="89"/>
      <c r="G15" s="89"/>
      <c r="H15" s="89"/>
    </row>
    <row r="16" spans="1:15" ht="15" customHeight="1" x14ac:dyDescent="0.25">
      <c r="A16" s="110" t="s">
        <v>326</v>
      </c>
      <c r="B16" s="114">
        <f>SUM(B17:B19)</f>
        <v>23257</v>
      </c>
      <c r="C16" s="114">
        <f>SUM(C17:C19)</f>
        <v>358</v>
      </c>
      <c r="D16" s="114">
        <f>SUM(D17:D19)</f>
        <v>222</v>
      </c>
      <c r="E16" s="114">
        <f t="shared" ref="E16" si="4">SUM(E17:E19)</f>
        <v>17420</v>
      </c>
      <c r="F16" s="114">
        <f>SUM(F17:F19)</f>
        <v>89</v>
      </c>
      <c r="G16" s="114">
        <f t="shared" ref="G16:H16" si="5">SUM(G17:G19)</f>
        <v>4526</v>
      </c>
      <c r="H16" s="114">
        <f t="shared" si="5"/>
        <v>642</v>
      </c>
    </row>
    <row r="17" spans="1:8" ht="15" customHeight="1" x14ac:dyDescent="0.25">
      <c r="A17" s="128" t="s">
        <v>6</v>
      </c>
      <c r="B17" s="89">
        <f>SUM(C17:H17)</f>
        <v>18711</v>
      </c>
      <c r="C17" s="89">
        <v>159</v>
      </c>
      <c r="D17" s="89">
        <v>75</v>
      </c>
      <c r="E17" s="89">
        <v>14487</v>
      </c>
      <c r="F17" s="89">
        <v>48</v>
      </c>
      <c r="G17" s="89">
        <v>3774</v>
      </c>
      <c r="H17" s="89">
        <v>168</v>
      </c>
    </row>
    <row r="18" spans="1:8" ht="15" customHeight="1" x14ac:dyDescent="0.25">
      <c r="A18" s="128" t="s">
        <v>7</v>
      </c>
      <c r="B18" s="89">
        <f t="shared" ref="B18:B19" si="6">SUM(C18:H18)</f>
        <v>4195</v>
      </c>
      <c r="C18" s="89">
        <v>191</v>
      </c>
      <c r="D18" s="89">
        <v>143</v>
      </c>
      <c r="E18" s="89">
        <v>2677</v>
      </c>
      <c r="F18" s="89">
        <v>41</v>
      </c>
      <c r="G18" s="89">
        <v>689</v>
      </c>
      <c r="H18" s="89">
        <v>454</v>
      </c>
    </row>
    <row r="19" spans="1:8" ht="15" customHeight="1" x14ac:dyDescent="0.25">
      <c r="A19" s="128" t="s">
        <v>346</v>
      </c>
      <c r="B19" s="89">
        <f t="shared" si="6"/>
        <v>351</v>
      </c>
      <c r="C19" s="89">
        <v>8</v>
      </c>
      <c r="D19" s="89">
        <v>4</v>
      </c>
      <c r="E19" s="89">
        <v>256</v>
      </c>
      <c r="F19" s="89">
        <v>0</v>
      </c>
      <c r="G19" s="89">
        <v>63</v>
      </c>
      <c r="H19" s="89">
        <v>20</v>
      </c>
    </row>
    <row r="20" spans="1:8" ht="15" customHeight="1" x14ac:dyDescent="0.25">
      <c r="A20" s="110"/>
      <c r="B20" s="89"/>
      <c r="C20" s="89"/>
      <c r="D20" s="89"/>
      <c r="E20" s="89"/>
      <c r="F20" s="89"/>
      <c r="G20" s="89"/>
      <c r="H20" s="89"/>
    </row>
    <row r="21" spans="1:8" ht="15" customHeight="1" x14ac:dyDescent="0.25">
      <c r="A21" s="110" t="s">
        <v>327</v>
      </c>
      <c r="B21" s="114">
        <f>SUM(B22:B24)</f>
        <v>12300</v>
      </c>
      <c r="C21" s="114">
        <f>SUM(C22:C24)</f>
        <v>575</v>
      </c>
      <c r="D21" s="114">
        <f>SUM(D22:D24)</f>
        <v>93</v>
      </c>
      <c r="E21" s="114">
        <f t="shared" ref="E21" si="7">SUM(E22:E24)</f>
        <v>8487</v>
      </c>
      <c r="F21" s="114">
        <f>SUM(F22:F24)</f>
        <v>28</v>
      </c>
      <c r="G21" s="114">
        <f t="shared" ref="G21:H21" si="8">SUM(G22:G24)</f>
        <v>2900</v>
      </c>
      <c r="H21" s="114">
        <f t="shared" si="8"/>
        <v>217</v>
      </c>
    </row>
    <row r="22" spans="1:8" ht="15" customHeight="1" x14ac:dyDescent="0.25">
      <c r="A22" s="128" t="s">
        <v>6</v>
      </c>
      <c r="B22" s="89">
        <f>SUM(C22:H22)</f>
        <v>12044</v>
      </c>
      <c r="C22" s="89">
        <v>542</v>
      </c>
      <c r="D22" s="89">
        <v>89</v>
      </c>
      <c r="E22" s="89">
        <v>8335</v>
      </c>
      <c r="F22" s="89">
        <v>28</v>
      </c>
      <c r="G22" s="89">
        <v>2851</v>
      </c>
      <c r="H22" s="89">
        <v>199</v>
      </c>
    </row>
    <row r="23" spans="1:8" ht="15" customHeight="1" x14ac:dyDescent="0.25">
      <c r="A23" s="128" t="s">
        <v>7</v>
      </c>
      <c r="B23" s="89">
        <f t="shared" ref="B23:B24" si="9">SUM(C23:H23)</f>
        <v>256</v>
      </c>
      <c r="C23" s="89">
        <v>33</v>
      </c>
      <c r="D23" s="89">
        <v>4</v>
      </c>
      <c r="E23" s="89">
        <v>152</v>
      </c>
      <c r="F23" s="89">
        <v>0</v>
      </c>
      <c r="G23" s="89">
        <v>49</v>
      </c>
      <c r="H23" s="89">
        <v>18</v>
      </c>
    </row>
    <row r="24" spans="1:8" ht="15" customHeight="1" x14ac:dyDescent="0.25">
      <c r="A24" s="132" t="s">
        <v>346</v>
      </c>
      <c r="B24" s="89">
        <f t="shared" si="9"/>
        <v>0</v>
      </c>
      <c r="C24" s="89"/>
      <c r="D24" s="89"/>
      <c r="E24" s="89"/>
      <c r="F24" s="89"/>
      <c r="G24" s="89"/>
      <c r="H24" s="89"/>
    </row>
    <row r="25" spans="1:8" ht="15" customHeight="1" x14ac:dyDescent="0.25">
      <c r="A25" s="95"/>
      <c r="B25" s="196"/>
      <c r="C25" s="196"/>
      <c r="D25" s="196"/>
      <c r="E25" s="196"/>
      <c r="F25" s="196"/>
      <c r="G25" s="196"/>
      <c r="H25" s="196"/>
    </row>
    <row r="26" spans="1:8" ht="15" customHeight="1" x14ac:dyDescent="0.25">
      <c r="A26" s="432" t="s">
        <v>8</v>
      </c>
      <c r="B26" s="432"/>
      <c r="C26" s="432"/>
      <c r="D26" s="432"/>
      <c r="E26" s="432"/>
      <c r="F26" s="432"/>
      <c r="G26" s="432"/>
      <c r="H26" s="432"/>
    </row>
    <row r="27" spans="1:8" ht="15" customHeight="1" x14ac:dyDescent="0.25">
      <c r="A27" s="106"/>
      <c r="B27" s="106"/>
      <c r="C27" s="106"/>
      <c r="D27" s="106"/>
      <c r="E27" s="106"/>
      <c r="F27" s="106"/>
      <c r="G27" s="106"/>
      <c r="H27" s="106"/>
    </row>
    <row r="28" spans="1:8" ht="15" customHeight="1" x14ac:dyDescent="0.25">
      <c r="A28" s="95" t="s">
        <v>0</v>
      </c>
      <c r="B28" s="198">
        <f>SUM(C28:H28)</f>
        <v>99.999999999999986</v>
      </c>
      <c r="C28" s="198">
        <f>+C11/$B11*100</f>
        <v>2.62395590179149</v>
      </c>
      <c r="D28" s="198">
        <f t="shared" ref="D28:H31" si="10">+D11/$B11*100</f>
        <v>0.88590151025114605</v>
      </c>
      <c r="E28" s="198">
        <f t="shared" si="10"/>
        <v>72.860477543099805</v>
      </c>
      <c r="F28" s="198">
        <f t="shared" si="10"/>
        <v>0.32904913237899708</v>
      </c>
      <c r="G28" s="198">
        <f t="shared" si="10"/>
        <v>20.884776555952413</v>
      </c>
      <c r="H28" s="198">
        <f t="shared" si="10"/>
        <v>2.4158393565261411</v>
      </c>
    </row>
    <row r="29" spans="1:8" ht="15" customHeight="1" x14ac:dyDescent="0.25">
      <c r="A29" s="132" t="s">
        <v>6</v>
      </c>
      <c r="B29" s="91">
        <f>SUM(C29:H29)</f>
        <v>99.999999999999986</v>
      </c>
      <c r="C29" s="91">
        <f>+C12/$B12*100</f>
        <v>2.2793041781824095</v>
      </c>
      <c r="D29" s="91">
        <f t="shared" si="10"/>
        <v>0.53324662656478627</v>
      </c>
      <c r="E29" s="91">
        <f t="shared" si="10"/>
        <v>74.205820191838725</v>
      </c>
      <c r="F29" s="91">
        <f t="shared" si="10"/>
        <v>0.24711429035929119</v>
      </c>
      <c r="G29" s="91">
        <f t="shared" si="10"/>
        <v>21.541212810925053</v>
      </c>
      <c r="H29" s="91">
        <f t="shared" si="10"/>
        <v>1.1933019021297351</v>
      </c>
    </row>
    <row r="30" spans="1:8" ht="15" customHeight="1" x14ac:dyDescent="0.25">
      <c r="A30" s="132" t="s">
        <v>7</v>
      </c>
      <c r="B30" s="91">
        <f>SUM(C30:H30)</f>
        <v>100</v>
      </c>
      <c r="C30" s="91">
        <f>+C13/$B13*100</f>
        <v>5.0325769490002248</v>
      </c>
      <c r="D30" s="91">
        <f t="shared" si="10"/>
        <v>3.302628622781397</v>
      </c>
      <c r="E30" s="91">
        <f t="shared" si="10"/>
        <v>63.558750842507308</v>
      </c>
      <c r="F30" s="91">
        <f t="shared" si="10"/>
        <v>0.92114131655807674</v>
      </c>
      <c r="G30" s="91">
        <f t="shared" si="10"/>
        <v>16.580543698045382</v>
      </c>
      <c r="H30" s="91">
        <f t="shared" si="10"/>
        <v>10.604358571107616</v>
      </c>
    </row>
    <row r="31" spans="1:8" ht="15" customHeight="1" x14ac:dyDescent="0.25">
      <c r="A31" s="132" t="s">
        <v>346</v>
      </c>
      <c r="B31" s="91">
        <f>SUM(C31:H31)</f>
        <v>100.00000000000001</v>
      </c>
      <c r="C31" s="91">
        <f>+C14/$B14*100</f>
        <v>2.2792022792022792</v>
      </c>
      <c r="D31" s="91">
        <f t="shared" si="10"/>
        <v>1.1396011396011396</v>
      </c>
      <c r="E31" s="91">
        <f t="shared" si="10"/>
        <v>72.934472934472936</v>
      </c>
      <c r="F31" s="91">
        <f t="shared" si="10"/>
        <v>0</v>
      </c>
      <c r="G31" s="91">
        <f t="shared" si="10"/>
        <v>17.948717948717949</v>
      </c>
      <c r="H31" s="91">
        <f t="shared" si="10"/>
        <v>5.6980056980056979</v>
      </c>
    </row>
    <row r="32" spans="1:8" ht="15" customHeight="1" x14ac:dyDescent="0.25">
      <c r="A32" s="95"/>
      <c r="B32" s="91"/>
      <c r="C32" s="91"/>
      <c r="D32" s="91"/>
      <c r="E32" s="91"/>
      <c r="F32" s="91"/>
      <c r="G32" s="91"/>
      <c r="H32" s="91"/>
    </row>
    <row r="33" spans="1:20" ht="15" customHeight="1" x14ac:dyDescent="0.25">
      <c r="A33" s="95" t="s">
        <v>326</v>
      </c>
      <c r="B33" s="198">
        <f>SUM(C33:H33)</f>
        <v>100</v>
      </c>
      <c r="C33" s="198">
        <f t="shared" ref="C33:D36" si="11">+C16/$B16*100</f>
        <v>1.5393214946037752</v>
      </c>
      <c r="D33" s="198">
        <f t="shared" si="11"/>
        <v>0.95455131788278802</v>
      </c>
      <c r="E33" s="198">
        <f t="shared" ref="E33:E36" si="12">+E16/$B16*100</f>
        <v>74.902179988820578</v>
      </c>
      <c r="F33" s="198">
        <f t="shared" ref="F33:F36" si="13">+F16/$B16*100</f>
        <v>0.38268048329535198</v>
      </c>
      <c r="G33" s="198">
        <f t="shared" ref="G33:H36" si="14">+G16/$B16*100</f>
        <v>19.460807498817562</v>
      </c>
      <c r="H33" s="198">
        <f t="shared" si="14"/>
        <v>2.7604592165799544</v>
      </c>
    </row>
    <row r="34" spans="1:20" ht="15" customHeight="1" x14ac:dyDescent="0.25">
      <c r="A34" s="132" t="s">
        <v>6</v>
      </c>
      <c r="B34" s="91">
        <f>SUM(C34:H34)</f>
        <v>100</v>
      </c>
      <c r="C34" s="91">
        <f t="shared" si="11"/>
        <v>0.84976751643418313</v>
      </c>
      <c r="D34" s="91">
        <f t="shared" si="11"/>
        <v>0.40083373416706752</v>
      </c>
      <c r="E34" s="91">
        <f t="shared" si="12"/>
        <v>77.42504409171076</v>
      </c>
      <c r="F34" s="91">
        <f t="shared" si="13"/>
        <v>0.25653358986692321</v>
      </c>
      <c r="G34" s="91">
        <f t="shared" si="14"/>
        <v>20.169953503286838</v>
      </c>
      <c r="H34" s="91">
        <f t="shared" si="14"/>
        <v>0.89786756453423133</v>
      </c>
    </row>
    <row r="35" spans="1:20" ht="15" customHeight="1" x14ac:dyDescent="0.25">
      <c r="A35" s="132" t="s">
        <v>7</v>
      </c>
      <c r="B35" s="91">
        <f>SUM(C35:H35)</f>
        <v>100</v>
      </c>
      <c r="C35" s="91">
        <f t="shared" si="11"/>
        <v>4.5530393325387362</v>
      </c>
      <c r="D35" s="91">
        <f t="shared" si="11"/>
        <v>3.4088200238379023</v>
      </c>
      <c r="E35" s="91">
        <f t="shared" si="12"/>
        <v>63.814064362336111</v>
      </c>
      <c r="F35" s="91">
        <f t="shared" si="13"/>
        <v>0.97735399284862923</v>
      </c>
      <c r="G35" s="91">
        <f t="shared" si="14"/>
        <v>16.424314660309893</v>
      </c>
      <c r="H35" s="91">
        <f t="shared" si="14"/>
        <v>10.822407628128724</v>
      </c>
    </row>
    <row r="36" spans="1:20" ht="15" customHeight="1" x14ac:dyDescent="0.25">
      <c r="A36" s="132" t="s">
        <v>346</v>
      </c>
      <c r="B36" s="91">
        <f>SUM(C36:H36)</f>
        <v>100.00000000000001</v>
      </c>
      <c r="C36" s="91">
        <f t="shared" si="11"/>
        <v>2.2792022792022792</v>
      </c>
      <c r="D36" s="91">
        <f t="shared" si="11"/>
        <v>1.1396011396011396</v>
      </c>
      <c r="E36" s="91">
        <f t="shared" si="12"/>
        <v>72.934472934472936</v>
      </c>
      <c r="F36" s="91">
        <f t="shared" si="13"/>
        <v>0</v>
      </c>
      <c r="G36" s="91">
        <f t="shared" si="14"/>
        <v>17.948717948717949</v>
      </c>
      <c r="H36" s="91">
        <f t="shared" si="14"/>
        <v>5.6980056980056979</v>
      </c>
    </row>
    <row r="37" spans="1:20" ht="15" customHeight="1" x14ac:dyDescent="0.25">
      <c r="A37" s="95"/>
      <c r="B37" s="91"/>
      <c r="C37" s="91"/>
      <c r="D37" s="91"/>
      <c r="E37" s="91"/>
      <c r="F37" s="91"/>
      <c r="G37" s="91"/>
      <c r="H37" s="91"/>
    </row>
    <row r="38" spans="1:20" ht="15" customHeight="1" x14ac:dyDescent="0.25">
      <c r="A38" s="95" t="s">
        <v>327</v>
      </c>
      <c r="B38" s="168">
        <f>SUM(C38:H38)</f>
        <v>100.00000000000001</v>
      </c>
      <c r="C38" s="198">
        <f t="shared" ref="C38:D41" si="15">+C21/$B21*100</f>
        <v>4.6747967479674797</v>
      </c>
      <c r="D38" s="198">
        <f t="shared" si="15"/>
        <v>0.75609756097560976</v>
      </c>
      <c r="E38" s="198">
        <f t="shared" ref="E38:E41" si="16">+E21/$B21*100</f>
        <v>69</v>
      </c>
      <c r="F38" s="198">
        <f t="shared" ref="F38:F41" si="17">+F21/$B21*100</f>
        <v>0.22764227642276422</v>
      </c>
      <c r="G38" s="198">
        <f t="shared" ref="G38:H41" si="18">+G21/$B21*100</f>
        <v>23.577235772357724</v>
      </c>
      <c r="H38" s="198">
        <f t="shared" si="18"/>
        <v>1.7642276422764229</v>
      </c>
    </row>
    <row r="39" spans="1:20" ht="15" customHeight="1" x14ac:dyDescent="0.25">
      <c r="A39" s="132" t="s">
        <v>6</v>
      </c>
      <c r="B39" s="92">
        <f>SUM(C39:H39)</f>
        <v>100</v>
      </c>
      <c r="C39" s="91">
        <f t="shared" si="15"/>
        <v>4.5001660577881104</v>
      </c>
      <c r="D39" s="91">
        <f t="shared" si="15"/>
        <v>0.73895715709066756</v>
      </c>
      <c r="E39" s="91">
        <f t="shared" si="16"/>
        <v>69.204583194951837</v>
      </c>
      <c r="F39" s="91">
        <f t="shared" si="17"/>
        <v>0.23248090335436733</v>
      </c>
      <c r="G39" s="91">
        <f t="shared" si="18"/>
        <v>23.671537695117902</v>
      </c>
      <c r="H39" s="91">
        <f t="shared" si="18"/>
        <v>1.6522749916971107</v>
      </c>
    </row>
    <row r="40" spans="1:20" ht="15" customHeight="1" x14ac:dyDescent="0.25">
      <c r="A40" s="132" t="s">
        <v>7</v>
      </c>
      <c r="B40" s="92">
        <f>SUM(C40:H40)</f>
        <v>100</v>
      </c>
      <c r="C40" s="92">
        <f t="shared" si="15"/>
        <v>12.890625</v>
      </c>
      <c r="D40" s="92">
        <f t="shared" si="15"/>
        <v>1.5625</v>
      </c>
      <c r="E40" s="92">
        <f t="shared" si="16"/>
        <v>59.375</v>
      </c>
      <c r="F40" s="92">
        <f t="shared" si="17"/>
        <v>0</v>
      </c>
      <c r="G40" s="92">
        <f t="shared" si="18"/>
        <v>19.140625</v>
      </c>
      <c r="H40" s="92">
        <f t="shared" si="18"/>
        <v>7.03125</v>
      </c>
    </row>
    <row r="41" spans="1:20" ht="15" customHeight="1" thickBot="1" x14ac:dyDescent="0.3">
      <c r="A41" s="133" t="s">
        <v>346</v>
      </c>
      <c r="B41" s="102" t="e">
        <f>SUM(C41:H41)</f>
        <v>#DIV/0!</v>
      </c>
      <c r="C41" s="102" t="e">
        <f t="shared" si="15"/>
        <v>#DIV/0!</v>
      </c>
      <c r="D41" s="102" t="e">
        <f t="shared" si="15"/>
        <v>#DIV/0!</v>
      </c>
      <c r="E41" s="102" t="e">
        <f t="shared" si="16"/>
        <v>#DIV/0!</v>
      </c>
      <c r="F41" s="102" t="e">
        <f t="shared" si="17"/>
        <v>#DIV/0!</v>
      </c>
      <c r="G41" s="102" t="e">
        <f t="shared" si="18"/>
        <v>#DIV/0!</v>
      </c>
      <c r="H41" s="102" t="e">
        <f t="shared" si="18"/>
        <v>#DIV/0!</v>
      </c>
    </row>
    <row r="42" spans="1:20" ht="56.25" customHeight="1" x14ac:dyDescent="0.25">
      <c r="A42" s="404" t="s">
        <v>402</v>
      </c>
      <c r="B42" s="404"/>
      <c r="C42" s="404"/>
      <c r="D42" s="404"/>
      <c r="E42" s="404"/>
      <c r="F42" s="404"/>
      <c r="G42" s="404"/>
      <c r="H42" s="404"/>
      <c r="I42" s="305"/>
      <c r="J42" s="305"/>
      <c r="K42" s="305"/>
      <c r="L42" s="305"/>
      <c r="M42" s="305"/>
      <c r="N42" s="305"/>
      <c r="O42" s="305"/>
      <c r="P42" s="305"/>
      <c r="Q42" s="305"/>
      <c r="R42" s="305"/>
      <c r="S42" s="305"/>
      <c r="T42" s="305"/>
    </row>
    <row r="43" spans="1:20" x14ac:dyDescent="0.25">
      <c r="A43" s="435" t="s">
        <v>366</v>
      </c>
      <c r="B43" s="435"/>
      <c r="C43" s="435"/>
      <c r="D43" s="435"/>
      <c r="E43" s="435"/>
      <c r="F43" s="435"/>
      <c r="G43" s="435"/>
      <c r="H43" s="435"/>
      <c r="I43" s="307"/>
      <c r="J43" s="307"/>
      <c r="K43" s="307"/>
      <c r="L43" s="307"/>
      <c r="M43" s="307"/>
      <c r="N43" s="307"/>
      <c r="O43" s="307"/>
      <c r="P43" s="307"/>
      <c r="Q43" s="307"/>
      <c r="R43" s="307"/>
      <c r="S43" s="307"/>
      <c r="T43" s="307"/>
    </row>
  </sheetData>
  <mergeCells count="14">
    <mergeCell ref="A43:H43"/>
    <mergeCell ref="K1:K2"/>
    <mergeCell ref="A42:H42"/>
    <mergeCell ref="A9:H9"/>
    <mergeCell ref="A26:H26"/>
    <mergeCell ref="B7:B8"/>
    <mergeCell ref="C7:C8"/>
    <mergeCell ref="H7:H8"/>
    <mergeCell ref="A7:A8"/>
    <mergeCell ref="A1:H1"/>
    <mergeCell ref="A2:H2"/>
    <mergeCell ref="A3:H3"/>
    <mergeCell ref="A4:H4"/>
    <mergeCell ref="A5:H5"/>
  </mergeCells>
  <hyperlinks>
    <hyperlink ref="K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9A0FF"/>
    <pageSetUpPr fitToPage="1"/>
  </sheetPr>
  <dimension ref="A2:I27"/>
  <sheetViews>
    <sheetView showGridLines="0" topLeftCell="A22" workbookViewId="0">
      <selection activeCell="K25" sqref="K25"/>
    </sheetView>
  </sheetViews>
  <sheetFormatPr baseColWidth="10" defaultRowHeight="12.75" x14ac:dyDescent="0.2"/>
  <cols>
    <col min="1" max="16384" width="11.42578125" style="313"/>
  </cols>
  <sheetData>
    <row r="2" spans="9:9" x14ac:dyDescent="0.2">
      <c r="I2" s="400" t="s">
        <v>178</v>
      </c>
    </row>
    <row r="3" spans="9:9" x14ac:dyDescent="0.2">
      <c r="I3" s="400"/>
    </row>
    <row r="17" spans="1:8" x14ac:dyDescent="0.2">
      <c r="A17" s="430" t="s">
        <v>508</v>
      </c>
      <c r="B17" s="430"/>
      <c r="C17" s="430"/>
      <c r="D17" s="430"/>
      <c r="E17" s="430"/>
      <c r="F17" s="430"/>
      <c r="G17" s="430"/>
      <c r="H17" s="430"/>
    </row>
    <row r="18" spans="1:8" x14ac:dyDescent="0.2">
      <c r="A18" s="430"/>
      <c r="B18" s="430"/>
      <c r="C18" s="430"/>
      <c r="D18" s="430"/>
      <c r="E18" s="430"/>
      <c r="F18" s="430"/>
      <c r="G18" s="430"/>
      <c r="H18" s="430"/>
    </row>
    <row r="19" spans="1:8" x14ac:dyDescent="0.2">
      <c r="A19" s="430"/>
      <c r="B19" s="430"/>
      <c r="C19" s="430"/>
      <c r="D19" s="430"/>
      <c r="E19" s="430"/>
      <c r="F19" s="430"/>
      <c r="G19" s="430"/>
      <c r="H19" s="430"/>
    </row>
    <row r="20" spans="1:8" x14ac:dyDescent="0.2">
      <c r="A20" s="430"/>
      <c r="B20" s="430"/>
      <c r="C20" s="430"/>
      <c r="D20" s="430"/>
      <c r="E20" s="430"/>
      <c r="F20" s="430"/>
      <c r="G20" s="430"/>
      <c r="H20" s="430"/>
    </row>
    <row r="21" spans="1:8" x14ac:dyDescent="0.2">
      <c r="A21" s="430"/>
      <c r="B21" s="430"/>
      <c r="C21" s="430"/>
      <c r="D21" s="430"/>
      <c r="E21" s="430"/>
      <c r="F21" s="430"/>
      <c r="G21" s="430"/>
      <c r="H21" s="430"/>
    </row>
    <row r="22" spans="1:8" x14ac:dyDescent="0.2">
      <c r="A22" s="430"/>
      <c r="B22" s="430"/>
      <c r="C22" s="430"/>
      <c r="D22" s="430"/>
      <c r="E22" s="430"/>
      <c r="F22" s="430"/>
      <c r="G22" s="430"/>
      <c r="H22" s="430"/>
    </row>
    <row r="23" spans="1:8" x14ac:dyDescent="0.2">
      <c r="A23" s="430"/>
      <c r="B23" s="430"/>
      <c r="C23" s="430"/>
      <c r="D23" s="430"/>
      <c r="E23" s="430"/>
      <c r="F23" s="430"/>
      <c r="G23" s="430"/>
      <c r="H23" s="430"/>
    </row>
    <row r="24" spans="1:8" x14ac:dyDescent="0.2">
      <c r="A24" s="430"/>
      <c r="B24" s="430"/>
      <c r="C24" s="430"/>
      <c r="D24" s="430"/>
      <c r="E24" s="430"/>
      <c r="F24" s="430"/>
      <c r="G24" s="430"/>
      <c r="H24" s="430"/>
    </row>
    <row r="25" spans="1:8" x14ac:dyDescent="0.2">
      <c r="A25" s="430"/>
      <c r="B25" s="430"/>
      <c r="C25" s="430"/>
      <c r="D25" s="430"/>
      <c r="E25" s="430"/>
      <c r="F25" s="430"/>
      <c r="G25" s="430"/>
      <c r="H25" s="430"/>
    </row>
    <row r="26" spans="1:8" x14ac:dyDescent="0.2">
      <c r="A26" s="430"/>
      <c r="B26" s="430"/>
      <c r="C26" s="430"/>
      <c r="D26" s="430"/>
      <c r="E26" s="430"/>
      <c r="F26" s="430"/>
      <c r="G26" s="430"/>
      <c r="H26" s="430"/>
    </row>
    <row r="27" spans="1:8" x14ac:dyDescent="0.2">
      <c r="A27" s="430"/>
      <c r="B27" s="430"/>
      <c r="C27" s="430"/>
      <c r="D27" s="430"/>
      <c r="E27" s="430"/>
      <c r="F27" s="430"/>
      <c r="G27" s="430"/>
      <c r="H27" s="430"/>
    </row>
  </sheetData>
  <mergeCells count="2">
    <mergeCell ref="I2:I3"/>
    <mergeCell ref="A17:H27"/>
  </mergeCells>
  <hyperlinks>
    <hyperlink ref="I2" location="INDICE!A1" display="INDICE"/>
  </hyperlinks>
  <printOptions horizontalCentered="1" verticalCentered="1"/>
  <pageMargins left="0.70866141732283472" right="0.70866141732283472" top="0.74803149606299213" bottom="0.74803149606299213" header="0.31496062992125984" footer="0.31496062992125984"/>
  <pageSetup scale="97" orientation="portrait"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8"/>
  <sheetViews>
    <sheetView showGridLines="0" zoomScaleNormal="100" workbookViewId="0">
      <selection activeCell="W17" sqref="W17"/>
    </sheetView>
  </sheetViews>
  <sheetFormatPr baseColWidth="10" defaultRowHeight="12.75" x14ac:dyDescent="0.2"/>
  <cols>
    <col min="1" max="1" width="22.5703125" style="27" customWidth="1"/>
    <col min="2" max="2" width="5.140625" style="27" customWidth="1"/>
    <col min="3" max="3" width="4.42578125" style="27" customWidth="1"/>
    <col min="4" max="4" width="5.5703125" style="27" customWidth="1"/>
    <col min="5" max="5" width="1.7109375" style="27" customWidth="1"/>
    <col min="6" max="6" width="4.140625" style="27" bestFit="1" customWidth="1"/>
    <col min="7" max="7" width="5.42578125" style="27" customWidth="1"/>
    <col min="8" max="8" width="5.28515625" style="27" customWidth="1"/>
    <col min="9" max="9" width="1.7109375" style="27" customWidth="1"/>
    <col min="10" max="10" width="5.42578125" style="27" bestFit="1" customWidth="1"/>
    <col min="11" max="11" width="4.42578125" style="27" customWidth="1"/>
    <col min="12" max="12" width="5.42578125" style="27" customWidth="1"/>
    <col min="13" max="13" width="1.7109375" style="27" customWidth="1"/>
    <col min="14" max="15" width="5" style="27" customWidth="1"/>
    <col min="16" max="16" width="5.42578125" style="27" customWidth="1"/>
    <col min="17" max="17" width="1.7109375" style="27" customWidth="1"/>
    <col min="18" max="19" width="5" style="27" customWidth="1"/>
    <col min="20" max="20" width="5.42578125" style="27" customWidth="1"/>
    <col min="21" max="252" width="11.42578125" style="27"/>
    <col min="253" max="253" width="22.5703125" style="27" customWidth="1"/>
    <col min="254" max="254" width="5.140625" style="27" customWidth="1"/>
    <col min="255" max="255" width="4.42578125" style="27" customWidth="1"/>
    <col min="256" max="256" width="5.5703125" style="27" customWidth="1"/>
    <col min="257" max="257" width="1.7109375" style="27" customWidth="1"/>
    <col min="258" max="258" width="4.140625" style="27" bestFit="1" customWidth="1"/>
    <col min="259" max="259" width="4.42578125" style="27" customWidth="1"/>
    <col min="260" max="260" width="5.28515625" style="27" customWidth="1"/>
    <col min="261" max="261" width="1.7109375" style="27" customWidth="1"/>
    <col min="262" max="262" width="5.42578125" style="27" bestFit="1" customWidth="1"/>
    <col min="263" max="263" width="4.42578125" style="27" customWidth="1"/>
    <col min="264" max="264" width="5.42578125" style="27" customWidth="1"/>
    <col min="265" max="265" width="1.7109375" style="27" customWidth="1"/>
    <col min="266" max="267" width="5" style="27" customWidth="1"/>
    <col min="268" max="268" width="5.42578125" style="27" customWidth="1"/>
    <col min="269" max="508" width="11.42578125" style="27"/>
    <col min="509" max="509" width="22.5703125" style="27" customWidth="1"/>
    <col min="510" max="510" width="5.140625" style="27" customWidth="1"/>
    <col min="511" max="511" width="4.42578125" style="27" customWidth="1"/>
    <col min="512" max="512" width="5.5703125" style="27" customWidth="1"/>
    <col min="513" max="513" width="1.7109375" style="27" customWidth="1"/>
    <col min="514" max="514" width="4.140625" style="27" bestFit="1" customWidth="1"/>
    <col min="515" max="515" width="4.42578125" style="27" customWidth="1"/>
    <col min="516" max="516" width="5.28515625" style="27" customWidth="1"/>
    <col min="517" max="517" width="1.7109375" style="27" customWidth="1"/>
    <col min="518" max="518" width="5.42578125" style="27" bestFit="1" customWidth="1"/>
    <col min="519" max="519" width="4.42578125" style="27" customWidth="1"/>
    <col min="520" max="520" width="5.42578125" style="27" customWidth="1"/>
    <col min="521" max="521" width="1.7109375" style="27" customWidth="1"/>
    <col min="522" max="523" width="5" style="27" customWidth="1"/>
    <col min="524" max="524" width="5.42578125" style="27" customWidth="1"/>
    <col min="525" max="764" width="11.42578125" style="27"/>
    <col min="765" max="765" width="22.5703125" style="27" customWidth="1"/>
    <col min="766" max="766" width="5.140625" style="27" customWidth="1"/>
    <col min="767" max="767" width="4.42578125" style="27" customWidth="1"/>
    <col min="768" max="768" width="5.5703125" style="27" customWidth="1"/>
    <col min="769" max="769" width="1.7109375" style="27" customWidth="1"/>
    <col min="770" max="770" width="4.140625" style="27" bestFit="1" customWidth="1"/>
    <col min="771" max="771" width="4.42578125" style="27" customWidth="1"/>
    <col min="772" max="772" width="5.28515625" style="27" customWidth="1"/>
    <col min="773" max="773" width="1.7109375" style="27" customWidth="1"/>
    <col min="774" max="774" width="5.42578125" style="27" bestFit="1" customWidth="1"/>
    <col min="775" max="775" width="4.42578125" style="27" customWidth="1"/>
    <col min="776" max="776" width="5.42578125" style="27" customWidth="1"/>
    <col min="777" max="777" width="1.7109375" style="27" customWidth="1"/>
    <col min="778" max="779" width="5" style="27" customWidth="1"/>
    <col min="780" max="780" width="5.42578125" style="27" customWidth="1"/>
    <col min="781" max="1020" width="11.42578125" style="27"/>
    <col min="1021" max="1021" width="22.5703125" style="27" customWidth="1"/>
    <col min="1022" max="1022" width="5.140625" style="27" customWidth="1"/>
    <col min="1023" max="1023" width="4.42578125" style="27" customWidth="1"/>
    <col min="1024" max="1024" width="5.5703125" style="27" customWidth="1"/>
    <col min="1025" max="1025" width="1.7109375" style="27" customWidth="1"/>
    <col min="1026" max="1026" width="4.140625" style="27" bestFit="1" customWidth="1"/>
    <col min="1027" max="1027" width="4.42578125" style="27" customWidth="1"/>
    <col min="1028" max="1028" width="5.28515625" style="27" customWidth="1"/>
    <col min="1029" max="1029" width="1.7109375" style="27" customWidth="1"/>
    <col min="1030" max="1030" width="5.42578125" style="27" bestFit="1" customWidth="1"/>
    <col min="1031" max="1031" width="4.42578125" style="27" customWidth="1"/>
    <col min="1032" max="1032" width="5.42578125" style="27" customWidth="1"/>
    <col min="1033" max="1033" width="1.7109375" style="27" customWidth="1"/>
    <col min="1034" max="1035" width="5" style="27" customWidth="1"/>
    <col min="1036" max="1036" width="5.42578125" style="27" customWidth="1"/>
    <col min="1037" max="1276" width="11.42578125" style="27"/>
    <col min="1277" max="1277" width="22.5703125" style="27" customWidth="1"/>
    <col min="1278" max="1278" width="5.140625" style="27" customWidth="1"/>
    <col min="1279" max="1279" width="4.42578125" style="27" customWidth="1"/>
    <col min="1280" max="1280" width="5.5703125" style="27" customWidth="1"/>
    <col min="1281" max="1281" width="1.7109375" style="27" customWidth="1"/>
    <col min="1282" max="1282" width="4.140625" style="27" bestFit="1" customWidth="1"/>
    <col min="1283" max="1283" width="4.42578125" style="27" customWidth="1"/>
    <col min="1284" max="1284" width="5.28515625" style="27" customWidth="1"/>
    <col min="1285" max="1285" width="1.7109375" style="27" customWidth="1"/>
    <col min="1286" max="1286" width="5.42578125" style="27" bestFit="1" customWidth="1"/>
    <col min="1287" max="1287" width="4.42578125" style="27" customWidth="1"/>
    <col min="1288" max="1288" width="5.42578125" style="27" customWidth="1"/>
    <col min="1289" max="1289" width="1.7109375" style="27" customWidth="1"/>
    <col min="1290" max="1291" width="5" style="27" customWidth="1"/>
    <col min="1292" max="1292" width="5.42578125" style="27" customWidth="1"/>
    <col min="1293" max="1532" width="11.42578125" style="27"/>
    <col min="1533" max="1533" width="22.5703125" style="27" customWidth="1"/>
    <col min="1534" max="1534" width="5.140625" style="27" customWidth="1"/>
    <col min="1535" max="1535" width="4.42578125" style="27" customWidth="1"/>
    <col min="1536" max="1536" width="5.5703125" style="27" customWidth="1"/>
    <col min="1537" max="1537" width="1.7109375" style="27" customWidth="1"/>
    <col min="1538" max="1538" width="4.140625" style="27" bestFit="1" customWidth="1"/>
    <col min="1539" max="1539" width="4.42578125" style="27" customWidth="1"/>
    <col min="1540" max="1540" width="5.28515625" style="27" customWidth="1"/>
    <col min="1541" max="1541" width="1.7109375" style="27" customWidth="1"/>
    <col min="1542" max="1542" width="5.42578125" style="27" bestFit="1" customWidth="1"/>
    <col min="1543" max="1543" width="4.42578125" style="27" customWidth="1"/>
    <col min="1544" max="1544" width="5.42578125" style="27" customWidth="1"/>
    <col min="1545" max="1545" width="1.7109375" style="27" customWidth="1"/>
    <col min="1546" max="1547" width="5" style="27" customWidth="1"/>
    <col min="1548" max="1548" width="5.42578125" style="27" customWidth="1"/>
    <col min="1549" max="1788" width="11.42578125" style="27"/>
    <col min="1789" max="1789" width="22.5703125" style="27" customWidth="1"/>
    <col min="1790" max="1790" width="5.140625" style="27" customWidth="1"/>
    <col min="1791" max="1791" width="4.42578125" style="27" customWidth="1"/>
    <col min="1792" max="1792" width="5.5703125" style="27" customWidth="1"/>
    <col min="1793" max="1793" width="1.7109375" style="27" customWidth="1"/>
    <col min="1794" max="1794" width="4.140625" style="27" bestFit="1" customWidth="1"/>
    <col min="1795" max="1795" width="4.42578125" style="27" customWidth="1"/>
    <col min="1796" max="1796" width="5.28515625" style="27" customWidth="1"/>
    <col min="1797" max="1797" width="1.7109375" style="27" customWidth="1"/>
    <col min="1798" max="1798" width="5.42578125" style="27" bestFit="1" customWidth="1"/>
    <col min="1799" max="1799" width="4.42578125" style="27" customWidth="1"/>
    <col min="1800" max="1800" width="5.42578125" style="27" customWidth="1"/>
    <col min="1801" max="1801" width="1.7109375" style="27" customWidth="1"/>
    <col min="1802" max="1803" width="5" style="27" customWidth="1"/>
    <col min="1804" max="1804" width="5.42578125" style="27" customWidth="1"/>
    <col min="1805" max="2044" width="11.42578125" style="27"/>
    <col min="2045" max="2045" width="22.5703125" style="27" customWidth="1"/>
    <col min="2046" max="2046" width="5.140625" style="27" customWidth="1"/>
    <col min="2047" max="2047" width="4.42578125" style="27" customWidth="1"/>
    <col min="2048" max="2048" width="5.5703125" style="27" customWidth="1"/>
    <col min="2049" max="2049" width="1.7109375" style="27" customWidth="1"/>
    <col min="2050" max="2050" width="4.140625" style="27" bestFit="1" customWidth="1"/>
    <col min="2051" max="2051" width="4.42578125" style="27" customWidth="1"/>
    <col min="2052" max="2052" width="5.28515625" style="27" customWidth="1"/>
    <col min="2053" max="2053" width="1.7109375" style="27" customWidth="1"/>
    <col min="2054" max="2054" width="5.42578125" style="27" bestFit="1" customWidth="1"/>
    <col min="2055" max="2055" width="4.42578125" style="27" customWidth="1"/>
    <col min="2056" max="2056" width="5.42578125" style="27" customWidth="1"/>
    <col min="2057" max="2057" width="1.7109375" style="27" customWidth="1"/>
    <col min="2058" max="2059" width="5" style="27" customWidth="1"/>
    <col min="2060" max="2060" width="5.42578125" style="27" customWidth="1"/>
    <col min="2061" max="2300" width="11.42578125" style="27"/>
    <col min="2301" max="2301" width="22.5703125" style="27" customWidth="1"/>
    <col min="2302" max="2302" width="5.140625" style="27" customWidth="1"/>
    <col min="2303" max="2303" width="4.42578125" style="27" customWidth="1"/>
    <col min="2304" max="2304" width="5.5703125" style="27" customWidth="1"/>
    <col min="2305" max="2305" width="1.7109375" style="27" customWidth="1"/>
    <col min="2306" max="2306" width="4.140625" style="27" bestFit="1" customWidth="1"/>
    <col min="2307" max="2307" width="4.42578125" style="27" customWidth="1"/>
    <col min="2308" max="2308" width="5.28515625" style="27" customWidth="1"/>
    <col min="2309" max="2309" width="1.7109375" style="27" customWidth="1"/>
    <col min="2310" max="2310" width="5.42578125" style="27" bestFit="1" customWidth="1"/>
    <col min="2311" max="2311" width="4.42578125" style="27" customWidth="1"/>
    <col min="2312" max="2312" width="5.42578125" style="27" customWidth="1"/>
    <col min="2313" max="2313" width="1.7109375" style="27" customWidth="1"/>
    <col min="2314" max="2315" width="5" style="27" customWidth="1"/>
    <col min="2316" max="2316" width="5.42578125" style="27" customWidth="1"/>
    <col min="2317" max="2556" width="11.42578125" style="27"/>
    <col min="2557" max="2557" width="22.5703125" style="27" customWidth="1"/>
    <col min="2558" max="2558" width="5.140625" style="27" customWidth="1"/>
    <col min="2559" max="2559" width="4.42578125" style="27" customWidth="1"/>
    <col min="2560" max="2560" width="5.5703125" style="27" customWidth="1"/>
    <col min="2561" max="2561" width="1.7109375" style="27" customWidth="1"/>
    <col min="2562" max="2562" width="4.140625" style="27" bestFit="1" customWidth="1"/>
    <col min="2563" max="2563" width="4.42578125" style="27" customWidth="1"/>
    <col min="2564" max="2564" width="5.28515625" style="27" customWidth="1"/>
    <col min="2565" max="2565" width="1.7109375" style="27" customWidth="1"/>
    <col min="2566" max="2566" width="5.42578125" style="27" bestFit="1" customWidth="1"/>
    <col min="2567" max="2567" width="4.42578125" style="27" customWidth="1"/>
    <col min="2568" max="2568" width="5.42578125" style="27" customWidth="1"/>
    <col min="2569" max="2569" width="1.7109375" style="27" customWidth="1"/>
    <col min="2570" max="2571" width="5" style="27" customWidth="1"/>
    <col min="2572" max="2572" width="5.42578125" style="27" customWidth="1"/>
    <col min="2573" max="2812" width="11.42578125" style="27"/>
    <col min="2813" max="2813" width="22.5703125" style="27" customWidth="1"/>
    <col min="2814" max="2814" width="5.140625" style="27" customWidth="1"/>
    <col min="2815" max="2815" width="4.42578125" style="27" customWidth="1"/>
    <col min="2816" max="2816" width="5.5703125" style="27" customWidth="1"/>
    <col min="2817" max="2817" width="1.7109375" style="27" customWidth="1"/>
    <col min="2818" max="2818" width="4.140625" style="27" bestFit="1" customWidth="1"/>
    <col min="2819" max="2819" width="4.42578125" style="27" customWidth="1"/>
    <col min="2820" max="2820" width="5.28515625" style="27" customWidth="1"/>
    <col min="2821" max="2821" width="1.7109375" style="27" customWidth="1"/>
    <col min="2822" max="2822" width="5.42578125" style="27" bestFit="1" customWidth="1"/>
    <col min="2823" max="2823" width="4.42578125" style="27" customWidth="1"/>
    <col min="2824" max="2824" width="5.42578125" style="27" customWidth="1"/>
    <col min="2825" max="2825" width="1.7109375" style="27" customWidth="1"/>
    <col min="2826" max="2827" width="5" style="27" customWidth="1"/>
    <col min="2828" max="2828" width="5.42578125" style="27" customWidth="1"/>
    <col min="2829" max="3068" width="11.42578125" style="27"/>
    <col min="3069" max="3069" width="22.5703125" style="27" customWidth="1"/>
    <col min="3070" max="3070" width="5.140625" style="27" customWidth="1"/>
    <col min="3071" max="3071" width="4.42578125" style="27" customWidth="1"/>
    <col min="3072" max="3072" width="5.5703125" style="27" customWidth="1"/>
    <col min="3073" max="3073" width="1.7109375" style="27" customWidth="1"/>
    <col min="3074" max="3074" width="4.140625" style="27" bestFit="1" customWidth="1"/>
    <col min="3075" max="3075" width="4.42578125" style="27" customWidth="1"/>
    <col min="3076" max="3076" width="5.28515625" style="27" customWidth="1"/>
    <col min="3077" max="3077" width="1.7109375" style="27" customWidth="1"/>
    <col min="3078" max="3078" width="5.42578125" style="27" bestFit="1" customWidth="1"/>
    <col min="3079" max="3079" width="4.42578125" style="27" customWidth="1"/>
    <col min="3080" max="3080" width="5.42578125" style="27" customWidth="1"/>
    <col min="3081" max="3081" width="1.7109375" style="27" customWidth="1"/>
    <col min="3082" max="3083" width="5" style="27" customWidth="1"/>
    <col min="3084" max="3084" width="5.42578125" style="27" customWidth="1"/>
    <col min="3085" max="3324" width="11.42578125" style="27"/>
    <col min="3325" max="3325" width="22.5703125" style="27" customWidth="1"/>
    <col min="3326" max="3326" width="5.140625" style="27" customWidth="1"/>
    <col min="3327" max="3327" width="4.42578125" style="27" customWidth="1"/>
    <col min="3328" max="3328" width="5.5703125" style="27" customWidth="1"/>
    <col min="3329" max="3329" width="1.7109375" style="27" customWidth="1"/>
    <col min="3330" max="3330" width="4.140625" style="27" bestFit="1" customWidth="1"/>
    <col min="3331" max="3331" width="4.42578125" style="27" customWidth="1"/>
    <col min="3332" max="3332" width="5.28515625" style="27" customWidth="1"/>
    <col min="3333" max="3333" width="1.7109375" style="27" customWidth="1"/>
    <col min="3334" max="3334" width="5.42578125" style="27" bestFit="1" customWidth="1"/>
    <col min="3335" max="3335" width="4.42578125" style="27" customWidth="1"/>
    <col min="3336" max="3336" width="5.42578125" style="27" customWidth="1"/>
    <col min="3337" max="3337" width="1.7109375" style="27" customWidth="1"/>
    <col min="3338" max="3339" width="5" style="27" customWidth="1"/>
    <col min="3340" max="3340" width="5.42578125" style="27" customWidth="1"/>
    <col min="3341" max="3580" width="11.42578125" style="27"/>
    <col min="3581" max="3581" width="22.5703125" style="27" customWidth="1"/>
    <col min="3582" max="3582" width="5.140625" style="27" customWidth="1"/>
    <col min="3583" max="3583" width="4.42578125" style="27" customWidth="1"/>
    <col min="3584" max="3584" width="5.5703125" style="27" customWidth="1"/>
    <col min="3585" max="3585" width="1.7109375" style="27" customWidth="1"/>
    <col min="3586" max="3586" width="4.140625" style="27" bestFit="1" customWidth="1"/>
    <col min="3587" max="3587" width="4.42578125" style="27" customWidth="1"/>
    <col min="3588" max="3588" width="5.28515625" style="27" customWidth="1"/>
    <col min="3589" max="3589" width="1.7109375" style="27" customWidth="1"/>
    <col min="3590" max="3590" width="5.42578125" style="27" bestFit="1" customWidth="1"/>
    <col min="3591" max="3591" width="4.42578125" style="27" customWidth="1"/>
    <col min="3592" max="3592" width="5.42578125" style="27" customWidth="1"/>
    <col min="3593" max="3593" width="1.7109375" style="27" customWidth="1"/>
    <col min="3594" max="3595" width="5" style="27" customWidth="1"/>
    <col min="3596" max="3596" width="5.42578125" style="27" customWidth="1"/>
    <col min="3597" max="3836" width="11.42578125" style="27"/>
    <col min="3837" max="3837" width="22.5703125" style="27" customWidth="1"/>
    <col min="3838" max="3838" width="5.140625" style="27" customWidth="1"/>
    <col min="3839" max="3839" width="4.42578125" style="27" customWidth="1"/>
    <col min="3840" max="3840" width="5.5703125" style="27" customWidth="1"/>
    <col min="3841" max="3841" width="1.7109375" style="27" customWidth="1"/>
    <col min="3842" max="3842" width="4.140625" style="27" bestFit="1" customWidth="1"/>
    <col min="3843" max="3843" width="4.42578125" style="27" customWidth="1"/>
    <col min="3844" max="3844" width="5.28515625" style="27" customWidth="1"/>
    <col min="3845" max="3845" width="1.7109375" style="27" customWidth="1"/>
    <col min="3846" max="3846" width="5.42578125" style="27" bestFit="1" customWidth="1"/>
    <col min="3847" max="3847" width="4.42578125" style="27" customWidth="1"/>
    <col min="3848" max="3848" width="5.42578125" style="27" customWidth="1"/>
    <col min="3849" max="3849" width="1.7109375" style="27" customWidth="1"/>
    <col min="3850" max="3851" width="5" style="27" customWidth="1"/>
    <col min="3852" max="3852" width="5.42578125" style="27" customWidth="1"/>
    <col min="3853" max="4092" width="11.42578125" style="27"/>
    <col min="4093" max="4093" width="22.5703125" style="27" customWidth="1"/>
    <col min="4094" max="4094" width="5.140625" style="27" customWidth="1"/>
    <col min="4095" max="4095" width="4.42578125" style="27" customWidth="1"/>
    <col min="4096" max="4096" width="5.5703125" style="27" customWidth="1"/>
    <col min="4097" max="4097" width="1.7109375" style="27" customWidth="1"/>
    <col min="4098" max="4098" width="4.140625" style="27" bestFit="1" customWidth="1"/>
    <col min="4099" max="4099" width="4.42578125" style="27" customWidth="1"/>
    <col min="4100" max="4100" width="5.28515625" style="27" customWidth="1"/>
    <col min="4101" max="4101" width="1.7109375" style="27" customWidth="1"/>
    <col min="4102" max="4102" width="5.42578125" style="27" bestFit="1" customWidth="1"/>
    <col min="4103" max="4103" width="4.42578125" style="27" customWidth="1"/>
    <col min="4104" max="4104" width="5.42578125" style="27" customWidth="1"/>
    <col min="4105" max="4105" width="1.7109375" style="27" customWidth="1"/>
    <col min="4106" max="4107" width="5" style="27" customWidth="1"/>
    <col min="4108" max="4108" width="5.42578125" style="27" customWidth="1"/>
    <col min="4109" max="4348" width="11.42578125" style="27"/>
    <col min="4349" max="4349" width="22.5703125" style="27" customWidth="1"/>
    <col min="4350" max="4350" width="5.140625" style="27" customWidth="1"/>
    <col min="4351" max="4351" width="4.42578125" style="27" customWidth="1"/>
    <col min="4352" max="4352" width="5.5703125" style="27" customWidth="1"/>
    <col min="4353" max="4353" width="1.7109375" style="27" customWidth="1"/>
    <col min="4354" max="4354" width="4.140625" style="27" bestFit="1" customWidth="1"/>
    <col min="4355" max="4355" width="4.42578125" style="27" customWidth="1"/>
    <col min="4356" max="4356" width="5.28515625" style="27" customWidth="1"/>
    <col min="4357" max="4357" width="1.7109375" style="27" customWidth="1"/>
    <col min="4358" max="4358" width="5.42578125" style="27" bestFit="1" customWidth="1"/>
    <col min="4359" max="4359" width="4.42578125" style="27" customWidth="1"/>
    <col min="4360" max="4360" width="5.42578125" style="27" customWidth="1"/>
    <col min="4361" max="4361" width="1.7109375" style="27" customWidth="1"/>
    <col min="4362" max="4363" width="5" style="27" customWidth="1"/>
    <col min="4364" max="4364" width="5.42578125" style="27" customWidth="1"/>
    <col min="4365" max="4604" width="11.42578125" style="27"/>
    <col min="4605" max="4605" width="22.5703125" style="27" customWidth="1"/>
    <col min="4606" max="4606" width="5.140625" style="27" customWidth="1"/>
    <col min="4607" max="4607" width="4.42578125" style="27" customWidth="1"/>
    <col min="4608" max="4608" width="5.5703125" style="27" customWidth="1"/>
    <col min="4609" max="4609" width="1.7109375" style="27" customWidth="1"/>
    <col min="4610" max="4610" width="4.140625" style="27" bestFit="1" customWidth="1"/>
    <col min="4611" max="4611" width="4.42578125" style="27" customWidth="1"/>
    <col min="4612" max="4612" width="5.28515625" style="27" customWidth="1"/>
    <col min="4613" max="4613" width="1.7109375" style="27" customWidth="1"/>
    <col min="4614" max="4614" width="5.42578125" style="27" bestFit="1" customWidth="1"/>
    <col min="4615" max="4615" width="4.42578125" style="27" customWidth="1"/>
    <col min="4616" max="4616" width="5.42578125" style="27" customWidth="1"/>
    <col min="4617" max="4617" width="1.7109375" style="27" customWidth="1"/>
    <col min="4618" max="4619" width="5" style="27" customWidth="1"/>
    <col min="4620" max="4620" width="5.42578125" style="27" customWidth="1"/>
    <col min="4621" max="4860" width="11.42578125" style="27"/>
    <col min="4861" max="4861" width="22.5703125" style="27" customWidth="1"/>
    <col min="4862" max="4862" width="5.140625" style="27" customWidth="1"/>
    <col min="4863" max="4863" width="4.42578125" style="27" customWidth="1"/>
    <col min="4864" max="4864" width="5.5703125" style="27" customWidth="1"/>
    <col min="4865" max="4865" width="1.7109375" style="27" customWidth="1"/>
    <col min="4866" max="4866" width="4.140625" style="27" bestFit="1" customWidth="1"/>
    <col min="4867" max="4867" width="4.42578125" style="27" customWidth="1"/>
    <col min="4868" max="4868" width="5.28515625" style="27" customWidth="1"/>
    <col min="4869" max="4869" width="1.7109375" style="27" customWidth="1"/>
    <col min="4870" max="4870" width="5.42578125" style="27" bestFit="1" customWidth="1"/>
    <col min="4871" max="4871" width="4.42578125" style="27" customWidth="1"/>
    <col min="4872" max="4872" width="5.42578125" style="27" customWidth="1"/>
    <col min="4873" max="4873" width="1.7109375" style="27" customWidth="1"/>
    <col min="4874" max="4875" width="5" style="27" customWidth="1"/>
    <col min="4876" max="4876" width="5.42578125" style="27" customWidth="1"/>
    <col min="4877" max="5116" width="11.42578125" style="27"/>
    <col min="5117" max="5117" width="22.5703125" style="27" customWidth="1"/>
    <col min="5118" max="5118" width="5.140625" style="27" customWidth="1"/>
    <col min="5119" max="5119" width="4.42578125" style="27" customWidth="1"/>
    <col min="5120" max="5120" width="5.5703125" style="27" customWidth="1"/>
    <col min="5121" max="5121" width="1.7109375" style="27" customWidth="1"/>
    <col min="5122" max="5122" width="4.140625" style="27" bestFit="1" customWidth="1"/>
    <col min="5123" max="5123" width="4.42578125" style="27" customWidth="1"/>
    <col min="5124" max="5124" width="5.28515625" style="27" customWidth="1"/>
    <col min="5125" max="5125" width="1.7109375" style="27" customWidth="1"/>
    <col min="5126" max="5126" width="5.42578125" style="27" bestFit="1" customWidth="1"/>
    <col min="5127" max="5127" width="4.42578125" style="27" customWidth="1"/>
    <col min="5128" max="5128" width="5.42578125" style="27" customWidth="1"/>
    <col min="5129" max="5129" width="1.7109375" style="27" customWidth="1"/>
    <col min="5130" max="5131" width="5" style="27" customWidth="1"/>
    <col min="5132" max="5132" width="5.42578125" style="27" customWidth="1"/>
    <col min="5133" max="5372" width="11.42578125" style="27"/>
    <col min="5373" max="5373" width="22.5703125" style="27" customWidth="1"/>
    <col min="5374" max="5374" width="5.140625" style="27" customWidth="1"/>
    <col min="5375" max="5375" width="4.42578125" style="27" customWidth="1"/>
    <col min="5376" max="5376" width="5.5703125" style="27" customWidth="1"/>
    <col min="5377" max="5377" width="1.7109375" style="27" customWidth="1"/>
    <col min="5378" max="5378" width="4.140625" style="27" bestFit="1" customWidth="1"/>
    <col min="5379" max="5379" width="4.42578125" style="27" customWidth="1"/>
    <col min="5380" max="5380" width="5.28515625" style="27" customWidth="1"/>
    <col min="5381" max="5381" width="1.7109375" style="27" customWidth="1"/>
    <col min="5382" max="5382" width="5.42578125" style="27" bestFit="1" customWidth="1"/>
    <col min="5383" max="5383" width="4.42578125" style="27" customWidth="1"/>
    <col min="5384" max="5384" width="5.42578125" style="27" customWidth="1"/>
    <col min="5385" max="5385" width="1.7109375" style="27" customWidth="1"/>
    <col min="5386" max="5387" width="5" style="27" customWidth="1"/>
    <col min="5388" max="5388" width="5.42578125" style="27" customWidth="1"/>
    <col min="5389" max="5628" width="11.42578125" style="27"/>
    <col min="5629" max="5629" width="22.5703125" style="27" customWidth="1"/>
    <col min="5630" max="5630" width="5.140625" style="27" customWidth="1"/>
    <col min="5631" max="5631" width="4.42578125" style="27" customWidth="1"/>
    <col min="5632" max="5632" width="5.5703125" style="27" customWidth="1"/>
    <col min="5633" max="5633" width="1.7109375" style="27" customWidth="1"/>
    <col min="5634" max="5634" width="4.140625" style="27" bestFit="1" customWidth="1"/>
    <col min="5635" max="5635" width="4.42578125" style="27" customWidth="1"/>
    <col min="5636" max="5636" width="5.28515625" style="27" customWidth="1"/>
    <col min="5637" max="5637" width="1.7109375" style="27" customWidth="1"/>
    <col min="5638" max="5638" width="5.42578125" style="27" bestFit="1" customWidth="1"/>
    <col min="5639" max="5639" width="4.42578125" style="27" customWidth="1"/>
    <col min="5640" max="5640" width="5.42578125" style="27" customWidth="1"/>
    <col min="5641" max="5641" width="1.7109375" style="27" customWidth="1"/>
    <col min="5642" max="5643" width="5" style="27" customWidth="1"/>
    <col min="5644" max="5644" width="5.42578125" style="27" customWidth="1"/>
    <col min="5645" max="5884" width="11.42578125" style="27"/>
    <col min="5885" max="5885" width="22.5703125" style="27" customWidth="1"/>
    <col min="5886" max="5886" width="5.140625" style="27" customWidth="1"/>
    <col min="5887" max="5887" width="4.42578125" style="27" customWidth="1"/>
    <col min="5888" max="5888" width="5.5703125" style="27" customWidth="1"/>
    <col min="5889" max="5889" width="1.7109375" style="27" customWidth="1"/>
    <col min="5890" max="5890" width="4.140625" style="27" bestFit="1" customWidth="1"/>
    <col min="5891" max="5891" width="4.42578125" style="27" customWidth="1"/>
    <col min="5892" max="5892" width="5.28515625" style="27" customWidth="1"/>
    <col min="5893" max="5893" width="1.7109375" style="27" customWidth="1"/>
    <col min="5894" max="5894" width="5.42578125" style="27" bestFit="1" customWidth="1"/>
    <col min="5895" max="5895" width="4.42578125" style="27" customWidth="1"/>
    <col min="5896" max="5896" width="5.42578125" style="27" customWidth="1"/>
    <col min="5897" max="5897" width="1.7109375" style="27" customWidth="1"/>
    <col min="5898" max="5899" width="5" style="27" customWidth="1"/>
    <col min="5900" max="5900" width="5.42578125" style="27" customWidth="1"/>
    <col min="5901" max="6140" width="11.42578125" style="27"/>
    <col min="6141" max="6141" width="22.5703125" style="27" customWidth="1"/>
    <col min="6142" max="6142" width="5.140625" style="27" customWidth="1"/>
    <col min="6143" max="6143" width="4.42578125" style="27" customWidth="1"/>
    <col min="6144" max="6144" width="5.5703125" style="27" customWidth="1"/>
    <col min="6145" max="6145" width="1.7109375" style="27" customWidth="1"/>
    <col min="6146" max="6146" width="4.140625" style="27" bestFit="1" customWidth="1"/>
    <col min="6147" max="6147" width="4.42578125" style="27" customWidth="1"/>
    <col min="6148" max="6148" width="5.28515625" style="27" customWidth="1"/>
    <col min="6149" max="6149" width="1.7109375" style="27" customWidth="1"/>
    <col min="6150" max="6150" width="5.42578125" style="27" bestFit="1" customWidth="1"/>
    <col min="6151" max="6151" width="4.42578125" style="27" customWidth="1"/>
    <col min="6152" max="6152" width="5.42578125" style="27" customWidth="1"/>
    <col min="6153" max="6153" width="1.7109375" style="27" customWidth="1"/>
    <col min="6154" max="6155" width="5" style="27" customWidth="1"/>
    <col min="6156" max="6156" width="5.42578125" style="27" customWidth="1"/>
    <col min="6157" max="6396" width="11.42578125" style="27"/>
    <col min="6397" max="6397" width="22.5703125" style="27" customWidth="1"/>
    <col min="6398" max="6398" width="5.140625" style="27" customWidth="1"/>
    <col min="6399" max="6399" width="4.42578125" style="27" customWidth="1"/>
    <col min="6400" max="6400" width="5.5703125" style="27" customWidth="1"/>
    <col min="6401" max="6401" width="1.7109375" style="27" customWidth="1"/>
    <col min="6402" max="6402" width="4.140625" style="27" bestFit="1" customWidth="1"/>
    <col min="6403" max="6403" width="4.42578125" style="27" customWidth="1"/>
    <col min="6404" max="6404" width="5.28515625" style="27" customWidth="1"/>
    <col min="6405" max="6405" width="1.7109375" style="27" customWidth="1"/>
    <col min="6406" max="6406" width="5.42578125" style="27" bestFit="1" customWidth="1"/>
    <col min="6407" max="6407" width="4.42578125" style="27" customWidth="1"/>
    <col min="6408" max="6408" width="5.42578125" style="27" customWidth="1"/>
    <col min="6409" max="6409" width="1.7109375" style="27" customWidth="1"/>
    <col min="6410" max="6411" width="5" style="27" customWidth="1"/>
    <col min="6412" max="6412" width="5.42578125" style="27" customWidth="1"/>
    <col min="6413" max="6652" width="11.42578125" style="27"/>
    <col min="6653" max="6653" width="22.5703125" style="27" customWidth="1"/>
    <col min="6654" max="6654" width="5.140625" style="27" customWidth="1"/>
    <col min="6655" max="6655" width="4.42578125" style="27" customWidth="1"/>
    <col min="6656" max="6656" width="5.5703125" style="27" customWidth="1"/>
    <col min="6657" max="6657" width="1.7109375" style="27" customWidth="1"/>
    <col min="6658" max="6658" width="4.140625" style="27" bestFit="1" customWidth="1"/>
    <col min="6659" max="6659" width="4.42578125" style="27" customWidth="1"/>
    <col min="6660" max="6660" width="5.28515625" style="27" customWidth="1"/>
    <col min="6661" max="6661" width="1.7109375" style="27" customWidth="1"/>
    <col min="6662" max="6662" width="5.42578125" style="27" bestFit="1" customWidth="1"/>
    <col min="6663" max="6663" width="4.42578125" style="27" customWidth="1"/>
    <col min="6664" max="6664" width="5.42578125" style="27" customWidth="1"/>
    <col min="6665" max="6665" width="1.7109375" style="27" customWidth="1"/>
    <col min="6666" max="6667" width="5" style="27" customWidth="1"/>
    <col min="6668" max="6668" width="5.42578125" style="27" customWidth="1"/>
    <col min="6669" max="6908" width="11.42578125" style="27"/>
    <col min="6909" max="6909" width="22.5703125" style="27" customWidth="1"/>
    <col min="6910" max="6910" width="5.140625" style="27" customWidth="1"/>
    <col min="6911" max="6911" width="4.42578125" style="27" customWidth="1"/>
    <col min="6912" max="6912" width="5.5703125" style="27" customWidth="1"/>
    <col min="6913" max="6913" width="1.7109375" style="27" customWidth="1"/>
    <col min="6914" max="6914" width="4.140625" style="27" bestFit="1" customWidth="1"/>
    <col min="6915" max="6915" width="4.42578125" style="27" customWidth="1"/>
    <col min="6916" max="6916" width="5.28515625" style="27" customWidth="1"/>
    <col min="6917" max="6917" width="1.7109375" style="27" customWidth="1"/>
    <col min="6918" max="6918" width="5.42578125" style="27" bestFit="1" customWidth="1"/>
    <col min="6919" max="6919" width="4.42578125" style="27" customWidth="1"/>
    <col min="6920" max="6920" width="5.42578125" style="27" customWidth="1"/>
    <col min="6921" max="6921" width="1.7109375" style="27" customWidth="1"/>
    <col min="6922" max="6923" width="5" style="27" customWidth="1"/>
    <col min="6924" max="6924" width="5.42578125" style="27" customWidth="1"/>
    <col min="6925" max="7164" width="11.42578125" style="27"/>
    <col min="7165" max="7165" width="22.5703125" style="27" customWidth="1"/>
    <col min="7166" max="7166" width="5.140625" style="27" customWidth="1"/>
    <col min="7167" max="7167" width="4.42578125" style="27" customWidth="1"/>
    <col min="7168" max="7168" width="5.5703125" style="27" customWidth="1"/>
    <col min="7169" max="7169" width="1.7109375" style="27" customWidth="1"/>
    <col min="7170" max="7170" width="4.140625" style="27" bestFit="1" customWidth="1"/>
    <col min="7171" max="7171" width="4.42578125" style="27" customWidth="1"/>
    <col min="7172" max="7172" width="5.28515625" style="27" customWidth="1"/>
    <col min="7173" max="7173" width="1.7109375" style="27" customWidth="1"/>
    <col min="7174" max="7174" width="5.42578125" style="27" bestFit="1" customWidth="1"/>
    <col min="7175" max="7175" width="4.42578125" style="27" customWidth="1"/>
    <col min="7176" max="7176" width="5.42578125" style="27" customWidth="1"/>
    <col min="7177" max="7177" width="1.7109375" style="27" customWidth="1"/>
    <col min="7178" max="7179" width="5" style="27" customWidth="1"/>
    <col min="7180" max="7180" width="5.42578125" style="27" customWidth="1"/>
    <col min="7181" max="7420" width="11.42578125" style="27"/>
    <col min="7421" max="7421" width="22.5703125" style="27" customWidth="1"/>
    <col min="7422" max="7422" width="5.140625" style="27" customWidth="1"/>
    <col min="7423" max="7423" width="4.42578125" style="27" customWidth="1"/>
    <col min="7424" max="7424" width="5.5703125" style="27" customWidth="1"/>
    <col min="7425" max="7425" width="1.7109375" style="27" customWidth="1"/>
    <col min="7426" max="7426" width="4.140625" style="27" bestFit="1" customWidth="1"/>
    <col min="7427" max="7427" width="4.42578125" style="27" customWidth="1"/>
    <col min="7428" max="7428" width="5.28515625" style="27" customWidth="1"/>
    <col min="7429" max="7429" width="1.7109375" style="27" customWidth="1"/>
    <col min="7430" max="7430" width="5.42578125" style="27" bestFit="1" customWidth="1"/>
    <col min="7431" max="7431" width="4.42578125" style="27" customWidth="1"/>
    <col min="7432" max="7432" width="5.42578125" style="27" customWidth="1"/>
    <col min="7433" max="7433" width="1.7109375" style="27" customWidth="1"/>
    <col min="7434" max="7435" width="5" style="27" customWidth="1"/>
    <col min="7436" max="7436" width="5.42578125" style="27" customWidth="1"/>
    <col min="7437" max="7676" width="11.42578125" style="27"/>
    <col min="7677" max="7677" width="22.5703125" style="27" customWidth="1"/>
    <col min="7678" max="7678" width="5.140625" style="27" customWidth="1"/>
    <col min="7679" max="7679" width="4.42578125" style="27" customWidth="1"/>
    <col min="7680" max="7680" width="5.5703125" style="27" customWidth="1"/>
    <col min="7681" max="7681" width="1.7109375" style="27" customWidth="1"/>
    <col min="7682" max="7682" width="4.140625" style="27" bestFit="1" customWidth="1"/>
    <col min="7683" max="7683" width="4.42578125" style="27" customWidth="1"/>
    <col min="7684" max="7684" width="5.28515625" style="27" customWidth="1"/>
    <col min="7685" max="7685" width="1.7109375" style="27" customWidth="1"/>
    <col min="7686" max="7686" width="5.42578125" style="27" bestFit="1" customWidth="1"/>
    <col min="7687" max="7687" width="4.42578125" style="27" customWidth="1"/>
    <col min="7688" max="7688" width="5.42578125" style="27" customWidth="1"/>
    <col min="7689" max="7689" width="1.7109375" style="27" customWidth="1"/>
    <col min="7690" max="7691" width="5" style="27" customWidth="1"/>
    <col min="7692" max="7692" width="5.42578125" style="27" customWidth="1"/>
    <col min="7693" max="7932" width="11.42578125" style="27"/>
    <col min="7933" max="7933" width="22.5703125" style="27" customWidth="1"/>
    <col min="7934" max="7934" width="5.140625" style="27" customWidth="1"/>
    <col min="7935" max="7935" width="4.42578125" style="27" customWidth="1"/>
    <col min="7936" max="7936" width="5.5703125" style="27" customWidth="1"/>
    <col min="7937" max="7937" width="1.7109375" style="27" customWidth="1"/>
    <col min="7938" max="7938" width="4.140625" style="27" bestFit="1" customWidth="1"/>
    <col min="7939" max="7939" width="4.42578125" style="27" customWidth="1"/>
    <col min="7940" max="7940" width="5.28515625" style="27" customWidth="1"/>
    <col min="7941" max="7941" width="1.7109375" style="27" customWidth="1"/>
    <col min="7942" max="7942" width="5.42578125" style="27" bestFit="1" customWidth="1"/>
    <col min="7943" max="7943" width="4.42578125" style="27" customWidth="1"/>
    <col min="7944" max="7944" width="5.42578125" style="27" customWidth="1"/>
    <col min="7945" max="7945" width="1.7109375" style="27" customWidth="1"/>
    <col min="7946" max="7947" width="5" style="27" customWidth="1"/>
    <col min="7948" max="7948" width="5.42578125" style="27" customWidth="1"/>
    <col min="7949" max="8188" width="11.42578125" style="27"/>
    <col min="8189" max="8189" width="22.5703125" style="27" customWidth="1"/>
    <col min="8190" max="8190" width="5.140625" style="27" customWidth="1"/>
    <col min="8191" max="8191" width="4.42578125" style="27" customWidth="1"/>
    <col min="8192" max="8192" width="5.5703125" style="27" customWidth="1"/>
    <col min="8193" max="8193" width="1.7109375" style="27" customWidth="1"/>
    <col min="8194" max="8194" width="4.140625" style="27" bestFit="1" customWidth="1"/>
    <col min="8195" max="8195" width="4.42578125" style="27" customWidth="1"/>
    <col min="8196" max="8196" width="5.28515625" style="27" customWidth="1"/>
    <col min="8197" max="8197" width="1.7109375" style="27" customWidth="1"/>
    <col min="8198" max="8198" width="5.42578125" style="27" bestFit="1" customWidth="1"/>
    <col min="8199" max="8199" width="4.42578125" style="27" customWidth="1"/>
    <col min="8200" max="8200" width="5.42578125" style="27" customWidth="1"/>
    <col min="8201" max="8201" width="1.7109375" style="27" customWidth="1"/>
    <col min="8202" max="8203" width="5" style="27" customWidth="1"/>
    <col min="8204" max="8204" width="5.42578125" style="27" customWidth="1"/>
    <col min="8205" max="8444" width="11.42578125" style="27"/>
    <col min="8445" max="8445" width="22.5703125" style="27" customWidth="1"/>
    <col min="8446" max="8446" width="5.140625" style="27" customWidth="1"/>
    <col min="8447" max="8447" width="4.42578125" style="27" customWidth="1"/>
    <col min="8448" max="8448" width="5.5703125" style="27" customWidth="1"/>
    <col min="8449" max="8449" width="1.7109375" style="27" customWidth="1"/>
    <col min="8450" max="8450" width="4.140625" style="27" bestFit="1" customWidth="1"/>
    <col min="8451" max="8451" width="4.42578125" style="27" customWidth="1"/>
    <col min="8452" max="8452" width="5.28515625" style="27" customWidth="1"/>
    <col min="8453" max="8453" width="1.7109375" style="27" customWidth="1"/>
    <col min="8454" max="8454" width="5.42578125" style="27" bestFit="1" customWidth="1"/>
    <col min="8455" max="8455" width="4.42578125" style="27" customWidth="1"/>
    <col min="8456" max="8456" width="5.42578125" style="27" customWidth="1"/>
    <col min="8457" max="8457" width="1.7109375" style="27" customWidth="1"/>
    <col min="8458" max="8459" width="5" style="27" customWidth="1"/>
    <col min="8460" max="8460" width="5.42578125" style="27" customWidth="1"/>
    <col min="8461" max="8700" width="11.42578125" style="27"/>
    <col min="8701" max="8701" width="22.5703125" style="27" customWidth="1"/>
    <col min="8702" max="8702" width="5.140625" style="27" customWidth="1"/>
    <col min="8703" max="8703" width="4.42578125" style="27" customWidth="1"/>
    <col min="8704" max="8704" width="5.5703125" style="27" customWidth="1"/>
    <col min="8705" max="8705" width="1.7109375" style="27" customWidth="1"/>
    <col min="8706" max="8706" width="4.140625" style="27" bestFit="1" customWidth="1"/>
    <col min="8707" max="8707" width="4.42578125" style="27" customWidth="1"/>
    <col min="8708" max="8708" width="5.28515625" style="27" customWidth="1"/>
    <col min="8709" max="8709" width="1.7109375" style="27" customWidth="1"/>
    <col min="8710" max="8710" width="5.42578125" style="27" bestFit="1" customWidth="1"/>
    <col min="8711" max="8711" width="4.42578125" style="27" customWidth="1"/>
    <col min="8712" max="8712" width="5.42578125" style="27" customWidth="1"/>
    <col min="8713" max="8713" width="1.7109375" style="27" customWidth="1"/>
    <col min="8714" max="8715" width="5" style="27" customWidth="1"/>
    <col min="8716" max="8716" width="5.42578125" style="27" customWidth="1"/>
    <col min="8717" max="8956" width="11.42578125" style="27"/>
    <col min="8957" max="8957" width="22.5703125" style="27" customWidth="1"/>
    <col min="8958" max="8958" width="5.140625" style="27" customWidth="1"/>
    <col min="8959" max="8959" width="4.42578125" style="27" customWidth="1"/>
    <col min="8960" max="8960" width="5.5703125" style="27" customWidth="1"/>
    <col min="8961" max="8961" width="1.7109375" style="27" customWidth="1"/>
    <col min="8962" max="8962" width="4.140625" style="27" bestFit="1" customWidth="1"/>
    <col min="8963" max="8963" width="4.42578125" style="27" customWidth="1"/>
    <col min="8964" max="8964" width="5.28515625" style="27" customWidth="1"/>
    <col min="8965" max="8965" width="1.7109375" style="27" customWidth="1"/>
    <col min="8966" max="8966" width="5.42578125" style="27" bestFit="1" customWidth="1"/>
    <col min="8967" max="8967" width="4.42578125" style="27" customWidth="1"/>
    <col min="8968" max="8968" width="5.42578125" style="27" customWidth="1"/>
    <col min="8969" max="8969" width="1.7109375" style="27" customWidth="1"/>
    <col min="8970" max="8971" width="5" style="27" customWidth="1"/>
    <col min="8972" max="8972" width="5.42578125" style="27" customWidth="1"/>
    <col min="8973" max="9212" width="11.42578125" style="27"/>
    <col min="9213" max="9213" width="22.5703125" style="27" customWidth="1"/>
    <col min="9214" max="9214" width="5.140625" style="27" customWidth="1"/>
    <col min="9215" max="9215" width="4.42578125" style="27" customWidth="1"/>
    <col min="9216" max="9216" width="5.5703125" style="27" customWidth="1"/>
    <col min="9217" max="9217" width="1.7109375" style="27" customWidth="1"/>
    <col min="9218" max="9218" width="4.140625" style="27" bestFit="1" customWidth="1"/>
    <col min="9219" max="9219" width="4.42578125" style="27" customWidth="1"/>
    <col min="9220" max="9220" width="5.28515625" style="27" customWidth="1"/>
    <col min="9221" max="9221" width="1.7109375" style="27" customWidth="1"/>
    <col min="9222" max="9222" width="5.42578125" style="27" bestFit="1" customWidth="1"/>
    <col min="9223" max="9223" width="4.42578125" style="27" customWidth="1"/>
    <col min="9224" max="9224" width="5.42578125" style="27" customWidth="1"/>
    <col min="9225" max="9225" width="1.7109375" style="27" customWidth="1"/>
    <col min="9226" max="9227" width="5" style="27" customWidth="1"/>
    <col min="9228" max="9228" width="5.42578125" style="27" customWidth="1"/>
    <col min="9229" max="9468" width="11.42578125" style="27"/>
    <col min="9469" max="9469" width="22.5703125" style="27" customWidth="1"/>
    <col min="9470" max="9470" width="5.140625" style="27" customWidth="1"/>
    <col min="9471" max="9471" width="4.42578125" style="27" customWidth="1"/>
    <col min="9472" max="9472" width="5.5703125" style="27" customWidth="1"/>
    <col min="9473" max="9473" width="1.7109375" style="27" customWidth="1"/>
    <col min="9474" max="9474" width="4.140625" style="27" bestFit="1" customWidth="1"/>
    <col min="9475" max="9475" width="4.42578125" style="27" customWidth="1"/>
    <col min="9476" max="9476" width="5.28515625" style="27" customWidth="1"/>
    <col min="9477" max="9477" width="1.7109375" style="27" customWidth="1"/>
    <col min="9478" max="9478" width="5.42578125" style="27" bestFit="1" customWidth="1"/>
    <col min="9479" max="9479" width="4.42578125" style="27" customWidth="1"/>
    <col min="9480" max="9480" width="5.42578125" style="27" customWidth="1"/>
    <col min="9481" max="9481" width="1.7109375" style="27" customWidth="1"/>
    <col min="9482" max="9483" width="5" style="27" customWidth="1"/>
    <col min="9484" max="9484" width="5.42578125" style="27" customWidth="1"/>
    <col min="9485" max="9724" width="11.42578125" style="27"/>
    <col min="9725" max="9725" width="22.5703125" style="27" customWidth="1"/>
    <col min="9726" max="9726" width="5.140625" style="27" customWidth="1"/>
    <col min="9727" max="9727" width="4.42578125" style="27" customWidth="1"/>
    <col min="9728" max="9728" width="5.5703125" style="27" customWidth="1"/>
    <col min="9729" max="9729" width="1.7109375" style="27" customWidth="1"/>
    <col min="9730" max="9730" width="4.140625" style="27" bestFit="1" customWidth="1"/>
    <col min="9731" max="9731" width="4.42578125" style="27" customWidth="1"/>
    <col min="9732" max="9732" width="5.28515625" style="27" customWidth="1"/>
    <col min="9733" max="9733" width="1.7109375" style="27" customWidth="1"/>
    <col min="9734" max="9734" width="5.42578125" style="27" bestFit="1" customWidth="1"/>
    <col min="9735" max="9735" width="4.42578125" style="27" customWidth="1"/>
    <col min="9736" max="9736" width="5.42578125" style="27" customWidth="1"/>
    <col min="9737" max="9737" width="1.7109375" style="27" customWidth="1"/>
    <col min="9738" max="9739" width="5" style="27" customWidth="1"/>
    <col min="9740" max="9740" width="5.42578125" style="27" customWidth="1"/>
    <col min="9741" max="9980" width="11.42578125" style="27"/>
    <col min="9981" max="9981" width="22.5703125" style="27" customWidth="1"/>
    <col min="9982" max="9982" width="5.140625" style="27" customWidth="1"/>
    <col min="9983" max="9983" width="4.42578125" style="27" customWidth="1"/>
    <col min="9984" max="9984" width="5.5703125" style="27" customWidth="1"/>
    <col min="9985" max="9985" width="1.7109375" style="27" customWidth="1"/>
    <col min="9986" max="9986" width="4.140625" style="27" bestFit="1" customWidth="1"/>
    <col min="9987" max="9987" width="4.42578125" style="27" customWidth="1"/>
    <col min="9988" max="9988" width="5.28515625" style="27" customWidth="1"/>
    <col min="9989" max="9989" width="1.7109375" style="27" customWidth="1"/>
    <col min="9990" max="9990" width="5.42578125" style="27" bestFit="1" customWidth="1"/>
    <col min="9991" max="9991" width="4.42578125" style="27" customWidth="1"/>
    <col min="9992" max="9992" width="5.42578125" style="27" customWidth="1"/>
    <col min="9993" max="9993" width="1.7109375" style="27" customWidth="1"/>
    <col min="9994" max="9995" width="5" style="27" customWidth="1"/>
    <col min="9996" max="9996" width="5.42578125" style="27" customWidth="1"/>
    <col min="9997" max="10236" width="11.42578125" style="27"/>
    <col min="10237" max="10237" width="22.5703125" style="27" customWidth="1"/>
    <col min="10238" max="10238" width="5.140625" style="27" customWidth="1"/>
    <col min="10239" max="10239" width="4.42578125" style="27" customWidth="1"/>
    <col min="10240" max="10240" width="5.5703125" style="27" customWidth="1"/>
    <col min="10241" max="10241" width="1.7109375" style="27" customWidth="1"/>
    <col min="10242" max="10242" width="4.140625" style="27" bestFit="1" customWidth="1"/>
    <col min="10243" max="10243" width="4.42578125" style="27" customWidth="1"/>
    <col min="10244" max="10244" width="5.28515625" style="27" customWidth="1"/>
    <col min="10245" max="10245" width="1.7109375" style="27" customWidth="1"/>
    <col min="10246" max="10246" width="5.42578125" style="27" bestFit="1" customWidth="1"/>
    <col min="10247" max="10247" width="4.42578125" style="27" customWidth="1"/>
    <col min="10248" max="10248" width="5.42578125" style="27" customWidth="1"/>
    <col min="10249" max="10249" width="1.7109375" style="27" customWidth="1"/>
    <col min="10250" max="10251" width="5" style="27" customWidth="1"/>
    <col min="10252" max="10252" width="5.42578125" style="27" customWidth="1"/>
    <col min="10253" max="10492" width="11.42578125" style="27"/>
    <col min="10493" max="10493" width="22.5703125" style="27" customWidth="1"/>
    <col min="10494" max="10494" width="5.140625" style="27" customWidth="1"/>
    <col min="10495" max="10495" width="4.42578125" style="27" customWidth="1"/>
    <col min="10496" max="10496" width="5.5703125" style="27" customWidth="1"/>
    <col min="10497" max="10497" width="1.7109375" style="27" customWidth="1"/>
    <col min="10498" max="10498" width="4.140625" style="27" bestFit="1" customWidth="1"/>
    <col min="10499" max="10499" width="4.42578125" style="27" customWidth="1"/>
    <col min="10500" max="10500" width="5.28515625" style="27" customWidth="1"/>
    <col min="10501" max="10501" width="1.7109375" style="27" customWidth="1"/>
    <col min="10502" max="10502" width="5.42578125" style="27" bestFit="1" customWidth="1"/>
    <col min="10503" max="10503" width="4.42578125" style="27" customWidth="1"/>
    <col min="10504" max="10504" width="5.42578125" style="27" customWidth="1"/>
    <col min="10505" max="10505" width="1.7109375" style="27" customWidth="1"/>
    <col min="10506" max="10507" width="5" style="27" customWidth="1"/>
    <col min="10508" max="10508" width="5.42578125" style="27" customWidth="1"/>
    <col min="10509" max="10748" width="11.42578125" style="27"/>
    <col min="10749" max="10749" width="22.5703125" style="27" customWidth="1"/>
    <col min="10750" max="10750" width="5.140625" style="27" customWidth="1"/>
    <col min="10751" max="10751" width="4.42578125" style="27" customWidth="1"/>
    <col min="10752" max="10752" width="5.5703125" style="27" customWidth="1"/>
    <col min="10753" max="10753" width="1.7109375" style="27" customWidth="1"/>
    <col min="10754" max="10754" width="4.140625" style="27" bestFit="1" customWidth="1"/>
    <col min="10755" max="10755" width="4.42578125" style="27" customWidth="1"/>
    <col min="10756" max="10756" width="5.28515625" style="27" customWidth="1"/>
    <col min="10757" max="10757" width="1.7109375" style="27" customWidth="1"/>
    <col min="10758" max="10758" width="5.42578125" style="27" bestFit="1" customWidth="1"/>
    <col min="10759" max="10759" width="4.42578125" style="27" customWidth="1"/>
    <col min="10760" max="10760" width="5.42578125" style="27" customWidth="1"/>
    <col min="10761" max="10761" width="1.7109375" style="27" customWidth="1"/>
    <col min="10762" max="10763" width="5" style="27" customWidth="1"/>
    <col min="10764" max="10764" width="5.42578125" style="27" customWidth="1"/>
    <col min="10765" max="11004" width="11.42578125" style="27"/>
    <col min="11005" max="11005" width="22.5703125" style="27" customWidth="1"/>
    <col min="11006" max="11006" width="5.140625" style="27" customWidth="1"/>
    <col min="11007" max="11007" width="4.42578125" style="27" customWidth="1"/>
    <col min="11008" max="11008" width="5.5703125" style="27" customWidth="1"/>
    <col min="11009" max="11009" width="1.7109375" style="27" customWidth="1"/>
    <col min="11010" max="11010" width="4.140625" style="27" bestFit="1" customWidth="1"/>
    <col min="11011" max="11011" width="4.42578125" style="27" customWidth="1"/>
    <col min="11012" max="11012" width="5.28515625" style="27" customWidth="1"/>
    <col min="11013" max="11013" width="1.7109375" style="27" customWidth="1"/>
    <col min="11014" max="11014" width="5.42578125" style="27" bestFit="1" customWidth="1"/>
    <col min="11015" max="11015" width="4.42578125" style="27" customWidth="1"/>
    <col min="11016" max="11016" width="5.42578125" style="27" customWidth="1"/>
    <col min="11017" max="11017" width="1.7109375" style="27" customWidth="1"/>
    <col min="11018" max="11019" width="5" style="27" customWidth="1"/>
    <col min="11020" max="11020" width="5.42578125" style="27" customWidth="1"/>
    <col min="11021" max="11260" width="11.42578125" style="27"/>
    <col min="11261" max="11261" width="22.5703125" style="27" customWidth="1"/>
    <col min="11262" max="11262" width="5.140625" style="27" customWidth="1"/>
    <col min="11263" max="11263" width="4.42578125" style="27" customWidth="1"/>
    <col min="11264" max="11264" width="5.5703125" style="27" customWidth="1"/>
    <col min="11265" max="11265" width="1.7109375" style="27" customWidth="1"/>
    <col min="11266" max="11266" width="4.140625" style="27" bestFit="1" customWidth="1"/>
    <col min="11267" max="11267" width="4.42578125" style="27" customWidth="1"/>
    <col min="11268" max="11268" width="5.28515625" style="27" customWidth="1"/>
    <col min="11269" max="11269" width="1.7109375" style="27" customWidth="1"/>
    <col min="11270" max="11270" width="5.42578125" style="27" bestFit="1" customWidth="1"/>
    <col min="11271" max="11271" width="4.42578125" style="27" customWidth="1"/>
    <col min="11272" max="11272" width="5.42578125" style="27" customWidth="1"/>
    <col min="11273" max="11273" width="1.7109375" style="27" customWidth="1"/>
    <col min="11274" max="11275" width="5" style="27" customWidth="1"/>
    <col min="11276" max="11276" width="5.42578125" style="27" customWidth="1"/>
    <col min="11277" max="11516" width="11.42578125" style="27"/>
    <col min="11517" max="11517" width="22.5703125" style="27" customWidth="1"/>
    <col min="11518" max="11518" width="5.140625" style="27" customWidth="1"/>
    <col min="11519" max="11519" width="4.42578125" style="27" customWidth="1"/>
    <col min="11520" max="11520" width="5.5703125" style="27" customWidth="1"/>
    <col min="11521" max="11521" width="1.7109375" style="27" customWidth="1"/>
    <col min="11522" max="11522" width="4.140625" style="27" bestFit="1" customWidth="1"/>
    <col min="11523" max="11523" width="4.42578125" style="27" customWidth="1"/>
    <col min="11524" max="11524" width="5.28515625" style="27" customWidth="1"/>
    <col min="11525" max="11525" width="1.7109375" style="27" customWidth="1"/>
    <col min="11526" max="11526" width="5.42578125" style="27" bestFit="1" customWidth="1"/>
    <col min="11527" max="11527" width="4.42578125" style="27" customWidth="1"/>
    <col min="11528" max="11528" width="5.42578125" style="27" customWidth="1"/>
    <col min="11529" max="11529" width="1.7109375" style="27" customWidth="1"/>
    <col min="11530" max="11531" width="5" style="27" customWidth="1"/>
    <col min="11532" max="11532" width="5.42578125" style="27" customWidth="1"/>
    <col min="11533" max="11772" width="11.42578125" style="27"/>
    <col min="11773" max="11773" width="22.5703125" style="27" customWidth="1"/>
    <col min="11774" max="11774" width="5.140625" style="27" customWidth="1"/>
    <col min="11775" max="11775" width="4.42578125" style="27" customWidth="1"/>
    <col min="11776" max="11776" width="5.5703125" style="27" customWidth="1"/>
    <col min="11777" max="11777" width="1.7109375" style="27" customWidth="1"/>
    <col min="11778" max="11778" width="4.140625" style="27" bestFit="1" customWidth="1"/>
    <col min="11779" max="11779" width="4.42578125" style="27" customWidth="1"/>
    <col min="11780" max="11780" width="5.28515625" style="27" customWidth="1"/>
    <col min="11781" max="11781" width="1.7109375" style="27" customWidth="1"/>
    <col min="11782" max="11782" width="5.42578125" style="27" bestFit="1" customWidth="1"/>
    <col min="11783" max="11783" width="4.42578125" style="27" customWidth="1"/>
    <col min="11784" max="11784" width="5.42578125" style="27" customWidth="1"/>
    <col min="11785" max="11785" width="1.7109375" style="27" customWidth="1"/>
    <col min="11786" max="11787" width="5" style="27" customWidth="1"/>
    <col min="11788" max="11788" width="5.42578125" style="27" customWidth="1"/>
    <col min="11789" max="12028" width="11.42578125" style="27"/>
    <col min="12029" max="12029" width="22.5703125" style="27" customWidth="1"/>
    <col min="12030" max="12030" width="5.140625" style="27" customWidth="1"/>
    <col min="12031" max="12031" width="4.42578125" style="27" customWidth="1"/>
    <col min="12032" max="12032" width="5.5703125" style="27" customWidth="1"/>
    <col min="12033" max="12033" width="1.7109375" style="27" customWidth="1"/>
    <col min="12034" max="12034" width="4.140625" style="27" bestFit="1" customWidth="1"/>
    <col min="12035" max="12035" width="4.42578125" style="27" customWidth="1"/>
    <col min="12036" max="12036" width="5.28515625" style="27" customWidth="1"/>
    <col min="12037" max="12037" width="1.7109375" style="27" customWidth="1"/>
    <col min="12038" max="12038" width="5.42578125" style="27" bestFit="1" customWidth="1"/>
    <col min="12039" max="12039" width="4.42578125" style="27" customWidth="1"/>
    <col min="12040" max="12040" width="5.42578125" style="27" customWidth="1"/>
    <col min="12041" max="12041" width="1.7109375" style="27" customWidth="1"/>
    <col min="12042" max="12043" width="5" style="27" customWidth="1"/>
    <col min="12044" max="12044" width="5.42578125" style="27" customWidth="1"/>
    <col min="12045" max="12284" width="11.42578125" style="27"/>
    <col min="12285" max="12285" width="22.5703125" style="27" customWidth="1"/>
    <col min="12286" max="12286" width="5.140625" style="27" customWidth="1"/>
    <col min="12287" max="12287" width="4.42578125" style="27" customWidth="1"/>
    <col min="12288" max="12288" width="5.5703125" style="27" customWidth="1"/>
    <col min="12289" max="12289" width="1.7109375" style="27" customWidth="1"/>
    <col min="12290" max="12290" width="4.140625" style="27" bestFit="1" customWidth="1"/>
    <col min="12291" max="12291" width="4.42578125" style="27" customWidth="1"/>
    <col min="12292" max="12292" width="5.28515625" style="27" customWidth="1"/>
    <col min="12293" max="12293" width="1.7109375" style="27" customWidth="1"/>
    <col min="12294" max="12294" width="5.42578125" style="27" bestFit="1" customWidth="1"/>
    <col min="12295" max="12295" width="4.42578125" style="27" customWidth="1"/>
    <col min="12296" max="12296" width="5.42578125" style="27" customWidth="1"/>
    <col min="12297" max="12297" width="1.7109375" style="27" customWidth="1"/>
    <col min="12298" max="12299" width="5" style="27" customWidth="1"/>
    <col min="12300" max="12300" width="5.42578125" style="27" customWidth="1"/>
    <col min="12301" max="12540" width="11.42578125" style="27"/>
    <col min="12541" max="12541" width="22.5703125" style="27" customWidth="1"/>
    <col min="12542" max="12542" width="5.140625" style="27" customWidth="1"/>
    <col min="12543" max="12543" width="4.42578125" style="27" customWidth="1"/>
    <col min="12544" max="12544" width="5.5703125" style="27" customWidth="1"/>
    <col min="12545" max="12545" width="1.7109375" style="27" customWidth="1"/>
    <col min="12546" max="12546" width="4.140625" style="27" bestFit="1" customWidth="1"/>
    <col min="12547" max="12547" width="4.42578125" style="27" customWidth="1"/>
    <col min="12548" max="12548" width="5.28515625" style="27" customWidth="1"/>
    <col min="12549" max="12549" width="1.7109375" style="27" customWidth="1"/>
    <col min="12550" max="12550" width="5.42578125" style="27" bestFit="1" customWidth="1"/>
    <col min="12551" max="12551" width="4.42578125" style="27" customWidth="1"/>
    <col min="12552" max="12552" width="5.42578125" style="27" customWidth="1"/>
    <col min="12553" max="12553" width="1.7109375" style="27" customWidth="1"/>
    <col min="12554" max="12555" width="5" style="27" customWidth="1"/>
    <col min="12556" max="12556" width="5.42578125" style="27" customWidth="1"/>
    <col min="12557" max="12796" width="11.42578125" style="27"/>
    <col min="12797" max="12797" width="22.5703125" style="27" customWidth="1"/>
    <col min="12798" max="12798" width="5.140625" style="27" customWidth="1"/>
    <col min="12799" max="12799" width="4.42578125" style="27" customWidth="1"/>
    <col min="12800" max="12800" width="5.5703125" style="27" customWidth="1"/>
    <col min="12801" max="12801" width="1.7109375" style="27" customWidth="1"/>
    <col min="12802" max="12802" width="4.140625" style="27" bestFit="1" customWidth="1"/>
    <col min="12803" max="12803" width="4.42578125" style="27" customWidth="1"/>
    <col min="12804" max="12804" width="5.28515625" style="27" customWidth="1"/>
    <col min="12805" max="12805" width="1.7109375" style="27" customWidth="1"/>
    <col min="12806" max="12806" width="5.42578125" style="27" bestFit="1" customWidth="1"/>
    <col min="12807" max="12807" width="4.42578125" style="27" customWidth="1"/>
    <col min="12808" max="12808" width="5.42578125" style="27" customWidth="1"/>
    <col min="12809" max="12809" width="1.7109375" style="27" customWidth="1"/>
    <col min="12810" max="12811" width="5" style="27" customWidth="1"/>
    <col min="12812" max="12812" width="5.42578125" style="27" customWidth="1"/>
    <col min="12813" max="13052" width="11.42578125" style="27"/>
    <col min="13053" max="13053" width="22.5703125" style="27" customWidth="1"/>
    <col min="13054" max="13054" width="5.140625" style="27" customWidth="1"/>
    <col min="13055" max="13055" width="4.42578125" style="27" customWidth="1"/>
    <col min="13056" max="13056" width="5.5703125" style="27" customWidth="1"/>
    <col min="13057" max="13057" width="1.7109375" style="27" customWidth="1"/>
    <col min="13058" max="13058" width="4.140625" style="27" bestFit="1" customWidth="1"/>
    <col min="13059" max="13059" width="4.42578125" style="27" customWidth="1"/>
    <col min="13060" max="13060" width="5.28515625" style="27" customWidth="1"/>
    <col min="13061" max="13061" width="1.7109375" style="27" customWidth="1"/>
    <col min="13062" max="13062" width="5.42578125" style="27" bestFit="1" customWidth="1"/>
    <col min="13063" max="13063" width="4.42578125" style="27" customWidth="1"/>
    <col min="13064" max="13064" width="5.42578125" style="27" customWidth="1"/>
    <col min="13065" max="13065" width="1.7109375" style="27" customWidth="1"/>
    <col min="13066" max="13067" width="5" style="27" customWidth="1"/>
    <col min="13068" max="13068" width="5.42578125" style="27" customWidth="1"/>
    <col min="13069" max="13308" width="11.42578125" style="27"/>
    <col min="13309" max="13309" width="22.5703125" style="27" customWidth="1"/>
    <col min="13310" max="13310" width="5.140625" style="27" customWidth="1"/>
    <col min="13311" max="13311" width="4.42578125" style="27" customWidth="1"/>
    <col min="13312" max="13312" width="5.5703125" style="27" customWidth="1"/>
    <col min="13313" max="13313" width="1.7109375" style="27" customWidth="1"/>
    <col min="13314" max="13314" width="4.140625" style="27" bestFit="1" customWidth="1"/>
    <col min="13315" max="13315" width="4.42578125" style="27" customWidth="1"/>
    <col min="13316" max="13316" width="5.28515625" style="27" customWidth="1"/>
    <col min="13317" max="13317" width="1.7109375" style="27" customWidth="1"/>
    <col min="13318" max="13318" width="5.42578125" style="27" bestFit="1" customWidth="1"/>
    <col min="13319" max="13319" width="4.42578125" style="27" customWidth="1"/>
    <col min="13320" max="13320" width="5.42578125" style="27" customWidth="1"/>
    <col min="13321" max="13321" width="1.7109375" style="27" customWidth="1"/>
    <col min="13322" max="13323" width="5" style="27" customWidth="1"/>
    <col min="13324" max="13324" width="5.42578125" style="27" customWidth="1"/>
    <col min="13325" max="13564" width="11.42578125" style="27"/>
    <col min="13565" max="13565" width="22.5703125" style="27" customWidth="1"/>
    <col min="13566" max="13566" width="5.140625" style="27" customWidth="1"/>
    <col min="13567" max="13567" width="4.42578125" style="27" customWidth="1"/>
    <col min="13568" max="13568" width="5.5703125" style="27" customWidth="1"/>
    <col min="13569" max="13569" width="1.7109375" style="27" customWidth="1"/>
    <col min="13570" max="13570" width="4.140625" style="27" bestFit="1" customWidth="1"/>
    <col min="13571" max="13571" width="4.42578125" style="27" customWidth="1"/>
    <col min="13572" max="13572" width="5.28515625" style="27" customWidth="1"/>
    <col min="13573" max="13573" width="1.7109375" style="27" customWidth="1"/>
    <col min="13574" max="13574" width="5.42578125" style="27" bestFit="1" customWidth="1"/>
    <col min="13575" max="13575" width="4.42578125" style="27" customWidth="1"/>
    <col min="13576" max="13576" width="5.42578125" style="27" customWidth="1"/>
    <col min="13577" max="13577" width="1.7109375" style="27" customWidth="1"/>
    <col min="13578" max="13579" width="5" style="27" customWidth="1"/>
    <col min="13580" max="13580" width="5.42578125" style="27" customWidth="1"/>
    <col min="13581" max="13820" width="11.42578125" style="27"/>
    <col min="13821" max="13821" width="22.5703125" style="27" customWidth="1"/>
    <col min="13822" max="13822" width="5.140625" style="27" customWidth="1"/>
    <col min="13823" max="13823" width="4.42578125" style="27" customWidth="1"/>
    <col min="13824" max="13824" width="5.5703125" style="27" customWidth="1"/>
    <col min="13825" max="13825" width="1.7109375" style="27" customWidth="1"/>
    <col min="13826" max="13826" width="4.140625" style="27" bestFit="1" customWidth="1"/>
    <col min="13827" max="13827" width="4.42578125" style="27" customWidth="1"/>
    <col min="13828" max="13828" width="5.28515625" style="27" customWidth="1"/>
    <col min="13829" max="13829" width="1.7109375" style="27" customWidth="1"/>
    <col min="13830" max="13830" width="5.42578125" style="27" bestFit="1" customWidth="1"/>
    <col min="13831" max="13831" width="4.42578125" style="27" customWidth="1"/>
    <col min="13832" max="13832" width="5.42578125" style="27" customWidth="1"/>
    <col min="13833" max="13833" width="1.7109375" style="27" customWidth="1"/>
    <col min="13834" max="13835" width="5" style="27" customWidth="1"/>
    <col min="13836" max="13836" width="5.42578125" style="27" customWidth="1"/>
    <col min="13837" max="14076" width="11.42578125" style="27"/>
    <col min="14077" max="14077" width="22.5703125" style="27" customWidth="1"/>
    <col min="14078" max="14078" width="5.140625" style="27" customWidth="1"/>
    <col min="14079" max="14079" width="4.42578125" style="27" customWidth="1"/>
    <col min="14080" max="14080" width="5.5703125" style="27" customWidth="1"/>
    <col min="14081" max="14081" width="1.7109375" style="27" customWidth="1"/>
    <col min="14082" max="14082" width="4.140625" style="27" bestFit="1" customWidth="1"/>
    <col min="14083" max="14083" width="4.42578125" style="27" customWidth="1"/>
    <col min="14084" max="14084" width="5.28515625" style="27" customWidth="1"/>
    <col min="14085" max="14085" width="1.7109375" style="27" customWidth="1"/>
    <col min="14086" max="14086" width="5.42578125" style="27" bestFit="1" customWidth="1"/>
    <col min="14087" max="14087" width="4.42578125" style="27" customWidth="1"/>
    <col min="14088" max="14088" width="5.42578125" style="27" customWidth="1"/>
    <col min="14089" max="14089" width="1.7109375" style="27" customWidth="1"/>
    <col min="14090" max="14091" width="5" style="27" customWidth="1"/>
    <col min="14092" max="14092" width="5.42578125" style="27" customWidth="1"/>
    <col min="14093" max="14332" width="11.42578125" style="27"/>
    <col min="14333" max="14333" width="22.5703125" style="27" customWidth="1"/>
    <col min="14334" max="14334" width="5.140625" style="27" customWidth="1"/>
    <col min="14335" max="14335" width="4.42578125" style="27" customWidth="1"/>
    <col min="14336" max="14336" width="5.5703125" style="27" customWidth="1"/>
    <col min="14337" max="14337" width="1.7109375" style="27" customWidth="1"/>
    <col min="14338" max="14338" width="4.140625" style="27" bestFit="1" customWidth="1"/>
    <col min="14339" max="14339" width="4.42578125" style="27" customWidth="1"/>
    <col min="14340" max="14340" width="5.28515625" style="27" customWidth="1"/>
    <col min="14341" max="14341" width="1.7109375" style="27" customWidth="1"/>
    <col min="14342" max="14342" width="5.42578125" style="27" bestFit="1" customWidth="1"/>
    <col min="14343" max="14343" width="4.42578125" style="27" customWidth="1"/>
    <col min="14344" max="14344" width="5.42578125" style="27" customWidth="1"/>
    <col min="14345" max="14345" width="1.7109375" style="27" customWidth="1"/>
    <col min="14346" max="14347" width="5" style="27" customWidth="1"/>
    <col min="14348" max="14348" width="5.42578125" style="27" customWidth="1"/>
    <col min="14349" max="14588" width="11.42578125" style="27"/>
    <col min="14589" max="14589" width="22.5703125" style="27" customWidth="1"/>
    <col min="14590" max="14590" width="5.140625" style="27" customWidth="1"/>
    <col min="14591" max="14591" width="4.42578125" style="27" customWidth="1"/>
    <col min="14592" max="14592" width="5.5703125" style="27" customWidth="1"/>
    <col min="14593" max="14593" width="1.7109375" style="27" customWidth="1"/>
    <col min="14594" max="14594" width="4.140625" style="27" bestFit="1" customWidth="1"/>
    <col min="14595" max="14595" width="4.42578125" style="27" customWidth="1"/>
    <col min="14596" max="14596" width="5.28515625" style="27" customWidth="1"/>
    <col min="14597" max="14597" width="1.7109375" style="27" customWidth="1"/>
    <col min="14598" max="14598" width="5.42578125" style="27" bestFit="1" customWidth="1"/>
    <col min="14599" max="14599" width="4.42578125" style="27" customWidth="1"/>
    <col min="14600" max="14600" width="5.42578125" style="27" customWidth="1"/>
    <col min="14601" max="14601" width="1.7109375" style="27" customWidth="1"/>
    <col min="14602" max="14603" width="5" style="27" customWidth="1"/>
    <col min="14604" max="14604" width="5.42578125" style="27" customWidth="1"/>
    <col min="14605" max="14844" width="11.42578125" style="27"/>
    <col min="14845" max="14845" width="22.5703125" style="27" customWidth="1"/>
    <col min="14846" max="14846" width="5.140625" style="27" customWidth="1"/>
    <col min="14847" max="14847" width="4.42578125" style="27" customWidth="1"/>
    <col min="14848" max="14848" width="5.5703125" style="27" customWidth="1"/>
    <col min="14849" max="14849" width="1.7109375" style="27" customWidth="1"/>
    <col min="14850" max="14850" width="4.140625" style="27" bestFit="1" customWidth="1"/>
    <col min="14851" max="14851" width="4.42578125" style="27" customWidth="1"/>
    <col min="14852" max="14852" width="5.28515625" style="27" customWidth="1"/>
    <col min="14853" max="14853" width="1.7109375" style="27" customWidth="1"/>
    <col min="14854" max="14854" width="5.42578125" style="27" bestFit="1" customWidth="1"/>
    <col min="14855" max="14855" width="4.42578125" style="27" customWidth="1"/>
    <col min="14856" max="14856" width="5.42578125" style="27" customWidth="1"/>
    <col min="14857" max="14857" width="1.7109375" style="27" customWidth="1"/>
    <col min="14858" max="14859" width="5" style="27" customWidth="1"/>
    <col min="14860" max="14860" width="5.42578125" style="27" customWidth="1"/>
    <col min="14861" max="15100" width="11.42578125" style="27"/>
    <col min="15101" max="15101" width="22.5703125" style="27" customWidth="1"/>
    <col min="15102" max="15102" width="5.140625" style="27" customWidth="1"/>
    <col min="15103" max="15103" width="4.42578125" style="27" customWidth="1"/>
    <col min="15104" max="15104" width="5.5703125" style="27" customWidth="1"/>
    <col min="15105" max="15105" width="1.7109375" style="27" customWidth="1"/>
    <col min="15106" max="15106" width="4.140625" style="27" bestFit="1" customWidth="1"/>
    <col min="15107" max="15107" width="4.42578125" style="27" customWidth="1"/>
    <col min="15108" max="15108" width="5.28515625" style="27" customWidth="1"/>
    <col min="15109" max="15109" width="1.7109375" style="27" customWidth="1"/>
    <col min="15110" max="15110" width="5.42578125" style="27" bestFit="1" customWidth="1"/>
    <col min="15111" max="15111" width="4.42578125" style="27" customWidth="1"/>
    <col min="15112" max="15112" width="5.42578125" style="27" customWidth="1"/>
    <col min="15113" max="15113" width="1.7109375" style="27" customWidth="1"/>
    <col min="15114" max="15115" width="5" style="27" customWidth="1"/>
    <col min="15116" max="15116" width="5.42578125" style="27" customWidth="1"/>
    <col min="15117" max="15356" width="11.42578125" style="27"/>
    <col min="15357" max="15357" width="22.5703125" style="27" customWidth="1"/>
    <col min="15358" max="15358" width="5.140625" style="27" customWidth="1"/>
    <col min="15359" max="15359" width="4.42578125" style="27" customWidth="1"/>
    <col min="15360" max="15360" width="5.5703125" style="27" customWidth="1"/>
    <col min="15361" max="15361" width="1.7109375" style="27" customWidth="1"/>
    <col min="15362" max="15362" width="4.140625" style="27" bestFit="1" customWidth="1"/>
    <col min="15363" max="15363" width="4.42578125" style="27" customWidth="1"/>
    <col min="15364" max="15364" width="5.28515625" style="27" customWidth="1"/>
    <col min="15365" max="15365" width="1.7109375" style="27" customWidth="1"/>
    <col min="15366" max="15366" width="5.42578125" style="27" bestFit="1" customWidth="1"/>
    <col min="15367" max="15367" width="4.42578125" style="27" customWidth="1"/>
    <col min="15368" max="15368" width="5.42578125" style="27" customWidth="1"/>
    <col min="15369" max="15369" width="1.7109375" style="27" customWidth="1"/>
    <col min="15370" max="15371" width="5" style="27" customWidth="1"/>
    <col min="15372" max="15372" width="5.42578125" style="27" customWidth="1"/>
    <col min="15373" max="15612" width="11.42578125" style="27"/>
    <col min="15613" max="15613" width="22.5703125" style="27" customWidth="1"/>
    <col min="15614" max="15614" width="5.140625" style="27" customWidth="1"/>
    <col min="15615" max="15615" width="4.42578125" style="27" customWidth="1"/>
    <col min="15616" max="15616" width="5.5703125" style="27" customWidth="1"/>
    <col min="15617" max="15617" width="1.7109375" style="27" customWidth="1"/>
    <col min="15618" max="15618" width="4.140625" style="27" bestFit="1" customWidth="1"/>
    <col min="15619" max="15619" width="4.42578125" style="27" customWidth="1"/>
    <col min="15620" max="15620" width="5.28515625" style="27" customWidth="1"/>
    <col min="15621" max="15621" width="1.7109375" style="27" customWidth="1"/>
    <col min="15622" max="15622" width="5.42578125" style="27" bestFit="1" customWidth="1"/>
    <col min="15623" max="15623" width="4.42578125" style="27" customWidth="1"/>
    <col min="15624" max="15624" width="5.42578125" style="27" customWidth="1"/>
    <col min="15625" max="15625" width="1.7109375" style="27" customWidth="1"/>
    <col min="15626" max="15627" width="5" style="27" customWidth="1"/>
    <col min="15628" max="15628" width="5.42578125" style="27" customWidth="1"/>
    <col min="15629" max="15868" width="11.42578125" style="27"/>
    <col min="15869" max="15869" width="22.5703125" style="27" customWidth="1"/>
    <col min="15870" max="15870" width="5.140625" style="27" customWidth="1"/>
    <col min="15871" max="15871" width="4.42578125" style="27" customWidth="1"/>
    <col min="15872" max="15872" width="5.5703125" style="27" customWidth="1"/>
    <col min="15873" max="15873" width="1.7109375" style="27" customWidth="1"/>
    <col min="15874" max="15874" width="4.140625" style="27" bestFit="1" customWidth="1"/>
    <col min="15875" max="15875" width="4.42578125" style="27" customWidth="1"/>
    <col min="15876" max="15876" width="5.28515625" style="27" customWidth="1"/>
    <col min="15877" max="15877" width="1.7109375" style="27" customWidth="1"/>
    <col min="15878" max="15878" width="5.42578125" style="27" bestFit="1" customWidth="1"/>
    <col min="15879" max="15879" width="4.42578125" style="27" customWidth="1"/>
    <col min="15880" max="15880" width="5.42578125" style="27" customWidth="1"/>
    <col min="15881" max="15881" width="1.7109375" style="27" customWidth="1"/>
    <col min="15882" max="15883" width="5" style="27" customWidth="1"/>
    <col min="15884" max="15884" width="5.42578125" style="27" customWidth="1"/>
    <col min="15885" max="16124" width="11.42578125" style="27"/>
    <col min="16125" max="16125" width="22.5703125" style="27" customWidth="1"/>
    <col min="16126" max="16126" width="5.140625" style="27" customWidth="1"/>
    <col min="16127" max="16127" width="4.42578125" style="27" customWidth="1"/>
    <col min="16128" max="16128" width="5.5703125" style="27" customWidth="1"/>
    <col min="16129" max="16129" width="1.7109375" style="27" customWidth="1"/>
    <col min="16130" max="16130" width="4.140625" style="27" bestFit="1" customWidth="1"/>
    <col min="16131" max="16131" width="4.42578125" style="27" customWidth="1"/>
    <col min="16132" max="16132" width="5.28515625" style="27" customWidth="1"/>
    <col min="16133" max="16133" width="1.7109375" style="27" customWidth="1"/>
    <col min="16134" max="16134" width="5.42578125" style="27" bestFit="1" customWidth="1"/>
    <col min="16135" max="16135" width="4.42578125" style="27" customWidth="1"/>
    <col min="16136" max="16136" width="5.42578125" style="27" customWidth="1"/>
    <col min="16137" max="16137" width="1.7109375" style="27" customWidth="1"/>
    <col min="16138" max="16139" width="5" style="27" customWidth="1"/>
    <col min="16140" max="16140" width="5.42578125" style="27" customWidth="1"/>
    <col min="16141" max="16384" width="11.42578125" style="27"/>
  </cols>
  <sheetData>
    <row r="1" spans="1:24" ht="12.75" customHeight="1" x14ac:dyDescent="0.2">
      <c r="A1" s="443" t="s">
        <v>205</v>
      </c>
      <c r="B1" s="443"/>
      <c r="C1" s="443"/>
      <c r="D1" s="443"/>
      <c r="E1" s="443"/>
      <c r="F1" s="443"/>
      <c r="G1" s="443"/>
      <c r="H1" s="443"/>
      <c r="I1" s="443"/>
      <c r="J1" s="443"/>
      <c r="K1" s="443"/>
      <c r="L1" s="443"/>
      <c r="M1" s="443"/>
      <c r="N1" s="443"/>
      <c r="O1" s="443"/>
      <c r="P1" s="443"/>
      <c r="Q1" s="443"/>
      <c r="R1" s="443"/>
      <c r="S1" s="443"/>
      <c r="T1" s="443"/>
      <c r="V1" s="3"/>
      <c r="W1" s="434" t="s">
        <v>178</v>
      </c>
      <c r="X1" s="3"/>
    </row>
    <row r="2" spans="1:24" ht="12.75" customHeight="1" x14ac:dyDescent="0.2">
      <c r="A2" s="445" t="s">
        <v>44</v>
      </c>
      <c r="B2" s="445"/>
      <c r="C2" s="445"/>
      <c r="D2" s="445"/>
      <c r="E2" s="445"/>
      <c r="F2" s="445"/>
      <c r="G2" s="445"/>
      <c r="H2" s="445"/>
      <c r="I2" s="445"/>
      <c r="J2" s="445"/>
      <c r="K2" s="445"/>
      <c r="L2" s="445"/>
      <c r="M2" s="445"/>
      <c r="N2" s="445"/>
      <c r="O2" s="445"/>
      <c r="P2" s="445"/>
      <c r="Q2" s="445"/>
      <c r="R2" s="445"/>
      <c r="S2" s="445"/>
      <c r="T2" s="445"/>
      <c r="V2" s="3"/>
      <c r="W2" s="434"/>
      <c r="X2" s="3"/>
    </row>
    <row r="3" spans="1:24" x14ac:dyDescent="0.2">
      <c r="A3" s="445" t="s">
        <v>337</v>
      </c>
      <c r="B3" s="445"/>
      <c r="C3" s="445"/>
      <c r="D3" s="445"/>
      <c r="E3" s="445"/>
      <c r="F3" s="445"/>
      <c r="G3" s="445"/>
      <c r="H3" s="445"/>
      <c r="I3" s="445"/>
      <c r="J3" s="445"/>
      <c r="K3" s="445"/>
      <c r="L3" s="445"/>
      <c r="M3" s="445"/>
      <c r="N3" s="445"/>
      <c r="O3" s="445"/>
      <c r="P3" s="445"/>
      <c r="Q3" s="445"/>
      <c r="R3" s="445"/>
      <c r="S3" s="445"/>
      <c r="T3" s="445"/>
    </row>
    <row r="4" spans="1:24" x14ac:dyDescent="0.2">
      <c r="A4" s="445" t="s">
        <v>338</v>
      </c>
      <c r="B4" s="445"/>
      <c r="C4" s="445"/>
      <c r="D4" s="445"/>
      <c r="E4" s="445"/>
      <c r="F4" s="445"/>
      <c r="G4" s="445"/>
      <c r="H4" s="445"/>
      <c r="I4" s="445"/>
      <c r="J4" s="445"/>
      <c r="K4" s="445"/>
      <c r="L4" s="445"/>
      <c r="M4" s="445"/>
      <c r="N4" s="445"/>
      <c r="O4" s="445"/>
      <c r="P4" s="445"/>
      <c r="Q4" s="445"/>
      <c r="R4" s="445"/>
      <c r="S4" s="445"/>
      <c r="T4" s="445"/>
    </row>
    <row r="5" spans="1:24" x14ac:dyDescent="0.2">
      <c r="A5" s="445" t="s">
        <v>336</v>
      </c>
      <c r="B5" s="445"/>
      <c r="C5" s="445"/>
      <c r="D5" s="445"/>
      <c r="E5" s="445"/>
      <c r="F5" s="445"/>
      <c r="G5" s="445"/>
      <c r="H5" s="445"/>
      <c r="I5" s="445"/>
      <c r="J5" s="445"/>
      <c r="K5" s="445"/>
      <c r="L5" s="445"/>
      <c r="M5" s="445"/>
      <c r="N5" s="445"/>
      <c r="O5" s="445"/>
      <c r="P5" s="445"/>
      <c r="Q5" s="445"/>
      <c r="R5" s="445"/>
      <c r="S5" s="445"/>
      <c r="T5" s="445"/>
    </row>
    <row r="6" spans="1:24" x14ac:dyDescent="0.2">
      <c r="A6" s="445" t="s">
        <v>374</v>
      </c>
      <c r="B6" s="445"/>
      <c r="C6" s="445"/>
      <c r="D6" s="445"/>
      <c r="E6" s="445"/>
      <c r="F6" s="445"/>
      <c r="G6" s="445"/>
      <c r="H6" s="445"/>
      <c r="I6" s="445"/>
      <c r="J6" s="445"/>
      <c r="K6" s="445"/>
      <c r="L6" s="445"/>
      <c r="M6" s="445"/>
      <c r="N6" s="445"/>
      <c r="O6" s="445"/>
      <c r="P6" s="445"/>
      <c r="Q6" s="445"/>
      <c r="R6" s="445"/>
      <c r="S6" s="445"/>
      <c r="T6" s="445"/>
    </row>
    <row r="7" spans="1:24" ht="13.5" thickBot="1" x14ac:dyDescent="0.25">
      <c r="A7" s="28"/>
      <c r="B7" s="28"/>
      <c r="C7" s="28"/>
      <c r="D7" s="28"/>
      <c r="E7" s="28"/>
      <c r="F7" s="28"/>
      <c r="G7" s="28"/>
      <c r="H7" s="28"/>
      <c r="I7" s="28"/>
      <c r="J7" s="28"/>
      <c r="K7" s="28"/>
      <c r="L7" s="28"/>
      <c r="M7" s="28"/>
      <c r="N7" s="28"/>
      <c r="O7" s="28"/>
      <c r="P7" s="28"/>
      <c r="Q7" s="28"/>
      <c r="R7" s="28"/>
      <c r="S7" s="28"/>
      <c r="T7" s="28"/>
    </row>
    <row r="8" spans="1:24" ht="44.25" customHeight="1" x14ac:dyDescent="0.2">
      <c r="A8" s="433" t="s">
        <v>77</v>
      </c>
      <c r="B8" s="431" t="s">
        <v>0</v>
      </c>
      <c r="C8" s="431"/>
      <c r="D8" s="431"/>
      <c r="E8" s="152"/>
      <c r="F8" s="431" t="s">
        <v>75</v>
      </c>
      <c r="G8" s="431"/>
      <c r="H8" s="431"/>
      <c r="I8" s="152"/>
      <c r="J8" s="431" t="s">
        <v>73</v>
      </c>
      <c r="K8" s="431"/>
      <c r="L8" s="431"/>
      <c r="M8" s="152"/>
      <c r="N8" s="431" t="s">
        <v>1</v>
      </c>
      <c r="O8" s="431"/>
      <c r="P8" s="431"/>
      <c r="Q8" s="153"/>
      <c r="R8" s="431" t="s">
        <v>76</v>
      </c>
      <c r="S8" s="431"/>
      <c r="T8" s="431"/>
    </row>
    <row r="9" spans="1:24" x14ac:dyDescent="0.2">
      <c r="A9" s="433"/>
      <c r="B9" s="150" t="s">
        <v>2</v>
      </c>
      <c r="C9" s="150" t="s">
        <v>3</v>
      </c>
      <c r="D9" s="150" t="s">
        <v>4</v>
      </c>
      <c r="E9" s="150"/>
      <c r="F9" s="150" t="s">
        <v>2</v>
      </c>
      <c r="G9" s="150" t="s">
        <v>3</v>
      </c>
      <c r="H9" s="150" t="s">
        <v>4</v>
      </c>
      <c r="I9" s="150"/>
      <c r="J9" s="150" t="s">
        <v>2</v>
      </c>
      <c r="K9" s="150" t="s">
        <v>3</v>
      </c>
      <c r="L9" s="150" t="s">
        <v>4</v>
      </c>
      <c r="M9" s="150"/>
      <c r="N9" s="150" t="s">
        <v>2</v>
      </c>
      <c r="O9" s="150" t="s">
        <v>3</v>
      </c>
      <c r="P9" s="150" t="s">
        <v>4</v>
      </c>
      <c r="Q9" s="150"/>
      <c r="R9" s="150" t="s">
        <v>2</v>
      </c>
      <c r="S9" s="150" t="s">
        <v>3</v>
      </c>
      <c r="T9" s="150" t="s">
        <v>4</v>
      </c>
    </row>
    <row r="10" spans="1:24" s="29" customFormat="1" ht="15" customHeight="1" x14ac:dyDescent="0.2">
      <c r="A10" s="95" t="s">
        <v>0</v>
      </c>
      <c r="B10" s="158">
        <f>+F10+J10+N10+R10</f>
        <v>34</v>
      </c>
      <c r="C10" s="158">
        <f t="shared" ref="C10:D10" si="0">+G10+K10+O10+S10</f>
        <v>9</v>
      </c>
      <c r="D10" s="158">
        <f t="shared" si="0"/>
        <v>25</v>
      </c>
      <c r="E10" s="158"/>
      <c r="F10" s="158">
        <f>SUM(F11:F13)</f>
        <v>4</v>
      </c>
      <c r="G10" s="158">
        <f>SUM(G11:G13)</f>
        <v>1</v>
      </c>
      <c r="H10" s="158">
        <f>SUM(H11:H13)</f>
        <v>3</v>
      </c>
      <c r="I10" s="158"/>
      <c r="J10" s="158">
        <f>SUM(J11:J13)</f>
        <v>3</v>
      </c>
      <c r="K10" s="158">
        <f>SUM(K11:K13)</f>
        <v>0</v>
      </c>
      <c r="L10" s="158">
        <f>SUM(L11:L13)</f>
        <v>3</v>
      </c>
      <c r="M10" s="158"/>
      <c r="N10" s="158">
        <f>SUM(N11:N13)</f>
        <v>16</v>
      </c>
      <c r="O10" s="158">
        <f>SUM(O11:O13)</f>
        <v>2</v>
      </c>
      <c r="P10" s="158">
        <f>SUM(P11:P13)</f>
        <v>14</v>
      </c>
      <c r="Q10" s="159"/>
      <c r="R10" s="158">
        <f>SUM(R11:R13)</f>
        <v>11</v>
      </c>
      <c r="S10" s="158">
        <f>SUM(S11:S13)</f>
        <v>6</v>
      </c>
      <c r="T10" s="158">
        <f>SUM(T11:T13)</f>
        <v>5</v>
      </c>
    </row>
    <row r="11" spans="1:24" ht="15" customHeight="1" x14ac:dyDescent="0.2">
      <c r="A11" s="115" t="s">
        <v>9</v>
      </c>
      <c r="B11" s="159">
        <v>16</v>
      </c>
      <c r="C11" s="159">
        <v>5</v>
      </c>
      <c r="D11" s="159">
        <v>11</v>
      </c>
      <c r="E11" s="159"/>
      <c r="F11" s="159">
        <v>3</v>
      </c>
      <c r="G11" s="159">
        <v>1</v>
      </c>
      <c r="H11" s="159">
        <v>2</v>
      </c>
      <c r="I11" s="159"/>
      <c r="J11" s="159">
        <v>3</v>
      </c>
      <c r="K11" s="159">
        <v>0</v>
      </c>
      <c r="L11" s="159">
        <v>3</v>
      </c>
      <c r="M11" s="159"/>
      <c r="N11" s="159">
        <v>4</v>
      </c>
      <c r="O11" s="159">
        <v>0</v>
      </c>
      <c r="P11" s="159">
        <v>4</v>
      </c>
      <c r="Q11" s="159"/>
      <c r="R11" s="159">
        <v>6</v>
      </c>
      <c r="S11" s="159">
        <v>4</v>
      </c>
      <c r="T11" s="159">
        <v>2</v>
      </c>
    </row>
    <row r="12" spans="1:24" ht="15" customHeight="1" x14ac:dyDescent="0.2">
      <c r="A12" s="115" t="s">
        <v>20</v>
      </c>
      <c r="B12" s="159">
        <v>10</v>
      </c>
      <c r="C12" s="159">
        <v>4</v>
      </c>
      <c r="D12" s="159">
        <v>6</v>
      </c>
      <c r="E12" s="159"/>
      <c r="F12" s="159">
        <v>1</v>
      </c>
      <c r="G12" s="159">
        <v>0</v>
      </c>
      <c r="H12" s="159">
        <v>1</v>
      </c>
      <c r="I12" s="159"/>
      <c r="J12" s="159">
        <v>0</v>
      </c>
      <c r="K12" s="159">
        <v>0</v>
      </c>
      <c r="L12" s="159">
        <v>0</v>
      </c>
      <c r="M12" s="159"/>
      <c r="N12" s="159">
        <v>6</v>
      </c>
      <c r="O12" s="159">
        <v>2</v>
      </c>
      <c r="P12" s="159">
        <v>4</v>
      </c>
      <c r="Q12" s="159"/>
      <c r="R12" s="159">
        <v>3</v>
      </c>
      <c r="S12" s="159">
        <v>2</v>
      </c>
      <c r="T12" s="159">
        <v>1</v>
      </c>
    </row>
    <row r="13" spans="1:24" ht="15" customHeight="1" thickBot="1" x14ac:dyDescent="0.25">
      <c r="A13" s="135" t="s">
        <v>22</v>
      </c>
      <c r="B13" s="200">
        <v>8</v>
      </c>
      <c r="C13" s="200">
        <v>0</v>
      </c>
      <c r="D13" s="200">
        <v>8</v>
      </c>
      <c r="E13" s="200"/>
      <c r="F13" s="200">
        <v>0</v>
      </c>
      <c r="G13" s="200">
        <v>0</v>
      </c>
      <c r="H13" s="200">
        <v>0</v>
      </c>
      <c r="I13" s="200"/>
      <c r="J13" s="200">
        <v>0</v>
      </c>
      <c r="K13" s="200">
        <v>0</v>
      </c>
      <c r="L13" s="200">
        <v>0</v>
      </c>
      <c r="M13" s="200"/>
      <c r="N13" s="200">
        <v>6</v>
      </c>
      <c r="O13" s="200">
        <v>0</v>
      </c>
      <c r="P13" s="200">
        <v>6</v>
      </c>
      <c r="Q13" s="200"/>
      <c r="R13" s="200">
        <v>2</v>
      </c>
      <c r="S13" s="200">
        <v>0</v>
      </c>
      <c r="T13" s="200">
        <v>2</v>
      </c>
    </row>
    <row r="14" spans="1:24" ht="36.75" customHeight="1" x14ac:dyDescent="0.2">
      <c r="A14" s="444" t="s">
        <v>402</v>
      </c>
      <c r="B14" s="444"/>
      <c r="C14" s="444"/>
      <c r="D14" s="444"/>
      <c r="E14" s="444"/>
      <c r="F14" s="444"/>
      <c r="G14" s="444"/>
      <c r="H14" s="444"/>
      <c r="I14" s="444"/>
      <c r="J14" s="444"/>
      <c r="K14" s="444"/>
      <c r="L14" s="444"/>
      <c r="M14" s="444"/>
      <c r="N14" s="444"/>
      <c r="O14" s="444"/>
      <c r="P14" s="444"/>
      <c r="Q14" s="444"/>
      <c r="R14" s="444"/>
      <c r="S14" s="444"/>
      <c r="T14" s="444"/>
    </row>
    <row r="15" spans="1:24" s="265" customFormat="1" ht="12" x14ac:dyDescent="0.25">
      <c r="A15" s="405" t="s">
        <v>378</v>
      </c>
      <c r="B15" s="405"/>
      <c r="C15" s="405"/>
      <c r="D15" s="405"/>
      <c r="E15" s="405"/>
      <c r="F15" s="405"/>
      <c r="G15" s="405"/>
      <c r="H15" s="405"/>
      <c r="I15" s="405"/>
      <c r="J15" s="405"/>
      <c r="K15" s="405"/>
      <c r="L15" s="405"/>
      <c r="M15" s="405"/>
      <c r="N15" s="405"/>
      <c r="O15" s="405"/>
      <c r="P15" s="405"/>
      <c r="Q15" s="405"/>
      <c r="R15" s="405"/>
      <c r="S15" s="405"/>
      <c r="T15" s="405"/>
    </row>
    <row r="16" spans="1:24" x14ac:dyDescent="0.2">
      <c r="A16" s="402" t="s">
        <v>366</v>
      </c>
      <c r="B16" s="402"/>
      <c r="C16" s="402"/>
      <c r="D16" s="402"/>
      <c r="E16" s="402"/>
      <c r="F16" s="402"/>
      <c r="G16" s="402"/>
      <c r="H16" s="402"/>
      <c r="I16" s="402"/>
      <c r="J16" s="402"/>
      <c r="K16" s="402"/>
      <c r="L16" s="402"/>
      <c r="M16" s="402"/>
      <c r="N16" s="402"/>
      <c r="O16" s="402"/>
      <c r="P16" s="402"/>
      <c r="Q16" s="402"/>
      <c r="R16" s="402"/>
      <c r="S16" s="402"/>
      <c r="T16" s="402"/>
    </row>
    <row r="18" spans="2:2" x14ac:dyDescent="0.2">
      <c r="B18" s="59"/>
    </row>
  </sheetData>
  <mergeCells count="16">
    <mergeCell ref="W1:W2"/>
    <mergeCell ref="A1:T1"/>
    <mergeCell ref="A14:T14"/>
    <mergeCell ref="A16:T16"/>
    <mergeCell ref="A2:T2"/>
    <mergeCell ref="B8:D8"/>
    <mergeCell ref="F8:H8"/>
    <mergeCell ref="J8:L8"/>
    <mergeCell ref="N8:P8"/>
    <mergeCell ref="A8:A9"/>
    <mergeCell ref="R8:T8"/>
    <mergeCell ref="A3:T3"/>
    <mergeCell ref="A4:T4"/>
    <mergeCell ref="A5:T5"/>
    <mergeCell ref="A6:T6"/>
    <mergeCell ref="A15:T15"/>
  </mergeCells>
  <hyperlinks>
    <hyperlink ref="W1" location="INDICE!A1" display="INDICE"/>
  </hyperlinks>
  <printOptions horizontalCentered="1"/>
  <pageMargins left="0.70866141732283472" right="0.70866141732283472" top="0.74803149606299213" bottom="0.74803149606299213" header="0.31496062992125984" footer="0.31496062992125984"/>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3"/>
  <sheetViews>
    <sheetView showGridLines="0" zoomScaleNormal="100" workbookViewId="0">
      <selection activeCell="L8" sqref="L8"/>
    </sheetView>
  </sheetViews>
  <sheetFormatPr baseColWidth="10" defaultRowHeight="12.75" x14ac:dyDescent="0.25"/>
  <cols>
    <col min="1" max="1" width="47.28515625" style="190" bestFit="1" customWidth="1"/>
    <col min="2" max="2" width="5.42578125" style="176" bestFit="1" customWidth="1"/>
    <col min="3" max="3" width="9" style="176" bestFit="1" customWidth="1"/>
    <col min="4" max="4" width="8.42578125" style="176" bestFit="1" customWidth="1"/>
    <col min="5" max="5" width="1.28515625" style="79" customWidth="1"/>
    <col min="6" max="8" width="8.42578125" style="79" customWidth="1"/>
    <col min="9" max="9" width="7.5703125" style="79" customWidth="1"/>
    <col min="10" max="242" width="11.42578125" style="79"/>
    <col min="243" max="243" width="33.7109375" style="79" customWidth="1"/>
    <col min="244" max="246" width="9.7109375" style="79" customWidth="1"/>
    <col min="247" max="247" width="1.28515625" style="79" customWidth="1"/>
    <col min="248" max="250" width="8.42578125" style="79" customWidth="1"/>
    <col min="251" max="251" width="2.85546875" style="79" customWidth="1"/>
    <col min="252" max="252" width="22.7109375" style="79" bestFit="1" customWidth="1"/>
    <col min="253" max="253" width="4.5703125" style="79" bestFit="1" customWidth="1"/>
    <col min="254" max="256" width="5.85546875" style="79" customWidth="1"/>
    <col min="257" max="257" width="1.7109375" style="79" customWidth="1"/>
    <col min="258" max="264" width="5.85546875" style="79" customWidth="1"/>
    <col min="265" max="498" width="11.42578125" style="79"/>
    <col min="499" max="499" width="33.7109375" style="79" customWidth="1"/>
    <col min="500" max="502" width="9.7109375" style="79" customWidth="1"/>
    <col min="503" max="503" width="1.28515625" style="79" customWidth="1"/>
    <col min="504" max="506" width="8.42578125" style="79" customWidth="1"/>
    <col min="507" max="507" width="2.85546875" style="79" customWidth="1"/>
    <col min="508" max="508" width="22.7109375" style="79" bestFit="1" customWidth="1"/>
    <col min="509" max="509" width="4.5703125" style="79" bestFit="1" customWidth="1"/>
    <col min="510" max="512" width="5.85546875" style="79" customWidth="1"/>
    <col min="513" max="513" width="1.7109375" style="79" customWidth="1"/>
    <col min="514" max="520" width="5.85546875" style="79" customWidth="1"/>
    <col min="521" max="754" width="11.42578125" style="79"/>
    <col min="755" max="755" width="33.7109375" style="79" customWidth="1"/>
    <col min="756" max="758" width="9.7109375" style="79" customWidth="1"/>
    <col min="759" max="759" width="1.28515625" style="79" customWidth="1"/>
    <col min="760" max="762" width="8.42578125" style="79" customWidth="1"/>
    <col min="763" max="763" width="2.85546875" style="79" customWidth="1"/>
    <col min="764" max="764" width="22.7109375" style="79" bestFit="1" customWidth="1"/>
    <col min="765" max="765" width="4.5703125" style="79" bestFit="1" customWidth="1"/>
    <col min="766" max="768" width="5.85546875" style="79" customWidth="1"/>
    <col min="769" max="769" width="1.7109375" style="79" customWidth="1"/>
    <col min="770" max="776" width="5.85546875" style="79" customWidth="1"/>
    <col min="777" max="1010" width="11.42578125" style="79"/>
    <col min="1011" max="1011" width="33.7109375" style="79" customWidth="1"/>
    <col min="1012" max="1014" width="9.7109375" style="79" customWidth="1"/>
    <col min="1015" max="1015" width="1.28515625" style="79" customWidth="1"/>
    <col min="1016" max="1018" width="8.42578125" style="79" customWidth="1"/>
    <col min="1019" max="1019" width="2.85546875" style="79" customWidth="1"/>
    <col min="1020" max="1020" width="22.7109375" style="79" bestFit="1" customWidth="1"/>
    <col min="1021" max="1021" width="4.5703125" style="79" bestFit="1" customWidth="1"/>
    <col min="1022" max="1024" width="5.85546875" style="79" customWidth="1"/>
    <col min="1025" max="1025" width="1.7109375" style="79" customWidth="1"/>
    <col min="1026" max="1032" width="5.85546875" style="79" customWidth="1"/>
    <col min="1033" max="1266" width="11.42578125" style="79"/>
    <col min="1267" max="1267" width="33.7109375" style="79" customWidth="1"/>
    <col min="1268" max="1270" width="9.7109375" style="79" customWidth="1"/>
    <col min="1271" max="1271" width="1.28515625" style="79" customWidth="1"/>
    <col min="1272" max="1274" width="8.42578125" style="79" customWidth="1"/>
    <col min="1275" max="1275" width="2.85546875" style="79" customWidth="1"/>
    <col min="1276" max="1276" width="22.7109375" style="79" bestFit="1" customWidth="1"/>
    <col min="1277" max="1277" width="4.5703125" style="79" bestFit="1" customWidth="1"/>
    <col min="1278" max="1280" width="5.85546875" style="79" customWidth="1"/>
    <col min="1281" max="1281" width="1.7109375" style="79" customWidth="1"/>
    <col min="1282" max="1288" width="5.85546875" style="79" customWidth="1"/>
    <col min="1289" max="1522" width="11.42578125" style="79"/>
    <col min="1523" max="1523" width="33.7109375" style="79" customWidth="1"/>
    <col min="1524" max="1526" width="9.7109375" style="79" customWidth="1"/>
    <col min="1527" max="1527" width="1.28515625" style="79" customWidth="1"/>
    <col min="1528" max="1530" width="8.42578125" style="79" customWidth="1"/>
    <col min="1531" max="1531" width="2.85546875" style="79" customWidth="1"/>
    <col min="1532" max="1532" width="22.7109375" style="79" bestFit="1" customWidth="1"/>
    <col min="1533" max="1533" width="4.5703125" style="79" bestFit="1" customWidth="1"/>
    <col min="1534" max="1536" width="5.85546875" style="79" customWidth="1"/>
    <col min="1537" max="1537" width="1.7109375" style="79" customWidth="1"/>
    <col min="1538" max="1544" width="5.85546875" style="79" customWidth="1"/>
    <col min="1545" max="1778" width="11.42578125" style="79"/>
    <col min="1779" max="1779" width="33.7109375" style="79" customWidth="1"/>
    <col min="1780" max="1782" width="9.7109375" style="79" customWidth="1"/>
    <col min="1783" max="1783" width="1.28515625" style="79" customWidth="1"/>
    <col min="1784" max="1786" width="8.42578125" style="79" customWidth="1"/>
    <col min="1787" max="1787" width="2.85546875" style="79" customWidth="1"/>
    <col min="1788" max="1788" width="22.7109375" style="79" bestFit="1" customWidth="1"/>
    <col min="1789" max="1789" width="4.5703125" style="79" bestFit="1" customWidth="1"/>
    <col min="1790" max="1792" width="5.85546875" style="79" customWidth="1"/>
    <col min="1793" max="1793" width="1.7109375" style="79" customWidth="1"/>
    <col min="1794" max="1800" width="5.85546875" style="79" customWidth="1"/>
    <col min="1801" max="2034" width="11.42578125" style="79"/>
    <col min="2035" max="2035" width="33.7109375" style="79" customWidth="1"/>
    <col min="2036" max="2038" width="9.7109375" style="79" customWidth="1"/>
    <col min="2039" max="2039" width="1.28515625" style="79" customWidth="1"/>
    <col min="2040" max="2042" width="8.42578125" style="79" customWidth="1"/>
    <col min="2043" max="2043" width="2.85546875" style="79" customWidth="1"/>
    <col min="2044" max="2044" width="22.7109375" style="79" bestFit="1" customWidth="1"/>
    <col min="2045" max="2045" width="4.5703125" style="79" bestFit="1" customWidth="1"/>
    <col min="2046" max="2048" width="5.85546875" style="79" customWidth="1"/>
    <col min="2049" max="2049" width="1.7109375" style="79" customWidth="1"/>
    <col min="2050" max="2056" width="5.85546875" style="79" customWidth="1"/>
    <col min="2057" max="2290" width="11.42578125" style="79"/>
    <col min="2291" max="2291" width="33.7109375" style="79" customWidth="1"/>
    <col min="2292" max="2294" width="9.7109375" style="79" customWidth="1"/>
    <col min="2295" max="2295" width="1.28515625" style="79" customWidth="1"/>
    <col min="2296" max="2298" width="8.42578125" style="79" customWidth="1"/>
    <col min="2299" max="2299" width="2.85546875" style="79" customWidth="1"/>
    <col min="2300" max="2300" width="22.7109375" style="79" bestFit="1" customWidth="1"/>
    <col min="2301" max="2301" width="4.5703125" style="79" bestFit="1" customWidth="1"/>
    <col min="2302" max="2304" width="5.85546875" style="79" customWidth="1"/>
    <col min="2305" max="2305" width="1.7109375" style="79" customWidth="1"/>
    <col min="2306" max="2312" width="5.85546875" style="79" customWidth="1"/>
    <col min="2313" max="2546" width="11.42578125" style="79"/>
    <col min="2547" max="2547" width="33.7109375" style="79" customWidth="1"/>
    <col min="2548" max="2550" width="9.7109375" style="79" customWidth="1"/>
    <col min="2551" max="2551" width="1.28515625" style="79" customWidth="1"/>
    <col min="2552" max="2554" width="8.42578125" style="79" customWidth="1"/>
    <col min="2555" max="2555" width="2.85546875" style="79" customWidth="1"/>
    <col min="2556" max="2556" width="22.7109375" style="79" bestFit="1" customWidth="1"/>
    <col min="2557" max="2557" width="4.5703125" style="79" bestFit="1" customWidth="1"/>
    <col min="2558" max="2560" width="5.85546875" style="79" customWidth="1"/>
    <col min="2561" max="2561" width="1.7109375" style="79" customWidth="1"/>
    <col min="2562" max="2568" width="5.85546875" style="79" customWidth="1"/>
    <col min="2569" max="2802" width="11.42578125" style="79"/>
    <col min="2803" max="2803" width="33.7109375" style="79" customWidth="1"/>
    <col min="2804" max="2806" width="9.7109375" style="79" customWidth="1"/>
    <col min="2807" max="2807" width="1.28515625" style="79" customWidth="1"/>
    <col min="2808" max="2810" width="8.42578125" style="79" customWidth="1"/>
    <col min="2811" max="2811" width="2.85546875" style="79" customWidth="1"/>
    <col min="2812" max="2812" width="22.7109375" style="79" bestFit="1" customWidth="1"/>
    <col min="2813" max="2813" width="4.5703125" style="79" bestFit="1" customWidth="1"/>
    <col min="2814" max="2816" width="5.85546875" style="79" customWidth="1"/>
    <col min="2817" max="2817" width="1.7109375" style="79" customWidth="1"/>
    <col min="2818" max="2824" width="5.85546875" style="79" customWidth="1"/>
    <col min="2825" max="3058" width="11.42578125" style="79"/>
    <col min="3059" max="3059" width="33.7109375" style="79" customWidth="1"/>
    <col min="3060" max="3062" width="9.7109375" style="79" customWidth="1"/>
    <col min="3063" max="3063" width="1.28515625" style="79" customWidth="1"/>
    <col min="3064" max="3066" width="8.42578125" style="79" customWidth="1"/>
    <col min="3067" max="3067" width="2.85546875" style="79" customWidth="1"/>
    <col min="3068" max="3068" width="22.7109375" style="79" bestFit="1" customWidth="1"/>
    <col min="3069" max="3069" width="4.5703125" style="79" bestFit="1" customWidth="1"/>
    <col min="3070" max="3072" width="5.85546875" style="79" customWidth="1"/>
    <col min="3073" max="3073" width="1.7109375" style="79" customWidth="1"/>
    <col min="3074" max="3080" width="5.85546875" style="79" customWidth="1"/>
    <col min="3081" max="3314" width="11.42578125" style="79"/>
    <col min="3315" max="3315" width="33.7109375" style="79" customWidth="1"/>
    <col min="3316" max="3318" width="9.7109375" style="79" customWidth="1"/>
    <col min="3319" max="3319" width="1.28515625" style="79" customWidth="1"/>
    <col min="3320" max="3322" width="8.42578125" style="79" customWidth="1"/>
    <col min="3323" max="3323" width="2.85546875" style="79" customWidth="1"/>
    <col min="3324" max="3324" width="22.7109375" style="79" bestFit="1" customWidth="1"/>
    <col min="3325" max="3325" width="4.5703125" style="79" bestFit="1" customWidth="1"/>
    <col min="3326" max="3328" width="5.85546875" style="79" customWidth="1"/>
    <col min="3329" max="3329" width="1.7109375" style="79" customWidth="1"/>
    <col min="3330" max="3336" width="5.85546875" style="79" customWidth="1"/>
    <col min="3337" max="3570" width="11.42578125" style="79"/>
    <col min="3571" max="3571" width="33.7109375" style="79" customWidth="1"/>
    <col min="3572" max="3574" width="9.7109375" style="79" customWidth="1"/>
    <col min="3575" max="3575" width="1.28515625" style="79" customWidth="1"/>
    <col min="3576" max="3578" width="8.42578125" style="79" customWidth="1"/>
    <col min="3579" max="3579" width="2.85546875" style="79" customWidth="1"/>
    <col min="3580" max="3580" width="22.7109375" style="79" bestFit="1" customWidth="1"/>
    <col min="3581" max="3581" width="4.5703125" style="79" bestFit="1" customWidth="1"/>
    <col min="3582" max="3584" width="5.85546875" style="79" customWidth="1"/>
    <col min="3585" max="3585" width="1.7109375" style="79" customWidth="1"/>
    <col min="3586" max="3592" width="5.85546875" style="79" customWidth="1"/>
    <col min="3593" max="3826" width="11.42578125" style="79"/>
    <col min="3827" max="3827" width="33.7109375" style="79" customWidth="1"/>
    <col min="3828" max="3830" width="9.7109375" style="79" customWidth="1"/>
    <col min="3831" max="3831" width="1.28515625" style="79" customWidth="1"/>
    <col min="3832" max="3834" width="8.42578125" style="79" customWidth="1"/>
    <col min="3835" max="3835" width="2.85546875" style="79" customWidth="1"/>
    <col min="3836" max="3836" width="22.7109375" style="79" bestFit="1" customWidth="1"/>
    <col min="3837" max="3837" width="4.5703125" style="79" bestFit="1" customWidth="1"/>
    <col min="3838" max="3840" width="5.85546875" style="79" customWidth="1"/>
    <col min="3841" max="3841" width="1.7109375" style="79" customWidth="1"/>
    <col min="3842" max="3848" width="5.85546875" style="79" customWidth="1"/>
    <col min="3849" max="4082" width="11.42578125" style="79"/>
    <col min="4083" max="4083" width="33.7109375" style="79" customWidth="1"/>
    <col min="4084" max="4086" width="9.7109375" style="79" customWidth="1"/>
    <col min="4087" max="4087" width="1.28515625" style="79" customWidth="1"/>
    <col min="4088" max="4090" width="8.42578125" style="79" customWidth="1"/>
    <col min="4091" max="4091" width="2.85546875" style="79" customWidth="1"/>
    <col min="4092" max="4092" width="22.7109375" style="79" bestFit="1" customWidth="1"/>
    <col min="4093" max="4093" width="4.5703125" style="79" bestFit="1" customWidth="1"/>
    <col min="4094" max="4096" width="5.85546875" style="79" customWidth="1"/>
    <col min="4097" max="4097" width="1.7109375" style="79" customWidth="1"/>
    <col min="4098" max="4104" width="5.85546875" style="79" customWidth="1"/>
    <col min="4105" max="4338" width="11.42578125" style="79"/>
    <col min="4339" max="4339" width="33.7109375" style="79" customWidth="1"/>
    <col min="4340" max="4342" width="9.7109375" style="79" customWidth="1"/>
    <col min="4343" max="4343" width="1.28515625" style="79" customWidth="1"/>
    <col min="4344" max="4346" width="8.42578125" style="79" customWidth="1"/>
    <col min="4347" max="4347" width="2.85546875" style="79" customWidth="1"/>
    <col min="4348" max="4348" width="22.7109375" style="79" bestFit="1" customWidth="1"/>
    <col min="4349" max="4349" width="4.5703125" style="79" bestFit="1" customWidth="1"/>
    <col min="4350" max="4352" width="5.85546875" style="79" customWidth="1"/>
    <col min="4353" max="4353" width="1.7109375" style="79" customWidth="1"/>
    <col min="4354" max="4360" width="5.85546875" style="79" customWidth="1"/>
    <col min="4361" max="4594" width="11.42578125" style="79"/>
    <col min="4595" max="4595" width="33.7109375" style="79" customWidth="1"/>
    <col min="4596" max="4598" width="9.7109375" style="79" customWidth="1"/>
    <col min="4599" max="4599" width="1.28515625" style="79" customWidth="1"/>
    <col min="4600" max="4602" width="8.42578125" style="79" customWidth="1"/>
    <col min="4603" max="4603" width="2.85546875" style="79" customWidth="1"/>
    <col min="4604" max="4604" width="22.7109375" style="79" bestFit="1" customWidth="1"/>
    <col min="4605" max="4605" width="4.5703125" style="79" bestFit="1" customWidth="1"/>
    <col min="4606" max="4608" width="5.85546875" style="79" customWidth="1"/>
    <col min="4609" max="4609" width="1.7109375" style="79" customWidth="1"/>
    <col min="4610" max="4616" width="5.85546875" style="79" customWidth="1"/>
    <col min="4617" max="4850" width="11.42578125" style="79"/>
    <col min="4851" max="4851" width="33.7109375" style="79" customWidth="1"/>
    <col min="4852" max="4854" width="9.7109375" style="79" customWidth="1"/>
    <col min="4855" max="4855" width="1.28515625" style="79" customWidth="1"/>
    <col min="4856" max="4858" width="8.42578125" style="79" customWidth="1"/>
    <col min="4859" max="4859" width="2.85546875" style="79" customWidth="1"/>
    <col min="4860" max="4860" width="22.7109375" style="79" bestFit="1" customWidth="1"/>
    <col min="4861" max="4861" width="4.5703125" style="79" bestFit="1" customWidth="1"/>
    <col min="4862" max="4864" width="5.85546875" style="79" customWidth="1"/>
    <col min="4865" max="4865" width="1.7109375" style="79" customWidth="1"/>
    <col min="4866" max="4872" width="5.85546875" style="79" customWidth="1"/>
    <col min="4873" max="5106" width="11.42578125" style="79"/>
    <col min="5107" max="5107" width="33.7109375" style="79" customWidth="1"/>
    <col min="5108" max="5110" width="9.7109375" style="79" customWidth="1"/>
    <col min="5111" max="5111" width="1.28515625" style="79" customWidth="1"/>
    <col min="5112" max="5114" width="8.42578125" style="79" customWidth="1"/>
    <col min="5115" max="5115" width="2.85546875" style="79" customWidth="1"/>
    <col min="5116" max="5116" width="22.7109375" style="79" bestFit="1" customWidth="1"/>
    <col min="5117" max="5117" width="4.5703125" style="79" bestFit="1" customWidth="1"/>
    <col min="5118" max="5120" width="5.85546875" style="79" customWidth="1"/>
    <col min="5121" max="5121" width="1.7109375" style="79" customWidth="1"/>
    <col min="5122" max="5128" width="5.85546875" style="79" customWidth="1"/>
    <col min="5129" max="5362" width="11.42578125" style="79"/>
    <col min="5363" max="5363" width="33.7109375" style="79" customWidth="1"/>
    <col min="5364" max="5366" width="9.7109375" style="79" customWidth="1"/>
    <col min="5367" max="5367" width="1.28515625" style="79" customWidth="1"/>
    <col min="5368" max="5370" width="8.42578125" style="79" customWidth="1"/>
    <col min="5371" max="5371" width="2.85546875" style="79" customWidth="1"/>
    <col min="5372" max="5372" width="22.7109375" style="79" bestFit="1" customWidth="1"/>
    <col min="5373" max="5373" width="4.5703125" style="79" bestFit="1" customWidth="1"/>
    <col min="5374" max="5376" width="5.85546875" style="79" customWidth="1"/>
    <col min="5377" max="5377" width="1.7109375" style="79" customWidth="1"/>
    <col min="5378" max="5384" width="5.85546875" style="79" customWidth="1"/>
    <col min="5385" max="5618" width="11.42578125" style="79"/>
    <col min="5619" max="5619" width="33.7109375" style="79" customWidth="1"/>
    <col min="5620" max="5622" width="9.7109375" style="79" customWidth="1"/>
    <col min="5623" max="5623" width="1.28515625" style="79" customWidth="1"/>
    <col min="5624" max="5626" width="8.42578125" style="79" customWidth="1"/>
    <col min="5627" max="5627" width="2.85546875" style="79" customWidth="1"/>
    <col min="5628" max="5628" width="22.7109375" style="79" bestFit="1" customWidth="1"/>
    <col min="5629" max="5629" width="4.5703125" style="79" bestFit="1" customWidth="1"/>
    <col min="5630" max="5632" width="5.85546875" style="79" customWidth="1"/>
    <col min="5633" max="5633" width="1.7109375" style="79" customWidth="1"/>
    <col min="5634" max="5640" width="5.85546875" style="79" customWidth="1"/>
    <col min="5641" max="5874" width="11.42578125" style="79"/>
    <col min="5875" max="5875" width="33.7109375" style="79" customWidth="1"/>
    <col min="5876" max="5878" width="9.7109375" style="79" customWidth="1"/>
    <col min="5879" max="5879" width="1.28515625" style="79" customWidth="1"/>
    <col min="5880" max="5882" width="8.42578125" style="79" customWidth="1"/>
    <col min="5883" max="5883" width="2.85546875" style="79" customWidth="1"/>
    <col min="5884" max="5884" width="22.7109375" style="79" bestFit="1" customWidth="1"/>
    <col min="5885" max="5885" width="4.5703125" style="79" bestFit="1" customWidth="1"/>
    <col min="5886" max="5888" width="5.85546875" style="79" customWidth="1"/>
    <col min="5889" max="5889" width="1.7109375" style="79" customWidth="1"/>
    <col min="5890" max="5896" width="5.85546875" style="79" customWidth="1"/>
    <col min="5897" max="6130" width="11.42578125" style="79"/>
    <col min="6131" max="6131" width="33.7109375" style="79" customWidth="1"/>
    <col min="6132" max="6134" width="9.7109375" style="79" customWidth="1"/>
    <col min="6135" max="6135" width="1.28515625" style="79" customWidth="1"/>
    <col min="6136" max="6138" width="8.42578125" style="79" customWidth="1"/>
    <col min="6139" max="6139" width="2.85546875" style="79" customWidth="1"/>
    <col min="6140" max="6140" width="22.7109375" style="79" bestFit="1" customWidth="1"/>
    <col min="6141" max="6141" width="4.5703125" style="79" bestFit="1" customWidth="1"/>
    <col min="6142" max="6144" width="5.85546875" style="79" customWidth="1"/>
    <col min="6145" max="6145" width="1.7109375" style="79" customWidth="1"/>
    <col min="6146" max="6152" width="5.85546875" style="79" customWidth="1"/>
    <col min="6153" max="6386" width="11.42578125" style="79"/>
    <col min="6387" max="6387" width="33.7109375" style="79" customWidth="1"/>
    <col min="6388" max="6390" width="9.7109375" style="79" customWidth="1"/>
    <col min="6391" max="6391" width="1.28515625" style="79" customWidth="1"/>
    <col min="6392" max="6394" width="8.42578125" style="79" customWidth="1"/>
    <col min="6395" max="6395" width="2.85546875" style="79" customWidth="1"/>
    <col min="6396" max="6396" width="22.7109375" style="79" bestFit="1" customWidth="1"/>
    <col min="6397" max="6397" width="4.5703125" style="79" bestFit="1" customWidth="1"/>
    <col min="6398" max="6400" width="5.85546875" style="79" customWidth="1"/>
    <col min="6401" max="6401" width="1.7109375" style="79" customWidth="1"/>
    <col min="6402" max="6408" width="5.85546875" style="79" customWidth="1"/>
    <col min="6409" max="6642" width="11.42578125" style="79"/>
    <col min="6643" max="6643" width="33.7109375" style="79" customWidth="1"/>
    <col min="6644" max="6646" width="9.7109375" style="79" customWidth="1"/>
    <col min="6647" max="6647" width="1.28515625" style="79" customWidth="1"/>
    <col min="6648" max="6650" width="8.42578125" style="79" customWidth="1"/>
    <col min="6651" max="6651" width="2.85546875" style="79" customWidth="1"/>
    <col min="6652" max="6652" width="22.7109375" style="79" bestFit="1" customWidth="1"/>
    <col min="6653" max="6653" width="4.5703125" style="79" bestFit="1" customWidth="1"/>
    <col min="6654" max="6656" width="5.85546875" style="79" customWidth="1"/>
    <col min="6657" max="6657" width="1.7109375" style="79" customWidth="1"/>
    <col min="6658" max="6664" width="5.85546875" style="79" customWidth="1"/>
    <col min="6665" max="6898" width="11.42578125" style="79"/>
    <col min="6899" max="6899" width="33.7109375" style="79" customWidth="1"/>
    <col min="6900" max="6902" width="9.7109375" style="79" customWidth="1"/>
    <col min="6903" max="6903" width="1.28515625" style="79" customWidth="1"/>
    <col min="6904" max="6906" width="8.42578125" style="79" customWidth="1"/>
    <col min="6907" max="6907" width="2.85546875" style="79" customWidth="1"/>
    <col min="6908" max="6908" width="22.7109375" style="79" bestFit="1" customWidth="1"/>
    <col min="6909" max="6909" width="4.5703125" style="79" bestFit="1" customWidth="1"/>
    <col min="6910" max="6912" width="5.85546875" style="79" customWidth="1"/>
    <col min="6913" max="6913" width="1.7109375" style="79" customWidth="1"/>
    <col min="6914" max="6920" width="5.85546875" style="79" customWidth="1"/>
    <col min="6921" max="7154" width="11.42578125" style="79"/>
    <col min="7155" max="7155" width="33.7109375" style="79" customWidth="1"/>
    <col min="7156" max="7158" width="9.7109375" style="79" customWidth="1"/>
    <col min="7159" max="7159" width="1.28515625" style="79" customWidth="1"/>
    <col min="7160" max="7162" width="8.42578125" style="79" customWidth="1"/>
    <col min="7163" max="7163" width="2.85546875" style="79" customWidth="1"/>
    <col min="7164" max="7164" width="22.7109375" style="79" bestFit="1" customWidth="1"/>
    <col min="7165" max="7165" width="4.5703125" style="79" bestFit="1" customWidth="1"/>
    <col min="7166" max="7168" width="5.85546875" style="79" customWidth="1"/>
    <col min="7169" max="7169" width="1.7109375" style="79" customWidth="1"/>
    <col min="7170" max="7176" width="5.85546875" style="79" customWidth="1"/>
    <col min="7177" max="7410" width="11.42578125" style="79"/>
    <col min="7411" max="7411" width="33.7109375" style="79" customWidth="1"/>
    <col min="7412" max="7414" width="9.7109375" style="79" customWidth="1"/>
    <col min="7415" max="7415" width="1.28515625" style="79" customWidth="1"/>
    <col min="7416" max="7418" width="8.42578125" style="79" customWidth="1"/>
    <col min="7419" max="7419" width="2.85546875" style="79" customWidth="1"/>
    <col min="7420" max="7420" width="22.7109375" style="79" bestFit="1" customWidth="1"/>
    <col min="7421" max="7421" width="4.5703125" style="79" bestFit="1" customWidth="1"/>
    <col min="7422" max="7424" width="5.85546875" style="79" customWidth="1"/>
    <col min="7425" max="7425" width="1.7109375" style="79" customWidth="1"/>
    <col min="7426" max="7432" width="5.85546875" style="79" customWidth="1"/>
    <col min="7433" max="7666" width="11.42578125" style="79"/>
    <col min="7667" max="7667" width="33.7109375" style="79" customWidth="1"/>
    <col min="7668" max="7670" width="9.7109375" style="79" customWidth="1"/>
    <col min="7671" max="7671" width="1.28515625" style="79" customWidth="1"/>
    <col min="7672" max="7674" width="8.42578125" style="79" customWidth="1"/>
    <col min="7675" max="7675" width="2.85546875" style="79" customWidth="1"/>
    <col min="7676" max="7676" width="22.7109375" style="79" bestFit="1" customWidth="1"/>
    <col min="7677" max="7677" width="4.5703125" style="79" bestFit="1" customWidth="1"/>
    <col min="7678" max="7680" width="5.85546875" style="79" customWidth="1"/>
    <col min="7681" max="7681" width="1.7109375" style="79" customWidth="1"/>
    <col min="7682" max="7688" width="5.85546875" style="79" customWidth="1"/>
    <col min="7689" max="7922" width="11.42578125" style="79"/>
    <col min="7923" max="7923" width="33.7109375" style="79" customWidth="1"/>
    <col min="7924" max="7926" width="9.7109375" style="79" customWidth="1"/>
    <col min="7927" max="7927" width="1.28515625" style="79" customWidth="1"/>
    <col min="7928" max="7930" width="8.42578125" style="79" customWidth="1"/>
    <col min="7931" max="7931" width="2.85546875" style="79" customWidth="1"/>
    <col min="7932" max="7932" width="22.7109375" style="79" bestFit="1" customWidth="1"/>
    <col min="7933" max="7933" width="4.5703125" style="79" bestFit="1" customWidth="1"/>
    <col min="7934" max="7936" width="5.85546875" style="79" customWidth="1"/>
    <col min="7937" max="7937" width="1.7109375" style="79" customWidth="1"/>
    <col min="7938" max="7944" width="5.85546875" style="79" customWidth="1"/>
    <col min="7945" max="8178" width="11.42578125" style="79"/>
    <col min="8179" max="8179" width="33.7109375" style="79" customWidth="1"/>
    <col min="8180" max="8182" width="9.7109375" style="79" customWidth="1"/>
    <col min="8183" max="8183" width="1.28515625" style="79" customWidth="1"/>
    <col min="8184" max="8186" width="8.42578125" style="79" customWidth="1"/>
    <col min="8187" max="8187" width="2.85546875" style="79" customWidth="1"/>
    <col min="8188" max="8188" width="22.7109375" style="79" bestFit="1" customWidth="1"/>
    <col min="8189" max="8189" width="4.5703125" style="79" bestFit="1" customWidth="1"/>
    <col min="8190" max="8192" width="5.85546875" style="79" customWidth="1"/>
    <col min="8193" max="8193" width="1.7109375" style="79" customWidth="1"/>
    <col min="8194" max="8200" width="5.85546875" style="79" customWidth="1"/>
    <col min="8201" max="8434" width="11.42578125" style="79"/>
    <col min="8435" max="8435" width="33.7109375" style="79" customWidth="1"/>
    <col min="8436" max="8438" width="9.7109375" style="79" customWidth="1"/>
    <col min="8439" max="8439" width="1.28515625" style="79" customWidth="1"/>
    <col min="8440" max="8442" width="8.42578125" style="79" customWidth="1"/>
    <col min="8443" max="8443" width="2.85546875" style="79" customWidth="1"/>
    <col min="8444" max="8444" width="22.7109375" style="79" bestFit="1" customWidth="1"/>
    <col min="8445" max="8445" width="4.5703125" style="79" bestFit="1" customWidth="1"/>
    <col min="8446" max="8448" width="5.85546875" style="79" customWidth="1"/>
    <col min="8449" max="8449" width="1.7109375" style="79" customWidth="1"/>
    <col min="8450" max="8456" width="5.85546875" style="79" customWidth="1"/>
    <col min="8457" max="8690" width="11.42578125" style="79"/>
    <col min="8691" max="8691" width="33.7109375" style="79" customWidth="1"/>
    <col min="8692" max="8694" width="9.7109375" style="79" customWidth="1"/>
    <col min="8695" max="8695" width="1.28515625" style="79" customWidth="1"/>
    <col min="8696" max="8698" width="8.42578125" style="79" customWidth="1"/>
    <col min="8699" max="8699" width="2.85546875" style="79" customWidth="1"/>
    <col min="8700" max="8700" width="22.7109375" style="79" bestFit="1" customWidth="1"/>
    <col min="8701" max="8701" width="4.5703125" style="79" bestFit="1" customWidth="1"/>
    <col min="8702" max="8704" width="5.85546875" style="79" customWidth="1"/>
    <col min="8705" max="8705" width="1.7109375" style="79" customWidth="1"/>
    <col min="8706" max="8712" width="5.85546875" style="79" customWidth="1"/>
    <col min="8713" max="8946" width="11.42578125" style="79"/>
    <col min="8947" max="8947" width="33.7109375" style="79" customWidth="1"/>
    <col min="8948" max="8950" width="9.7109375" style="79" customWidth="1"/>
    <col min="8951" max="8951" width="1.28515625" style="79" customWidth="1"/>
    <col min="8952" max="8954" width="8.42578125" style="79" customWidth="1"/>
    <col min="8955" max="8955" width="2.85546875" style="79" customWidth="1"/>
    <col min="8956" max="8956" width="22.7109375" style="79" bestFit="1" customWidth="1"/>
    <col min="8957" max="8957" width="4.5703125" style="79" bestFit="1" customWidth="1"/>
    <col min="8958" max="8960" width="5.85546875" style="79" customWidth="1"/>
    <col min="8961" max="8961" width="1.7109375" style="79" customWidth="1"/>
    <col min="8962" max="8968" width="5.85546875" style="79" customWidth="1"/>
    <col min="8969" max="9202" width="11.42578125" style="79"/>
    <col min="9203" max="9203" width="33.7109375" style="79" customWidth="1"/>
    <col min="9204" max="9206" width="9.7109375" style="79" customWidth="1"/>
    <col min="9207" max="9207" width="1.28515625" style="79" customWidth="1"/>
    <col min="9208" max="9210" width="8.42578125" style="79" customWidth="1"/>
    <col min="9211" max="9211" width="2.85546875" style="79" customWidth="1"/>
    <col min="9212" max="9212" width="22.7109375" style="79" bestFit="1" customWidth="1"/>
    <col min="9213" max="9213" width="4.5703125" style="79" bestFit="1" customWidth="1"/>
    <col min="9214" max="9216" width="5.85546875" style="79" customWidth="1"/>
    <col min="9217" max="9217" width="1.7109375" style="79" customWidth="1"/>
    <col min="9218" max="9224" width="5.85546875" style="79" customWidth="1"/>
    <col min="9225" max="9458" width="11.42578125" style="79"/>
    <col min="9459" max="9459" width="33.7109375" style="79" customWidth="1"/>
    <col min="9460" max="9462" width="9.7109375" style="79" customWidth="1"/>
    <col min="9463" max="9463" width="1.28515625" style="79" customWidth="1"/>
    <col min="9464" max="9466" width="8.42578125" style="79" customWidth="1"/>
    <col min="9467" max="9467" width="2.85546875" style="79" customWidth="1"/>
    <col min="9468" max="9468" width="22.7109375" style="79" bestFit="1" customWidth="1"/>
    <col min="9469" max="9469" width="4.5703125" style="79" bestFit="1" customWidth="1"/>
    <col min="9470" max="9472" width="5.85546875" style="79" customWidth="1"/>
    <col min="9473" max="9473" width="1.7109375" style="79" customWidth="1"/>
    <col min="9474" max="9480" width="5.85546875" style="79" customWidth="1"/>
    <col min="9481" max="9714" width="11.42578125" style="79"/>
    <col min="9715" max="9715" width="33.7109375" style="79" customWidth="1"/>
    <col min="9716" max="9718" width="9.7109375" style="79" customWidth="1"/>
    <col min="9719" max="9719" width="1.28515625" style="79" customWidth="1"/>
    <col min="9720" max="9722" width="8.42578125" style="79" customWidth="1"/>
    <col min="9723" max="9723" width="2.85546875" style="79" customWidth="1"/>
    <col min="9724" max="9724" width="22.7109375" style="79" bestFit="1" customWidth="1"/>
    <col min="9725" max="9725" width="4.5703125" style="79" bestFit="1" customWidth="1"/>
    <col min="9726" max="9728" width="5.85546875" style="79" customWidth="1"/>
    <col min="9729" max="9729" width="1.7109375" style="79" customWidth="1"/>
    <col min="9730" max="9736" width="5.85546875" style="79" customWidth="1"/>
    <col min="9737" max="9970" width="11.42578125" style="79"/>
    <col min="9971" max="9971" width="33.7109375" style="79" customWidth="1"/>
    <col min="9972" max="9974" width="9.7109375" style="79" customWidth="1"/>
    <col min="9975" max="9975" width="1.28515625" style="79" customWidth="1"/>
    <col min="9976" max="9978" width="8.42578125" style="79" customWidth="1"/>
    <col min="9979" max="9979" width="2.85546875" style="79" customWidth="1"/>
    <col min="9980" max="9980" width="22.7109375" style="79" bestFit="1" customWidth="1"/>
    <col min="9981" max="9981" width="4.5703125" style="79" bestFit="1" customWidth="1"/>
    <col min="9982" max="9984" width="5.85546875" style="79" customWidth="1"/>
    <col min="9985" max="9985" width="1.7109375" style="79" customWidth="1"/>
    <col min="9986" max="9992" width="5.85546875" style="79" customWidth="1"/>
    <col min="9993" max="10226" width="11.42578125" style="79"/>
    <col min="10227" max="10227" width="33.7109375" style="79" customWidth="1"/>
    <col min="10228" max="10230" width="9.7109375" style="79" customWidth="1"/>
    <col min="10231" max="10231" width="1.28515625" style="79" customWidth="1"/>
    <col min="10232" max="10234" width="8.42578125" style="79" customWidth="1"/>
    <col min="10235" max="10235" width="2.85546875" style="79" customWidth="1"/>
    <col min="10236" max="10236" width="22.7109375" style="79" bestFit="1" customWidth="1"/>
    <col min="10237" max="10237" width="4.5703125" style="79" bestFit="1" customWidth="1"/>
    <col min="10238" max="10240" width="5.85546875" style="79" customWidth="1"/>
    <col min="10241" max="10241" width="1.7109375" style="79" customWidth="1"/>
    <col min="10242" max="10248" width="5.85546875" style="79" customWidth="1"/>
    <col min="10249" max="10482" width="11.42578125" style="79"/>
    <col min="10483" max="10483" width="33.7109375" style="79" customWidth="1"/>
    <col min="10484" max="10486" width="9.7109375" style="79" customWidth="1"/>
    <col min="10487" max="10487" width="1.28515625" style="79" customWidth="1"/>
    <col min="10488" max="10490" width="8.42578125" style="79" customWidth="1"/>
    <col min="10491" max="10491" width="2.85546875" style="79" customWidth="1"/>
    <col min="10492" max="10492" width="22.7109375" style="79" bestFit="1" customWidth="1"/>
    <col min="10493" max="10493" width="4.5703125" style="79" bestFit="1" customWidth="1"/>
    <col min="10494" max="10496" width="5.85546875" style="79" customWidth="1"/>
    <col min="10497" max="10497" width="1.7109375" style="79" customWidth="1"/>
    <col min="10498" max="10504" width="5.85546875" style="79" customWidth="1"/>
    <col min="10505" max="10738" width="11.42578125" style="79"/>
    <col min="10739" max="10739" width="33.7109375" style="79" customWidth="1"/>
    <col min="10740" max="10742" width="9.7109375" style="79" customWidth="1"/>
    <col min="10743" max="10743" width="1.28515625" style="79" customWidth="1"/>
    <col min="10744" max="10746" width="8.42578125" style="79" customWidth="1"/>
    <col min="10747" max="10747" width="2.85546875" style="79" customWidth="1"/>
    <col min="10748" max="10748" width="22.7109375" style="79" bestFit="1" customWidth="1"/>
    <col min="10749" max="10749" width="4.5703125" style="79" bestFit="1" customWidth="1"/>
    <col min="10750" max="10752" width="5.85546875" style="79" customWidth="1"/>
    <col min="10753" max="10753" width="1.7109375" style="79" customWidth="1"/>
    <col min="10754" max="10760" width="5.85546875" style="79" customWidth="1"/>
    <col min="10761" max="10994" width="11.42578125" style="79"/>
    <col min="10995" max="10995" width="33.7109375" style="79" customWidth="1"/>
    <col min="10996" max="10998" width="9.7109375" style="79" customWidth="1"/>
    <col min="10999" max="10999" width="1.28515625" style="79" customWidth="1"/>
    <col min="11000" max="11002" width="8.42578125" style="79" customWidth="1"/>
    <col min="11003" max="11003" width="2.85546875" style="79" customWidth="1"/>
    <col min="11004" max="11004" width="22.7109375" style="79" bestFit="1" customWidth="1"/>
    <col min="11005" max="11005" width="4.5703125" style="79" bestFit="1" customWidth="1"/>
    <col min="11006" max="11008" width="5.85546875" style="79" customWidth="1"/>
    <col min="11009" max="11009" width="1.7109375" style="79" customWidth="1"/>
    <col min="11010" max="11016" width="5.85546875" style="79" customWidth="1"/>
    <col min="11017" max="11250" width="11.42578125" style="79"/>
    <col min="11251" max="11251" width="33.7109375" style="79" customWidth="1"/>
    <col min="11252" max="11254" width="9.7109375" style="79" customWidth="1"/>
    <col min="11255" max="11255" width="1.28515625" style="79" customWidth="1"/>
    <col min="11256" max="11258" width="8.42578125" style="79" customWidth="1"/>
    <col min="11259" max="11259" width="2.85546875" style="79" customWidth="1"/>
    <col min="11260" max="11260" width="22.7109375" style="79" bestFit="1" customWidth="1"/>
    <col min="11261" max="11261" width="4.5703125" style="79" bestFit="1" customWidth="1"/>
    <col min="11262" max="11264" width="5.85546875" style="79" customWidth="1"/>
    <col min="11265" max="11265" width="1.7109375" style="79" customWidth="1"/>
    <col min="11266" max="11272" width="5.85546875" style="79" customWidth="1"/>
    <col min="11273" max="11506" width="11.42578125" style="79"/>
    <col min="11507" max="11507" width="33.7109375" style="79" customWidth="1"/>
    <col min="11508" max="11510" width="9.7109375" style="79" customWidth="1"/>
    <col min="11511" max="11511" width="1.28515625" style="79" customWidth="1"/>
    <col min="11512" max="11514" width="8.42578125" style="79" customWidth="1"/>
    <col min="11515" max="11515" width="2.85546875" style="79" customWidth="1"/>
    <col min="11516" max="11516" width="22.7109375" style="79" bestFit="1" customWidth="1"/>
    <col min="11517" max="11517" width="4.5703125" style="79" bestFit="1" customWidth="1"/>
    <col min="11518" max="11520" width="5.85546875" style="79" customWidth="1"/>
    <col min="11521" max="11521" width="1.7109375" style="79" customWidth="1"/>
    <col min="11522" max="11528" width="5.85546875" style="79" customWidth="1"/>
    <col min="11529" max="11762" width="11.42578125" style="79"/>
    <col min="11763" max="11763" width="33.7109375" style="79" customWidth="1"/>
    <col min="11764" max="11766" width="9.7109375" style="79" customWidth="1"/>
    <col min="11767" max="11767" width="1.28515625" style="79" customWidth="1"/>
    <col min="11768" max="11770" width="8.42578125" style="79" customWidth="1"/>
    <col min="11771" max="11771" width="2.85546875" style="79" customWidth="1"/>
    <col min="11772" max="11772" width="22.7109375" style="79" bestFit="1" customWidth="1"/>
    <col min="11773" max="11773" width="4.5703125" style="79" bestFit="1" customWidth="1"/>
    <col min="11774" max="11776" width="5.85546875" style="79" customWidth="1"/>
    <col min="11777" max="11777" width="1.7109375" style="79" customWidth="1"/>
    <col min="11778" max="11784" width="5.85546875" style="79" customWidth="1"/>
    <col min="11785" max="12018" width="11.42578125" style="79"/>
    <col min="12019" max="12019" width="33.7109375" style="79" customWidth="1"/>
    <col min="12020" max="12022" width="9.7109375" style="79" customWidth="1"/>
    <col min="12023" max="12023" width="1.28515625" style="79" customWidth="1"/>
    <col min="12024" max="12026" width="8.42578125" style="79" customWidth="1"/>
    <col min="12027" max="12027" width="2.85546875" style="79" customWidth="1"/>
    <col min="12028" max="12028" width="22.7109375" style="79" bestFit="1" customWidth="1"/>
    <col min="12029" max="12029" width="4.5703125" style="79" bestFit="1" customWidth="1"/>
    <col min="12030" max="12032" width="5.85546875" style="79" customWidth="1"/>
    <col min="12033" max="12033" width="1.7109375" style="79" customWidth="1"/>
    <col min="12034" max="12040" width="5.85546875" style="79" customWidth="1"/>
    <col min="12041" max="12274" width="11.42578125" style="79"/>
    <col min="12275" max="12275" width="33.7109375" style="79" customWidth="1"/>
    <col min="12276" max="12278" width="9.7109375" style="79" customWidth="1"/>
    <col min="12279" max="12279" width="1.28515625" style="79" customWidth="1"/>
    <col min="12280" max="12282" width="8.42578125" style="79" customWidth="1"/>
    <col min="12283" max="12283" width="2.85546875" style="79" customWidth="1"/>
    <col min="12284" max="12284" width="22.7109375" style="79" bestFit="1" customWidth="1"/>
    <col min="12285" max="12285" width="4.5703125" style="79" bestFit="1" customWidth="1"/>
    <col min="12286" max="12288" width="5.85546875" style="79" customWidth="1"/>
    <col min="12289" max="12289" width="1.7109375" style="79" customWidth="1"/>
    <col min="12290" max="12296" width="5.85546875" style="79" customWidth="1"/>
    <col min="12297" max="12530" width="11.42578125" style="79"/>
    <col min="12531" max="12531" width="33.7109375" style="79" customWidth="1"/>
    <col min="12532" max="12534" width="9.7109375" style="79" customWidth="1"/>
    <col min="12535" max="12535" width="1.28515625" style="79" customWidth="1"/>
    <col min="12536" max="12538" width="8.42578125" style="79" customWidth="1"/>
    <col min="12539" max="12539" width="2.85546875" style="79" customWidth="1"/>
    <col min="12540" max="12540" width="22.7109375" style="79" bestFit="1" customWidth="1"/>
    <col min="12541" max="12541" width="4.5703125" style="79" bestFit="1" customWidth="1"/>
    <col min="12542" max="12544" width="5.85546875" style="79" customWidth="1"/>
    <col min="12545" max="12545" width="1.7109375" style="79" customWidth="1"/>
    <col min="12546" max="12552" width="5.85546875" style="79" customWidth="1"/>
    <col min="12553" max="12786" width="11.42578125" style="79"/>
    <col min="12787" max="12787" width="33.7109375" style="79" customWidth="1"/>
    <col min="12788" max="12790" width="9.7109375" style="79" customWidth="1"/>
    <col min="12791" max="12791" width="1.28515625" style="79" customWidth="1"/>
    <col min="12792" max="12794" width="8.42578125" style="79" customWidth="1"/>
    <col min="12795" max="12795" width="2.85546875" style="79" customWidth="1"/>
    <col min="12796" max="12796" width="22.7109375" style="79" bestFit="1" customWidth="1"/>
    <col min="12797" max="12797" width="4.5703125" style="79" bestFit="1" customWidth="1"/>
    <col min="12798" max="12800" width="5.85546875" style="79" customWidth="1"/>
    <col min="12801" max="12801" width="1.7109375" style="79" customWidth="1"/>
    <col min="12802" max="12808" width="5.85546875" style="79" customWidth="1"/>
    <col min="12809" max="13042" width="11.42578125" style="79"/>
    <col min="13043" max="13043" width="33.7109375" style="79" customWidth="1"/>
    <col min="13044" max="13046" width="9.7109375" style="79" customWidth="1"/>
    <col min="13047" max="13047" width="1.28515625" style="79" customWidth="1"/>
    <col min="13048" max="13050" width="8.42578125" style="79" customWidth="1"/>
    <col min="13051" max="13051" width="2.85546875" style="79" customWidth="1"/>
    <col min="13052" max="13052" width="22.7109375" style="79" bestFit="1" customWidth="1"/>
    <col min="13053" max="13053" width="4.5703125" style="79" bestFit="1" customWidth="1"/>
    <col min="13054" max="13056" width="5.85546875" style="79" customWidth="1"/>
    <col min="13057" max="13057" width="1.7109375" style="79" customWidth="1"/>
    <col min="13058" max="13064" width="5.85546875" style="79" customWidth="1"/>
    <col min="13065" max="13298" width="11.42578125" style="79"/>
    <col min="13299" max="13299" width="33.7109375" style="79" customWidth="1"/>
    <col min="13300" max="13302" width="9.7109375" style="79" customWidth="1"/>
    <col min="13303" max="13303" width="1.28515625" style="79" customWidth="1"/>
    <col min="13304" max="13306" width="8.42578125" style="79" customWidth="1"/>
    <col min="13307" max="13307" width="2.85546875" style="79" customWidth="1"/>
    <col min="13308" max="13308" width="22.7109375" style="79" bestFit="1" customWidth="1"/>
    <col min="13309" max="13309" width="4.5703125" style="79" bestFit="1" customWidth="1"/>
    <col min="13310" max="13312" width="5.85546875" style="79" customWidth="1"/>
    <col min="13313" max="13313" width="1.7109375" style="79" customWidth="1"/>
    <col min="13314" max="13320" width="5.85546875" style="79" customWidth="1"/>
    <col min="13321" max="13554" width="11.42578125" style="79"/>
    <col min="13555" max="13555" width="33.7109375" style="79" customWidth="1"/>
    <col min="13556" max="13558" width="9.7109375" style="79" customWidth="1"/>
    <col min="13559" max="13559" width="1.28515625" style="79" customWidth="1"/>
    <col min="13560" max="13562" width="8.42578125" style="79" customWidth="1"/>
    <col min="13563" max="13563" width="2.85546875" style="79" customWidth="1"/>
    <col min="13564" max="13564" width="22.7109375" style="79" bestFit="1" customWidth="1"/>
    <col min="13565" max="13565" width="4.5703125" style="79" bestFit="1" customWidth="1"/>
    <col min="13566" max="13568" width="5.85546875" style="79" customWidth="1"/>
    <col min="13569" max="13569" width="1.7109375" style="79" customWidth="1"/>
    <col min="13570" max="13576" width="5.85546875" style="79" customWidth="1"/>
    <col min="13577" max="13810" width="11.42578125" style="79"/>
    <col min="13811" max="13811" width="33.7109375" style="79" customWidth="1"/>
    <col min="13812" max="13814" width="9.7109375" style="79" customWidth="1"/>
    <col min="13815" max="13815" width="1.28515625" style="79" customWidth="1"/>
    <col min="13816" max="13818" width="8.42578125" style="79" customWidth="1"/>
    <col min="13819" max="13819" width="2.85546875" style="79" customWidth="1"/>
    <col min="13820" max="13820" width="22.7109375" style="79" bestFit="1" customWidth="1"/>
    <col min="13821" max="13821" width="4.5703125" style="79" bestFit="1" customWidth="1"/>
    <col min="13822" max="13824" width="5.85546875" style="79" customWidth="1"/>
    <col min="13825" max="13825" width="1.7109375" style="79" customWidth="1"/>
    <col min="13826" max="13832" width="5.85546875" style="79" customWidth="1"/>
    <col min="13833" max="14066" width="11.42578125" style="79"/>
    <col min="14067" max="14067" width="33.7109375" style="79" customWidth="1"/>
    <col min="14068" max="14070" width="9.7109375" style="79" customWidth="1"/>
    <col min="14071" max="14071" width="1.28515625" style="79" customWidth="1"/>
    <col min="14072" max="14074" width="8.42578125" style="79" customWidth="1"/>
    <col min="14075" max="14075" width="2.85546875" style="79" customWidth="1"/>
    <col min="14076" max="14076" width="22.7109375" style="79" bestFit="1" customWidth="1"/>
    <col min="14077" max="14077" width="4.5703125" style="79" bestFit="1" customWidth="1"/>
    <col min="14078" max="14080" width="5.85546875" style="79" customWidth="1"/>
    <col min="14081" max="14081" width="1.7109375" style="79" customWidth="1"/>
    <col min="14082" max="14088" width="5.85546875" style="79" customWidth="1"/>
    <col min="14089" max="14322" width="11.42578125" style="79"/>
    <col min="14323" max="14323" width="33.7109375" style="79" customWidth="1"/>
    <col min="14324" max="14326" width="9.7109375" style="79" customWidth="1"/>
    <col min="14327" max="14327" width="1.28515625" style="79" customWidth="1"/>
    <col min="14328" max="14330" width="8.42578125" style="79" customWidth="1"/>
    <col min="14331" max="14331" width="2.85546875" style="79" customWidth="1"/>
    <col min="14332" max="14332" width="22.7109375" style="79" bestFit="1" customWidth="1"/>
    <col min="14333" max="14333" width="4.5703125" style="79" bestFit="1" customWidth="1"/>
    <col min="14334" max="14336" width="5.85546875" style="79" customWidth="1"/>
    <col min="14337" max="14337" width="1.7109375" style="79" customWidth="1"/>
    <col min="14338" max="14344" width="5.85546875" style="79" customWidth="1"/>
    <col min="14345" max="14578" width="11.42578125" style="79"/>
    <col min="14579" max="14579" width="33.7109375" style="79" customWidth="1"/>
    <col min="14580" max="14582" width="9.7109375" style="79" customWidth="1"/>
    <col min="14583" max="14583" width="1.28515625" style="79" customWidth="1"/>
    <col min="14584" max="14586" width="8.42578125" style="79" customWidth="1"/>
    <col min="14587" max="14587" width="2.85546875" style="79" customWidth="1"/>
    <col min="14588" max="14588" width="22.7109375" style="79" bestFit="1" customWidth="1"/>
    <col min="14589" max="14589" width="4.5703125" style="79" bestFit="1" customWidth="1"/>
    <col min="14590" max="14592" width="5.85546875" style="79" customWidth="1"/>
    <col min="14593" max="14593" width="1.7109375" style="79" customWidth="1"/>
    <col min="14594" max="14600" width="5.85546875" style="79" customWidth="1"/>
    <col min="14601" max="14834" width="11.42578125" style="79"/>
    <col min="14835" max="14835" width="33.7109375" style="79" customWidth="1"/>
    <col min="14836" max="14838" width="9.7109375" style="79" customWidth="1"/>
    <col min="14839" max="14839" width="1.28515625" style="79" customWidth="1"/>
    <col min="14840" max="14842" width="8.42578125" style="79" customWidth="1"/>
    <col min="14843" max="14843" width="2.85546875" style="79" customWidth="1"/>
    <col min="14844" max="14844" width="22.7109375" style="79" bestFit="1" customWidth="1"/>
    <col min="14845" max="14845" width="4.5703125" style="79" bestFit="1" customWidth="1"/>
    <col min="14846" max="14848" width="5.85546875" style="79" customWidth="1"/>
    <col min="14849" max="14849" width="1.7109375" style="79" customWidth="1"/>
    <col min="14850" max="14856" width="5.85546875" style="79" customWidth="1"/>
    <col min="14857" max="15090" width="11.42578125" style="79"/>
    <col min="15091" max="15091" width="33.7109375" style="79" customWidth="1"/>
    <col min="15092" max="15094" width="9.7109375" style="79" customWidth="1"/>
    <col min="15095" max="15095" width="1.28515625" style="79" customWidth="1"/>
    <col min="15096" max="15098" width="8.42578125" style="79" customWidth="1"/>
    <col min="15099" max="15099" width="2.85546875" style="79" customWidth="1"/>
    <col min="15100" max="15100" width="22.7109375" style="79" bestFit="1" customWidth="1"/>
    <col min="15101" max="15101" width="4.5703125" style="79" bestFit="1" customWidth="1"/>
    <col min="15102" max="15104" width="5.85546875" style="79" customWidth="1"/>
    <col min="15105" max="15105" width="1.7109375" style="79" customWidth="1"/>
    <col min="15106" max="15112" width="5.85546875" style="79" customWidth="1"/>
    <col min="15113" max="15346" width="11.42578125" style="79"/>
    <col min="15347" max="15347" width="33.7109375" style="79" customWidth="1"/>
    <col min="15348" max="15350" width="9.7109375" style="79" customWidth="1"/>
    <col min="15351" max="15351" width="1.28515625" style="79" customWidth="1"/>
    <col min="15352" max="15354" width="8.42578125" style="79" customWidth="1"/>
    <col min="15355" max="15355" width="2.85546875" style="79" customWidth="1"/>
    <col min="15356" max="15356" width="22.7109375" style="79" bestFit="1" customWidth="1"/>
    <col min="15357" max="15357" width="4.5703125" style="79" bestFit="1" customWidth="1"/>
    <col min="15358" max="15360" width="5.85546875" style="79" customWidth="1"/>
    <col min="15361" max="15361" width="1.7109375" style="79" customWidth="1"/>
    <col min="15362" max="15368" width="5.85546875" style="79" customWidth="1"/>
    <col min="15369" max="15602" width="11.42578125" style="79"/>
    <col min="15603" max="15603" width="33.7109375" style="79" customWidth="1"/>
    <col min="15604" max="15606" width="9.7109375" style="79" customWidth="1"/>
    <col min="15607" max="15607" width="1.28515625" style="79" customWidth="1"/>
    <col min="15608" max="15610" width="8.42578125" style="79" customWidth="1"/>
    <col min="15611" max="15611" width="2.85546875" style="79" customWidth="1"/>
    <col min="15612" max="15612" width="22.7109375" style="79" bestFit="1" customWidth="1"/>
    <col min="15613" max="15613" width="4.5703125" style="79" bestFit="1" customWidth="1"/>
    <col min="15614" max="15616" width="5.85546875" style="79" customWidth="1"/>
    <col min="15617" max="15617" width="1.7109375" style="79" customWidth="1"/>
    <col min="15618" max="15624" width="5.85546875" style="79" customWidth="1"/>
    <col min="15625" max="15858" width="11.42578125" style="79"/>
    <col min="15859" max="15859" width="33.7109375" style="79" customWidth="1"/>
    <col min="15860" max="15862" width="9.7109375" style="79" customWidth="1"/>
    <col min="15863" max="15863" width="1.28515625" style="79" customWidth="1"/>
    <col min="15864" max="15866" width="8.42578125" style="79" customWidth="1"/>
    <col min="15867" max="15867" width="2.85546875" style="79" customWidth="1"/>
    <col min="15868" max="15868" width="22.7109375" style="79" bestFit="1" customWidth="1"/>
    <col min="15869" max="15869" width="4.5703125" style="79" bestFit="1" customWidth="1"/>
    <col min="15870" max="15872" width="5.85546875" style="79" customWidth="1"/>
    <col min="15873" max="15873" width="1.7109375" style="79" customWidth="1"/>
    <col min="15874" max="15880" width="5.85546875" style="79" customWidth="1"/>
    <col min="15881" max="16114" width="11.42578125" style="79"/>
    <col min="16115" max="16115" width="33.7109375" style="79" customWidth="1"/>
    <col min="16116" max="16118" width="9.7109375" style="79" customWidth="1"/>
    <col min="16119" max="16119" width="1.28515625" style="79" customWidth="1"/>
    <col min="16120" max="16122" width="8.42578125" style="79" customWidth="1"/>
    <col min="16123" max="16123" width="2.85546875" style="79" customWidth="1"/>
    <col min="16124" max="16124" width="22.7109375" style="79" bestFit="1" customWidth="1"/>
    <col min="16125" max="16125" width="4.5703125" style="79" bestFit="1" customWidth="1"/>
    <col min="16126" max="16128" width="5.85546875" style="79" customWidth="1"/>
    <col min="16129" max="16129" width="1.7109375" style="79" customWidth="1"/>
    <col min="16130" max="16136" width="5.85546875" style="79" customWidth="1"/>
    <col min="16137" max="16384" width="11.42578125" style="79"/>
  </cols>
  <sheetData>
    <row r="1" spans="1:14" ht="12.75" customHeight="1" x14ac:dyDescent="0.25">
      <c r="A1" s="440" t="s">
        <v>213</v>
      </c>
      <c r="B1" s="440"/>
      <c r="C1" s="440"/>
      <c r="D1" s="440"/>
      <c r="E1" s="440"/>
      <c r="F1" s="440"/>
      <c r="G1" s="440"/>
      <c r="H1" s="440"/>
      <c r="J1" s="69"/>
      <c r="K1" s="434" t="s">
        <v>178</v>
      </c>
      <c r="L1" s="69"/>
    </row>
    <row r="2" spans="1:14" ht="12.75" customHeight="1" x14ac:dyDescent="0.25">
      <c r="A2" s="440" t="s">
        <v>44</v>
      </c>
      <c r="B2" s="440"/>
      <c r="C2" s="440"/>
      <c r="D2" s="440"/>
      <c r="E2" s="440"/>
      <c r="F2" s="440"/>
      <c r="G2" s="440"/>
      <c r="H2" s="440"/>
      <c r="J2" s="69"/>
      <c r="K2" s="434"/>
      <c r="L2" s="69"/>
    </row>
    <row r="3" spans="1:14" x14ac:dyDescent="0.25">
      <c r="A3" s="440" t="s">
        <v>318</v>
      </c>
      <c r="B3" s="440"/>
      <c r="C3" s="440"/>
      <c r="D3" s="440"/>
      <c r="E3" s="440"/>
      <c r="F3" s="440"/>
      <c r="G3" s="440"/>
      <c r="H3" s="440"/>
    </row>
    <row r="4" spans="1:14" x14ac:dyDescent="0.25">
      <c r="A4" s="440" t="s">
        <v>36</v>
      </c>
      <c r="B4" s="440"/>
      <c r="C4" s="440"/>
      <c r="D4" s="440"/>
      <c r="E4" s="440"/>
      <c r="F4" s="440"/>
      <c r="G4" s="440"/>
      <c r="H4" s="440"/>
      <c r="J4" s="69"/>
      <c r="K4" s="69"/>
      <c r="L4" s="69"/>
    </row>
    <row r="5" spans="1:14" x14ac:dyDescent="0.25">
      <c r="A5" s="440" t="s">
        <v>374</v>
      </c>
      <c r="B5" s="440"/>
      <c r="C5" s="440"/>
      <c r="D5" s="440"/>
      <c r="E5" s="440"/>
      <c r="F5" s="440"/>
      <c r="G5" s="440"/>
      <c r="H5" s="440"/>
      <c r="J5" s="69"/>
      <c r="K5" s="69"/>
      <c r="L5" s="69"/>
    </row>
    <row r="6" spans="1:14" ht="13.5" thickBot="1" x14ac:dyDescent="0.3">
      <c r="A6" s="164"/>
      <c r="B6" s="164"/>
      <c r="C6" s="164"/>
      <c r="D6" s="164"/>
      <c r="E6" s="165"/>
      <c r="F6" s="165"/>
      <c r="G6" s="165"/>
      <c r="H6" s="165"/>
    </row>
    <row r="7" spans="1:14" x14ac:dyDescent="0.25">
      <c r="A7" s="426" t="s">
        <v>39</v>
      </c>
      <c r="B7" s="431" t="s">
        <v>37</v>
      </c>
      <c r="C7" s="431"/>
      <c r="D7" s="431"/>
      <c r="E7" s="152"/>
      <c r="F7" s="431" t="s">
        <v>38</v>
      </c>
      <c r="G7" s="431"/>
      <c r="H7" s="431"/>
    </row>
    <row r="8" spans="1:14" x14ac:dyDescent="0.25">
      <c r="A8" s="426"/>
      <c r="B8" s="150" t="s">
        <v>0</v>
      </c>
      <c r="C8" s="150" t="s">
        <v>40</v>
      </c>
      <c r="D8" s="150" t="s">
        <v>41</v>
      </c>
      <c r="E8" s="150"/>
      <c r="F8" s="150" t="s">
        <v>0</v>
      </c>
      <c r="G8" s="150" t="s">
        <v>40</v>
      </c>
      <c r="H8" s="150" t="s">
        <v>41</v>
      </c>
    </row>
    <row r="9" spans="1:14" s="93" customFormat="1" ht="17.100000000000001" customHeight="1" x14ac:dyDescent="0.25">
      <c r="A9" s="173" t="s">
        <v>0</v>
      </c>
      <c r="B9" s="202">
        <f>+B11+B16+B21+B25</f>
        <v>34</v>
      </c>
      <c r="C9" s="202">
        <f>+C11+C16+C21+C25</f>
        <v>9</v>
      </c>
      <c r="D9" s="202">
        <f>+D11+D16+D21+D25</f>
        <v>25</v>
      </c>
      <c r="E9" s="95"/>
      <c r="F9" s="168">
        <f>+G9+H9</f>
        <v>100</v>
      </c>
      <c r="G9" s="168">
        <f>+C9/B9*100</f>
        <v>26.47058823529412</v>
      </c>
      <c r="H9" s="168">
        <f>+D9/B9*100</f>
        <v>73.529411764705884</v>
      </c>
      <c r="I9" s="215"/>
    </row>
    <row r="10" spans="1:14" ht="6.95" customHeight="1" x14ac:dyDescent="0.25">
      <c r="A10" s="166"/>
      <c r="B10" s="202"/>
      <c r="C10" s="202"/>
      <c r="D10" s="202"/>
      <c r="E10" s="98"/>
      <c r="F10" s="180"/>
      <c r="G10" s="180"/>
      <c r="H10" s="180"/>
      <c r="J10" s="210"/>
      <c r="K10" s="210"/>
      <c r="L10" s="210"/>
      <c r="M10" s="210"/>
      <c r="N10" s="210"/>
    </row>
    <row r="11" spans="1:14" s="93" customFormat="1" ht="17.100000000000001" customHeight="1" x14ac:dyDescent="0.25">
      <c r="A11" s="173" t="s">
        <v>79</v>
      </c>
      <c r="B11" s="202">
        <f>SUM(B12:B14)</f>
        <v>4</v>
      </c>
      <c r="C11" s="202">
        <f t="shared" ref="C11:D11" si="0">SUM(C12:C14)</f>
        <v>1</v>
      </c>
      <c r="D11" s="202">
        <f t="shared" si="0"/>
        <v>3</v>
      </c>
      <c r="E11" s="95"/>
      <c r="F11" s="168">
        <f>+G11+H11</f>
        <v>100</v>
      </c>
      <c r="G11" s="168">
        <f>+C11/B11*100</f>
        <v>25</v>
      </c>
      <c r="H11" s="168">
        <f>+D11/B11*100</f>
        <v>75</v>
      </c>
      <c r="I11" s="215"/>
    </row>
    <row r="12" spans="1:14" ht="17.100000000000001" customHeight="1" x14ac:dyDescent="0.25">
      <c r="A12" s="172" t="s">
        <v>46</v>
      </c>
      <c r="B12" s="191">
        <v>2</v>
      </c>
      <c r="C12" s="191">
        <v>0</v>
      </c>
      <c r="D12" s="191">
        <v>2</v>
      </c>
      <c r="E12" s="115"/>
      <c r="F12" s="92">
        <f>+G12+H12</f>
        <v>100</v>
      </c>
      <c r="G12" s="92">
        <f>+C12/B12*100</f>
        <v>0</v>
      </c>
      <c r="H12" s="92">
        <f>+D12/B12*100</f>
        <v>100</v>
      </c>
      <c r="I12" s="169"/>
    </row>
    <row r="13" spans="1:14" ht="17.100000000000001" customHeight="1" x14ac:dyDescent="0.25">
      <c r="A13" s="172" t="s">
        <v>47</v>
      </c>
      <c r="B13" s="191">
        <v>1</v>
      </c>
      <c r="C13" s="191">
        <v>1</v>
      </c>
      <c r="D13" s="191">
        <v>0</v>
      </c>
      <c r="E13" s="115"/>
      <c r="F13" s="92">
        <f>+G13+H13</f>
        <v>100</v>
      </c>
      <c r="G13" s="92">
        <f>+C13/B13*100</f>
        <v>100</v>
      </c>
      <c r="H13" s="92">
        <f>+D13/B13*100</f>
        <v>0</v>
      </c>
      <c r="I13" s="169"/>
    </row>
    <row r="14" spans="1:14" ht="17.100000000000001" customHeight="1" x14ac:dyDescent="0.25">
      <c r="A14" s="172" t="s">
        <v>354</v>
      </c>
      <c r="B14" s="191">
        <v>1</v>
      </c>
      <c r="C14" s="191">
        <v>0</v>
      </c>
      <c r="D14" s="191">
        <v>1</v>
      </c>
      <c r="E14" s="115"/>
      <c r="F14" s="92">
        <f t="shared" ref="F14" si="1">+G14+H14</f>
        <v>100</v>
      </c>
      <c r="G14" s="92">
        <f t="shared" ref="G14" si="2">+C14/B14*100</f>
        <v>0</v>
      </c>
      <c r="H14" s="92">
        <f t="shared" ref="H14" si="3">+D14/B14*100</f>
        <v>100</v>
      </c>
      <c r="I14" s="169"/>
    </row>
    <row r="15" spans="1:14" ht="6.95" customHeight="1" x14ac:dyDescent="0.25">
      <c r="A15" s="212"/>
      <c r="B15" s="191"/>
      <c r="C15" s="191"/>
      <c r="D15" s="191"/>
      <c r="E15" s="98"/>
      <c r="F15" s="131"/>
      <c r="G15" s="131"/>
      <c r="H15" s="131"/>
      <c r="J15" s="211"/>
      <c r="K15" s="211"/>
      <c r="L15" s="211"/>
      <c r="M15" s="211"/>
      <c r="N15" s="210"/>
    </row>
    <row r="16" spans="1:14" s="93" customFormat="1" ht="17.100000000000001" customHeight="1" x14ac:dyDescent="0.25">
      <c r="A16" s="173" t="s">
        <v>83</v>
      </c>
      <c r="B16" s="202">
        <f>+B17+B18+B19</f>
        <v>3</v>
      </c>
      <c r="C16" s="202">
        <f t="shared" ref="C16:D16" si="4">+C17+C18+C19</f>
        <v>0</v>
      </c>
      <c r="D16" s="202">
        <f t="shared" si="4"/>
        <v>3</v>
      </c>
      <c r="E16" s="95"/>
      <c r="F16" s="168">
        <f t="shared" ref="F16:F31" si="5">+G16+H16</f>
        <v>100</v>
      </c>
      <c r="G16" s="168">
        <f t="shared" ref="G16:G31" si="6">+C16/B16*100</f>
        <v>0</v>
      </c>
      <c r="H16" s="168">
        <f t="shared" ref="H16:H31" si="7">+D16/B16*100</f>
        <v>100</v>
      </c>
      <c r="I16" s="215"/>
    </row>
    <row r="17" spans="1:20" ht="17.100000000000001" customHeight="1" x14ac:dyDescent="0.25">
      <c r="A17" s="172" t="s">
        <v>48</v>
      </c>
      <c r="B17" s="191">
        <v>1</v>
      </c>
      <c r="C17" s="191">
        <v>0</v>
      </c>
      <c r="D17" s="191">
        <v>1</v>
      </c>
      <c r="E17" s="115"/>
      <c r="F17" s="92">
        <f t="shared" ref="F17" si="8">+G17+H17</f>
        <v>100</v>
      </c>
      <c r="G17" s="92">
        <f t="shared" ref="G17" si="9">+C17/B17*100</f>
        <v>0</v>
      </c>
      <c r="H17" s="92">
        <f t="shared" ref="H17" si="10">+D17/B17*100</f>
        <v>100</v>
      </c>
      <c r="I17" s="169"/>
    </row>
    <row r="18" spans="1:20" ht="17.100000000000001" customHeight="1" x14ac:dyDescent="0.25">
      <c r="A18" s="172" t="s">
        <v>49</v>
      </c>
      <c r="B18" s="191">
        <v>1</v>
      </c>
      <c r="C18" s="191">
        <v>0</v>
      </c>
      <c r="D18" s="191">
        <v>1</v>
      </c>
      <c r="E18" s="115"/>
      <c r="F18" s="92">
        <f t="shared" ref="F18" si="11">+G18+H18</f>
        <v>100</v>
      </c>
      <c r="G18" s="92">
        <f t="shared" ref="G18" si="12">+C18/B18*100</f>
        <v>0</v>
      </c>
      <c r="H18" s="92">
        <f t="shared" ref="H18" si="13">+D18/B18*100</f>
        <v>100</v>
      </c>
      <c r="I18" s="169"/>
    </row>
    <row r="19" spans="1:20" ht="17.100000000000001" customHeight="1" x14ac:dyDescent="0.25">
      <c r="A19" s="172" t="s">
        <v>84</v>
      </c>
      <c r="B19" s="191">
        <v>1</v>
      </c>
      <c r="C19" s="191">
        <v>0</v>
      </c>
      <c r="D19" s="191">
        <v>1</v>
      </c>
      <c r="E19" s="115"/>
      <c r="F19" s="92">
        <f t="shared" si="5"/>
        <v>100</v>
      </c>
      <c r="G19" s="92">
        <f t="shared" si="6"/>
        <v>0</v>
      </c>
      <c r="H19" s="92">
        <f t="shared" si="7"/>
        <v>100</v>
      </c>
      <c r="I19" s="169"/>
    </row>
    <row r="20" spans="1:20" ht="6.95" customHeight="1" x14ac:dyDescent="0.25">
      <c r="A20" s="212"/>
      <c r="B20" s="191"/>
      <c r="C20" s="191"/>
      <c r="D20" s="191"/>
      <c r="E20" s="98"/>
      <c r="F20" s="131"/>
      <c r="G20" s="131"/>
      <c r="H20" s="131"/>
      <c r="J20" s="209"/>
      <c r="K20" s="209"/>
      <c r="L20" s="209"/>
      <c r="M20" s="209"/>
      <c r="N20" s="210"/>
    </row>
    <row r="21" spans="1:20" s="93" customFormat="1" ht="17.100000000000001" customHeight="1" x14ac:dyDescent="0.25">
      <c r="A21" s="173" t="s">
        <v>42</v>
      </c>
      <c r="B21" s="202">
        <f>+B22+B23</f>
        <v>16</v>
      </c>
      <c r="C21" s="202">
        <f t="shared" ref="C21:D21" si="14">+C22+C23</f>
        <v>2</v>
      </c>
      <c r="D21" s="202">
        <f t="shared" si="14"/>
        <v>14</v>
      </c>
      <c r="E21" s="95"/>
      <c r="F21" s="168">
        <f t="shared" si="5"/>
        <v>100</v>
      </c>
      <c r="G21" s="168">
        <f t="shared" si="6"/>
        <v>12.5</v>
      </c>
      <c r="H21" s="168">
        <f t="shared" si="7"/>
        <v>87.5</v>
      </c>
      <c r="I21" s="215"/>
    </row>
    <row r="22" spans="1:20" ht="17.100000000000001" customHeight="1" x14ac:dyDescent="0.25">
      <c r="A22" s="172" t="s">
        <v>105</v>
      </c>
      <c r="B22" s="191">
        <v>14</v>
      </c>
      <c r="C22" s="191">
        <v>2</v>
      </c>
      <c r="D22" s="191">
        <v>12</v>
      </c>
      <c r="E22" s="115"/>
      <c r="F22" s="92">
        <f t="shared" si="5"/>
        <v>100</v>
      </c>
      <c r="G22" s="92">
        <f t="shared" si="6"/>
        <v>14.285714285714285</v>
      </c>
      <c r="H22" s="92">
        <f t="shared" si="7"/>
        <v>85.714285714285708</v>
      </c>
      <c r="I22" s="169"/>
    </row>
    <row r="23" spans="1:20" ht="17.100000000000001" customHeight="1" x14ac:dyDescent="0.25">
      <c r="A23" s="172" t="s">
        <v>89</v>
      </c>
      <c r="B23" s="191">
        <v>2</v>
      </c>
      <c r="C23" s="191">
        <v>0</v>
      </c>
      <c r="D23" s="191">
        <v>2</v>
      </c>
      <c r="E23" s="115"/>
      <c r="F23" s="92">
        <f t="shared" si="5"/>
        <v>100</v>
      </c>
      <c r="G23" s="92">
        <f t="shared" si="6"/>
        <v>0</v>
      </c>
      <c r="H23" s="92">
        <f t="shared" si="7"/>
        <v>100</v>
      </c>
      <c r="I23" s="169"/>
    </row>
    <row r="24" spans="1:20" ht="6.95" customHeight="1" x14ac:dyDescent="0.25">
      <c r="A24" s="212"/>
      <c r="B24" s="191"/>
      <c r="C24" s="191"/>
      <c r="D24" s="191"/>
      <c r="E24" s="98"/>
      <c r="F24" s="131"/>
      <c r="G24" s="131"/>
      <c r="H24" s="131"/>
      <c r="J24" s="210"/>
      <c r="K24" s="210"/>
      <c r="L24" s="210"/>
      <c r="M24" s="210"/>
      <c r="N24" s="210"/>
    </row>
    <row r="25" spans="1:20" s="93" customFormat="1" ht="17.100000000000001" customHeight="1" x14ac:dyDescent="0.25">
      <c r="A25" s="173" t="s">
        <v>97</v>
      </c>
      <c r="B25" s="202">
        <f>SUM(B26:B31)</f>
        <v>11</v>
      </c>
      <c r="C25" s="202">
        <f t="shared" ref="C25:D25" si="15">SUM(C26:C31)</f>
        <v>6</v>
      </c>
      <c r="D25" s="202">
        <f t="shared" si="15"/>
        <v>5</v>
      </c>
      <c r="E25" s="95"/>
      <c r="F25" s="168">
        <f t="shared" si="5"/>
        <v>100</v>
      </c>
      <c r="G25" s="168">
        <f t="shared" si="6"/>
        <v>54.54545454545454</v>
      </c>
      <c r="H25" s="168">
        <f t="shared" si="7"/>
        <v>45.454545454545453</v>
      </c>
      <c r="I25" s="215"/>
    </row>
    <row r="26" spans="1:20" ht="17.100000000000001" customHeight="1" x14ac:dyDescent="0.25">
      <c r="A26" s="172" t="s">
        <v>357</v>
      </c>
      <c r="B26" s="191">
        <v>1</v>
      </c>
      <c r="C26" s="191">
        <v>1</v>
      </c>
      <c r="D26" s="191">
        <v>0</v>
      </c>
      <c r="E26" s="115"/>
      <c r="F26" s="92">
        <f t="shared" si="5"/>
        <v>100</v>
      </c>
      <c r="G26" s="92">
        <f t="shared" si="6"/>
        <v>100</v>
      </c>
      <c r="H26" s="92">
        <f t="shared" si="7"/>
        <v>0</v>
      </c>
      <c r="I26" s="169"/>
    </row>
    <row r="27" spans="1:20" ht="17.100000000000001" customHeight="1" x14ac:dyDescent="0.25">
      <c r="A27" s="172" t="s">
        <v>358</v>
      </c>
      <c r="B27" s="191">
        <v>3</v>
      </c>
      <c r="C27" s="191">
        <v>2</v>
      </c>
      <c r="D27" s="191">
        <v>1</v>
      </c>
      <c r="E27" s="115"/>
      <c r="F27" s="92">
        <f t="shared" si="5"/>
        <v>99.999999999999986</v>
      </c>
      <c r="G27" s="92">
        <f t="shared" si="6"/>
        <v>66.666666666666657</v>
      </c>
      <c r="H27" s="92">
        <f t="shared" si="7"/>
        <v>33.333333333333329</v>
      </c>
      <c r="I27" s="169"/>
    </row>
    <row r="28" spans="1:20" ht="17.100000000000001" customHeight="1" x14ac:dyDescent="0.25">
      <c r="A28" s="172" t="s">
        <v>362</v>
      </c>
      <c r="B28" s="191">
        <v>1</v>
      </c>
      <c r="C28" s="191">
        <v>1</v>
      </c>
      <c r="D28" s="191">
        <v>0</v>
      </c>
      <c r="E28" s="115"/>
      <c r="F28" s="92">
        <f t="shared" ref="F28:F29" si="16">+G28+H28</f>
        <v>100</v>
      </c>
      <c r="G28" s="92">
        <f t="shared" ref="G28:G29" si="17">+C28/B28*100</f>
        <v>100</v>
      </c>
      <c r="H28" s="92">
        <f t="shared" ref="H28:H29" si="18">+D28/B28*100</f>
        <v>0</v>
      </c>
      <c r="I28" s="169"/>
    </row>
    <row r="29" spans="1:20" ht="17.100000000000001" customHeight="1" x14ac:dyDescent="0.25">
      <c r="A29" s="172" t="s">
        <v>359</v>
      </c>
      <c r="B29" s="191">
        <v>4</v>
      </c>
      <c r="C29" s="191">
        <v>1</v>
      </c>
      <c r="D29" s="191">
        <v>3</v>
      </c>
      <c r="E29" s="115"/>
      <c r="F29" s="92">
        <f t="shared" si="16"/>
        <v>100</v>
      </c>
      <c r="G29" s="92">
        <f t="shared" si="17"/>
        <v>25</v>
      </c>
      <c r="H29" s="92">
        <f t="shared" si="18"/>
        <v>75</v>
      </c>
      <c r="I29" s="169"/>
    </row>
    <row r="30" spans="1:20" ht="17.100000000000001" customHeight="1" x14ac:dyDescent="0.25">
      <c r="A30" s="172" t="s">
        <v>363</v>
      </c>
      <c r="B30" s="191">
        <v>1</v>
      </c>
      <c r="C30" s="191">
        <v>1</v>
      </c>
      <c r="D30" s="191">
        <v>0</v>
      </c>
      <c r="E30" s="115"/>
      <c r="F30" s="92">
        <f t="shared" ref="F30" si="19">+G30+H30</f>
        <v>100</v>
      </c>
      <c r="G30" s="92">
        <f t="shared" ref="G30" si="20">+C30/B30*100</f>
        <v>100</v>
      </c>
      <c r="H30" s="92">
        <f t="shared" ref="H30" si="21">+D30/B30*100</f>
        <v>0</v>
      </c>
      <c r="I30" s="169"/>
    </row>
    <row r="31" spans="1:20" ht="17.100000000000001" customHeight="1" thickBot="1" x14ac:dyDescent="0.3">
      <c r="A31" s="172" t="s">
        <v>379</v>
      </c>
      <c r="B31" s="191">
        <v>1</v>
      </c>
      <c r="C31" s="191">
        <v>0</v>
      </c>
      <c r="D31" s="191">
        <v>1</v>
      </c>
      <c r="E31" s="115"/>
      <c r="F31" s="92">
        <f t="shared" si="5"/>
        <v>100</v>
      </c>
      <c r="G31" s="92">
        <f t="shared" si="6"/>
        <v>0</v>
      </c>
      <c r="H31" s="92">
        <f t="shared" si="7"/>
        <v>100</v>
      </c>
      <c r="I31" s="169"/>
    </row>
    <row r="32" spans="1:20" ht="56.25" customHeight="1" x14ac:dyDescent="0.25">
      <c r="A32" s="404" t="s">
        <v>402</v>
      </c>
      <c r="B32" s="404"/>
      <c r="C32" s="404"/>
      <c r="D32" s="404"/>
      <c r="E32" s="404"/>
      <c r="F32" s="404"/>
      <c r="G32" s="404"/>
      <c r="H32" s="404"/>
      <c r="I32" s="305"/>
      <c r="J32" s="305"/>
      <c r="K32" s="305"/>
      <c r="L32" s="305"/>
      <c r="M32" s="305"/>
      <c r="N32" s="305"/>
      <c r="O32" s="305"/>
      <c r="P32" s="305"/>
      <c r="Q32" s="305"/>
      <c r="R32" s="305"/>
      <c r="S32" s="305"/>
      <c r="T32" s="305"/>
    </row>
    <row r="33" spans="1:20" x14ac:dyDescent="0.25">
      <c r="A33" s="435" t="s">
        <v>366</v>
      </c>
      <c r="B33" s="435"/>
      <c r="C33" s="435"/>
      <c r="D33" s="435"/>
      <c r="E33" s="435"/>
      <c r="F33" s="435"/>
      <c r="G33" s="435"/>
      <c r="H33" s="435"/>
      <c r="I33" s="307"/>
      <c r="J33" s="307"/>
      <c r="K33" s="307"/>
      <c r="L33" s="307"/>
      <c r="M33" s="307"/>
      <c r="N33" s="307"/>
      <c r="O33" s="307"/>
      <c r="P33" s="307"/>
      <c r="Q33" s="307"/>
      <c r="R33" s="307"/>
      <c r="S33" s="307"/>
      <c r="T33" s="307"/>
    </row>
  </sheetData>
  <mergeCells count="11">
    <mergeCell ref="A33:H33"/>
    <mergeCell ref="K1:K2"/>
    <mergeCell ref="A1:H1"/>
    <mergeCell ref="A32:H32"/>
    <mergeCell ref="A2:H2"/>
    <mergeCell ref="A3:H3"/>
    <mergeCell ref="A4:H4"/>
    <mergeCell ref="A5:H5"/>
    <mergeCell ref="B7:D7"/>
    <mergeCell ref="F7:H7"/>
    <mergeCell ref="A7:A8"/>
  </mergeCells>
  <hyperlinks>
    <hyperlink ref="K1" location="INDICE!A1" display="INDICE"/>
  </hyperlinks>
  <printOptions horizontalCentered="1"/>
  <pageMargins left="0.70866141732283472" right="0.70866141732283472" top="0.74803149606299213" bottom="0.74803149606299213" header="0.31496062992125984" footer="0.31496062992125984"/>
  <pageSetup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9A0FF"/>
    <pageSetUpPr fitToPage="1"/>
  </sheetPr>
  <dimension ref="A2:I27"/>
  <sheetViews>
    <sheetView showGridLines="0" workbookViewId="0">
      <selection activeCell="A17" sqref="A17:H27"/>
    </sheetView>
  </sheetViews>
  <sheetFormatPr baseColWidth="10" defaultRowHeight="12.75" x14ac:dyDescent="0.2"/>
  <cols>
    <col min="1" max="16384" width="11.42578125" style="313"/>
  </cols>
  <sheetData>
    <row r="2" spans="9:9" x14ac:dyDescent="0.2">
      <c r="I2" s="400" t="s">
        <v>178</v>
      </c>
    </row>
    <row r="3" spans="9:9" x14ac:dyDescent="0.2">
      <c r="I3" s="400"/>
    </row>
    <row r="17" spans="1:8" x14ac:dyDescent="0.2">
      <c r="A17" s="401" t="s">
        <v>179</v>
      </c>
      <c r="B17" s="401"/>
      <c r="C17" s="401"/>
      <c r="D17" s="401"/>
      <c r="E17" s="401"/>
      <c r="F17" s="401"/>
      <c r="G17" s="401"/>
      <c r="H17" s="401"/>
    </row>
    <row r="18" spans="1:8" x14ac:dyDescent="0.2">
      <c r="A18" s="401"/>
      <c r="B18" s="401"/>
      <c r="C18" s="401"/>
      <c r="D18" s="401"/>
      <c r="E18" s="401"/>
      <c r="F18" s="401"/>
      <c r="G18" s="401"/>
      <c r="H18" s="401"/>
    </row>
    <row r="19" spans="1:8" x14ac:dyDescent="0.2">
      <c r="A19" s="401"/>
      <c r="B19" s="401"/>
      <c r="C19" s="401"/>
      <c r="D19" s="401"/>
      <c r="E19" s="401"/>
      <c r="F19" s="401"/>
      <c r="G19" s="401"/>
      <c r="H19" s="401"/>
    </row>
    <row r="20" spans="1:8" x14ac:dyDescent="0.2">
      <c r="A20" s="401"/>
      <c r="B20" s="401"/>
      <c r="C20" s="401"/>
      <c r="D20" s="401"/>
      <c r="E20" s="401"/>
      <c r="F20" s="401"/>
      <c r="G20" s="401"/>
      <c r="H20" s="401"/>
    </row>
    <row r="21" spans="1:8" x14ac:dyDescent="0.2">
      <c r="A21" s="401"/>
      <c r="B21" s="401"/>
      <c r="C21" s="401"/>
      <c r="D21" s="401"/>
      <c r="E21" s="401"/>
      <c r="F21" s="401"/>
      <c r="G21" s="401"/>
      <c r="H21" s="401"/>
    </row>
    <row r="22" spans="1:8" x14ac:dyDescent="0.2">
      <c r="A22" s="401"/>
      <c r="B22" s="401"/>
      <c r="C22" s="401"/>
      <c r="D22" s="401"/>
      <c r="E22" s="401"/>
      <c r="F22" s="401"/>
      <c r="G22" s="401"/>
      <c r="H22" s="401"/>
    </row>
    <row r="23" spans="1:8" x14ac:dyDescent="0.2">
      <c r="A23" s="401"/>
      <c r="B23" s="401"/>
      <c r="C23" s="401"/>
      <c r="D23" s="401"/>
      <c r="E23" s="401"/>
      <c r="F23" s="401"/>
      <c r="G23" s="401"/>
      <c r="H23" s="401"/>
    </row>
    <row r="24" spans="1:8" x14ac:dyDescent="0.2">
      <c r="A24" s="401"/>
      <c r="B24" s="401"/>
      <c r="C24" s="401"/>
      <c r="D24" s="401"/>
      <c r="E24" s="401"/>
      <c r="F24" s="401"/>
      <c r="G24" s="401"/>
      <c r="H24" s="401"/>
    </row>
    <row r="25" spans="1:8" x14ac:dyDescent="0.2">
      <c r="A25" s="401"/>
      <c r="B25" s="401"/>
      <c r="C25" s="401"/>
      <c r="D25" s="401"/>
      <c r="E25" s="401"/>
      <c r="F25" s="401"/>
      <c r="G25" s="401"/>
      <c r="H25" s="401"/>
    </row>
    <row r="26" spans="1:8" x14ac:dyDescent="0.2">
      <c r="A26" s="401"/>
      <c r="B26" s="401"/>
      <c r="C26" s="401"/>
      <c r="D26" s="401"/>
      <c r="E26" s="401"/>
      <c r="F26" s="401"/>
      <c r="G26" s="401"/>
      <c r="H26" s="401"/>
    </row>
    <row r="27" spans="1:8" x14ac:dyDescent="0.2">
      <c r="A27" s="401"/>
      <c r="B27" s="401"/>
      <c r="C27" s="401"/>
      <c r="D27" s="401"/>
      <c r="E27" s="401"/>
      <c r="F27" s="401"/>
      <c r="G27" s="401"/>
      <c r="H27" s="401"/>
    </row>
  </sheetData>
  <mergeCells count="2">
    <mergeCell ref="A17:H27"/>
    <mergeCell ref="I2:I3"/>
  </mergeCells>
  <hyperlinks>
    <hyperlink ref="I2" location="INDICE!A1" display="INDICE"/>
  </hyperlinks>
  <printOptions horizontalCentered="1"/>
  <pageMargins left="0.70866141732283472" right="0.70866141732283472" top="0.74803149606299213" bottom="0.74803149606299213" header="0.31496062992125984" footer="0.31496062992125984"/>
  <pageSetup scale="98" orientation="portrait"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3"/>
  <sheetViews>
    <sheetView showGridLines="0" zoomScaleNormal="100" workbookViewId="0">
      <selection activeCell="A6" sqref="A1:A1048576"/>
    </sheetView>
  </sheetViews>
  <sheetFormatPr baseColWidth="10" defaultRowHeight="12.75" x14ac:dyDescent="0.2"/>
  <cols>
    <col min="1" max="1" width="17.5703125" style="25" customWidth="1"/>
    <col min="2" max="3" width="12" style="26" customWidth="1"/>
    <col min="4" max="4" width="11.85546875" style="26" hidden="1" customWidth="1"/>
    <col min="5" max="5" width="7.5703125" style="26" hidden="1" customWidth="1"/>
    <col min="6" max="6" width="5.85546875" style="26" hidden="1" customWidth="1"/>
    <col min="7" max="7" width="7.28515625" style="26" hidden="1" customWidth="1"/>
    <col min="8" max="8" width="6.85546875" style="26" hidden="1" customWidth="1"/>
    <col min="9" max="9" width="9.140625" style="26" hidden="1" customWidth="1"/>
    <col min="10" max="10" width="8.5703125" style="26" hidden="1" customWidth="1"/>
    <col min="11" max="11" width="8.85546875" style="26" hidden="1" customWidth="1"/>
    <col min="12" max="12" width="11" style="26" hidden="1" customWidth="1"/>
    <col min="13" max="13" width="8.140625" style="26" hidden="1" customWidth="1"/>
    <col min="14" max="14" width="10.5703125" style="4" hidden="1" customWidth="1"/>
    <col min="15" max="15" width="8.85546875" style="27" hidden="1" customWidth="1"/>
    <col min="16" max="16" width="9.85546875" style="27" hidden="1" customWidth="1"/>
    <col min="17" max="17" width="11.42578125" style="27" customWidth="1"/>
    <col min="18" max="18" width="11.42578125" style="219"/>
    <col min="19" max="248" width="11.42578125" style="27"/>
    <col min="249" max="249" width="18.140625" style="27" customWidth="1"/>
    <col min="250" max="250" width="6.42578125" style="27" bestFit="1" customWidth="1"/>
    <col min="251" max="251" width="6.5703125" style="27" customWidth="1"/>
    <col min="252" max="252" width="9.7109375" style="27" customWidth="1"/>
    <col min="253" max="253" width="7.5703125" style="27" customWidth="1"/>
    <col min="254" max="254" width="6.42578125" style="27" customWidth="1"/>
    <col min="255" max="255" width="6" style="27" customWidth="1"/>
    <col min="256" max="256" width="5.7109375" style="27" customWidth="1"/>
    <col min="257" max="257" width="5.85546875" style="27" customWidth="1"/>
    <col min="258" max="259" width="6.5703125" style="27" customWidth="1"/>
    <col min="260" max="260" width="7.28515625" style="27" customWidth="1"/>
    <col min="261" max="261" width="9" style="27" customWidth="1"/>
    <col min="262" max="262" width="7" style="27" customWidth="1"/>
    <col min="263" max="504" width="11.42578125" style="27"/>
    <col min="505" max="505" width="18.140625" style="27" customWidth="1"/>
    <col min="506" max="506" width="6.42578125" style="27" bestFit="1" customWidth="1"/>
    <col min="507" max="507" width="6.5703125" style="27" customWidth="1"/>
    <col min="508" max="508" width="9.7109375" style="27" customWidth="1"/>
    <col min="509" max="509" width="7.5703125" style="27" customWidth="1"/>
    <col min="510" max="510" width="6.42578125" style="27" customWidth="1"/>
    <col min="511" max="511" width="6" style="27" customWidth="1"/>
    <col min="512" max="512" width="5.7109375" style="27" customWidth="1"/>
    <col min="513" max="513" width="5.85546875" style="27" customWidth="1"/>
    <col min="514" max="515" width="6.5703125" style="27" customWidth="1"/>
    <col min="516" max="516" width="7.28515625" style="27" customWidth="1"/>
    <col min="517" max="517" width="9" style="27" customWidth="1"/>
    <col min="518" max="518" width="7" style="27" customWidth="1"/>
    <col min="519" max="760" width="11.42578125" style="27"/>
    <col min="761" max="761" width="18.140625" style="27" customWidth="1"/>
    <col min="762" max="762" width="6.42578125" style="27" bestFit="1" customWidth="1"/>
    <col min="763" max="763" width="6.5703125" style="27" customWidth="1"/>
    <col min="764" max="764" width="9.7109375" style="27" customWidth="1"/>
    <col min="765" max="765" width="7.5703125" style="27" customWidth="1"/>
    <col min="766" max="766" width="6.42578125" style="27" customWidth="1"/>
    <col min="767" max="767" width="6" style="27" customWidth="1"/>
    <col min="768" max="768" width="5.7109375" style="27" customWidth="1"/>
    <col min="769" max="769" width="5.85546875" style="27" customWidth="1"/>
    <col min="770" max="771" width="6.5703125" style="27" customWidth="1"/>
    <col min="772" max="772" width="7.28515625" style="27" customWidth="1"/>
    <col min="773" max="773" width="9" style="27" customWidth="1"/>
    <col min="774" max="774" width="7" style="27" customWidth="1"/>
    <col min="775" max="1016" width="11.42578125" style="27"/>
    <col min="1017" max="1017" width="18.140625" style="27" customWidth="1"/>
    <col min="1018" max="1018" width="6.42578125" style="27" bestFit="1" customWidth="1"/>
    <col min="1019" max="1019" width="6.5703125" style="27" customWidth="1"/>
    <col min="1020" max="1020" width="9.7109375" style="27" customWidth="1"/>
    <col min="1021" max="1021" width="7.5703125" style="27" customWidth="1"/>
    <col min="1022" max="1022" width="6.42578125" style="27" customWidth="1"/>
    <col min="1023" max="1023" width="6" style="27" customWidth="1"/>
    <col min="1024" max="1024" width="5.7109375" style="27" customWidth="1"/>
    <col min="1025" max="1025" width="5.85546875" style="27" customWidth="1"/>
    <col min="1026" max="1027" width="6.5703125" style="27" customWidth="1"/>
    <col min="1028" max="1028" width="7.28515625" style="27" customWidth="1"/>
    <col min="1029" max="1029" width="9" style="27" customWidth="1"/>
    <col min="1030" max="1030" width="7" style="27" customWidth="1"/>
    <col min="1031" max="1272" width="11.42578125" style="27"/>
    <col min="1273" max="1273" width="18.140625" style="27" customWidth="1"/>
    <col min="1274" max="1274" width="6.42578125" style="27" bestFit="1" customWidth="1"/>
    <col min="1275" max="1275" width="6.5703125" style="27" customWidth="1"/>
    <col min="1276" max="1276" width="9.7109375" style="27" customWidth="1"/>
    <col min="1277" max="1277" width="7.5703125" style="27" customWidth="1"/>
    <col min="1278" max="1278" width="6.42578125" style="27" customWidth="1"/>
    <col min="1279" max="1279" width="6" style="27" customWidth="1"/>
    <col min="1280" max="1280" width="5.7109375" style="27" customWidth="1"/>
    <col min="1281" max="1281" width="5.85546875" style="27" customWidth="1"/>
    <col min="1282" max="1283" width="6.5703125" style="27" customWidth="1"/>
    <col min="1284" max="1284" width="7.28515625" style="27" customWidth="1"/>
    <col min="1285" max="1285" width="9" style="27" customWidth="1"/>
    <col min="1286" max="1286" width="7" style="27" customWidth="1"/>
    <col min="1287" max="1528" width="11.42578125" style="27"/>
    <col min="1529" max="1529" width="18.140625" style="27" customWidth="1"/>
    <col min="1530" max="1530" width="6.42578125" style="27" bestFit="1" customWidth="1"/>
    <col min="1531" max="1531" width="6.5703125" style="27" customWidth="1"/>
    <col min="1532" max="1532" width="9.7109375" style="27" customWidth="1"/>
    <col min="1533" max="1533" width="7.5703125" style="27" customWidth="1"/>
    <col min="1534" max="1534" width="6.42578125" style="27" customWidth="1"/>
    <col min="1535" max="1535" width="6" style="27" customWidth="1"/>
    <col min="1536" max="1536" width="5.7109375" style="27" customWidth="1"/>
    <col min="1537" max="1537" width="5.85546875" style="27" customWidth="1"/>
    <col min="1538" max="1539" width="6.5703125" style="27" customWidth="1"/>
    <col min="1540" max="1540" width="7.28515625" style="27" customWidth="1"/>
    <col min="1541" max="1541" width="9" style="27" customWidth="1"/>
    <col min="1542" max="1542" width="7" style="27" customWidth="1"/>
    <col min="1543" max="1784" width="11.42578125" style="27"/>
    <col min="1785" max="1785" width="18.140625" style="27" customWidth="1"/>
    <col min="1786" max="1786" width="6.42578125" style="27" bestFit="1" customWidth="1"/>
    <col min="1787" max="1787" width="6.5703125" style="27" customWidth="1"/>
    <col min="1788" max="1788" width="9.7109375" style="27" customWidth="1"/>
    <col min="1789" max="1789" width="7.5703125" style="27" customWidth="1"/>
    <col min="1790" max="1790" width="6.42578125" style="27" customWidth="1"/>
    <col min="1791" max="1791" width="6" style="27" customWidth="1"/>
    <col min="1792" max="1792" width="5.7109375" style="27" customWidth="1"/>
    <col min="1793" max="1793" width="5.85546875" style="27" customWidth="1"/>
    <col min="1794" max="1795" width="6.5703125" style="27" customWidth="1"/>
    <col min="1796" max="1796" width="7.28515625" style="27" customWidth="1"/>
    <col min="1797" max="1797" width="9" style="27" customWidth="1"/>
    <col min="1798" max="1798" width="7" style="27" customWidth="1"/>
    <col min="1799" max="2040" width="11.42578125" style="27"/>
    <col min="2041" max="2041" width="18.140625" style="27" customWidth="1"/>
    <col min="2042" max="2042" width="6.42578125" style="27" bestFit="1" customWidth="1"/>
    <col min="2043" max="2043" width="6.5703125" style="27" customWidth="1"/>
    <col min="2044" max="2044" width="9.7109375" style="27" customWidth="1"/>
    <col min="2045" max="2045" width="7.5703125" style="27" customWidth="1"/>
    <col min="2046" max="2046" width="6.42578125" style="27" customWidth="1"/>
    <col min="2047" max="2047" width="6" style="27" customWidth="1"/>
    <col min="2048" max="2048" width="5.7109375" style="27" customWidth="1"/>
    <col min="2049" max="2049" width="5.85546875" style="27" customWidth="1"/>
    <col min="2050" max="2051" width="6.5703125" style="27" customWidth="1"/>
    <col min="2052" max="2052" width="7.28515625" style="27" customWidth="1"/>
    <col min="2053" max="2053" width="9" style="27" customWidth="1"/>
    <col min="2054" max="2054" width="7" style="27" customWidth="1"/>
    <col min="2055" max="2296" width="11.42578125" style="27"/>
    <col min="2297" max="2297" width="18.140625" style="27" customWidth="1"/>
    <col min="2298" max="2298" width="6.42578125" style="27" bestFit="1" customWidth="1"/>
    <col min="2299" max="2299" width="6.5703125" style="27" customWidth="1"/>
    <col min="2300" max="2300" width="9.7109375" style="27" customWidth="1"/>
    <col min="2301" max="2301" width="7.5703125" style="27" customWidth="1"/>
    <col min="2302" max="2302" width="6.42578125" style="27" customWidth="1"/>
    <col min="2303" max="2303" width="6" style="27" customWidth="1"/>
    <col min="2304" max="2304" width="5.7109375" style="27" customWidth="1"/>
    <col min="2305" max="2305" width="5.85546875" style="27" customWidth="1"/>
    <col min="2306" max="2307" width="6.5703125" style="27" customWidth="1"/>
    <col min="2308" max="2308" width="7.28515625" style="27" customWidth="1"/>
    <col min="2309" max="2309" width="9" style="27" customWidth="1"/>
    <col min="2310" max="2310" width="7" style="27" customWidth="1"/>
    <col min="2311" max="2552" width="11.42578125" style="27"/>
    <col min="2553" max="2553" width="18.140625" style="27" customWidth="1"/>
    <col min="2554" max="2554" width="6.42578125" style="27" bestFit="1" customWidth="1"/>
    <col min="2555" max="2555" width="6.5703125" style="27" customWidth="1"/>
    <col min="2556" max="2556" width="9.7109375" style="27" customWidth="1"/>
    <col min="2557" max="2557" width="7.5703125" style="27" customWidth="1"/>
    <col min="2558" max="2558" width="6.42578125" style="27" customWidth="1"/>
    <col min="2559" max="2559" width="6" style="27" customWidth="1"/>
    <col min="2560" max="2560" width="5.7109375" style="27" customWidth="1"/>
    <col min="2561" max="2561" width="5.85546875" style="27" customWidth="1"/>
    <col min="2562" max="2563" width="6.5703125" style="27" customWidth="1"/>
    <col min="2564" max="2564" width="7.28515625" style="27" customWidth="1"/>
    <col min="2565" max="2565" width="9" style="27" customWidth="1"/>
    <col min="2566" max="2566" width="7" style="27" customWidth="1"/>
    <col min="2567" max="2808" width="11.42578125" style="27"/>
    <col min="2809" max="2809" width="18.140625" style="27" customWidth="1"/>
    <col min="2810" max="2810" width="6.42578125" style="27" bestFit="1" customWidth="1"/>
    <col min="2811" max="2811" width="6.5703125" style="27" customWidth="1"/>
    <col min="2812" max="2812" width="9.7109375" style="27" customWidth="1"/>
    <col min="2813" max="2813" width="7.5703125" style="27" customWidth="1"/>
    <col min="2814" max="2814" width="6.42578125" style="27" customWidth="1"/>
    <col min="2815" max="2815" width="6" style="27" customWidth="1"/>
    <col min="2816" max="2816" width="5.7109375" style="27" customWidth="1"/>
    <col min="2817" max="2817" width="5.85546875" style="27" customWidth="1"/>
    <col min="2818" max="2819" width="6.5703125" style="27" customWidth="1"/>
    <col min="2820" max="2820" width="7.28515625" style="27" customWidth="1"/>
    <col min="2821" max="2821" width="9" style="27" customWidth="1"/>
    <col min="2822" max="2822" width="7" style="27" customWidth="1"/>
    <col min="2823" max="3064" width="11.42578125" style="27"/>
    <col min="3065" max="3065" width="18.140625" style="27" customWidth="1"/>
    <col min="3066" max="3066" width="6.42578125" style="27" bestFit="1" customWidth="1"/>
    <col min="3067" max="3067" width="6.5703125" style="27" customWidth="1"/>
    <col min="3068" max="3068" width="9.7109375" style="27" customWidth="1"/>
    <col min="3069" max="3069" width="7.5703125" style="27" customWidth="1"/>
    <col min="3070" max="3070" width="6.42578125" style="27" customWidth="1"/>
    <col min="3071" max="3071" width="6" style="27" customWidth="1"/>
    <col min="3072" max="3072" width="5.7109375" style="27" customWidth="1"/>
    <col min="3073" max="3073" width="5.85546875" style="27" customWidth="1"/>
    <col min="3074" max="3075" width="6.5703125" style="27" customWidth="1"/>
    <col min="3076" max="3076" width="7.28515625" style="27" customWidth="1"/>
    <col min="3077" max="3077" width="9" style="27" customWidth="1"/>
    <col min="3078" max="3078" width="7" style="27" customWidth="1"/>
    <col min="3079" max="3320" width="11.42578125" style="27"/>
    <col min="3321" max="3321" width="18.140625" style="27" customWidth="1"/>
    <col min="3322" max="3322" width="6.42578125" style="27" bestFit="1" customWidth="1"/>
    <col min="3323" max="3323" width="6.5703125" style="27" customWidth="1"/>
    <col min="3324" max="3324" width="9.7109375" style="27" customWidth="1"/>
    <col min="3325" max="3325" width="7.5703125" style="27" customWidth="1"/>
    <col min="3326" max="3326" width="6.42578125" style="27" customWidth="1"/>
    <col min="3327" max="3327" width="6" style="27" customWidth="1"/>
    <col min="3328" max="3328" width="5.7109375" style="27" customWidth="1"/>
    <col min="3329" max="3329" width="5.85546875" style="27" customWidth="1"/>
    <col min="3330" max="3331" width="6.5703125" style="27" customWidth="1"/>
    <col min="3332" max="3332" width="7.28515625" style="27" customWidth="1"/>
    <col min="3333" max="3333" width="9" style="27" customWidth="1"/>
    <col min="3334" max="3334" width="7" style="27" customWidth="1"/>
    <col min="3335" max="3576" width="11.42578125" style="27"/>
    <col min="3577" max="3577" width="18.140625" style="27" customWidth="1"/>
    <col min="3578" max="3578" width="6.42578125" style="27" bestFit="1" customWidth="1"/>
    <col min="3579" max="3579" width="6.5703125" style="27" customWidth="1"/>
    <col min="3580" max="3580" width="9.7109375" style="27" customWidth="1"/>
    <col min="3581" max="3581" width="7.5703125" style="27" customWidth="1"/>
    <col min="3582" max="3582" width="6.42578125" style="27" customWidth="1"/>
    <col min="3583" max="3583" width="6" style="27" customWidth="1"/>
    <col min="3584" max="3584" width="5.7109375" style="27" customWidth="1"/>
    <col min="3585" max="3585" width="5.85546875" style="27" customWidth="1"/>
    <col min="3586" max="3587" width="6.5703125" style="27" customWidth="1"/>
    <col min="3588" max="3588" width="7.28515625" style="27" customWidth="1"/>
    <col min="3589" max="3589" width="9" style="27" customWidth="1"/>
    <col min="3590" max="3590" width="7" style="27" customWidth="1"/>
    <col min="3591" max="3832" width="11.42578125" style="27"/>
    <col min="3833" max="3833" width="18.140625" style="27" customWidth="1"/>
    <col min="3834" max="3834" width="6.42578125" style="27" bestFit="1" customWidth="1"/>
    <col min="3835" max="3835" width="6.5703125" style="27" customWidth="1"/>
    <col min="3836" max="3836" width="9.7109375" style="27" customWidth="1"/>
    <col min="3837" max="3837" width="7.5703125" style="27" customWidth="1"/>
    <col min="3838" max="3838" width="6.42578125" style="27" customWidth="1"/>
    <col min="3839" max="3839" width="6" style="27" customWidth="1"/>
    <col min="3840" max="3840" width="5.7109375" style="27" customWidth="1"/>
    <col min="3841" max="3841" width="5.85546875" style="27" customWidth="1"/>
    <col min="3842" max="3843" width="6.5703125" style="27" customWidth="1"/>
    <col min="3844" max="3844" width="7.28515625" style="27" customWidth="1"/>
    <col min="3845" max="3845" width="9" style="27" customWidth="1"/>
    <col min="3846" max="3846" width="7" style="27" customWidth="1"/>
    <col min="3847" max="4088" width="11.42578125" style="27"/>
    <col min="4089" max="4089" width="18.140625" style="27" customWidth="1"/>
    <col min="4090" max="4090" width="6.42578125" style="27" bestFit="1" customWidth="1"/>
    <col min="4091" max="4091" width="6.5703125" style="27" customWidth="1"/>
    <col min="4092" max="4092" width="9.7109375" style="27" customWidth="1"/>
    <col min="4093" max="4093" width="7.5703125" style="27" customWidth="1"/>
    <col min="4094" max="4094" width="6.42578125" style="27" customWidth="1"/>
    <col min="4095" max="4095" width="6" style="27" customWidth="1"/>
    <col min="4096" max="4096" width="5.7109375" style="27" customWidth="1"/>
    <col min="4097" max="4097" width="5.85546875" style="27" customWidth="1"/>
    <col min="4098" max="4099" width="6.5703125" style="27" customWidth="1"/>
    <col min="4100" max="4100" width="7.28515625" style="27" customWidth="1"/>
    <col min="4101" max="4101" width="9" style="27" customWidth="1"/>
    <col min="4102" max="4102" width="7" style="27" customWidth="1"/>
    <col min="4103" max="4344" width="11.42578125" style="27"/>
    <col min="4345" max="4345" width="18.140625" style="27" customWidth="1"/>
    <col min="4346" max="4346" width="6.42578125" style="27" bestFit="1" customWidth="1"/>
    <col min="4347" max="4347" width="6.5703125" style="27" customWidth="1"/>
    <col min="4348" max="4348" width="9.7109375" style="27" customWidth="1"/>
    <col min="4349" max="4349" width="7.5703125" style="27" customWidth="1"/>
    <col min="4350" max="4350" width="6.42578125" style="27" customWidth="1"/>
    <col min="4351" max="4351" width="6" style="27" customWidth="1"/>
    <col min="4352" max="4352" width="5.7109375" style="27" customWidth="1"/>
    <col min="4353" max="4353" width="5.85546875" style="27" customWidth="1"/>
    <col min="4354" max="4355" width="6.5703125" style="27" customWidth="1"/>
    <col min="4356" max="4356" width="7.28515625" style="27" customWidth="1"/>
    <col min="4357" max="4357" width="9" style="27" customWidth="1"/>
    <col min="4358" max="4358" width="7" style="27" customWidth="1"/>
    <col min="4359" max="4600" width="11.42578125" style="27"/>
    <col min="4601" max="4601" width="18.140625" style="27" customWidth="1"/>
    <col min="4602" max="4602" width="6.42578125" style="27" bestFit="1" customWidth="1"/>
    <col min="4603" max="4603" width="6.5703125" style="27" customWidth="1"/>
    <col min="4604" max="4604" width="9.7109375" style="27" customWidth="1"/>
    <col min="4605" max="4605" width="7.5703125" style="27" customWidth="1"/>
    <col min="4606" max="4606" width="6.42578125" style="27" customWidth="1"/>
    <col min="4607" max="4607" width="6" style="27" customWidth="1"/>
    <col min="4608" max="4608" width="5.7109375" style="27" customWidth="1"/>
    <col min="4609" max="4609" width="5.85546875" style="27" customWidth="1"/>
    <col min="4610" max="4611" width="6.5703125" style="27" customWidth="1"/>
    <col min="4612" max="4612" width="7.28515625" style="27" customWidth="1"/>
    <col min="4613" max="4613" width="9" style="27" customWidth="1"/>
    <col min="4614" max="4614" width="7" style="27" customWidth="1"/>
    <col min="4615" max="4856" width="11.42578125" style="27"/>
    <col min="4857" max="4857" width="18.140625" style="27" customWidth="1"/>
    <col min="4858" max="4858" width="6.42578125" style="27" bestFit="1" customWidth="1"/>
    <col min="4859" max="4859" width="6.5703125" style="27" customWidth="1"/>
    <col min="4860" max="4860" width="9.7109375" style="27" customWidth="1"/>
    <col min="4861" max="4861" width="7.5703125" style="27" customWidth="1"/>
    <col min="4862" max="4862" width="6.42578125" style="27" customWidth="1"/>
    <col min="4863" max="4863" width="6" style="27" customWidth="1"/>
    <col min="4864" max="4864" width="5.7109375" style="27" customWidth="1"/>
    <col min="4865" max="4865" width="5.85546875" style="27" customWidth="1"/>
    <col min="4866" max="4867" width="6.5703125" style="27" customWidth="1"/>
    <col min="4868" max="4868" width="7.28515625" style="27" customWidth="1"/>
    <col min="4869" max="4869" width="9" style="27" customWidth="1"/>
    <col min="4870" max="4870" width="7" style="27" customWidth="1"/>
    <col min="4871" max="5112" width="11.42578125" style="27"/>
    <col min="5113" max="5113" width="18.140625" style="27" customWidth="1"/>
    <col min="5114" max="5114" width="6.42578125" style="27" bestFit="1" customWidth="1"/>
    <col min="5115" max="5115" width="6.5703125" style="27" customWidth="1"/>
    <col min="5116" max="5116" width="9.7109375" style="27" customWidth="1"/>
    <col min="5117" max="5117" width="7.5703125" style="27" customWidth="1"/>
    <col min="5118" max="5118" width="6.42578125" style="27" customWidth="1"/>
    <col min="5119" max="5119" width="6" style="27" customWidth="1"/>
    <col min="5120" max="5120" width="5.7109375" style="27" customWidth="1"/>
    <col min="5121" max="5121" width="5.85546875" style="27" customWidth="1"/>
    <col min="5122" max="5123" width="6.5703125" style="27" customWidth="1"/>
    <col min="5124" max="5124" width="7.28515625" style="27" customWidth="1"/>
    <col min="5125" max="5125" width="9" style="27" customWidth="1"/>
    <col min="5126" max="5126" width="7" style="27" customWidth="1"/>
    <col min="5127" max="5368" width="11.42578125" style="27"/>
    <col min="5369" max="5369" width="18.140625" style="27" customWidth="1"/>
    <col min="5370" max="5370" width="6.42578125" style="27" bestFit="1" customWidth="1"/>
    <col min="5371" max="5371" width="6.5703125" style="27" customWidth="1"/>
    <col min="5372" max="5372" width="9.7109375" style="27" customWidth="1"/>
    <col min="5373" max="5373" width="7.5703125" style="27" customWidth="1"/>
    <col min="5374" max="5374" width="6.42578125" style="27" customWidth="1"/>
    <col min="5375" max="5375" width="6" style="27" customWidth="1"/>
    <col min="5376" max="5376" width="5.7109375" style="27" customWidth="1"/>
    <col min="5377" max="5377" width="5.85546875" style="27" customWidth="1"/>
    <col min="5378" max="5379" width="6.5703125" style="27" customWidth="1"/>
    <col min="5380" max="5380" width="7.28515625" style="27" customWidth="1"/>
    <col min="5381" max="5381" width="9" style="27" customWidth="1"/>
    <col min="5382" max="5382" width="7" style="27" customWidth="1"/>
    <col min="5383" max="5624" width="11.42578125" style="27"/>
    <col min="5625" max="5625" width="18.140625" style="27" customWidth="1"/>
    <col min="5626" max="5626" width="6.42578125" style="27" bestFit="1" customWidth="1"/>
    <col min="5627" max="5627" width="6.5703125" style="27" customWidth="1"/>
    <col min="5628" max="5628" width="9.7109375" style="27" customWidth="1"/>
    <col min="5629" max="5629" width="7.5703125" style="27" customWidth="1"/>
    <col min="5630" max="5630" width="6.42578125" style="27" customWidth="1"/>
    <col min="5631" max="5631" width="6" style="27" customWidth="1"/>
    <col min="5632" max="5632" width="5.7109375" style="27" customWidth="1"/>
    <col min="5633" max="5633" width="5.85546875" style="27" customWidth="1"/>
    <col min="5634" max="5635" width="6.5703125" style="27" customWidth="1"/>
    <col min="5636" max="5636" width="7.28515625" style="27" customWidth="1"/>
    <col min="5637" max="5637" width="9" style="27" customWidth="1"/>
    <col min="5638" max="5638" width="7" style="27" customWidth="1"/>
    <col min="5639" max="5880" width="11.42578125" style="27"/>
    <col min="5881" max="5881" width="18.140625" style="27" customWidth="1"/>
    <col min="5882" max="5882" width="6.42578125" style="27" bestFit="1" customWidth="1"/>
    <col min="5883" max="5883" width="6.5703125" style="27" customWidth="1"/>
    <col min="5884" max="5884" width="9.7109375" style="27" customWidth="1"/>
    <col min="5885" max="5885" width="7.5703125" style="27" customWidth="1"/>
    <col min="5886" max="5886" width="6.42578125" style="27" customWidth="1"/>
    <col min="5887" max="5887" width="6" style="27" customWidth="1"/>
    <col min="5888" max="5888" width="5.7109375" style="27" customWidth="1"/>
    <col min="5889" max="5889" width="5.85546875" style="27" customWidth="1"/>
    <col min="5890" max="5891" width="6.5703125" style="27" customWidth="1"/>
    <col min="5892" max="5892" width="7.28515625" style="27" customWidth="1"/>
    <col min="5893" max="5893" width="9" style="27" customWidth="1"/>
    <col min="5894" max="5894" width="7" style="27" customWidth="1"/>
    <col min="5895" max="6136" width="11.42578125" style="27"/>
    <col min="6137" max="6137" width="18.140625" style="27" customWidth="1"/>
    <col min="6138" max="6138" width="6.42578125" style="27" bestFit="1" customWidth="1"/>
    <col min="6139" max="6139" width="6.5703125" style="27" customWidth="1"/>
    <col min="6140" max="6140" width="9.7109375" style="27" customWidth="1"/>
    <col min="6141" max="6141" width="7.5703125" style="27" customWidth="1"/>
    <col min="6142" max="6142" width="6.42578125" style="27" customWidth="1"/>
    <col min="6143" max="6143" width="6" style="27" customWidth="1"/>
    <col min="6144" max="6144" width="5.7109375" style="27" customWidth="1"/>
    <col min="6145" max="6145" width="5.85546875" style="27" customWidth="1"/>
    <col min="6146" max="6147" width="6.5703125" style="27" customWidth="1"/>
    <col min="6148" max="6148" width="7.28515625" style="27" customWidth="1"/>
    <col min="6149" max="6149" width="9" style="27" customWidth="1"/>
    <col min="6150" max="6150" width="7" style="27" customWidth="1"/>
    <col min="6151" max="6392" width="11.42578125" style="27"/>
    <col min="6393" max="6393" width="18.140625" style="27" customWidth="1"/>
    <col min="6394" max="6394" width="6.42578125" style="27" bestFit="1" customWidth="1"/>
    <col min="6395" max="6395" width="6.5703125" style="27" customWidth="1"/>
    <col min="6396" max="6396" width="9.7109375" style="27" customWidth="1"/>
    <col min="6397" max="6397" width="7.5703125" style="27" customWidth="1"/>
    <col min="6398" max="6398" width="6.42578125" style="27" customWidth="1"/>
    <col min="6399" max="6399" width="6" style="27" customWidth="1"/>
    <col min="6400" max="6400" width="5.7109375" style="27" customWidth="1"/>
    <col min="6401" max="6401" width="5.85546875" style="27" customWidth="1"/>
    <col min="6402" max="6403" width="6.5703125" style="27" customWidth="1"/>
    <col min="6404" max="6404" width="7.28515625" style="27" customWidth="1"/>
    <col min="6405" max="6405" width="9" style="27" customWidth="1"/>
    <col min="6406" max="6406" width="7" style="27" customWidth="1"/>
    <col min="6407" max="6648" width="11.42578125" style="27"/>
    <col min="6649" max="6649" width="18.140625" style="27" customWidth="1"/>
    <col min="6650" max="6650" width="6.42578125" style="27" bestFit="1" customWidth="1"/>
    <col min="6651" max="6651" width="6.5703125" style="27" customWidth="1"/>
    <col min="6652" max="6652" width="9.7109375" style="27" customWidth="1"/>
    <col min="6653" max="6653" width="7.5703125" style="27" customWidth="1"/>
    <col min="6654" max="6654" width="6.42578125" style="27" customWidth="1"/>
    <col min="6655" max="6655" width="6" style="27" customWidth="1"/>
    <col min="6656" max="6656" width="5.7109375" style="27" customWidth="1"/>
    <col min="6657" max="6657" width="5.85546875" style="27" customWidth="1"/>
    <col min="6658" max="6659" width="6.5703125" style="27" customWidth="1"/>
    <col min="6660" max="6660" width="7.28515625" style="27" customWidth="1"/>
    <col min="6661" max="6661" width="9" style="27" customWidth="1"/>
    <col min="6662" max="6662" width="7" style="27" customWidth="1"/>
    <col min="6663" max="6904" width="11.42578125" style="27"/>
    <col min="6905" max="6905" width="18.140625" style="27" customWidth="1"/>
    <col min="6906" max="6906" width="6.42578125" style="27" bestFit="1" customWidth="1"/>
    <col min="6907" max="6907" width="6.5703125" style="27" customWidth="1"/>
    <col min="6908" max="6908" width="9.7109375" style="27" customWidth="1"/>
    <col min="6909" max="6909" width="7.5703125" style="27" customWidth="1"/>
    <col min="6910" max="6910" width="6.42578125" style="27" customWidth="1"/>
    <col min="6911" max="6911" width="6" style="27" customWidth="1"/>
    <col min="6912" max="6912" width="5.7109375" style="27" customWidth="1"/>
    <col min="6913" max="6913" width="5.85546875" style="27" customWidth="1"/>
    <col min="6914" max="6915" width="6.5703125" style="27" customWidth="1"/>
    <col min="6916" max="6916" width="7.28515625" style="27" customWidth="1"/>
    <col min="6917" max="6917" width="9" style="27" customWidth="1"/>
    <col min="6918" max="6918" width="7" style="27" customWidth="1"/>
    <col min="6919" max="7160" width="11.42578125" style="27"/>
    <col min="7161" max="7161" width="18.140625" style="27" customWidth="1"/>
    <col min="7162" max="7162" width="6.42578125" style="27" bestFit="1" customWidth="1"/>
    <col min="7163" max="7163" width="6.5703125" style="27" customWidth="1"/>
    <col min="7164" max="7164" width="9.7109375" style="27" customWidth="1"/>
    <col min="7165" max="7165" width="7.5703125" style="27" customWidth="1"/>
    <col min="7166" max="7166" width="6.42578125" style="27" customWidth="1"/>
    <col min="7167" max="7167" width="6" style="27" customWidth="1"/>
    <col min="7168" max="7168" width="5.7109375" style="27" customWidth="1"/>
    <col min="7169" max="7169" width="5.85546875" style="27" customWidth="1"/>
    <col min="7170" max="7171" width="6.5703125" style="27" customWidth="1"/>
    <col min="7172" max="7172" width="7.28515625" style="27" customWidth="1"/>
    <col min="7173" max="7173" width="9" style="27" customWidth="1"/>
    <col min="7174" max="7174" width="7" style="27" customWidth="1"/>
    <col min="7175" max="7416" width="11.42578125" style="27"/>
    <col min="7417" max="7417" width="18.140625" style="27" customWidth="1"/>
    <col min="7418" max="7418" width="6.42578125" style="27" bestFit="1" customWidth="1"/>
    <col min="7419" max="7419" width="6.5703125" style="27" customWidth="1"/>
    <col min="7420" max="7420" width="9.7109375" style="27" customWidth="1"/>
    <col min="7421" max="7421" width="7.5703125" style="27" customWidth="1"/>
    <col min="7422" max="7422" width="6.42578125" style="27" customWidth="1"/>
    <col min="7423" max="7423" width="6" style="27" customWidth="1"/>
    <col min="7424" max="7424" width="5.7109375" style="27" customWidth="1"/>
    <col min="7425" max="7425" width="5.85546875" style="27" customWidth="1"/>
    <col min="7426" max="7427" width="6.5703125" style="27" customWidth="1"/>
    <col min="7428" max="7428" width="7.28515625" style="27" customWidth="1"/>
    <col min="7429" max="7429" width="9" style="27" customWidth="1"/>
    <col min="7430" max="7430" width="7" style="27" customWidth="1"/>
    <col min="7431" max="7672" width="11.42578125" style="27"/>
    <col min="7673" max="7673" width="18.140625" style="27" customWidth="1"/>
    <col min="7674" max="7674" width="6.42578125" style="27" bestFit="1" customWidth="1"/>
    <col min="7675" max="7675" width="6.5703125" style="27" customWidth="1"/>
    <col min="7676" max="7676" width="9.7109375" style="27" customWidth="1"/>
    <col min="7677" max="7677" width="7.5703125" style="27" customWidth="1"/>
    <col min="7678" max="7678" width="6.42578125" style="27" customWidth="1"/>
    <col min="7679" max="7679" width="6" style="27" customWidth="1"/>
    <col min="7680" max="7680" width="5.7109375" style="27" customWidth="1"/>
    <col min="7681" max="7681" width="5.85546875" style="27" customWidth="1"/>
    <col min="7682" max="7683" width="6.5703125" style="27" customWidth="1"/>
    <col min="7684" max="7684" width="7.28515625" style="27" customWidth="1"/>
    <col min="7685" max="7685" width="9" style="27" customWidth="1"/>
    <col min="7686" max="7686" width="7" style="27" customWidth="1"/>
    <col min="7687" max="7928" width="11.42578125" style="27"/>
    <col min="7929" max="7929" width="18.140625" style="27" customWidth="1"/>
    <col min="7930" max="7930" width="6.42578125" style="27" bestFit="1" customWidth="1"/>
    <col min="7931" max="7931" width="6.5703125" style="27" customWidth="1"/>
    <col min="7932" max="7932" width="9.7109375" style="27" customWidth="1"/>
    <col min="7933" max="7933" width="7.5703125" style="27" customWidth="1"/>
    <col min="7934" max="7934" width="6.42578125" style="27" customWidth="1"/>
    <col min="7935" max="7935" width="6" style="27" customWidth="1"/>
    <col min="7936" max="7936" width="5.7109375" style="27" customWidth="1"/>
    <col min="7937" max="7937" width="5.85546875" style="27" customWidth="1"/>
    <col min="7938" max="7939" width="6.5703125" style="27" customWidth="1"/>
    <col min="7940" max="7940" width="7.28515625" style="27" customWidth="1"/>
    <col min="7941" max="7941" width="9" style="27" customWidth="1"/>
    <col min="7942" max="7942" width="7" style="27" customWidth="1"/>
    <col min="7943" max="8184" width="11.42578125" style="27"/>
    <col min="8185" max="8185" width="18.140625" style="27" customWidth="1"/>
    <col min="8186" max="8186" width="6.42578125" style="27" bestFit="1" customWidth="1"/>
    <col min="8187" max="8187" width="6.5703125" style="27" customWidth="1"/>
    <col min="8188" max="8188" width="9.7109375" style="27" customWidth="1"/>
    <col min="8189" max="8189" width="7.5703125" style="27" customWidth="1"/>
    <col min="8190" max="8190" width="6.42578125" style="27" customWidth="1"/>
    <col min="8191" max="8191" width="6" style="27" customWidth="1"/>
    <col min="8192" max="8192" width="5.7109375" style="27" customWidth="1"/>
    <col min="8193" max="8193" width="5.85546875" style="27" customWidth="1"/>
    <col min="8194" max="8195" width="6.5703125" style="27" customWidth="1"/>
    <col min="8196" max="8196" width="7.28515625" style="27" customWidth="1"/>
    <col min="8197" max="8197" width="9" style="27" customWidth="1"/>
    <col min="8198" max="8198" width="7" style="27" customWidth="1"/>
    <col min="8199" max="8440" width="11.42578125" style="27"/>
    <col min="8441" max="8441" width="18.140625" style="27" customWidth="1"/>
    <col min="8442" max="8442" width="6.42578125" style="27" bestFit="1" customWidth="1"/>
    <col min="8443" max="8443" width="6.5703125" style="27" customWidth="1"/>
    <col min="8444" max="8444" width="9.7109375" style="27" customWidth="1"/>
    <col min="8445" max="8445" width="7.5703125" style="27" customWidth="1"/>
    <col min="8446" max="8446" width="6.42578125" style="27" customWidth="1"/>
    <col min="8447" max="8447" width="6" style="27" customWidth="1"/>
    <col min="8448" max="8448" width="5.7109375" style="27" customWidth="1"/>
    <col min="8449" max="8449" width="5.85546875" style="27" customWidth="1"/>
    <col min="8450" max="8451" width="6.5703125" style="27" customWidth="1"/>
    <col min="8452" max="8452" width="7.28515625" style="27" customWidth="1"/>
    <col min="8453" max="8453" width="9" style="27" customWidth="1"/>
    <col min="8454" max="8454" width="7" style="27" customWidth="1"/>
    <col min="8455" max="8696" width="11.42578125" style="27"/>
    <col min="8697" max="8697" width="18.140625" style="27" customWidth="1"/>
    <col min="8698" max="8698" width="6.42578125" style="27" bestFit="1" customWidth="1"/>
    <col min="8699" max="8699" width="6.5703125" style="27" customWidth="1"/>
    <col min="8700" max="8700" width="9.7109375" style="27" customWidth="1"/>
    <col min="8701" max="8701" width="7.5703125" style="27" customWidth="1"/>
    <col min="8702" max="8702" width="6.42578125" style="27" customWidth="1"/>
    <col min="8703" max="8703" width="6" style="27" customWidth="1"/>
    <col min="8704" max="8704" width="5.7109375" style="27" customWidth="1"/>
    <col min="8705" max="8705" width="5.85546875" style="27" customWidth="1"/>
    <col min="8706" max="8707" width="6.5703125" style="27" customWidth="1"/>
    <col min="8708" max="8708" width="7.28515625" style="27" customWidth="1"/>
    <col min="8709" max="8709" width="9" style="27" customWidth="1"/>
    <col min="8710" max="8710" width="7" style="27" customWidth="1"/>
    <col min="8711" max="8952" width="11.42578125" style="27"/>
    <col min="8953" max="8953" width="18.140625" style="27" customWidth="1"/>
    <col min="8954" max="8954" width="6.42578125" style="27" bestFit="1" customWidth="1"/>
    <col min="8955" max="8955" width="6.5703125" style="27" customWidth="1"/>
    <col min="8956" max="8956" width="9.7109375" style="27" customWidth="1"/>
    <col min="8957" max="8957" width="7.5703125" style="27" customWidth="1"/>
    <col min="8958" max="8958" width="6.42578125" style="27" customWidth="1"/>
    <col min="8959" max="8959" width="6" style="27" customWidth="1"/>
    <col min="8960" max="8960" width="5.7109375" style="27" customWidth="1"/>
    <col min="8961" max="8961" width="5.85546875" style="27" customWidth="1"/>
    <col min="8962" max="8963" width="6.5703125" style="27" customWidth="1"/>
    <col min="8964" max="8964" width="7.28515625" style="27" customWidth="1"/>
    <col min="8965" max="8965" width="9" style="27" customWidth="1"/>
    <col min="8966" max="8966" width="7" style="27" customWidth="1"/>
    <col min="8967" max="9208" width="11.42578125" style="27"/>
    <col min="9209" max="9209" width="18.140625" style="27" customWidth="1"/>
    <col min="9210" max="9210" width="6.42578125" style="27" bestFit="1" customWidth="1"/>
    <col min="9211" max="9211" width="6.5703125" style="27" customWidth="1"/>
    <col min="9212" max="9212" width="9.7109375" style="27" customWidth="1"/>
    <col min="9213" max="9213" width="7.5703125" style="27" customWidth="1"/>
    <col min="9214" max="9214" width="6.42578125" style="27" customWidth="1"/>
    <col min="9215" max="9215" width="6" style="27" customWidth="1"/>
    <col min="9216" max="9216" width="5.7109375" style="27" customWidth="1"/>
    <col min="9217" max="9217" width="5.85546875" style="27" customWidth="1"/>
    <col min="9218" max="9219" width="6.5703125" style="27" customWidth="1"/>
    <col min="9220" max="9220" width="7.28515625" style="27" customWidth="1"/>
    <col min="9221" max="9221" width="9" style="27" customWidth="1"/>
    <col min="9222" max="9222" width="7" style="27" customWidth="1"/>
    <col min="9223" max="9464" width="11.42578125" style="27"/>
    <col min="9465" max="9465" width="18.140625" style="27" customWidth="1"/>
    <col min="9466" max="9466" width="6.42578125" style="27" bestFit="1" customWidth="1"/>
    <col min="9467" max="9467" width="6.5703125" style="27" customWidth="1"/>
    <col min="9468" max="9468" width="9.7109375" style="27" customWidth="1"/>
    <col min="9469" max="9469" width="7.5703125" style="27" customWidth="1"/>
    <col min="9470" max="9470" width="6.42578125" style="27" customWidth="1"/>
    <col min="9471" max="9471" width="6" style="27" customWidth="1"/>
    <col min="9472" max="9472" width="5.7109375" style="27" customWidth="1"/>
    <col min="9473" max="9473" width="5.85546875" style="27" customWidth="1"/>
    <col min="9474" max="9475" width="6.5703125" style="27" customWidth="1"/>
    <col min="9476" max="9476" width="7.28515625" style="27" customWidth="1"/>
    <col min="9477" max="9477" width="9" style="27" customWidth="1"/>
    <col min="9478" max="9478" width="7" style="27" customWidth="1"/>
    <col min="9479" max="9720" width="11.42578125" style="27"/>
    <col min="9721" max="9721" width="18.140625" style="27" customWidth="1"/>
    <col min="9722" max="9722" width="6.42578125" style="27" bestFit="1" customWidth="1"/>
    <col min="9723" max="9723" width="6.5703125" style="27" customWidth="1"/>
    <col min="9724" max="9724" width="9.7109375" style="27" customWidth="1"/>
    <col min="9725" max="9725" width="7.5703125" style="27" customWidth="1"/>
    <col min="9726" max="9726" width="6.42578125" style="27" customWidth="1"/>
    <col min="9727" max="9727" width="6" style="27" customWidth="1"/>
    <col min="9728" max="9728" width="5.7109375" style="27" customWidth="1"/>
    <col min="9729" max="9729" width="5.85546875" style="27" customWidth="1"/>
    <col min="9730" max="9731" width="6.5703125" style="27" customWidth="1"/>
    <col min="9732" max="9732" width="7.28515625" style="27" customWidth="1"/>
    <col min="9733" max="9733" width="9" style="27" customWidth="1"/>
    <col min="9734" max="9734" width="7" style="27" customWidth="1"/>
    <col min="9735" max="9976" width="11.42578125" style="27"/>
    <col min="9977" max="9977" width="18.140625" style="27" customWidth="1"/>
    <col min="9978" max="9978" width="6.42578125" style="27" bestFit="1" customWidth="1"/>
    <col min="9979" max="9979" width="6.5703125" style="27" customWidth="1"/>
    <col min="9980" max="9980" width="9.7109375" style="27" customWidth="1"/>
    <col min="9981" max="9981" width="7.5703125" style="27" customWidth="1"/>
    <col min="9982" max="9982" width="6.42578125" style="27" customWidth="1"/>
    <col min="9983" max="9983" width="6" style="27" customWidth="1"/>
    <col min="9984" max="9984" width="5.7109375" style="27" customWidth="1"/>
    <col min="9985" max="9985" width="5.85546875" style="27" customWidth="1"/>
    <col min="9986" max="9987" width="6.5703125" style="27" customWidth="1"/>
    <col min="9988" max="9988" width="7.28515625" style="27" customWidth="1"/>
    <col min="9989" max="9989" width="9" style="27" customWidth="1"/>
    <col min="9990" max="9990" width="7" style="27" customWidth="1"/>
    <col min="9991" max="10232" width="11.42578125" style="27"/>
    <col min="10233" max="10233" width="18.140625" style="27" customWidth="1"/>
    <col min="10234" max="10234" width="6.42578125" style="27" bestFit="1" customWidth="1"/>
    <col min="10235" max="10235" width="6.5703125" style="27" customWidth="1"/>
    <col min="10236" max="10236" width="9.7109375" style="27" customWidth="1"/>
    <col min="10237" max="10237" width="7.5703125" style="27" customWidth="1"/>
    <col min="10238" max="10238" width="6.42578125" style="27" customWidth="1"/>
    <col min="10239" max="10239" width="6" style="27" customWidth="1"/>
    <col min="10240" max="10240" width="5.7109375" style="27" customWidth="1"/>
    <col min="10241" max="10241" width="5.85546875" style="27" customWidth="1"/>
    <col min="10242" max="10243" width="6.5703125" style="27" customWidth="1"/>
    <col min="10244" max="10244" width="7.28515625" style="27" customWidth="1"/>
    <col min="10245" max="10245" width="9" style="27" customWidth="1"/>
    <col min="10246" max="10246" width="7" style="27" customWidth="1"/>
    <col min="10247" max="10488" width="11.42578125" style="27"/>
    <col min="10489" max="10489" width="18.140625" style="27" customWidth="1"/>
    <col min="10490" max="10490" width="6.42578125" style="27" bestFit="1" customWidth="1"/>
    <col min="10491" max="10491" width="6.5703125" style="27" customWidth="1"/>
    <col min="10492" max="10492" width="9.7109375" style="27" customWidth="1"/>
    <col min="10493" max="10493" width="7.5703125" style="27" customWidth="1"/>
    <col min="10494" max="10494" width="6.42578125" style="27" customWidth="1"/>
    <col min="10495" max="10495" width="6" style="27" customWidth="1"/>
    <col min="10496" max="10496" width="5.7109375" style="27" customWidth="1"/>
    <col min="10497" max="10497" width="5.85546875" style="27" customWidth="1"/>
    <col min="10498" max="10499" width="6.5703125" style="27" customWidth="1"/>
    <col min="10500" max="10500" width="7.28515625" style="27" customWidth="1"/>
    <col min="10501" max="10501" width="9" style="27" customWidth="1"/>
    <col min="10502" max="10502" width="7" style="27" customWidth="1"/>
    <col min="10503" max="10744" width="11.42578125" style="27"/>
    <col min="10745" max="10745" width="18.140625" style="27" customWidth="1"/>
    <col min="10746" max="10746" width="6.42578125" style="27" bestFit="1" customWidth="1"/>
    <col min="10747" max="10747" width="6.5703125" style="27" customWidth="1"/>
    <col min="10748" max="10748" width="9.7109375" style="27" customWidth="1"/>
    <col min="10749" max="10749" width="7.5703125" style="27" customWidth="1"/>
    <col min="10750" max="10750" width="6.42578125" style="27" customWidth="1"/>
    <col min="10751" max="10751" width="6" style="27" customWidth="1"/>
    <col min="10752" max="10752" width="5.7109375" style="27" customWidth="1"/>
    <col min="10753" max="10753" width="5.85546875" style="27" customWidth="1"/>
    <col min="10754" max="10755" width="6.5703125" style="27" customWidth="1"/>
    <col min="10756" max="10756" width="7.28515625" style="27" customWidth="1"/>
    <col min="10757" max="10757" width="9" style="27" customWidth="1"/>
    <col min="10758" max="10758" width="7" style="27" customWidth="1"/>
    <col min="10759" max="11000" width="11.42578125" style="27"/>
    <col min="11001" max="11001" width="18.140625" style="27" customWidth="1"/>
    <col min="11002" max="11002" width="6.42578125" style="27" bestFit="1" customWidth="1"/>
    <col min="11003" max="11003" width="6.5703125" style="27" customWidth="1"/>
    <col min="11004" max="11004" width="9.7109375" style="27" customWidth="1"/>
    <col min="11005" max="11005" width="7.5703125" style="27" customWidth="1"/>
    <col min="11006" max="11006" width="6.42578125" style="27" customWidth="1"/>
    <col min="11007" max="11007" width="6" style="27" customWidth="1"/>
    <col min="11008" max="11008" width="5.7109375" style="27" customWidth="1"/>
    <col min="11009" max="11009" width="5.85546875" style="27" customWidth="1"/>
    <col min="11010" max="11011" width="6.5703125" style="27" customWidth="1"/>
    <col min="11012" max="11012" width="7.28515625" style="27" customWidth="1"/>
    <col min="11013" max="11013" width="9" style="27" customWidth="1"/>
    <col min="11014" max="11014" width="7" style="27" customWidth="1"/>
    <col min="11015" max="11256" width="11.42578125" style="27"/>
    <col min="11257" max="11257" width="18.140625" style="27" customWidth="1"/>
    <col min="11258" max="11258" width="6.42578125" style="27" bestFit="1" customWidth="1"/>
    <col min="11259" max="11259" width="6.5703125" style="27" customWidth="1"/>
    <col min="11260" max="11260" width="9.7109375" style="27" customWidth="1"/>
    <col min="11261" max="11261" width="7.5703125" style="27" customWidth="1"/>
    <col min="11262" max="11262" width="6.42578125" style="27" customWidth="1"/>
    <col min="11263" max="11263" width="6" style="27" customWidth="1"/>
    <col min="11264" max="11264" width="5.7109375" style="27" customWidth="1"/>
    <col min="11265" max="11265" width="5.85546875" style="27" customWidth="1"/>
    <col min="11266" max="11267" width="6.5703125" style="27" customWidth="1"/>
    <col min="11268" max="11268" width="7.28515625" style="27" customWidth="1"/>
    <col min="11269" max="11269" width="9" style="27" customWidth="1"/>
    <col min="11270" max="11270" width="7" style="27" customWidth="1"/>
    <col min="11271" max="11512" width="11.42578125" style="27"/>
    <col min="11513" max="11513" width="18.140625" style="27" customWidth="1"/>
    <col min="11514" max="11514" width="6.42578125" style="27" bestFit="1" customWidth="1"/>
    <col min="11515" max="11515" width="6.5703125" style="27" customWidth="1"/>
    <col min="11516" max="11516" width="9.7109375" style="27" customWidth="1"/>
    <col min="11517" max="11517" width="7.5703125" style="27" customWidth="1"/>
    <col min="11518" max="11518" width="6.42578125" style="27" customWidth="1"/>
    <col min="11519" max="11519" width="6" style="27" customWidth="1"/>
    <col min="11520" max="11520" width="5.7109375" style="27" customWidth="1"/>
    <col min="11521" max="11521" width="5.85546875" style="27" customWidth="1"/>
    <col min="11522" max="11523" width="6.5703125" style="27" customWidth="1"/>
    <col min="11524" max="11524" width="7.28515625" style="27" customWidth="1"/>
    <col min="11525" max="11525" width="9" style="27" customWidth="1"/>
    <col min="11526" max="11526" width="7" style="27" customWidth="1"/>
    <col min="11527" max="11768" width="11.42578125" style="27"/>
    <col min="11769" max="11769" width="18.140625" style="27" customWidth="1"/>
    <col min="11770" max="11770" width="6.42578125" style="27" bestFit="1" customWidth="1"/>
    <col min="11771" max="11771" width="6.5703125" style="27" customWidth="1"/>
    <col min="11772" max="11772" width="9.7109375" style="27" customWidth="1"/>
    <col min="11773" max="11773" width="7.5703125" style="27" customWidth="1"/>
    <col min="11774" max="11774" width="6.42578125" style="27" customWidth="1"/>
    <col min="11775" max="11775" width="6" style="27" customWidth="1"/>
    <col min="11776" max="11776" width="5.7109375" style="27" customWidth="1"/>
    <col min="11777" max="11777" width="5.85546875" style="27" customWidth="1"/>
    <col min="11778" max="11779" width="6.5703125" style="27" customWidth="1"/>
    <col min="11780" max="11780" width="7.28515625" style="27" customWidth="1"/>
    <col min="11781" max="11781" width="9" style="27" customWidth="1"/>
    <col min="11782" max="11782" width="7" style="27" customWidth="1"/>
    <col min="11783" max="12024" width="11.42578125" style="27"/>
    <col min="12025" max="12025" width="18.140625" style="27" customWidth="1"/>
    <col min="12026" max="12026" width="6.42578125" style="27" bestFit="1" customWidth="1"/>
    <col min="12027" max="12027" width="6.5703125" style="27" customWidth="1"/>
    <col min="12028" max="12028" width="9.7109375" style="27" customWidth="1"/>
    <col min="12029" max="12029" width="7.5703125" style="27" customWidth="1"/>
    <col min="12030" max="12030" width="6.42578125" style="27" customWidth="1"/>
    <col min="12031" max="12031" width="6" style="27" customWidth="1"/>
    <col min="12032" max="12032" width="5.7109375" style="27" customWidth="1"/>
    <col min="12033" max="12033" width="5.85546875" style="27" customWidth="1"/>
    <col min="12034" max="12035" width="6.5703125" style="27" customWidth="1"/>
    <col min="12036" max="12036" width="7.28515625" style="27" customWidth="1"/>
    <col min="12037" max="12037" width="9" style="27" customWidth="1"/>
    <col min="12038" max="12038" width="7" style="27" customWidth="1"/>
    <col min="12039" max="12280" width="11.42578125" style="27"/>
    <col min="12281" max="12281" width="18.140625" style="27" customWidth="1"/>
    <col min="12282" max="12282" width="6.42578125" style="27" bestFit="1" customWidth="1"/>
    <col min="12283" max="12283" width="6.5703125" style="27" customWidth="1"/>
    <col min="12284" max="12284" width="9.7109375" style="27" customWidth="1"/>
    <col min="12285" max="12285" width="7.5703125" style="27" customWidth="1"/>
    <col min="12286" max="12286" width="6.42578125" style="27" customWidth="1"/>
    <col min="12287" max="12287" width="6" style="27" customWidth="1"/>
    <col min="12288" max="12288" width="5.7109375" style="27" customWidth="1"/>
    <col min="12289" max="12289" width="5.85546875" style="27" customWidth="1"/>
    <col min="12290" max="12291" width="6.5703125" style="27" customWidth="1"/>
    <col min="12292" max="12292" width="7.28515625" style="27" customWidth="1"/>
    <col min="12293" max="12293" width="9" style="27" customWidth="1"/>
    <col min="12294" max="12294" width="7" style="27" customWidth="1"/>
    <col min="12295" max="12536" width="11.42578125" style="27"/>
    <col min="12537" max="12537" width="18.140625" style="27" customWidth="1"/>
    <col min="12538" max="12538" width="6.42578125" style="27" bestFit="1" customWidth="1"/>
    <col min="12539" max="12539" width="6.5703125" style="27" customWidth="1"/>
    <col min="12540" max="12540" width="9.7109375" style="27" customWidth="1"/>
    <col min="12541" max="12541" width="7.5703125" style="27" customWidth="1"/>
    <col min="12542" max="12542" width="6.42578125" style="27" customWidth="1"/>
    <col min="12543" max="12543" width="6" style="27" customWidth="1"/>
    <col min="12544" max="12544" width="5.7109375" style="27" customWidth="1"/>
    <col min="12545" max="12545" width="5.85546875" style="27" customWidth="1"/>
    <col min="12546" max="12547" width="6.5703125" style="27" customWidth="1"/>
    <col min="12548" max="12548" width="7.28515625" style="27" customWidth="1"/>
    <col min="12549" max="12549" width="9" style="27" customWidth="1"/>
    <col min="12550" max="12550" width="7" style="27" customWidth="1"/>
    <col min="12551" max="12792" width="11.42578125" style="27"/>
    <col min="12793" max="12793" width="18.140625" style="27" customWidth="1"/>
    <col min="12794" max="12794" width="6.42578125" style="27" bestFit="1" customWidth="1"/>
    <col min="12795" max="12795" width="6.5703125" style="27" customWidth="1"/>
    <col min="12796" max="12796" width="9.7109375" style="27" customWidth="1"/>
    <col min="12797" max="12797" width="7.5703125" style="27" customWidth="1"/>
    <col min="12798" max="12798" width="6.42578125" style="27" customWidth="1"/>
    <col min="12799" max="12799" width="6" style="27" customWidth="1"/>
    <col min="12800" max="12800" width="5.7109375" style="27" customWidth="1"/>
    <col min="12801" max="12801" width="5.85546875" style="27" customWidth="1"/>
    <col min="12802" max="12803" width="6.5703125" style="27" customWidth="1"/>
    <col min="12804" max="12804" width="7.28515625" style="27" customWidth="1"/>
    <col min="12805" max="12805" width="9" style="27" customWidth="1"/>
    <col min="12806" max="12806" width="7" style="27" customWidth="1"/>
    <col min="12807" max="13048" width="11.42578125" style="27"/>
    <col min="13049" max="13049" width="18.140625" style="27" customWidth="1"/>
    <col min="13050" max="13050" width="6.42578125" style="27" bestFit="1" customWidth="1"/>
    <col min="13051" max="13051" width="6.5703125" style="27" customWidth="1"/>
    <col min="13052" max="13052" width="9.7109375" style="27" customWidth="1"/>
    <col min="13053" max="13053" width="7.5703125" style="27" customWidth="1"/>
    <col min="13054" max="13054" width="6.42578125" style="27" customWidth="1"/>
    <col min="13055" max="13055" width="6" style="27" customWidth="1"/>
    <col min="13056" max="13056" width="5.7109375" style="27" customWidth="1"/>
    <col min="13057" max="13057" width="5.85546875" style="27" customWidth="1"/>
    <col min="13058" max="13059" width="6.5703125" style="27" customWidth="1"/>
    <col min="13060" max="13060" width="7.28515625" style="27" customWidth="1"/>
    <col min="13061" max="13061" width="9" style="27" customWidth="1"/>
    <col min="13062" max="13062" width="7" style="27" customWidth="1"/>
    <col min="13063" max="13304" width="11.42578125" style="27"/>
    <col min="13305" max="13305" width="18.140625" style="27" customWidth="1"/>
    <col min="13306" max="13306" width="6.42578125" style="27" bestFit="1" customWidth="1"/>
    <col min="13307" max="13307" width="6.5703125" style="27" customWidth="1"/>
    <col min="13308" max="13308" width="9.7109375" style="27" customWidth="1"/>
    <col min="13309" max="13309" width="7.5703125" style="27" customWidth="1"/>
    <col min="13310" max="13310" width="6.42578125" style="27" customWidth="1"/>
    <col min="13311" max="13311" width="6" style="27" customWidth="1"/>
    <col min="13312" max="13312" width="5.7109375" style="27" customWidth="1"/>
    <col min="13313" max="13313" width="5.85546875" style="27" customWidth="1"/>
    <col min="13314" max="13315" width="6.5703125" style="27" customWidth="1"/>
    <col min="13316" max="13316" width="7.28515625" style="27" customWidth="1"/>
    <col min="13317" max="13317" width="9" style="27" customWidth="1"/>
    <col min="13318" max="13318" width="7" style="27" customWidth="1"/>
    <col min="13319" max="13560" width="11.42578125" style="27"/>
    <col min="13561" max="13561" width="18.140625" style="27" customWidth="1"/>
    <col min="13562" max="13562" width="6.42578125" style="27" bestFit="1" customWidth="1"/>
    <col min="13563" max="13563" width="6.5703125" style="27" customWidth="1"/>
    <col min="13564" max="13564" width="9.7109375" style="27" customWidth="1"/>
    <col min="13565" max="13565" width="7.5703125" style="27" customWidth="1"/>
    <col min="13566" max="13566" width="6.42578125" style="27" customWidth="1"/>
    <col min="13567" max="13567" width="6" style="27" customWidth="1"/>
    <col min="13568" max="13568" width="5.7109375" style="27" customWidth="1"/>
    <col min="13569" max="13569" width="5.85546875" style="27" customWidth="1"/>
    <col min="13570" max="13571" width="6.5703125" style="27" customWidth="1"/>
    <col min="13572" max="13572" width="7.28515625" style="27" customWidth="1"/>
    <col min="13573" max="13573" width="9" style="27" customWidth="1"/>
    <col min="13574" max="13574" width="7" style="27" customWidth="1"/>
    <col min="13575" max="13816" width="11.42578125" style="27"/>
    <col min="13817" max="13817" width="18.140625" style="27" customWidth="1"/>
    <col min="13818" max="13818" width="6.42578125" style="27" bestFit="1" customWidth="1"/>
    <col min="13819" max="13819" width="6.5703125" style="27" customWidth="1"/>
    <col min="13820" max="13820" width="9.7109375" style="27" customWidth="1"/>
    <col min="13821" max="13821" width="7.5703125" style="27" customWidth="1"/>
    <col min="13822" max="13822" width="6.42578125" style="27" customWidth="1"/>
    <col min="13823" max="13823" width="6" style="27" customWidth="1"/>
    <col min="13824" max="13824" width="5.7109375" style="27" customWidth="1"/>
    <col min="13825" max="13825" width="5.85546875" style="27" customWidth="1"/>
    <col min="13826" max="13827" width="6.5703125" style="27" customWidth="1"/>
    <col min="13828" max="13828" width="7.28515625" style="27" customWidth="1"/>
    <col min="13829" max="13829" width="9" style="27" customWidth="1"/>
    <col min="13830" max="13830" width="7" style="27" customWidth="1"/>
    <col min="13831" max="14072" width="11.42578125" style="27"/>
    <col min="14073" max="14073" width="18.140625" style="27" customWidth="1"/>
    <col min="14074" max="14074" width="6.42578125" style="27" bestFit="1" customWidth="1"/>
    <col min="14075" max="14075" width="6.5703125" style="27" customWidth="1"/>
    <col min="14076" max="14076" width="9.7109375" style="27" customWidth="1"/>
    <col min="14077" max="14077" width="7.5703125" style="27" customWidth="1"/>
    <col min="14078" max="14078" width="6.42578125" style="27" customWidth="1"/>
    <col min="14079" max="14079" width="6" style="27" customWidth="1"/>
    <col min="14080" max="14080" width="5.7109375" style="27" customWidth="1"/>
    <col min="14081" max="14081" width="5.85546875" style="27" customWidth="1"/>
    <col min="14082" max="14083" width="6.5703125" style="27" customWidth="1"/>
    <col min="14084" max="14084" width="7.28515625" style="27" customWidth="1"/>
    <col min="14085" max="14085" width="9" style="27" customWidth="1"/>
    <col min="14086" max="14086" width="7" style="27" customWidth="1"/>
    <col min="14087" max="14328" width="11.42578125" style="27"/>
    <col min="14329" max="14329" width="18.140625" style="27" customWidth="1"/>
    <col min="14330" max="14330" width="6.42578125" style="27" bestFit="1" customWidth="1"/>
    <col min="14331" max="14331" width="6.5703125" style="27" customWidth="1"/>
    <col min="14332" max="14332" width="9.7109375" style="27" customWidth="1"/>
    <col min="14333" max="14333" width="7.5703125" style="27" customWidth="1"/>
    <col min="14334" max="14334" width="6.42578125" style="27" customWidth="1"/>
    <col min="14335" max="14335" width="6" style="27" customWidth="1"/>
    <col min="14336" max="14336" width="5.7109375" style="27" customWidth="1"/>
    <col min="14337" max="14337" width="5.85546875" style="27" customWidth="1"/>
    <col min="14338" max="14339" width="6.5703125" style="27" customWidth="1"/>
    <col min="14340" max="14340" width="7.28515625" style="27" customWidth="1"/>
    <col min="14341" max="14341" width="9" style="27" customWidth="1"/>
    <col min="14342" max="14342" width="7" style="27" customWidth="1"/>
    <col min="14343" max="14584" width="11.42578125" style="27"/>
    <col min="14585" max="14585" width="18.140625" style="27" customWidth="1"/>
    <col min="14586" max="14586" width="6.42578125" style="27" bestFit="1" customWidth="1"/>
    <col min="14587" max="14587" width="6.5703125" style="27" customWidth="1"/>
    <col min="14588" max="14588" width="9.7109375" style="27" customWidth="1"/>
    <col min="14589" max="14589" width="7.5703125" style="27" customWidth="1"/>
    <col min="14590" max="14590" width="6.42578125" style="27" customWidth="1"/>
    <col min="14591" max="14591" width="6" style="27" customWidth="1"/>
    <col min="14592" max="14592" width="5.7109375" style="27" customWidth="1"/>
    <col min="14593" max="14593" width="5.85546875" style="27" customWidth="1"/>
    <col min="14594" max="14595" width="6.5703125" style="27" customWidth="1"/>
    <col min="14596" max="14596" width="7.28515625" style="27" customWidth="1"/>
    <col min="14597" max="14597" width="9" style="27" customWidth="1"/>
    <col min="14598" max="14598" width="7" style="27" customWidth="1"/>
    <col min="14599" max="14840" width="11.42578125" style="27"/>
    <col min="14841" max="14841" width="18.140625" style="27" customWidth="1"/>
    <col min="14842" max="14842" width="6.42578125" style="27" bestFit="1" customWidth="1"/>
    <col min="14843" max="14843" width="6.5703125" style="27" customWidth="1"/>
    <col min="14844" max="14844" width="9.7109375" style="27" customWidth="1"/>
    <col min="14845" max="14845" width="7.5703125" style="27" customWidth="1"/>
    <col min="14846" max="14846" width="6.42578125" style="27" customWidth="1"/>
    <col min="14847" max="14847" width="6" style="27" customWidth="1"/>
    <col min="14848" max="14848" width="5.7109375" style="27" customWidth="1"/>
    <col min="14849" max="14849" width="5.85546875" style="27" customWidth="1"/>
    <col min="14850" max="14851" width="6.5703125" style="27" customWidth="1"/>
    <col min="14852" max="14852" width="7.28515625" style="27" customWidth="1"/>
    <col min="14853" max="14853" width="9" style="27" customWidth="1"/>
    <col min="14854" max="14854" width="7" style="27" customWidth="1"/>
    <col min="14855" max="15096" width="11.42578125" style="27"/>
    <col min="15097" max="15097" width="18.140625" style="27" customWidth="1"/>
    <col min="15098" max="15098" width="6.42578125" style="27" bestFit="1" customWidth="1"/>
    <col min="15099" max="15099" width="6.5703125" style="27" customWidth="1"/>
    <col min="15100" max="15100" width="9.7109375" style="27" customWidth="1"/>
    <col min="15101" max="15101" width="7.5703125" style="27" customWidth="1"/>
    <col min="15102" max="15102" width="6.42578125" style="27" customWidth="1"/>
    <col min="15103" max="15103" width="6" style="27" customWidth="1"/>
    <col min="15104" max="15104" width="5.7109375" style="27" customWidth="1"/>
    <col min="15105" max="15105" width="5.85546875" style="27" customWidth="1"/>
    <col min="15106" max="15107" width="6.5703125" style="27" customWidth="1"/>
    <col min="15108" max="15108" width="7.28515625" style="27" customWidth="1"/>
    <col min="15109" max="15109" width="9" style="27" customWidth="1"/>
    <col min="15110" max="15110" width="7" style="27" customWidth="1"/>
    <col min="15111" max="15352" width="11.42578125" style="27"/>
    <col min="15353" max="15353" width="18.140625" style="27" customWidth="1"/>
    <col min="15354" max="15354" width="6.42578125" style="27" bestFit="1" customWidth="1"/>
    <col min="15355" max="15355" width="6.5703125" style="27" customWidth="1"/>
    <col min="15356" max="15356" width="9.7109375" style="27" customWidth="1"/>
    <col min="15357" max="15357" width="7.5703125" style="27" customWidth="1"/>
    <col min="15358" max="15358" width="6.42578125" style="27" customWidth="1"/>
    <col min="15359" max="15359" width="6" style="27" customWidth="1"/>
    <col min="15360" max="15360" width="5.7109375" style="27" customWidth="1"/>
    <col min="15361" max="15361" width="5.85546875" style="27" customWidth="1"/>
    <col min="15362" max="15363" width="6.5703125" style="27" customWidth="1"/>
    <col min="15364" max="15364" width="7.28515625" style="27" customWidth="1"/>
    <col min="15365" max="15365" width="9" style="27" customWidth="1"/>
    <col min="15366" max="15366" width="7" style="27" customWidth="1"/>
    <col min="15367" max="15608" width="11.42578125" style="27"/>
    <col min="15609" max="15609" width="18.140625" style="27" customWidth="1"/>
    <col min="15610" max="15610" width="6.42578125" style="27" bestFit="1" customWidth="1"/>
    <col min="15611" max="15611" width="6.5703125" style="27" customWidth="1"/>
    <col min="15612" max="15612" width="9.7109375" style="27" customWidth="1"/>
    <col min="15613" max="15613" width="7.5703125" style="27" customWidth="1"/>
    <col min="15614" max="15614" width="6.42578125" style="27" customWidth="1"/>
    <col min="15615" max="15615" width="6" style="27" customWidth="1"/>
    <col min="15616" max="15616" width="5.7109375" style="27" customWidth="1"/>
    <col min="15617" max="15617" width="5.85546875" style="27" customWidth="1"/>
    <col min="15618" max="15619" width="6.5703125" style="27" customWidth="1"/>
    <col min="15620" max="15620" width="7.28515625" style="27" customWidth="1"/>
    <col min="15621" max="15621" width="9" style="27" customWidth="1"/>
    <col min="15622" max="15622" width="7" style="27" customWidth="1"/>
    <col min="15623" max="15864" width="11.42578125" style="27"/>
    <col min="15865" max="15865" width="18.140625" style="27" customWidth="1"/>
    <col min="15866" max="15866" width="6.42578125" style="27" bestFit="1" customWidth="1"/>
    <col min="15867" max="15867" width="6.5703125" style="27" customWidth="1"/>
    <col min="15868" max="15868" width="9.7109375" style="27" customWidth="1"/>
    <col min="15869" max="15869" width="7.5703125" style="27" customWidth="1"/>
    <col min="15870" max="15870" width="6.42578125" style="27" customWidth="1"/>
    <col min="15871" max="15871" width="6" style="27" customWidth="1"/>
    <col min="15872" max="15872" width="5.7109375" style="27" customWidth="1"/>
    <col min="15873" max="15873" width="5.85546875" style="27" customWidth="1"/>
    <col min="15874" max="15875" width="6.5703125" style="27" customWidth="1"/>
    <col min="15876" max="15876" width="7.28515625" style="27" customWidth="1"/>
    <col min="15877" max="15877" width="9" style="27" customWidth="1"/>
    <col min="15878" max="15878" width="7" style="27" customWidth="1"/>
    <col min="15879" max="16120" width="11.42578125" style="27"/>
    <col min="16121" max="16121" width="18.140625" style="27" customWidth="1"/>
    <col min="16122" max="16122" width="6.42578125" style="27" bestFit="1" customWidth="1"/>
    <col min="16123" max="16123" width="6.5703125" style="27" customWidth="1"/>
    <col min="16124" max="16124" width="9.7109375" style="27" customWidth="1"/>
    <col min="16125" max="16125" width="7.5703125" style="27" customWidth="1"/>
    <col min="16126" max="16126" width="6.42578125" style="27" customWidth="1"/>
    <col min="16127" max="16127" width="6" style="27" customWidth="1"/>
    <col min="16128" max="16128" width="5.7109375" style="27" customWidth="1"/>
    <col min="16129" max="16129" width="5.85546875" style="27" customWidth="1"/>
    <col min="16130" max="16131" width="6.5703125" style="27" customWidth="1"/>
    <col min="16132" max="16132" width="7.28515625" style="27" customWidth="1"/>
    <col min="16133" max="16133" width="9" style="27" customWidth="1"/>
    <col min="16134" max="16134" width="7" style="27" customWidth="1"/>
    <col min="16135" max="16384" width="11.42578125" style="27"/>
  </cols>
  <sheetData>
    <row r="1" spans="1:21" s="19" customFormat="1" ht="12.75" customHeight="1" x14ac:dyDescent="0.2">
      <c r="A1" s="446" t="s">
        <v>217</v>
      </c>
      <c r="B1" s="446"/>
      <c r="C1" s="446"/>
      <c r="D1" s="446"/>
      <c r="E1" s="446"/>
      <c r="F1" s="446"/>
      <c r="G1" s="446"/>
      <c r="H1" s="446"/>
      <c r="I1" s="446"/>
      <c r="J1" s="446"/>
      <c r="K1" s="446"/>
      <c r="L1" s="446"/>
      <c r="M1" s="446"/>
      <c r="N1" s="446"/>
      <c r="O1" s="446"/>
      <c r="P1" s="446"/>
      <c r="Q1" s="446"/>
      <c r="R1" s="57"/>
      <c r="S1" s="3"/>
      <c r="T1" s="434" t="s">
        <v>178</v>
      </c>
      <c r="U1" s="3"/>
    </row>
    <row r="2" spans="1:21" s="19" customFormat="1" ht="12.75" customHeight="1" x14ac:dyDescent="0.2">
      <c r="A2" s="446" t="s">
        <v>142</v>
      </c>
      <c r="B2" s="446"/>
      <c r="C2" s="446"/>
      <c r="D2" s="446"/>
      <c r="E2" s="446"/>
      <c r="F2" s="446"/>
      <c r="G2" s="446"/>
      <c r="H2" s="446"/>
      <c r="I2" s="446"/>
      <c r="J2" s="446"/>
      <c r="K2" s="446"/>
      <c r="L2" s="446"/>
      <c r="M2" s="446"/>
      <c r="N2" s="446"/>
      <c r="O2" s="446"/>
      <c r="P2" s="446"/>
      <c r="Q2" s="446"/>
      <c r="R2" s="57"/>
      <c r="S2" s="3"/>
      <c r="T2" s="434"/>
      <c r="U2" s="3"/>
    </row>
    <row r="3" spans="1:21" s="4" customFormat="1" x14ac:dyDescent="0.2">
      <c r="A3" s="446" t="s">
        <v>336</v>
      </c>
      <c r="B3" s="446"/>
      <c r="C3" s="446"/>
      <c r="D3" s="446"/>
      <c r="E3" s="446"/>
      <c r="F3" s="446"/>
      <c r="G3" s="446"/>
      <c r="H3" s="446"/>
      <c r="I3" s="446"/>
      <c r="J3" s="446"/>
      <c r="K3" s="446"/>
      <c r="L3" s="446"/>
      <c r="M3" s="446"/>
      <c r="N3" s="446"/>
      <c r="O3" s="446"/>
      <c r="P3" s="446"/>
      <c r="Q3" s="446"/>
      <c r="R3" s="58"/>
    </row>
    <row r="4" spans="1:21" s="4" customFormat="1" x14ac:dyDescent="0.2">
      <c r="A4" s="446" t="s">
        <v>136</v>
      </c>
      <c r="B4" s="446"/>
      <c r="C4" s="446"/>
      <c r="D4" s="446"/>
      <c r="E4" s="446"/>
      <c r="F4" s="446"/>
      <c r="G4" s="446"/>
      <c r="H4" s="446"/>
      <c r="I4" s="446"/>
      <c r="J4" s="446"/>
      <c r="K4" s="446"/>
      <c r="L4" s="446"/>
      <c r="M4" s="446"/>
      <c r="N4" s="446"/>
      <c r="O4" s="446"/>
      <c r="P4" s="446"/>
      <c r="Q4" s="446"/>
      <c r="R4" s="58"/>
    </row>
    <row r="5" spans="1:21" s="4" customFormat="1" x14ac:dyDescent="0.2">
      <c r="A5" s="446" t="s">
        <v>374</v>
      </c>
      <c r="B5" s="446"/>
      <c r="C5" s="446"/>
      <c r="D5" s="446"/>
      <c r="E5" s="446"/>
      <c r="F5" s="446"/>
      <c r="G5" s="446"/>
      <c r="H5" s="446"/>
      <c r="I5" s="446"/>
      <c r="J5" s="446"/>
      <c r="K5" s="446"/>
      <c r="L5" s="446"/>
      <c r="M5" s="446"/>
      <c r="N5" s="446"/>
      <c r="O5" s="446"/>
      <c r="P5" s="446"/>
      <c r="Q5" s="446"/>
      <c r="R5" s="58"/>
    </row>
    <row r="6" spans="1:21" s="4" customFormat="1" ht="13.5" thickBot="1" x14ac:dyDescent="0.25">
      <c r="A6" s="20"/>
      <c r="B6" s="20"/>
      <c r="C6" s="20"/>
      <c r="D6" s="20"/>
      <c r="E6" s="20"/>
      <c r="F6" s="20"/>
      <c r="G6" s="20"/>
      <c r="H6" s="20"/>
      <c r="I6" s="20"/>
      <c r="J6" s="20"/>
      <c r="K6" s="20"/>
      <c r="L6" s="24"/>
      <c r="M6" s="24"/>
      <c r="N6" s="24"/>
      <c r="O6" s="24"/>
      <c r="P6" s="24"/>
      <c r="Q6" s="24"/>
      <c r="R6" s="58"/>
    </row>
    <row r="7" spans="1:21" s="93" customFormat="1" ht="37.5" customHeight="1" x14ac:dyDescent="0.25">
      <c r="A7" s="208" t="s">
        <v>77</v>
      </c>
      <c r="B7" s="177" t="s">
        <v>0</v>
      </c>
      <c r="C7" s="152" t="s">
        <v>105</v>
      </c>
      <c r="D7" s="152" t="s">
        <v>106</v>
      </c>
      <c r="E7" s="152" t="s">
        <v>107</v>
      </c>
      <c r="F7" s="152" t="s">
        <v>58</v>
      </c>
      <c r="G7" s="152" t="s">
        <v>57</v>
      </c>
      <c r="H7" s="152" t="s">
        <v>86</v>
      </c>
      <c r="I7" s="152" t="s">
        <v>60</v>
      </c>
      <c r="J7" s="152" t="s">
        <v>61</v>
      </c>
      <c r="K7" s="152" t="s">
        <v>59</v>
      </c>
      <c r="L7" s="152" t="s">
        <v>87</v>
      </c>
      <c r="M7" s="152" t="s">
        <v>72</v>
      </c>
      <c r="N7" s="152" t="s">
        <v>63</v>
      </c>
      <c r="O7" s="152" t="s">
        <v>62</v>
      </c>
      <c r="P7" s="152" t="s">
        <v>88</v>
      </c>
      <c r="Q7" s="152" t="s">
        <v>89</v>
      </c>
      <c r="R7" s="216"/>
    </row>
    <row r="8" spans="1:21" s="79" customFormat="1" ht="15" customHeight="1" x14ac:dyDescent="0.25">
      <c r="A8" s="110" t="s">
        <v>0</v>
      </c>
      <c r="B8" s="114">
        <f t="shared" ref="B8:Q8" si="0">SUM(B9:B11)</f>
        <v>16</v>
      </c>
      <c r="C8" s="114">
        <f t="shared" si="0"/>
        <v>14</v>
      </c>
      <c r="D8" s="114">
        <f t="shared" si="0"/>
        <v>0</v>
      </c>
      <c r="E8" s="114">
        <f t="shared" si="0"/>
        <v>0</v>
      </c>
      <c r="F8" s="114">
        <f t="shared" si="0"/>
        <v>0</v>
      </c>
      <c r="G8" s="114">
        <f t="shared" si="0"/>
        <v>0</v>
      </c>
      <c r="H8" s="114">
        <f t="shared" si="0"/>
        <v>0</v>
      </c>
      <c r="I8" s="114">
        <f t="shared" si="0"/>
        <v>0</v>
      </c>
      <c r="J8" s="114">
        <f t="shared" si="0"/>
        <v>0</v>
      </c>
      <c r="K8" s="114">
        <f t="shared" si="0"/>
        <v>0</v>
      </c>
      <c r="L8" s="114">
        <f t="shared" si="0"/>
        <v>0</v>
      </c>
      <c r="M8" s="114">
        <f t="shared" si="0"/>
        <v>0</v>
      </c>
      <c r="N8" s="114">
        <f t="shared" si="0"/>
        <v>0</v>
      </c>
      <c r="O8" s="114">
        <f t="shared" si="0"/>
        <v>0</v>
      </c>
      <c r="P8" s="114">
        <f t="shared" si="0"/>
        <v>0</v>
      </c>
      <c r="Q8" s="114">
        <f t="shared" si="0"/>
        <v>2</v>
      </c>
      <c r="R8" s="217"/>
    </row>
    <row r="9" spans="1:21" s="79" customFormat="1" ht="15" customHeight="1" x14ac:dyDescent="0.25">
      <c r="A9" s="98" t="s">
        <v>11</v>
      </c>
      <c r="B9" s="112">
        <f>SUM(C9:Q9)</f>
        <v>4</v>
      </c>
      <c r="C9" s="191">
        <v>4</v>
      </c>
      <c r="D9" s="191">
        <v>0</v>
      </c>
      <c r="E9" s="191">
        <v>0</v>
      </c>
      <c r="F9" s="191">
        <v>0</v>
      </c>
      <c r="G9" s="191">
        <v>0</v>
      </c>
      <c r="H9" s="191">
        <v>0</v>
      </c>
      <c r="I9" s="191">
        <v>0</v>
      </c>
      <c r="J9" s="191">
        <v>0</v>
      </c>
      <c r="K9" s="191">
        <v>0</v>
      </c>
      <c r="L9" s="191">
        <v>0</v>
      </c>
      <c r="M9" s="191">
        <v>0</v>
      </c>
      <c r="N9" s="191">
        <v>0</v>
      </c>
      <c r="O9" s="191">
        <v>0</v>
      </c>
      <c r="P9" s="191">
        <v>0</v>
      </c>
      <c r="Q9" s="191">
        <v>0</v>
      </c>
      <c r="R9" s="218"/>
    </row>
    <row r="10" spans="1:21" s="79" customFormat="1" ht="15" customHeight="1" x14ac:dyDescent="0.25">
      <c r="A10" s="98" t="s">
        <v>20</v>
      </c>
      <c r="B10" s="112">
        <f t="shared" ref="B10:B11" si="1">SUM(C10:Q10)</f>
        <v>6</v>
      </c>
      <c r="C10" s="191">
        <v>6</v>
      </c>
      <c r="D10" s="191">
        <v>0</v>
      </c>
      <c r="E10" s="191">
        <v>0</v>
      </c>
      <c r="F10" s="191">
        <v>0</v>
      </c>
      <c r="G10" s="191">
        <v>0</v>
      </c>
      <c r="H10" s="191">
        <v>0</v>
      </c>
      <c r="I10" s="191">
        <v>0</v>
      </c>
      <c r="J10" s="191">
        <v>0</v>
      </c>
      <c r="K10" s="191">
        <v>0</v>
      </c>
      <c r="L10" s="191">
        <v>0</v>
      </c>
      <c r="M10" s="191">
        <v>0</v>
      </c>
      <c r="N10" s="191">
        <v>0</v>
      </c>
      <c r="O10" s="191">
        <v>0</v>
      </c>
      <c r="P10" s="191">
        <v>0</v>
      </c>
      <c r="Q10" s="191">
        <v>0</v>
      </c>
      <c r="R10" s="218"/>
    </row>
    <row r="11" spans="1:21" s="79" customFormat="1" ht="15" customHeight="1" thickBot="1" x14ac:dyDescent="0.3">
      <c r="A11" s="135" t="s">
        <v>22</v>
      </c>
      <c r="B11" s="139">
        <f t="shared" si="1"/>
        <v>6</v>
      </c>
      <c r="C11" s="200">
        <v>4</v>
      </c>
      <c r="D11" s="200">
        <v>0</v>
      </c>
      <c r="E11" s="200">
        <v>0</v>
      </c>
      <c r="F11" s="200">
        <v>0</v>
      </c>
      <c r="G11" s="200">
        <v>0</v>
      </c>
      <c r="H11" s="200">
        <v>0</v>
      </c>
      <c r="I11" s="200">
        <v>0</v>
      </c>
      <c r="J11" s="200">
        <v>0</v>
      </c>
      <c r="K11" s="200">
        <v>0</v>
      </c>
      <c r="L11" s="200">
        <v>0</v>
      </c>
      <c r="M11" s="200">
        <v>0</v>
      </c>
      <c r="N11" s="200">
        <v>0</v>
      </c>
      <c r="O11" s="200">
        <v>0</v>
      </c>
      <c r="P11" s="200">
        <v>0</v>
      </c>
      <c r="Q11" s="200">
        <v>2</v>
      </c>
      <c r="R11" s="218"/>
    </row>
    <row r="12" spans="1:21" ht="72" customHeight="1" x14ac:dyDescent="0.2">
      <c r="A12" s="420" t="s">
        <v>402</v>
      </c>
      <c r="B12" s="420"/>
      <c r="C12" s="420"/>
      <c r="D12" s="420"/>
      <c r="E12" s="420"/>
      <c r="F12" s="420"/>
      <c r="G12" s="420"/>
      <c r="H12" s="420"/>
      <c r="I12" s="420"/>
      <c r="J12" s="420"/>
      <c r="K12" s="420"/>
      <c r="L12" s="420"/>
      <c r="M12" s="420"/>
      <c r="N12" s="420"/>
      <c r="O12" s="420"/>
      <c r="P12" s="420"/>
      <c r="Q12" s="420"/>
    </row>
    <row r="13" spans="1:21" ht="12.75" customHeight="1" x14ac:dyDescent="0.2">
      <c r="A13" s="435" t="s">
        <v>366</v>
      </c>
      <c r="B13" s="435"/>
      <c r="C13" s="435"/>
      <c r="D13" s="435"/>
      <c r="E13" s="435"/>
      <c r="F13" s="435"/>
      <c r="G13" s="435"/>
      <c r="H13" s="435"/>
      <c r="I13" s="435"/>
      <c r="J13" s="435"/>
      <c r="K13" s="435"/>
      <c r="L13" s="435"/>
      <c r="M13" s="435"/>
      <c r="N13" s="435"/>
      <c r="O13" s="435"/>
      <c r="P13" s="435"/>
      <c r="Q13" s="435"/>
    </row>
  </sheetData>
  <mergeCells count="8">
    <mergeCell ref="A12:Q12"/>
    <mergeCell ref="A13:Q13"/>
    <mergeCell ref="T1:T2"/>
    <mergeCell ref="A1:Q1"/>
    <mergeCell ref="A2:Q2"/>
    <mergeCell ref="A3:Q3"/>
    <mergeCell ref="A4:Q4"/>
    <mergeCell ref="A5:Q5"/>
  </mergeCells>
  <hyperlinks>
    <hyperlink ref="T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4"/>
  <sheetViews>
    <sheetView showGridLines="0" workbookViewId="0">
      <selection activeCell="I22" sqref="I22"/>
    </sheetView>
  </sheetViews>
  <sheetFormatPr baseColWidth="10" defaultRowHeight="12.75" x14ac:dyDescent="0.2"/>
  <cols>
    <col min="1" max="1" width="19.7109375" style="25" customWidth="1"/>
    <col min="2" max="3" width="9.7109375" style="26" customWidth="1"/>
    <col min="4" max="4" width="9.7109375" style="26" hidden="1" customWidth="1"/>
    <col min="5" max="5" width="11.28515625" style="26" customWidth="1"/>
    <col min="6" max="6" width="9.7109375" style="26" hidden="1" customWidth="1"/>
    <col min="7" max="8" width="8.42578125" style="1" bestFit="1" customWidth="1"/>
    <col min="9" max="9" width="11.140625" style="1" bestFit="1" customWidth="1"/>
    <col min="10" max="14" width="6.85546875" style="1" bestFit="1" customWidth="1"/>
    <col min="15" max="15" width="6" style="1" bestFit="1" customWidth="1"/>
    <col min="16" max="229" width="11.42578125" style="27"/>
    <col min="230" max="230" width="19.28515625" style="27" bestFit="1" customWidth="1"/>
    <col min="231" max="231" width="8.42578125" style="27" bestFit="1" customWidth="1"/>
    <col min="232" max="232" width="5.5703125" style="27" bestFit="1" customWidth="1"/>
    <col min="233" max="233" width="4.7109375" style="27" bestFit="1" customWidth="1"/>
    <col min="234" max="234" width="5.42578125" style="27" bestFit="1" customWidth="1"/>
    <col min="235" max="235" width="0.85546875" style="27" customWidth="1"/>
    <col min="236" max="236" width="4.7109375" style="27" bestFit="1" customWidth="1"/>
    <col min="237" max="237" width="5.42578125" style="27" bestFit="1" customWidth="1"/>
    <col min="238" max="238" width="5.5703125" style="27" bestFit="1" customWidth="1"/>
    <col min="239" max="240" width="7.5703125" style="27" bestFit="1" customWidth="1"/>
    <col min="241" max="241" width="8.42578125" style="27" bestFit="1" customWidth="1"/>
    <col min="242" max="242" width="0.85546875" style="27" customWidth="1"/>
    <col min="243" max="244" width="3.85546875" style="27" customWidth="1"/>
    <col min="245" max="245" width="1.140625" style="27" customWidth="1"/>
    <col min="246" max="246" width="4.7109375" style="27" bestFit="1" customWidth="1"/>
    <col min="247" max="247" width="5.42578125" style="27" bestFit="1" customWidth="1"/>
    <col min="248" max="248" width="5.5703125" style="27" bestFit="1" customWidth="1"/>
    <col min="249" max="249" width="5.42578125" style="27" bestFit="1" customWidth="1"/>
    <col min="250" max="251" width="7.28515625" style="27" bestFit="1" customWidth="1"/>
    <col min="252" max="252" width="7" style="27" bestFit="1" customWidth="1"/>
    <col min="253" max="253" width="4.5703125" style="27" bestFit="1" customWidth="1"/>
    <col min="254" max="254" width="7.42578125" style="27" bestFit="1" customWidth="1"/>
    <col min="255" max="256" width="8.42578125" style="27" bestFit="1" customWidth="1"/>
    <col min="257" max="262" width="6.85546875" style="27" bestFit="1" customWidth="1"/>
    <col min="263" max="264" width="8.42578125" style="27" bestFit="1" customWidth="1"/>
    <col min="265" max="270" width="6.85546875" style="27" bestFit="1" customWidth="1"/>
    <col min="271" max="271" width="6" style="27" bestFit="1" customWidth="1"/>
    <col min="272" max="485" width="11.42578125" style="27"/>
    <col min="486" max="486" width="19.28515625" style="27" bestFit="1" customWidth="1"/>
    <col min="487" max="487" width="8.42578125" style="27" bestFit="1" customWidth="1"/>
    <col min="488" max="488" width="5.5703125" style="27" bestFit="1" customWidth="1"/>
    <col min="489" max="489" width="4.7109375" style="27" bestFit="1" customWidth="1"/>
    <col min="490" max="490" width="5.42578125" style="27" bestFit="1" customWidth="1"/>
    <col min="491" max="491" width="0.85546875" style="27" customWidth="1"/>
    <col min="492" max="492" width="4.7109375" style="27" bestFit="1" customWidth="1"/>
    <col min="493" max="493" width="5.42578125" style="27" bestFit="1" customWidth="1"/>
    <col min="494" max="494" width="5.5703125" style="27" bestFit="1" customWidth="1"/>
    <col min="495" max="496" width="7.5703125" style="27" bestFit="1" customWidth="1"/>
    <col min="497" max="497" width="8.42578125" style="27" bestFit="1" customWidth="1"/>
    <col min="498" max="498" width="0.85546875" style="27" customWidth="1"/>
    <col min="499" max="500" width="3.85546875" style="27" customWidth="1"/>
    <col min="501" max="501" width="1.140625" style="27" customWidth="1"/>
    <col min="502" max="502" width="4.7109375" style="27" bestFit="1" customWidth="1"/>
    <col min="503" max="503" width="5.42578125" style="27" bestFit="1" customWidth="1"/>
    <col min="504" max="504" width="5.5703125" style="27" bestFit="1" customWidth="1"/>
    <col min="505" max="505" width="5.42578125" style="27" bestFit="1" customWidth="1"/>
    <col min="506" max="507" width="7.28515625" style="27" bestFit="1" customWidth="1"/>
    <col min="508" max="508" width="7" style="27" bestFit="1" customWidth="1"/>
    <col min="509" max="509" width="4.5703125" style="27" bestFit="1" customWidth="1"/>
    <col min="510" max="510" width="7.42578125" style="27" bestFit="1" customWidth="1"/>
    <col min="511" max="512" width="8.42578125" style="27" bestFit="1" customWidth="1"/>
    <col min="513" max="518" width="6.85546875" style="27" bestFit="1" customWidth="1"/>
    <col min="519" max="520" width="8.42578125" style="27" bestFit="1" customWidth="1"/>
    <col min="521" max="526" width="6.85546875" style="27" bestFit="1" customWidth="1"/>
    <col min="527" max="527" width="6" style="27" bestFit="1" customWidth="1"/>
    <col min="528" max="741" width="11.42578125" style="27"/>
    <col min="742" max="742" width="19.28515625" style="27" bestFit="1" customWidth="1"/>
    <col min="743" max="743" width="8.42578125" style="27" bestFit="1" customWidth="1"/>
    <col min="744" max="744" width="5.5703125" style="27" bestFit="1" customWidth="1"/>
    <col min="745" max="745" width="4.7109375" style="27" bestFit="1" customWidth="1"/>
    <col min="746" max="746" width="5.42578125" style="27" bestFit="1" customWidth="1"/>
    <col min="747" max="747" width="0.85546875" style="27" customWidth="1"/>
    <col min="748" max="748" width="4.7109375" style="27" bestFit="1" customWidth="1"/>
    <col min="749" max="749" width="5.42578125" style="27" bestFit="1" customWidth="1"/>
    <col min="750" max="750" width="5.5703125" style="27" bestFit="1" customWidth="1"/>
    <col min="751" max="752" width="7.5703125" style="27" bestFit="1" customWidth="1"/>
    <col min="753" max="753" width="8.42578125" style="27" bestFit="1" customWidth="1"/>
    <col min="754" max="754" width="0.85546875" style="27" customWidth="1"/>
    <col min="755" max="756" width="3.85546875" style="27" customWidth="1"/>
    <col min="757" max="757" width="1.140625" style="27" customWidth="1"/>
    <col min="758" max="758" width="4.7109375" style="27" bestFit="1" customWidth="1"/>
    <col min="759" max="759" width="5.42578125" style="27" bestFit="1" customWidth="1"/>
    <col min="760" max="760" width="5.5703125" style="27" bestFit="1" customWidth="1"/>
    <col min="761" max="761" width="5.42578125" style="27" bestFit="1" customWidth="1"/>
    <col min="762" max="763" width="7.28515625" style="27" bestFit="1" customWidth="1"/>
    <col min="764" max="764" width="7" style="27" bestFit="1" customWidth="1"/>
    <col min="765" max="765" width="4.5703125" style="27" bestFit="1" customWidth="1"/>
    <col min="766" max="766" width="7.42578125" style="27" bestFit="1" customWidth="1"/>
    <col min="767" max="768" width="8.42578125" style="27" bestFit="1" customWidth="1"/>
    <col min="769" max="774" width="6.85546875" style="27" bestFit="1" customWidth="1"/>
    <col min="775" max="776" width="8.42578125" style="27" bestFit="1" customWidth="1"/>
    <col min="777" max="782" width="6.85546875" style="27" bestFit="1" customWidth="1"/>
    <col min="783" max="783" width="6" style="27" bestFit="1" customWidth="1"/>
    <col min="784" max="997" width="11.42578125" style="27"/>
    <col min="998" max="998" width="19.28515625" style="27" bestFit="1" customWidth="1"/>
    <col min="999" max="999" width="8.42578125" style="27" bestFit="1" customWidth="1"/>
    <col min="1000" max="1000" width="5.5703125" style="27" bestFit="1" customWidth="1"/>
    <col min="1001" max="1001" width="4.7109375" style="27" bestFit="1" customWidth="1"/>
    <col min="1002" max="1002" width="5.42578125" style="27" bestFit="1" customWidth="1"/>
    <col min="1003" max="1003" width="0.85546875" style="27" customWidth="1"/>
    <col min="1004" max="1004" width="4.7109375" style="27" bestFit="1" customWidth="1"/>
    <col min="1005" max="1005" width="5.42578125" style="27" bestFit="1" customWidth="1"/>
    <col min="1006" max="1006" width="5.5703125" style="27" bestFit="1" customWidth="1"/>
    <col min="1007" max="1008" width="7.5703125" style="27" bestFit="1" customWidth="1"/>
    <col min="1009" max="1009" width="8.42578125" style="27" bestFit="1" customWidth="1"/>
    <col min="1010" max="1010" width="0.85546875" style="27" customWidth="1"/>
    <col min="1011" max="1012" width="3.85546875" style="27" customWidth="1"/>
    <col min="1013" max="1013" width="1.140625" style="27" customWidth="1"/>
    <col min="1014" max="1014" width="4.7109375" style="27" bestFit="1" customWidth="1"/>
    <col min="1015" max="1015" width="5.42578125" style="27" bestFit="1" customWidth="1"/>
    <col min="1016" max="1016" width="5.5703125" style="27" bestFit="1" customWidth="1"/>
    <col min="1017" max="1017" width="5.42578125" style="27" bestFit="1" customWidth="1"/>
    <col min="1018" max="1019" width="7.28515625" style="27" bestFit="1" customWidth="1"/>
    <col min="1020" max="1020" width="7" style="27" bestFit="1" customWidth="1"/>
    <col min="1021" max="1021" width="4.5703125" style="27" bestFit="1" customWidth="1"/>
    <col min="1022" max="1022" width="7.42578125" style="27" bestFit="1" customWidth="1"/>
    <col min="1023" max="1024" width="8.42578125" style="27" bestFit="1" customWidth="1"/>
    <col min="1025" max="1030" width="6.85546875" style="27" bestFit="1" customWidth="1"/>
    <col min="1031" max="1032" width="8.42578125" style="27" bestFit="1" customWidth="1"/>
    <col min="1033" max="1038" width="6.85546875" style="27" bestFit="1" customWidth="1"/>
    <col min="1039" max="1039" width="6" style="27" bestFit="1" customWidth="1"/>
    <col min="1040" max="1253" width="11.42578125" style="27"/>
    <col min="1254" max="1254" width="19.28515625" style="27" bestFit="1" customWidth="1"/>
    <col min="1255" max="1255" width="8.42578125" style="27" bestFit="1" customWidth="1"/>
    <col min="1256" max="1256" width="5.5703125" style="27" bestFit="1" customWidth="1"/>
    <col min="1257" max="1257" width="4.7109375" style="27" bestFit="1" customWidth="1"/>
    <col min="1258" max="1258" width="5.42578125" style="27" bestFit="1" customWidth="1"/>
    <col min="1259" max="1259" width="0.85546875" style="27" customWidth="1"/>
    <col min="1260" max="1260" width="4.7109375" style="27" bestFit="1" customWidth="1"/>
    <col min="1261" max="1261" width="5.42578125" style="27" bestFit="1" customWidth="1"/>
    <col min="1262" max="1262" width="5.5703125" style="27" bestFit="1" customWidth="1"/>
    <col min="1263" max="1264" width="7.5703125" style="27" bestFit="1" customWidth="1"/>
    <col min="1265" max="1265" width="8.42578125" style="27" bestFit="1" customWidth="1"/>
    <col min="1266" max="1266" width="0.85546875" style="27" customWidth="1"/>
    <col min="1267" max="1268" width="3.85546875" style="27" customWidth="1"/>
    <col min="1269" max="1269" width="1.140625" style="27" customWidth="1"/>
    <col min="1270" max="1270" width="4.7109375" style="27" bestFit="1" customWidth="1"/>
    <col min="1271" max="1271" width="5.42578125" style="27" bestFit="1" customWidth="1"/>
    <col min="1272" max="1272" width="5.5703125" style="27" bestFit="1" customWidth="1"/>
    <col min="1273" max="1273" width="5.42578125" style="27" bestFit="1" customWidth="1"/>
    <col min="1274" max="1275" width="7.28515625" style="27" bestFit="1" customWidth="1"/>
    <col min="1276" max="1276" width="7" style="27" bestFit="1" customWidth="1"/>
    <col min="1277" max="1277" width="4.5703125" style="27" bestFit="1" customWidth="1"/>
    <col min="1278" max="1278" width="7.42578125" style="27" bestFit="1" customWidth="1"/>
    <col min="1279" max="1280" width="8.42578125" style="27" bestFit="1" customWidth="1"/>
    <col min="1281" max="1286" width="6.85546875" style="27" bestFit="1" customWidth="1"/>
    <col min="1287" max="1288" width="8.42578125" style="27" bestFit="1" customWidth="1"/>
    <col min="1289" max="1294" width="6.85546875" style="27" bestFit="1" customWidth="1"/>
    <col min="1295" max="1295" width="6" style="27" bestFit="1" customWidth="1"/>
    <col min="1296" max="1509" width="11.42578125" style="27"/>
    <col min="1510" max="1510" width="19.28515625" style="27" bestFit="1" customWidth="1"/>
    <col min="1511" max="1511" width="8.42578125" style="27" bestFit="1" customWidth="1"/>
    <col min="1512" max="1512" width="5.5703125" style="27" bestFit="1" customWidth="1"/>
    <col min="1513" max="1513" width="4.7109375" style="27" bestFit="1" customWidth="1"/>
    <col min="1514" max="1514" width="5.42578125" style="27" bestFit="1" customWidth="1"/>
    <col min="1515" max="1515" width="0.85546875" style="27" customWidth="1"/>
    <col min="1516" max="1516" width="4.7109375" style="27" bestFit="1" customWidth="1"/>
    <col min="1517" max="1517" width="5.42578125" style="27" bestFit="1" customWidth="1"/>
    <col min="1518" max="1518" width="5.5703125" style="27" bestFit="1" customWidth="1"/>
    <col min="1519" max="1520" width="7.5703125" style="27" bestFit="1" customWidth="1"/>
    <col min="1521" max="1521" width="8.42578125" style="27" bestFit="1" customWidth="1"/>
    <col min="1522" max="1522" width="0.85546875" style="27" customWidth="1"/>
    <col min="1523" max="1524" width="3.85546875" style="27" customWidth="1"/>
    <col min="1525" max="1525" width="1.140625" style="27" customWidth="1"/>
    <col min="1526" max="1526" width="4.7109375" style="27" bestFit="1" customWidth="1"/>
    <col min="1527" max="1527" width="5.42578125" style="27" bestFit="1" customWidth="1"/>
    <col min="1528" max="1528" width="5.5703125" style="27" bestFit="1" customWidth="1"/>
    <col min="1529" max="1529" width="5.42578125" style="27" bestFit="1" customWidth="1"/>
    <col min="1530" max="1531" width="7.28515625" style="27" bestFit="1" customWidth="1"/>
    <col min="1532" max="1532" width="7" style="27" bestFit="1" customWidth="1"/>
    <col min="1533" max="1533" width="4.5703125" style="27" bestFit="1" customWidth="1"/>
    <col min="1534" max="1534" width="7.42578125" style="27" bestFit="1" customWidth="1"/>
    <col min="1535" max="1536" width="8.42578125" style="27" bestFit="1" customWidth="1"/>
    <col min="1537" max="1542" width="6.85546875" style="27" bestFit="1" customWidth="1"/>
    <col min="1543" max="1544" width="8.42578125" style="27" bestFit="1" customWidth="1"/>
    <col min="1545" max="1550" width="6.85546875" style="27" bestFit="1" customWidth="1"/>
    <col min="1551" max="1551" width="6" style="27" bestFit="1" customWidth="1"/>
    <col min="1552" max="1765" width="11.42578125" style="27"/>
    <col min="1766" max="1766" width="19.28515625" style="27" bestFit="1" customWidth="1"/>
    <col min="1767" max="1767" width="8.42578125" style="27" bestFit="1" customWidth="1"/>
    <col min="1768" max="1768" width="5.5703125" style="27" bestFit="1" customWidth="1"/>
    <col min="1769" max="1769" width="4.7109375" style="27" bestFit="1" customWidth="1"/>
    <col min="1770" max="1770" width="5.42578125" style="27" bestFit="1" customWidth="1"/>
    <col min="1771" max="1771" width="0.85546875" style="27" customWidth="1"/>
    <col min="1772" max="1772" width="4.7109375" style="27" bestFit="1" customWidth="1"/>
    <col min="1773" max="1773" width="5.42578125" style="27" bestFit="1" customWidth="1"/>
    <col min="1774" max="1774" width="5.5703125" style="27" bestFit="1" customWidth="1"/>
    <col min="1775" max="1776" width="7.5703125" style="27" bestFit="1" customWidth="1"/>
    <col min="1777" max="1777" width="8.42578125" style="27" bestFit="1" customWidth="1"/>
    <col min="1778" max="1778" width="0.85546875" style="27" customWidth="1"/>
    <col min="1779" max="1780" width="3.85546875" style="27" customWidth="1"/>
    <col min="1781" max="1781" width="1.140625" style="27" customWidth="1"/>
    <col min="1782" max="1782" width="4.7109375" style="27" bestFit="1" customWidth="1"/>
    <col min="1783" max="1783" width="5.42578125" style="27" bestFit="1" customWidth="1"/>
    <col min="1784" max="1784" width="5.5703125" style="27" bestFit="1" customWidth="1"/>
    <col min="1785" max="1785" width="5.42578125" style="27" bestFit="1" customWidth="1"/>
    <col min="1786" max="1787" width="7.28515625" style="27" bestFit="1" customWidth="1"/>
    <col min="1788" max="1788" width="7" style="27" bestFit="1" customWidth="1"/>
    <col min="1789" max="1789" width="4.5703125" style="27" bestFit="1" customWidth="1"/>
    <col min="1790" max="1790" width="7.42578125" style="27" bestFit="1" customWidth="1"/>
    <col min="1791" max="1792" width="8.42578125" style="27" bestFit="1" customWidth="1"/>
    <col min="1793" max="1798" width="6.85546875" style="27" bestFit="1" customWidth="1"/>
    <col min="1799" max="1800" width="8.42578125" style="27" bestFit="1" customWidth="1"/>
    <col min="1801" max="1806" width="6.85546875" style="27" bestFit="1" customWidth="1"/>
    <col min="1807" max="1807" width="6" style="27" bestFit="1" customWidth="1"/>
    <col min="1808" max="2021" width="11.42578125" style="27"/>
    <col min="2022" max="2022" width="19.28515625" style="27" bestFit="1" customWidth="1"/>
    <col min="2023" max="2023" width="8.42578125" style="27" bestFit="1" customWidth="1"/>
    <col min="2024" max="2024" width="5.5703125" style="27" bestFit="1" customWidth="1"/>
    <col min="2025" max="2025" width="4.7109375" style="27" bestFit="1" customWidth="1"/>
    <col min="2026" max="2026" width="5.42578125" style="27" bestFit="1" customWidth="1"/>
    <col min="2027" max="2027" width="0.85546875" style="27" customWidth="1"/>
    <col min="2028" max="2028" width="4.7109375" style="27" bestFit="1" customWidth="1"/>
    <col min="2029" max="2029" width="5.42578125" style="27" bestFit="1" customWidth="1"/>
    <col min="2030" max="2030" width="5.5703125" style="27" bestFit="1" customWidth="1"/>
    <col min="2031" max="2032" width="7.5703125" style="27" bestFit="1" customWidth="1"/>
    <col min="2033" max="2033" width="8.42578125" style="27" bestFit="1" customWidth="1"/>
    <col min="2034" max="2034" width="0.85546875" style="27" customWidth="1"/>
    <col min="2035" max="2036" width="3.85546875" style="27" customWidth="1"/>
    <col min="2037" max="2037" width="1.140625" style="27" customWidth="1"/>
    <col min="2038" max="2038" width="4.7109375" style="27" bestFit="1" customWidth="1"/>
    <col min="2039" max="2039" width="5.42578125" style="27" bestFit="1" customWidth="1"/>
    <col min="2040" max="2040" width="5.5703125" style="27" bestFit="1" customWidth="1"/>
    <col min="2041" max="2041" width="5.42578125" style="27" bestFit="1" customWidth="1"/>
    <col min="2042" max="2043" width="7.28515625" style="27" bestFit="1" customWidth="1"/>
    <col min="2044" max="2044" width="7" style="27" bestFit="1" customWidth="1"/>
    <col min="2045" max="2045" width="4.5703125" style="27" bestFit="1" customWidth="1"/>
    <col min="2046" max="2046" width="7.42578125" style="27" bestFit="1" customWidth="1"/>
    <col min="2047" max="2048" width="8.42578125" style="27" bestFit="1" customWidth="1"/>
    <col min="2049" max="2054" width="6.85546875" style="27" bestFit="1" customWidth="1"/>
    <col min="2055" max="2056" width="8.42578125" style="27" bestFit="1" customWidth="1"/>
    <col min="2057" max="2062" width="6.85546875" style="27" bestFit="1" customWidth="1"/>
    <col min="2063" max="2063" width="6" style="27" bestFit="1" customWidth="1"/>
    <col min="2064" max="2277" width="11.42578125" style="27"/>
    <col min="2278" max="2278" width="19.28515625" style="27" bestFit="1" customWidth="1"/>
    <col min="2279" max="2279" width="8.42578125" style="27" bestFit="1" customWidth="1"/>
    <col min="2280" max="2280" width="5.5703125" style="27" bestFit="1" customWidth="1"/>
    <col min="2281" max="2281" width="4.7109375" style="27" bestFit="1" customWidth="1"/>
    <col min="2282" max="2282" width="5.42578125" style="27" bestFit="1" customWidth="1"/>
    <col min="2283" max="2283" width="0.85546875" style="27" customWidth="1"/>
    <col min="2284" max="2284" width="4.7109375" style="27" bestFit="1" customWidth="1"/>
    <col min="2285" max="2285" width="5.42578125" style="27" bestFit="1" customWidth="1"/>
    <col min="2286" max="2286" width="5.5703125" style="27" bestFit="1" customWidth="1"/>
    <col min="2287" max="2288" width="7.5703125" style="27" bestFit="1" customWidth="1"/>
    <col min="2289" max="2289" width="8.42578125" style="27" bestFit="1" customWidth="1"/>
    <col min="2290" max="2290" width="0.85546875" style="27" customWidth="1"/>
    <col min="2291" max="2292" width="3.85546875" style="27" customWidth="1"/>
    <col min="2293" max="2293" width="1.140625" style="27" customWidth="1"/>
    <col min="2294" max="2294" width="4.7109375" style="27" bestFit="1" customWidth="1"/>
    <col min="2295" max="2295" width="5.42578125" style="27" bestFit="1" customWidth="1"/>
    <col min="2296" max="2296" width="5.5703125" style="27" bestFit="1" customWidth="1"/>
    <col min="2297" max="2297" width="5.42578125" style="27" bestFit="1" customWidth="1"/>
    <col min="2298" max="2299" width="7.28515625" style="27" bestFit="1" customWidth="1"/>
    <col min="2300" max="2300" width="7" style="27" bestFit="1" customWidth="1"/>
    <col min="2301" max="2301" width="4.5703125" style="27" bestFit="1" customWidth="1"/>
    <col min="2302" max="2302" width="7.42578125" style="27" bestFit="1" customWidth="1"/>
    <col min="2303" max="2304" width="8.42578125" style="27" bestFit="1" customWidth="1"/>
    <col min="2305" max="2310" width="6.85546875" style="27" bestFit="1" customWidth="1"/>
    <col min="2311" max="2312" width="8.42578125" style="27" bestFit="1" customWidth="1"/>
    <col min="2313" max="2318" width="6.85546875" style="27" bestFit="1" customWidth="1"/>
    <col min="2319" max="2319" width="6" style="27" bestFit="1" customWidth="1"/>
    <col min="2320" max="2533" width="11.42578125" style="27"/>
    <col min="2534" max="2534" width="19.28515625" style="27" bestFit="1" customWidth="1"/>
    <col min="2535" max="2535" width="8.42578125" style="27" bestFit="1" customWidth="1"/>
    <col min="2536" max="2536" width="5.5703125" style="27" bestFit="1" customWidth="1"/>
    <col min="2537" max="2537" width="4.7109375" style="27" bestFit="1" customWidth="1"/>
    <col min="2538" max="2538" width="5.42578125" style="27" bestFit="1" customWidth="1"/>
    <col min="2539" max="2539" width="0.85546875" style="27" customWidth="1"/>
    <col min="2540" max="2540" width="4.7109375" style="27" bestFit="1" customWidth="1"/>
    <col min="2541" max="2541" width="5.42578125" style="27" bestFit="1" customWidth="1"/>
    <col min="2542" max="2542" width="5.5703125" style="27" bestFit="1" customWidth="1"/>
    <col min="2543" max="2544" width="7.5703125" style="27" bestFit="1" customWidth="1"/>
    <col min="2545" max="2545" width="8.42578125" style="27" bestFit="1" customWidth="1"/>
    <col min="2546" max="2546" width="0.85546875" style="27" customWidth="1"/>
    <col min="2547" max="2548" width="3.85546875" style="27" customWidth="1"/>
    <col min="2549" max="2549" width="1.140625" style="27" customWidth="1"/>
    <col min="2550" max="2550" width="4.7109375" style="27" bestFit="1" customWidth="1"/>
    <col min="2551" max="2551" width="5.42578125" style="27" bestFit="1" customWidth="1"/>
    <col min="2552" max="2552" width="5.5703125" style="27" bestFit="1" customWidth="1"/>
    <col min="2553" max="2553" width="5.42578125" style="27" bestFit="1" customWidth="1"/>
    <col min="2554" max="2555" width="7.28515625" style="27" bestFit="1" customWidth="1"/>
    <col min="2556" max="2556" width="7" style="27" bestFit="1" customWidth="1"/>
    <col min="2557" max="2557" width="4.5703125" style="27" bestFit="1" customWidth="1"/>
    <col min="2558" max="2558" width="7.42578125" style="27" bestFit="1" customWidth="1"/>
    <col min="2559" max="2560" width="8.42578125" style="27" bestFit="1" customWidth="1"/>
    <col min="2561" max="2566" width="6.85546875" style="27" bestFit="1" customWidth="1"/>
    <col min="2567" max="2568" width="8.42578125" style="27" bestFit="1" customWidth="1"/>
    <col min="2569" max="2574" width="6.85546875" style="27" bestFit="1" customWidth="1"/>
    <col min="2575" max="2575" width="6" style="27" bestFit="1" customWidth="1"/>
    <col min="2576" max="2789" width="11.42578125" style="27"/>
    <col min="2790" max="2790" width="19.28515625" style="27" bestFit="1" customWidth="1"/>
    <col min="2791" max="2791" width="8.42578125" style="27" bestFit="1" customWidth="1"/>
    <col min="2792" max="2792" width="5.5703125" style="27" bestFit="1" customWidth="1"/>
    <col min="2793" max="2793" width="4.7109375" style="27" bestFit="1" customWidth="1"/>
    <col min="2794" max="2794" width="5.42578125" style="27" bestFit="1" customWidth="1"/>
    <col min="2795" max="2795" width="0.85546875" style="27" customWidth="1"/>
    <col min="2796" max="2796" width="4.7109375" style="27" bestFit="1" customWidth="1"/>
    <col min="2797" max="2797" width="5.42578125" style="27" bestFit="1" customWidth="1"/>
    <col min="2798" max="2798" width="5.5703125" style="27" bestFit="1" customWidth="1"/>
    <col min="2799" max="2800" width="7.5703125" style="27" bestFit="1" customWidth="1"/>
    <col min="2801" max="2801" width="8.42578125" style="27" bestFit="1" customWidth="1"/>
    <col min="2802" max="2802" width="0.85546875" style="27" customWidth="1"/>
    <col min="2803" max="2804" width="3.85546875" style="27" customWidth="1"/>
    <col min="2805" max="2805" width="1.140625" style="27" customWidth="1"/>
    <col min="2806" max="2806" width="4.7109375" style="27" bestFit="1" customWidth="1"/>
    <col min="2807" max="2807" width="5.42578125" style="27" bestFit="1" customWidth="1"/>
    <col min="2808" max="2808" width="5.5703125" style="27" bestFit="1" customWidth="1"/>
    <col min="2809" max="2809" width="5.42578125" style="27" bestFit="1" customWidth="1"/>
    <col min="2810" max="2811" width="7.28515625" style="27" bestFit="1" customWidth="1"/>
    <col min="2812" max="2812" width="7" style="27" bestFit="1" customWidth="1"/>
    <col min="2813" max="2813" width="4.5703125" style="27" bestFit="1" customWidth="1"/>
    <col min="2814" max="2814" width="7.42578125" style="27" bestFit="1" customWidth="1"/>
    <col min="2815" max="2816" width="8.42578125" style="27" bestFit="1" customWidth="1"/>
    <col min="2817" max="2822" width="6.85546875" style="27" bestFit="1" customWidth="1"/>
    <col min="2823" max="2824" width="8.42578125" style="27" bestFit="1" customWidth="1"/>
    <col min="2825" max="2830" width="6.85546875" style="27" bestFit="1" customWidth="1"/>
    <col min="2831" max="2831" width="6" style="27" bestFit="1" customWidth="1"/>
    <col min="2832" max="3045" width="11.42578125" style="27"/>
    <col min="3046" max="3046" width="19.28515625" style="27" bestFit="1" customWidth="1"/>
    <col min="3047" max="3047" width="8.42578125" style="27" bestFit="1" customWidth="1"/>
    <col min="3048" max="3048" width="5.5703125" style="27" bestFit="1" customWidth="1"/>
    <col min="3049" max="3049" width="4.7109375" style="27" bestFit="1" customWidth="1"/>
    <col min="3050" max="3050" width="5.42578125" style="27" bestFit="1" customWidth="1"/>
    <col min="3051" max="3051" width="0.85546875" style="27" customWidth="1"/>
    <col min="3052" max="3052" width="4.7109375" style="27" bestFit="1" customWidth="1"/>
    <col min="3053" max="3053" width="5.42578125" style="27" bestFit="1" customWidth="1"/>
    <col min="3054" max="3054" width="5.5703125" style="27" bestFit="1" customWidth="1"/>
    <col min="3055" max="3056" width="7.5703125" style="27" bestFit="1" customWidth="1"/>
    <col min="3057" max="3057" width="8.42578125" style="27" bestFit="1" customWidth="1"/>
    <col min="3058" max="3058" width="0.85546875" style="27" customWidth="1"/>
    <col min="3059" max="3060" width="3.85546875" style="27" customWidth="1"/>
    <col min="3061" max="3061" width="1.140625" style="27" customWidth="1"/>
    <col min="3062" max="3062" width="4.7109375" style="27" bestFit="1" customWidth="1"/>
    <col min="3063" max="3063" width="5.42578125" style="27" bestFit="1" customWidth="1"/>
    <col min="3064" max="3064" width="5.5703125" style="27" bestFit="1" customWidth="1"/>
    <col min="3065" max="3065" width="5.42578125" style="27" bestFit="1" customWidth="1"/>
    <col min="3066" max="3067" width="7.28515625" style="27" bestFit="1" customWidth="1"/>
    <col min="3068" max="3068" width="7" style="27" bestFit="1" customWidth="1"/>
    <col min="3069" max="3069" width="4.5703125" style="27" bestFit="1" customWidth="1"/>
    <col min="3070" max="3070" width="7.42578125" style="27" bestFit="1" customWidth="1"/>
    <col min="3071" max="3072" width="8.42578125" style="27" bestFit="1" customWidth="1"/>
    <col min="3073" max="3078" width="6.85546875" style="27" bestFit="1" customWidth="1"/>
    <col min="3079" max="3080" width="8.42578125" style="27" bestFit="1" customWidth="1"/>
    <col min="3081" max="3086" width="6.85546875" style="27" bestFit="1" customWidth="1"/>
    <col min="3087" max="3087" width="6" style="27" bestFit="1" customWidth="1"/>
    <col min="3088" max="3301" width="11.42578125" style="27"/>
    <col min="3302" max="3302" width="19.28515625" style="27" bestFit="1" customWidth="1"/>
    <col min="3303" max="3303" width="8.42578125" style="27" bestFit="1" customWidth="1"/>
    <col min="3304" max="3304" width="5.5703125" style="27" bestFit="1" customWidth="1"/>
    <col min="3305" max="3305" width="4.7109375" style="27" bestFit="1" customWidth="1"/>
    <col min="3306" max="3306" width="5.42578125" style="27" bestFit="1" customWidth="1"/>
    <col min="3307" max="3307" width="0.85546875" style="27" customWidth="1"/>
    <col min="3308" max="3308" width="4.7109375" style="27" bestFit="1" customWidth="1"/>
    <col min="3309" max="3309" width="5.42578125" style="27" bestFit="1" customWidth="1"/>
    <col min="3310" max="3310" width="5.5703125" style="27" bestFit="1" customWidth="1"/>
    <col min="3311" max="3312" width="7.5703125" style="27" bestFit="1" customWidth="1"/>
    <col min="3313" max="3313" width="8.42578125" style="27" bestFit="1" customWidth="1"/>
    <col min="3314" max="3314" width="0.85546875" style="27" customWidth="1"/>
    <col min="3315" max="3316" width="3.85546875" style="27" customWidth="1"/>
    <col min="3317" max="3317" width="1.140625" style="27" customWidth="1"/>
    <col min="3318" max="3318" width="4.7109375" style="27" bestFit="1" customWidth="1"/>
    <col min="3319" max="3319" width="5.42578125" style="27" bestFit="1" customWidth="1"/>
    <col min="3320" max="3320" width="5.5703125" style="27" bestFit="1" customWidth="1"/>
    <col min="3321" max="3321" width="5.42578125" style="27" bestFit="1" customWidth="1"/>
    <col min="3322" max="3323" width="7.28515625" style="27" bestFit="1" customWidth="1"/>
    <col min="3324" max="3324" width="7" style="27" bestFit="1" customWidth="1"/>
    <col min="3325" max="3325" width="4.5703125" style="27" bestFit="1" customWidth="1"/>
    <col min="3326" max="3326" width="7.42578125" style="27" bestFit="1" customWidth="1"/>
    <col min="3327" max="3328" width="8.42578125" style="27" bestFit="1" customWidth="1"/>
    <col min="3329" max="3334" width="6.85546875" style="27" bestFit="1" customWidth="1"/>
    <col min="3335" max="3336" width="8.42578125" style="27" bestFit="1" customWidth="1"/>
    <col min="3337" max="3342" width="6.85546875" style="27" bestFit="1" customWidth="1"/>
    <col min="3343" max="3343" width="6" style="27" bestFit="1" customWidth="1"/>
    <col min="3344" max="3557" width="11.42578125" style="27"/>
    <col min="3558" max="3558" width="19.28515625" style="27" bestFit="1" customWidth="1"/>
    <col min="3559" max="3559" width="8.42578125" style="27" bestFit="1" customWidth="1"/>
    <col min="3560" max="3560" width="5.5703125" style="27" bestFit="1" customWidth="1"/>
    <col min="3561" max="3561" width="4.7109375" style="27" bestFit="1" customWidth="1"/>
    <col min="3562" max="3562" width="5.42578125" style="27" bestFit="1" customWidth="1"/>
    <col min="3563" max="3563" width="0.85546875" style="27" customWidth="1"/>
    <col min="3564" max="3564" width="4.7109375" style="27" bestFit="1" customWidth="1"/>
    <col min="3565" max="3565" width="5.42578125" style="27" bestFit="1" customWidth="1"/>
    <col min="3566" max="3566" width="5.5703125" style="27" bestFit="1" customWidth="1"/>
    <col min="3567" max="3568" width="7.5703125" style="27" bestFit="1" customWidth="1"/>
    <col min="3569" max="3569" width="8.42578125" style="27" bestFit="1" customWidth="1"/>
    <col min="3570" max="3570" width="0.85546875" style="27" customWidth="1"/>
    <col min="3571" max="3572" width="3.85546875" style="27" customWidth="1"/>
    <col min="3573" max="3573" width="1.140625" style="27" customWidth="1"/>
    <col min="3574" max="3574" width="4.7109375" style="27" bestFit="1" customWidth="1"/>
    <col min="3575" max="3575" width="5.42578125" style="27" bestFit="1" customWidth="1"/>
    <col min="3576" max="3576" width="5.5703125" style="27" bestFit="1" customWidth="1"/>
    <col min="3577" max="3577" width="5.42578125" style="27" bestFit="1" customWidth="1"/>
    <col min="3578" max="3579" width="7.28515625" style="27" bestFit="1" customWidth="1"/>
    <col min="3580" max="3580" width="7" style="27" bestFit="1" customWidth="1"/>
    <col min="3581" max="3581" width="4.5703125" style="27" bestFit="1" customWidth="1"/>
    <col min="3582" max="3582" width="7.42578125" style="27" bestFit="1" customWidth="1"/>
    <col min="3583" max="3584" width="8.42578125" style="27" bestFit="1" customWidth="1"/>
    <col min="3585" max="3590" width="6.85546875" style="27" bestFit="1" customWidth="1"/>
    <col min="3591" max="3592" width="8.42578125" style="27" bestFit="1" customWidth="1"/>
    <col min="3593" max="3598" width="6.85546875" style="27" bestFit="1" customWidth="1"/>
    <col min="3599" max="3599" width="6" style="27" bestFit="1" customWidth="1"/>
    <col min="3600" max="3813" width="11.42578125" style="27"/>
    <col min="3814" max="3814" width="19.28515625" style="27" bestFit="1" customWidth="1"/>
    <col min="3815" max="3815" width="8.42578125" style="27" bestFit="1" customWidth="1"/>
    <col min="3816" max="3816" width="5.5703125" style="27" bestFit="1" customWidth="1"/>
    <col min="3817" max="3817" width="4.7109375" style="27" bestFit="1" customWidth="1"/>
    <col min="3818" max="3818" width="5.42578125" style="27" bestFit="1" customWidth="1"/>
    <col min="3819" max="3819" width="0.85546875" style="27" customWidth="1"/>
    <col min="3820" max="3820" width="4.7109375" style="27" bestFit="1" customWidth="1"/>
    <col min="3821" max="3821" width="5.42578125" style="27" bestFit="1" customWidth="1"/>
    <col min="3822" max="3822" width="5.5703125" style="27" bestFit="1" customWidth="1"/>
    <col min="3823" max="3824" width="7.5703125" style="27" bestFit="1" customWidth="1"/>
    <col min="3825" max="3825" width="8.42578125" style="27" bestFit="1" customWidth="1"/>
    <col min="3826" max="3826" width="0.85546875" style="27" customWidth="1"/>
    <col min="3827" max="3828" width="3.85546875" style="27" customWidth="1"/>
    <col min="3829" max="3829" width="1.140625" style="27" customWidth="1"/>
    <col min="3830" max="3830" width="4.7109375" style="27" bestFit="1" customWidth="1"/>
    <col min="3831" max="3831" width="5.42578125" style="27" bestFit="1" customWidth="1"/>
    <col min="3832" max="3832" width="5.5703125" style="27" bestFit="1" customWidth="1"/>
    <col min="3833" max="3833" width="5.42578125" style="27" bestFit="1" customWidth="1"/>
    <col min="3834" max="3835" width="7.28515625" style="27" bestFit="1" customWidth="1"/>
    <col min="3836" max="3836" width="7" style="27" bestFit="1" customWidth="1"/>
    <col min="3837" max="3837" width="4.5703125" style="27" bestFit="1" customWidth="1"/>
    <col min="3838" max="3838" width="7.42578125" style="27" bestFit="1" customWidth="1"/>
    <col min="3839" max="3840" width="8.42578125" style="27" bestFit="1" customWidth="1"/>
    <col min="3841" max="3846" width="6.85546875" style="27" bestFit="1" customWidth="1"/>
    <col min="3847" max="3848" width="8.42578125" style="27" bestFit="1" customWidth="1"/>
    <col min="3849" max="3854" width="6.85546875" style="27" bestFit="1" customWidth="1"/>
    <col min="3855" max="3855" width="6" style="27" bestFit="1" customWidth="1"/>
    <col min="3856" max="4069" width="11.42578125" style="27"/>
    <col min="4070" max="4070" width="19.28515625" style="27" bestFit="1" customWidth="1"/>
    <col min="4071" max="4071" width="8.42578125" style="27" bestFit="1" customWidth="1"/>
    <col min="4072" max="4072" width="5.5703125" style="27" bestFit="1" customWidth="1"/>
    <col min="4073" max="4073" width="4.7109375" style="27" bestFit="1" customWidth="1"/>
    <col min="4074" max="4074" width="5.42578125" style="27" bestFit="1" customWidth="1"/>
    <col min="4075" max="4075" width="0.85546875" style="27" customWidth="1"/>
    <col min="4076" max="4076" width="4.7109375" style="27" bestFit="1" customWidth="1"/>
    <col min="4077" max="4077" width="5.42578125" style="27" bestFit="1" customWidth="1"/>
    <col min="4078" max="4078" width="5.5703125" style="27" bestFit="1" customWidth="1"/>
    <col min="4079" max="4080" width="7.5703125" style="27" bestFit="1" customWidth="1"/>
    <col min="4081" max="4081" width="8.42578125" style="27" bestFit="1" customWidth="1"/>
    <col min="4082" max="4082" width="0.85546875" style="27" customWidth="1"/>
    <col min="4083" max="4084" width="3.85546875" style="27" customWidth="1"/>
    <col min="4085" max="4085" width="1.140625" style="27" customWidth="1"/>
    <col min="4086" max="4086" width="4.7109375" style="27" bestFit="1" customWidth="1"/>
    <col min="4087" max="4087" width="5.42578125" style="27" bestFit="1" customWidth="1"/>
    <col min="4088" max="4088" width="5.5703125" style="27" bestFit="1" customWidth="1"/>
    <col min="4089" max="4089" width="5.42578125" style="27" bestFit="1" customWidth="1"/>
    <col min="4090" max="4091" width="7.28515625" style="27" bestFit="1" customWidth="1"/>
    <col min="4092" max="4092" width="7" style="27" bestFit="1" customWidth="1"/>
    <col min="4093" max="4093" width="4.5703125" style="27" bestFit="1" customWidth="1"/>
    <col min="4094" max="4094" width="7.42578125" style="27" bestFit="1" customWidth="1"/>
    <col min="4095" max="4096" width="8.42578125" style="27" bestFit="1" customWidth="1"/>
    <col min="4097" max="4102" width="6.85546875" style="27" bestFit="1" customWidth="1"/>
    <col min="4103" max="4104" width="8.42578125" style="27" bestFit="1" customWidth="1"/>
    <col min="4105" max="4110" width="6.85546875" style="27" bestFit="1" customWidth="1"/>
    <col min="4111" max="4111" width="6" style="27" bestFit="1" customWidth="1"/>
    <col min="4112" max="4325" width="11.42578125" style="27"/>
    <col min="4326" max="4326" width="19.28515625" style="27" bestFit="1" customWidth="1"/>
    <col min="4327" max="4327" width="8.42578125" style="27" bestFit="1" customWidth="1"/>
    <col min="4328" max="4328" width="5.5703125" style="27" bestFit="1" customWidth="1"/>
    <col min="4329" max="4329" width="4.7109375" style="27" bestFit="1" customWidth="1"/>
    <col min="4330" max="4330" width="5.42578125" style="27" bestFit="1" customWidth="1"/>
    <col min="4331" max="4331" width="0.85546875" style="27" customWidth="1"/>
    <col min="4332" max="4332" width="4.7109375" style="27" bestFit="1" customWidth="1"/>
    <col min="4333" max="4333" width="5.42578125" style="27" bestFit="1" customWidth="1"/>
    <col min="4334" max="4334" width="5.5703125" style="27" bestFit="1" customWidth="1"/>
    <col min="4335" max="4336" width="7.5703125" style="27" bestFit="1" customWidth="1"/>
    <col min="4337" max="4337" width="8.42578125" style="27" bestFit="1" customWidth="1"/>
    <col min="4338" max="4338" width="0.85546875" style="27" customWidth="1"/>
    <col min="4339" max="4340" width="3.85546875" style="27" customWidth="1"/>
    <col min="4341" max="4341" width="1.140625" style="27" customWidth="1"/>
    <col min="4342" max="4342" width="4.7109375" style="27" bestFit="1" customWidth="1"/>
    <col min="4343" max="4343" width="5.42578125" style="27" bestFit="1" customWidth="1"/>
    <col min="4344" max="4344" width="5.5703125" style="27" bestFit="1" customWidth="1"/>
    <col min="4345" max="4345" width="5.42578125" style="27" bestFit="1" customWidth="1"/>
    <col min="4346" max="4347" width="7.28515625" style="27" bestFit="1" customWidth="1"/>
    <col min="4348" max="4348" width="7" style="27" bestFit="1" customWidth="1"/>
    <col min="4349" max="4349" width="4.5703125" style="27" bestFit="1" customWidth="1"/>
    <col min="4350" max="4350" width="7.42578125" style="27" bestFit="1" customWidth="1"/>
    <col min="4351" max="4352" width="8.42578125" style="27" bestFit="1" customWidth="1"/>
    <col min="4353" max="4358" width="6.85546875" style="27" bestFit="1" customWidth="1"/>
    <col min="4359" max="4360" width="8.42578125" style="27" bestFit="1" customWidth="1"/>
    <col min="4361" max="4366" width="6.85546875" style="27" bestFit="1" customWidth="1"/>
    <col min="4367" max="4367" width="6" style="27" bestFit="1" customWidth="1"/>
    <col min="4368" max="4581" width="11.42578125" style="27"/>
    <col min="4582" max="4582" width="19.28515625" style="27" bestFit="1" customWidth="1"/>
    <col min="4583" max="4583" width="8.42578125" style="27" bestFit="1" customWidth="1"/>
    <col min="4584" max="4584" width="5.5703125" style="27" bestFit="1" customWidth="1"/>
    <col min="4585" max="4585" width="4.7109375" style="27" bestFit="1" customWidth="1"/>
    <col min="4586" max="4586" width="5.42578125" style="27" bestFit="1" customWidth="1"/>
    <col min="4587" max="4587" width="0.85546875" style="27" customWidth="1"/>
    <col min="4588" max="4588" width="4.7109375" style="27" bestFit="1" customWidth="1"/>
    <col min="4589" max="4589" width="5.42578125" style="27" bestFit="1" customWidth="1"/>
    <col min="4590" max="4590" width="5.5703125" style="27" bestFit="1" customWidth="1"/>
    <col min="4591" max="4592" width="7.5703125" style="27" bestFit="1" customWidth="1"/>
    <col min="4593" max="4593" width="8.42578125" style="27" bestFit="1" customWidth="1"/>
    <col min="4594" max="4594" width="0.85546875" style="27" customWidth="1"/>
    <col min="4595" max="4596" width="3.85546875" style="27" customWidth="1"/>
    <col min="4597" max="4597" width="1.140625" style="27" customWidth="1"/>
    <col min="4598" max="4598" width="4.7109375" style="27" bestFit="1" customWidth="1"/>
    <col min="4599" max="4599" width="5.42578125" style="27" bestFit="1" customWidth="1"/>
    <col min="4600" max="4600" width="5.5703125" style="27" bestFit="1" customWidth="1"/>
    <col min="4601" max="4601" width="5.42578125" style="27" bestFit="1" customWidth="1"/>
    <col min="4602" max="4603" width="7.28515625" style="27" bestFit="1" customWidth="1"/>
    <col min="4604" max="4604" width="7" style="27" bestFit="1" customWidth="1"/>
    <col min="4605" max="4605" width="4.5703125" style="27" bestFit="1" customWidth="1"/>
    <col min="4606" max="4606" width="7.42578125" style="27" bestFit="1" customWidth="1"/>
    <col min="4607" max="4608" width="8.42578125" style="27" bestFit="1" customWidth="1"/>
    <col min="4609" max="4614" width="6.85546875" style="27" bestFit="1" customWidth="1"/>
    <col min="4615" max="4616" width="8.42578125" style="27" bestFit="1" customWidth="1"/>
    <col min="4617" max="4622" width="6.85546875" style="27" bestFit="1" customWidth="1"/>
    <col min="4623" max="4623" width="6" style="27" bestFit="1" customWidth="1"/>
    <col min="4624" max="4837" width="11.42578125" style="27"/>
    <col min="4838" max="4838" width="19.28515625" style="27" bestFit="1" customWidth="1"/>
    <col min="4839" max="4839" width="8.42578125" style="27" bestFit="1" customWidth="1"/>
    <col min="4840" max="4840" width="5.5703125" style="27" bestFit="1" customWidth="1"/>
    <col min="4841" max="4841" width="4.7109375" style="27" bestFit="1" customWidth="1"/>
    <col min="4842" max="4842" width="5.42578125" style="27" bestFit="1" customWidth="1"/>
    <col min="4843" max="4843" width="0.85546875" style="27" customWidth="1"/>
    <col min="4844" max="4844" width="4.7109375" style="27" bestFit="1" customWidth="1"/>
    <col min="4845" max="4845" width="5.42578125" style="27" bestFit="1" customWidth="1"/>
    <col min="4846" max="4846" width="5.5703125" style="27" bestFit="1" customWidth="1"/>
    <col min="4847" max="4848" width="7.5703125" style="27" bestFit="1" customWidth="1"/>
    <col min="4849" max="4849" width="8.42578125" style="27" bestFit="1" customWidth="1"/>
    <col min="4850" max="4850" width="0.85546875" style="27" customWidth="1"/>
    <col min="4851" max="4852" width="3.85546875" style="27" customWidth="1"/>
    <col min="4853" max="4853" width="1.140625" style="27" customWidth="1"/>
    <col min="4854" max="4854" width="4.7109375" style="27" bestFit="1" customWidth="1"/>
    <col min="4855" max="4855" width="5.42578125" style="27" bestFit="1" customWidth="1"/>
    <col min="4856" max="4856" width="5.5703125" style="27" bestFit="1" customWidth="1"/>
    <col min="4857" max="4857" width="5.42578125" style="27" bestFit="1" customWidth="1"/>
    <col min="4858" max="4859" width="7.28515625" style="27" bestFit="1" customWidth="1"/>
    <col min="4860" max="4860" width="7" style="27" bestFit="1" customWidth="1"/>
    <col min="4861" max="4861" width="4.5703125" style="27" bestFit="1" customWidth="1"/>
    <col min="4862" max="4862" width="7.42578125" style="27" bestFit="1" customWidth="1"/>
    <col min="4863" max="4864" width="8.42578125" style="27" bestFit="1" customWidth="1"/>
    <col min="4865" max="4870" width="6.85546875" style="27" bestFit="1" customWidth="1"/>
    <col min="4871" max="4872" width="8.42578125" style="27" bestFit="1" customWidth="1"/>
    <col min="4873" max="4878" width="6.85546875" style="27" bestFit="1" customWidth="1"/>
    <col min="4879" max="4879" width="6" style="27" bestFit="1" customWidth="1"/>
    <col min="4880" max="5093" width="11.42578125" style="27"/>
    <col min="5094" max="5094" width="19.28515625" style="27" bestFit="1" customWidth="1"/>
    <col min="5095" max="5095" width="8.42578125" style="27" bestFit="1" customWidth="1"/>
    <col min="5096" max="5096" width="5.5703125" style="27" bestFit="1" customWidth="1"/>
    <col min="5097" max="5097" width="4.7109375" style="27" bestFit="1" customWidth="1"/>
    <col min="5098" max="5098" width="5.42578125" style="27" bestFit="1" customWidth="1"/>
    <col min="5099" max="5099" width="0.85546875" style="27" customWidth="1"/>
    <col min="5100" max="5100" width="4.7109375" style="27" bestFit="1" customWidth="1"/>
    <col min="5101" max="5101" width="5.42578125" style="27" bestFit="1" customWidth="1"/>
    <col min="5102" max="5102" width="5.5703125" style="27" bestFit="1" customWidth="1"/>
    <col min="5103" max="5104" width="7.5703125" style="27" bestFit="1" customWidth="1"/>
    <col min="5105" max="5105" width="8.42578125" style="27" bestFit="1" customWidth="1"/>
    <col min="5106" max="5106" width="0.85546875" style="27" customWidth="1"/>
    <col min="5107" max="5108" width="3.85546875" style="27" customWidth="1"/>
    <col min="5109" max="5109" width="1.140625" style="27" customWidth="1"/>
    <col min="5110" max="5110" width="4.7109375" style="27" bestFit="1" customWidth="1"/>
    <col min="5111" max="5111" width="5.42578125" style="27" bestFit="1" customWidth="1"/>
    <col min="5112" max="5112" width="5.5703125" style="27" bestFit="1" customWidth="1"/>
    <col min="5113" max="5113" width="5.42578125" style="27" bestFit="1" customWidth="1"/>
    <col min="5114" max="5115" width="7.28515625" style="27" bestFit="1" customWidth="1"/>
    <col min="5116" max="5116" width="7" style="27" bestFit="1" customWidth="1"/>
    <col min="5117" max="5117" width="4.5703125" style="27" bestFit="1" customWidth="1"/>
    <col min="5118" max="5118" width="7.42578125" style="27" bestFit="1" customWidth="1"/>
    <col min="5119" max="5120" width="8.42578125" style="27" bestFit="1" customWidth="1"/>
    <col min="5121" max="5126" width="6.85546875" style="27" bestFit="1" customWidth="1"/>
    <col min="5127" max="5128" width="8.42578125" style="27" bestFit="1" customWidth="1"/>
    <col min="5129" max="5134" width="6.85546875" style="27" bestFit="1" customWidth="1"/>
    <col min="5135" max="5135" width="6" style="27" bestFit="1" customWidth="1"/>
    <col min="5136" max="5349" width="11.42578125" style="27"/>
    <col min="5350" max="5350" width="19.28515625" style="27" bestFit="1" customWidth="1"/>
    <col min="5351" max="5351" width="8.42578125" style="27" bestFit="1" customWidth="1"/>
    <col min="5352" max="5352" width="5.5703125" style="27" bestFit="1" customWidth="1"/>
    <col min="5353" max="5353" width="4.7109375" style="27" bestFit="1" customWidth="1"/>
    <col min="5354" max="5354" width="5.42578125" style="27" bestFit="1" customWidth="1"/>
    <col min="5355" max="5355" width="0.85546875" style="27" customWidth="1"/>
    <col min="5356" max="5356" width="4.7109375" style="27" bestFit="1" customWidth="1"/>
    <col min="5357" max="5357" width="5.42578125" style="27" bestFit="1" customWidth="1"/>
    <col min="5358" max="5358" width="5.5703125" style="27" bestFit="1" customWidth="1"/>
    <col min="5359" max="5360" width="7.5703125" style="27" bestFit="1" customWidth="1"/>
    <col min="5361" max="5361" width="8.42578125" style="27" bestFit="1" customWidth="1"/>
    <col min="5362" max="5362" width="0.85546875" style="27" customWidth="1"/>
    <col min="5363" max="5364" width="3.85546875" style="27" customWidth="1"/>
    <col min="5365" max="5365" width="1.140625" style="27" customWidth="1"/>
    <col min="5366" max="5366" width="4.7109375" style="27" bestFit="1" customWidth="1"/>
    <col min="5367" max="5367" width="5.42578125" style="27" bestFit="1" customWidth="1"/>
    <col min="5368" max="5368" width="5.5703125" style="27" bestFit="1" customWidth="1"/>
    <col min="5369" max="5369" width="5.42578125" style="27" bestFit="1" customWidth="1"/>
    <col min="5370" max="5371" width="7.28515625" style="27" bestFit="1" customWidth="1"/>
    <col min="5372" max="5372" width="7" style="27" bestFit="1" customWidth="1"/>
    <col min="5373" max="5373" width="4.5703125" style="27" bestFit="1" customWidth="1"/>
    <col min="5374" max="5374" width="7.42578125" style="27" bestFit="1" customWidth="1"/>
    <col min="5375" max="5376" width="8.42578125" style="27" bestFit="1" customWidth="1"/>
    <col min="5377" max="5382" width="6.85546875" style="27" bestFit="1" customWidth="1"/>
    <col min="5383" max="5384" width="8.42578125" style="27" bestFit="1" customWidth="1"/>
    <col min="5385" max="5390" width="6.85546875" style="27" bestFit="1" customWidth="1"/>
    <col min="5391" max="5391" width="6" style="27" bestFit="1" customWidth="1"/>
    <col min="5392" max="5605" width="11.42578125" style="27"/>
    <col min="5606" max="5606" width="19.28515625" style="27" bestFit="1" customWidth="1"/>
    <col min="5607" max="5607" width="8.42578125" style="27" bestFit="1" customWidth="1"/>
    <col min="5608" max="5608" width="5.5703125" style="27" bestFit="1" customWidth="1"/>
    <col min="5609" max="5609" width="4.7109375" style="27" bestFit="1" customWidth="1"/>
    <col min="5610" max="5610" width="5.42578125" style="27" bestFit="1" customWidth="1"/>
    <col min="5611" max="5611" width="0.85546875" style="27" customWidth="1"/>
    <col min="5612" max="5612" width="4.7109375" style="27" bestFit="1" customWidth="1"/>
    <col min="5613" max="5613" width="5.42578125" style="27" bestFit="1" customWidth="1"/>
    <col min="5614" max="5614" width="5.5703125" style="27" bestFit="1" customWidth="1"/>
    <col min="5615" max="5616" width="7.5703125" style="27" bestFit="1" customWidth="1"/>
    <col min="5617" max="5617" width="8.42578125" style="27" bestFit="1" customWidth="1"/>
    <col min="5618" max="5618" width="0.85546875" style="27" customWidth="1"/>
    <col min="5619" max="5620" width="3.85546875" style="27" customWidth="1"/>
    <col min="5621" max="5621" width="1.140625" style="27" customWidth="1"/>
    <col min="5622" max="5622" width="4.7109375" style="27" bestFit="1" customWidth="1"/>
    <col min="5623" max="5623" width="5.42578125" style="27" bestFit="1" customWidth="1"/>
    <col min="5624" max="5624" width="5.5703125" style="27" bestFit="1" customWidth="1"/>
    <col min="5625" max="5625" width="5.42578125" style="27" bestFit="1" customWidth="1"/>
    <col min="5626" max="5627" width="7.28515625" style="27" bestFit="1" customWidth="1"/>
    <col min="5628" max="5628" width="7" style="27" bestFit="1" customWidth="1"/>
    <col min="5629" max="5629" width="4.5703125" style="27" bestFit="1" customWidth="1"/>
    <col min="5630" max="5630" width="7.42578125" style="27" bestFit="1" customWidth="1"/>
    <col min="5631" max="5632" width="8.42578125" style="27" bestFit="1" customWidth="1"/>
    <col min="5633" max="5638" width="6.85546875" style="27" bestFit="1" customWidth="1"/>
    <col min="5639" max="5640" width="8.42578125" style="27" bestFit="1" customWidth="1"/>
    <col min="5641" max="5646" width="6.85546875" style="27" bestFit="1" customWidth="1"/>
    <col min="5647" max="5647" width="6" style="27" bestFit="1" customWidth="1"/>
    <col min="5648" max="5861" width="11.42578125" style="27"/>
    <col min="5862" max="5862" width="19.28515625" style="27" bestFit="1" customWidth="1"/>
    <col min="5863" max="5863" width="8.42578125" style="27" bestFit="1" customWidth="1"/>
    <col min="5864" max="5864" width="5.5703125" style="27" bestFit="1" customWidth="1"/>
    <col min="5865" max="5865" width="4.7109375" style="27" bestFit="1" customWidth="1"/>
    <col min="5866" max="5866" width="5.42578125" style="27" bestFit="1" customWidth="1"/>
    <col min="5867" max="5867" width="0.85546875" style="27" customWidth="1"/>
    <col min="5868" max="5868" width="4.7109375" style="27" bestFit="1" customWidth="1"/>
    <col min="5869" max="5869" width="5.42578125" style="27" bestFit="1" customWidth="1"/>
    <col min="5870" max="5870" width="5.5703125" style="27" bestFit="1" customWidth="1"/>
    <col min="5871" max="5872" width="7.5703125" style="27" bestFit="1" customWidth="1"/>
    <col min="5873" max="5873" width="8.42578125" style="27" bestFit="1" customWidth="1"/>
    <col min="5874" max="5874" width="0.85546875" style="27" customWidth="1"/>
    <col min="5875" max="5876" width="3.85546875" style="27" customWidth="1"/>
    <col min="5877" max="5877" width="1.140625" style="27" customWidth="1"/>
    <col min="5878" max="5878" width="4.7109375" style="27" bestFit="1" customWidth="1"/>
    <col min="5879" max="5879" width="5.42578125" style="27" bestFit="1" customWidth="1"/>
    <col min="5880" max="5880" width="5.5703125" style="27" bestFit="1" customWidth="1"/>
    <col min="5881" max="5881" width="5.42578125" style="27" bestFit="1" customWidth="1"/>
    <col min="5882" max="5883" width="7.28515625" style="27" bestFit="1" customWidth="1"/>
    <col min="5884" max="5884" width="7" style="27" bestFit="1" customWidth="1"/>
    <col min="5885" max="5885" width="4.5703125" style="27" bestFit="1" customWidth="1"/>
    <col min="5886" max="5886" width="7.42578125" style="27" bestFit="1" customWidth="1"/>
    <col min="5887" max="5888" width="8.42578125" style="27" bestFit="1" customWidth="1"/>
    <col min="5889" max="5894" width="6.85546875" style="27" bestFit="1" customWidth="1"/>
    <col min="5895" max="5896" width="8.42578125" style="27" bestFit="1" customWidth="1"/>
    <col min="5897" max="5902" width="6.85546875" style="27" bestFit="1" customWidth="1"/>
    <col min="5903" max="5903" width="6" style="27" bestFit="1" customWidth="1"/>
    <col min="5904" max="6117" width="11.42578125" style="27"/>
    <col min="6118" max="6118" width="19.28515625" style="27" bestFit="1" customWidth="1"/>
    <col min="6119" max="6119" width="8.42578125" style="27" bestFit="1" customWidth="1"/>
    <col min="6120" max="6120" width="5.5703125" style="27" bestFit="1" customWidth="1"/>
    <col min="6121" max="6121" width="4.7109375" style="27" bestFit="1" customWidth="1"/>
    <col min="6122" max="6122" width="5.42578125" style="27" bestFit="1" customWidth="1"/>
    <col min="6123" max="6123" width="0.85546875" style="27" customWidth="1"/>
    <col min="6124" max="6124" width="4.7109375" style="27" bestFit="1" customWidth="1"/>
    <col min="6125" max="6125" width="5.42578125" style="27" bestFit="1" customWidth="1"/>
    <col min="6126" max="6126" width="5.5703125" style="27" bestFit="1" customWidth="1"/>
    <col min="6127" max="6128" width="7.5703125" style="27" bestFit="1" customWidth="1"/>
    <col min="6129" max="6129" width="8.42578125" style="27" bestFit="1" customWidth="1"/>
    <col min="6130" max="6130" width="0.85546875" style="27" customWidth="1"/>
    <col min="6131" max="6132" width="3.85546875" style="27" customWidth="1"/>
    <col min="6133" max="6133" width="1.140625" style="27" customWidth="1"/>
    <col min="6134" max="6134" width="4.7109375" style="27" bestFit="1" customWidth="1"/>
    <col min="6135" max="6135" width="5.42578125" style="27" bestFit="1" customWidth="1"/>
    <col min="6136" max="6136" width="5.5703125" style="27" bestFit="1" customWidth="1"/>
    <col min="6137" max="6137" width="5.42578125" style="27" bestFit="1" customWidth="1"/>
    <col min="6138" max="6139" width="7.28515625" style="27" bestFit="1" customWidth="1"/>
    <col min="6140" max="6140" width="7" style="27" bestFit="1" customWidth="1"/>
    <col min="6141" max="6141" width="4.5703125" style="27" bestFit="1" customWidth="1"/>
    <col min="6142" max="6142" width="7.42578125" style="27" bestFit="1" customWidth="1"/>
    <col min="6143" max="6144" width="8.42578125" style="27" bestFit="1" customWidth="1"/>
    <col min="6145" max="6150" width="6.85546875" style="27" bestFit="1" customWidth="1"/>
    <col min="6151" max="6152" width="8.42578125" style="27" bestFit="1" customWidth="1"/>
    <col min="6153" max="6158" width="6.85546875" style="27" bestFit="1" customWidth="1"/>
    <col min="6159" max="6159" width="6" style="27" bestFit="1" customWidth="1"/>
    <col min="6160" max="6373" width="11.42578125" style="27"/>
    <col min="6374" max="6374" width="19.28515625" style="27" bestFit="1" customWidth="1"/>
    <col min="6375" max="6375" width="8.42578125" style="27" bestFit="1" customWidth="1"/>
    <col min="6376" max="6376" width="5.5703125" style="27" bestFit="1" customWidth="1"/>
    <col min="6377" max="6377" width="4.7109375" style="27" bestFit="1" customWidth="1"/>
    <col min="6378" max="6378" width="5.42578125" style="27" bestFit="1" customWidth="1"/>
    <col min="6379" max="6379" width="0.85546875" style="27" customWidth="1"/>
    <col min="6380" max="6380" width="4.7109375" style="27" bestFit="1" customWidth="1"/>
    <col min="6381" max="6381" width="5.42578125" style="27" bestFit="1" customWidth="1"/>
    <col min="6382" max="6382" width="5.5703125" style="27" bestFit="1" customWidth="1"/>
    <col min="6383" max="6384" width="7.5703125" style="27" bestFit="1" customWidth="1"/>
    <col min="6385" max="6385" width="8.42578125" style="27" bestFit="1" customWidth="1"/>
    <col min="6386" max="6386" width="0.85546875" style="27" customWidth="1"/>
    <col min="6387" max="6388" width="3.85546875" style="27" customWidth="1"/>
    <col min="6389" max="6389" width="1.140625" style="27" customWidth="1"/>
    <col min="6390" max="6390" width="4.7109375" style="27" bestFit="1" customWidth="1"/>
    <col min="6391" max="6391" width="5.42578125" style="27" bestFit="1" customWidth="1"/>
    <col min="6392" max="6392" width="5.5703125" style="27" bestFit="1" customWidth="1"/>
    <col min="6393" max="6393" width="5.42578125" style="27" bestFit="1" customWidth="1"/>
    <col min="6394" max="6395" width="7.28515625" style="27" bestFit="1" customWidth="1"/>
    <col min="6396" max="6396" width="7" style="27" bestFit="1" customWidth="1"/>
    <col min="6397" max="6397" width="4.5703125" style="27" bestFit="1" customWidth="1"/>
    <col min="6398" max="6398" width="7.42578125" style="27" bestFit="1" customWidth="1"/>
    <col min="6399" max="6400" width="8.42578125" style="27" bestFit="1" customWidth="1"/>
    <col min="6401" max="6406" width="6.85546875" style="27" bestFit="1" customWidth="1"/>
    <col min="6407" max="6408" width="8.42578125" style="27" bestFit="1" customWidth="1"/>
    <col min="6409" max="6414" width="6.85546875" style="27" bestFit="1" customWidth="1"/>
    <col min="6415" max="6415" width="6" style="27" bestFit="1" customWidth="1"/>
    <col min="6416" max="6629" width="11.42578125" style="27"/>
    <col min="6630" max="6630" width="19.28515625" style="27" bestFit="1" customWidth="1"/>
    <col min="6631" max="6631" width="8.42578125" style="27" bestFit="1" customWidth="1"/>
    <col min="6632" max="6632" width="5.5703125" style="27" bestFit="1" customWidth="1"/>
    <col min="6633" max="6633" width="4.7109375" style="27" bestFit="1" customWidth="1"/>
    <col min="6634" max="6634" width="5.42578125" style="27" bestFit="1" customWidth="1"/>
    <col min="6635" max="6635" width="0.85546875" style="27" customWidth="1"/>
    <col min="6636" max="6636" width="4.7109375" style="27" bestFit="1" customWidth="1"/>
    <col min="6637" max="6637" width="5.42578125" style="27" bestFit="1" customWidth="1"/>
    <col min="6638" max="6638" width="5.5703125" style="27" bestFit="1" customWidth="1"/>
    <col min="6639" max="6640" width="7.5703125" style="27" bestFit="1" customWidth="1"/>
    <col min="6641" max="6641" width="8.42578125" style="27" bestFit="1" customWidth="1"/>
    <col min="6642" max="6642" width="0.85546875" style="27" customWidth="1"/>
    <col min="6643" max="6644" width="3.85546875" style="27" customWidth="1"/>
    <col min="6645" max="6645" width="1.140625" style="27" customWidth="1"/>
    <col min="6646" max="6646" width="4.7109375" style="27" bestFit="1" customWidth="1"/>
    <col min="6647" max="6647" width="5.42578125" style="27" bestFit="1" customWidth="1"/>
    <col min="6648" max="6648" width="5.5703125" style="27" bestFit="1" customWidth="1"/>
    <col min="6649" max="6649" width="5.42578125" style="27" bestFit="1" customWidth="1"/>
    <col min="6650" max="6651" width="7.28515625" style="27" bestFit="1" customWidth="1"/>
    <col min="6652" max="6652" width="7" style="27" bestFit="1" customWidth="1"/>
    <col min="6653" max="6653" width="4.5703125" style="27" bestFit="1" customWidth="1"/>
    <col min="6654" max="6654" width="7.42578125" style="27" bestFit="1" customWidth="1"/>
    <col min="6655" max="6656" width="8.42578125" style="27" bestFit="1" customWidth="1"/>
    <col min="6657" max="6662" width="6.85546875" style="27" bestFit="1" customWidth="1"/>
    <col min="6663" max="6664" width="8.42578125" style="27" bestFit="1" customWidth="1"/>
    <col min="6665" max="6670" width="6.85546875" style="27" bestFit="1" customWidth="1"/>
    <col min="6671" max="6671" width="6" style="27" bestFit="1" customWidth="1"/>
    <col min="6672" max="6885" width="11.42578125" style="27"/>
    <col min="6886" max="6886" width="19.28515625" style="27" bestFit="1" customWidth="1"/>
    <col min="6887" max="6887" width="8.42578125" style="27" bestFit="1" customWidth="1"/>
    <col min="6888" max="6888" width="5.5703125" style="27" bestFit="1" customWidth="1"/>
    <col min="6889" max="6889" width="4.7109375" style="27" bestFit="1" customWidth="1"/>
    <col min="6890" max="6890" width="5.42578125" style="27" bestFit="1" customWidth="1"/>
    <col min="6891" max="6891" width="0.85546875" style="27" customWidth="1"/>
    <col min="6892" max="6892" width="4.7109375" style="27" bestFit="1" customWidth="1"/>
    <col min="6893" max="6893" width="5.42578125" style="27" bestFit="1" customWidth="1"/>
    <col min="6894" max="6894" width="5.5703125" style="27" bestFit="1" customWidth="1"/>
    <col min="6895" max="6896" width="7.5703125" style="27" bestFit="1" customWidth="1"/>
    <col min="6897" max="6897" width="8.42578125" style="27" bestFit="1" customWidth="1"/>
    <col min="6898" max="6898" width="0.85546875" style="27" customWidth="1"/>
    <col min="6899" max="6900" width="3.85546875" style="27" customWidth="1"/>
    <col min="6901" max="6901" width="1.140625" style="27" customWidth="1"/>
    <col min="6902" max="6902" width="4.7109375" style="27" bestFit="1" customWidth="1"/>
    <col min="6903" max="6903" width="5.42578125" style="27" bestFit="1" customWidth="1"/>
    <col min="6904" max="6904" width="5.5703125" style="27" bestFit="1" customWidth="1"/>
    <col min="6905" max="6905" width="5.42578125" style="27" bestFit="1" customWidth="1"/>
    <col min="6906" max="6907" width="7.28515625" style="27" bestFit="1" customWidth="1"/>
    <col min="6908" max="6908" width="7" style="27" bestFit="1" customWidth="1"/>
    <col min="6909" max="6909" width="4.5703125" style="27" bestFit="1" customWidth="1"/>
    <col min="6910" max="6910" width="7.42578125" style="27" bestFit="1" customWidth="1"/>
    <col min="6911" max="6912" width="8.42578125" style="27" bestFit="1" customWidth="1"/>
    <col min="6913" max="6918" width="6.85546875" style="27" bestFit="1" customWidth="1"/>
    <col min="6919" max="6920" width="8.42578125" style="27" bestFit="1" customWidth="1"/>
    <col min="6921" max="6926" width="6.85546875" style="27" bestFit="1" customWidth="1"/>
    <col min="6927" max="6927" width="6" style="27" bestFit="1" customWidth="1"/>
    <col min="6928" max="7141" width="11.42578125" style="27"/>
    <col min="7142" max="7142" width="19.28515625" style="27" bestFit="1" customWidth="1"/>
    <col min="7143" max="7143" width="8.42578125" style="27" bestFit="1" customWidth="1"/>
    <col min="7144" max="7144" width="5.5703125" style="27" bestFit="1" customWidth="1"/>
    <col min="7145" max="7145" width="4.7109375" style="27" bestFit="1" customWidth="1"/>
    <col min="7146" max="7146" width="5.42578125" style="27" bestFit="1" customWidth="1"/>
    <col min="7147" max="7147" width="0.85546875" style="27" customWidth="1"/>
    <col min="7148" max="7148" width="4.7109375" style="27" bestFit="1" customWidth="1"/>
    <col min="7149" max="7149" width="5.42578125" style="27" bestFit="1" customWidth="1"/>
    <col min="7150" max="7150" width="5.5703125" style="27" bestFit="1" customWidth="1"/>
    <col min="7151" max="7152" width="7.5703125" style="27" bestFit="1" customWidth="1"/>
    <col min="7153" max="7153" width="8.42578125" style="27" bestFit="1" customWidth="1"/>
    <col min="7154" max="7154" width="0.85546875" style="27" customWidth="1"/>
    <col min="7155" max="7156" width="3.85546875" style="27" customWidth="1"/>
    <col min="7157" max="7157" width="1.140625" style="27" customWidth="1"/>
    <col min="7158" max="7158" width="4.7109375" style="27" bestFit="1" customWidth="1"/>
    <col min="7159" max="7159" width="5.42578125" style="27" bestFit="1" customWidth="1"/>
    <col min="7160" max="7160" width="5.5703125" style="27" bestFit="1" customWidth="1"/>
    <col min="7161" max="7161" width="5.42578125" style="27" bestFit="1" customWidth="1"/>
    <col min="7162" max="7163" width="7.28515625" style="27" bestFit="1" customWidth="1"/>
    <col min="7164" max="7164" width="7" style="27" bestFit="1" customWidth="1"/>
    <col min="7165" max="7165" width="4.5703125" style="27" bestFit="1" customWidth="1"/>
    <col min="7166" max="7166" width="7.42578125" style="27" bestFit="1" customWidth="1"/>
    <col min="7167" max="7168" width="8.42578125" style="27" bestFit="1" customWidth="1"/>
    <col min="7169" max="7174" width="6.85546875" style="27" bestFit="1" customWidth="1"/>
    <col min="7175" max="7176" width="8.42578125" style="27" bestFit="1" customWidth="1"/>
    <col min="7177" max="7182" width="6.85546875" style="27" bestFit="1" customWidth="1"/>
    <col min="7183" max="7183" width="6" style="27" bestFit="1" customWidth="1"/>
    <col min="7184" max="7397" width="11.42578125" style="27"/>
    <col min="7398" max="7398" width="19.28515625" style="27" bestFit="1" customWidth="1"/>
    <col min="7399" max="7399" width="8.42578125" style="27" bestFit="1" customWidth="1"/>
    <col min="7400" max="7400" width="5.5703125" style="27" bestFit="1" customWidth="1"/>
    <col min="7401" max="7401" width="4.7109375" style="27" bestFit="1" customWidth="1"/>
    <col min="7402" max="7402" width="5.42578125" style="27" bestFit="1" customWidth="1"/>
    <col min="7403" max="7403" width="0.85546875" style="27" customWidth="1"/>
    <col min="7404" max="7404" width="4.7109375" style="27" bestFit="1" customWidth="1"/>
    <col min="7405" max="7405" width="5.42578125" style="27" bestFit="1" customWidth="1"/>
    <col min="7406" max="7406" width="5.5703125" style="27" bestFit="1" customWidth="1"/>
    <col min="7407" max="7408" width="7.5703125" style="27" bestFit="1" customWidth="1"/>
    <col min="7409" max="7409" width="8.42578125" style="27" bestFit="1" customWidth="1"/>
    <col min="7410" max="7410" width="0.85546875" style="27" customWidth="1"/>
    <col min="7411" max="7412" width="3.85546875" style="27" customWidth="1"/>
    <col min="7413" max="7413" width="1.140625" style="27" customWidth="1"/>
    <col min="7414" max="7414" width="4.7109375" style="27" bestFit="1" customWidth="1"/>
    <col min="7415" max="7415" width="5.42578125" style="27" bestFit="1" customWidth="1"/>
    <col min="7416" max="7416" width="5.5703125" style="27" bestFit="1" customWidth="1"/>
    <col min="7417" max="7417" width="5.42578125" style="27" bestFit="1" customWidth="1"/>
    <col min="7418" max="7419" width="7.28515625" style="27" bestFit="1" customWidth="1"/>
    <col min="7420" max="7420" width="7" style="27" bestFit="1" customWidth="1"/>
    <col min="7421" max="7421" width="4.5703125" style="27" bestFit="1" customWidth="1"/>
    <col min="7422" max="7422" width="7.42578125" style="27" bestFit="1" customWidth="1"/>
    <col min="7423" max="7424" width="8.42578125" style="27" bestFit="1" customWidth="1"/>
    <col min="7425" max="7430" width="6.85546875" style="27" bestFit="1" customWidth="1"/>
    <col min="7431" max="7432" width="8.42578125" style="27" bestFit="1" customWidth="1"/>
    <col min="7433" max="7438" width="6.85546875" style="27" bestFit="1" customWidth="1"/>
    <col min="7439" max="7439" width="6" style="27" bestFit="1" customWidth="1"/>
    <col min="7440" max="7653" width="11.42578125" style="27"/>
    <col min="7654" max="7654" width="19.28515625" style="27" bestFit="1" customWidth="1"/>
    <col min="7655" max="7655" width="8.42578125" style="27" bestFit="1" customWidth="1"/>
    <col min="7656" max="7656" width="5.5703125" style="27" bestFit="1" customWidth="1"/>
    <col min="7657" max="7657" width="4.7109375" style="27" bestFit="1" customWidth="1"/>
    <col min="7658" max="7658" width="5.42578125" style="27" bestFit="1" customWidth="1"/>
    <col min="7659" max="7659" width="0.85546875" style="27" customWidth="1"/>
    <col min="7660" max="7660" width="4.7109375" style="27" bestFit="1" customWidth="1"/>
    <col min="7661" max="7661" width="5.42578125" style="27" bestFit="1" customWidth="1"/>
    <col min="7662" max="7662" width="5.5703125" style="27" bestFit="1" customWidth="1"/>
    <col min="7663" max="7664" width="7.5703125" style="27" bestFit="1" customWidth="1"/>
    <col min="7665" max="7665" width="8.42578125" style="27" bestFit="1" customWidth="1"/>
    <col min="7666" max="7666" width="0.85546875" style="27" customWidth="1"/>
    <col min="7667" max="7668" width="3.85546875" style="27" customWidth="1"/>
    <col min="7669" max="7669" width="1.140625" style="27" customWidth="1"/>
    <col min="7670" max="7670" width="4.7109375" style="27" bestFit="1" customWidth="1"/>
    <col min="7671" max="7671" width="5.42578125" style="27" bestFit="1" customWidth="1"/>
    <col min="7672" max="7672" width="5.5703125" style="27" bestFit="1" customWidth="1"/>
    <col min="7673" max="7673" width="5.42578125" style="27" bestFit="1" customWidth="1"/>
    <col min="7674" max="7675" width="7.28515625" style="27" bestFit="1" customWidth="1"/>
    <col min="7676" max="7676" width="7" style="27" bestFit="1" customWidth="1"/>
    <col min="7677" max="7677" width="4.5703125" style="27" bestFit="1" customWidth="1"/>
    <col min="7678" max="7678" width="7.42578125" style="27" bestFit="1" customWidth="1"/>
    <col min="7679" max="7680" width="8.42578125" style="27" bestFit="1" customWidth="1"/>
    <col min="7681" max="7686" width="6.85546875" style="27" bestFit="1" customWidth="1"/>
    <col min="7687" max="7688" width="8.42578125" style="27" bestFit="1" customWidth="1"/>
    <col min="7689" max="7694" width="6.85546875" style="27" bestFit="1" customWidth="1"/>
    <col min="7695" max="7695" width="6" style="27" bestFit="1" customWidth="1"/>
    <col min="7696" max="7909" width="11.42578125" style="27"/>
    <col min="7910" max="7910" width="19.28515625" style="27" bestFit="1" customWidth="1"/>
    <col min="7911" max="7911" width="8.42578125" style="27" bestFit="1" customWidth="1"/>
    <col min="7912" max="7912" width="5.5703125" style="27" bestFit="1" customWidth="1"/>
    <col min="7913" max="7913" width="4.7109375" style="27" bestFit="1" customWidth="1"/>
    <col min="7914" max="7914" width="5.42578125" style="27" bestFit="1" customWidth="1"/>
    <col min="7915" max="7915" width="0.85546875" style="27" customWidth="1"/>
    <col min="7916" max="7916" width="4.7109375" style="27" bestFit="1" customWidth="1"/>
    <col min="7917" max="7917" width="5.42578125" style="27" bestFit="1" customWidth="1"/>
    <col min="7918" max="7918" width="5.5703125" style="27" bestFit="1" customWidth="1"/>
    <col min="7919" max="7920" width="7.5703125" style="27" bestFit="1" customWidth="1"/>
    <col min="7921" max="7921" width="8.42578125" style="27" bestFit="1" customWidth="1"/>
    <col min="7922" max="7922" width="0.85546875" style="27" customWidth="1"/>
    <col min="7923" max="7924" width="3.85546875" style="27" customWidth="1"/>
    <col min="7925" max="7925" width="1.140625" style="27" customWidth="1"/>
    <col min="7926" max="7926" width="4.7109375" style="27" bestFit="1" customWidth="1"/>
    <col min="7927" max="7927" width="5.42578125" style="27" bestFit="1" customWidth="1"/>
    <col min="7928" max="7928" width="5.5703125" style="27" bestFit="1" customWidth="1"/>
    <col min="7929" max="7929" width="5.42578125" style="27" bestFit="1" customWidth="1"/>
    <col min="7930" max="7931" width="7.28515625" style="27" bestFit="1" customWidth="1"/>
    <col min="7932" max="7932" width="7" style="27" bestFit="1" customWidth="1"/>
    <col min="7933" max="7933" width="4.5703125" style="27" bestFit="1" customWidth="1"/>
    <col min="7934" max="7934" width="7.42578125" style="27" bestFit="1" customWidth="1"/>
    <col min="7935" max="7936" width="8.42578125" style="27" bestFit="1" customWidth="1"/>
    <col min="7937" max="7942" width="6.85546875" style="27" bestFit="1" customWidth="1"/>
    <col min="7943" max="7944" width="8.42578125" style="27" bestFit="1" customWidth="1"/>
    <col min="7945" max="7950" width="6.85546875" style="27" bestFit="1" customWidth="1"/>
    <col min="7951" max="7951" width="6" style="27" bestFit="1" customWidth="1"/>
    <col min="7952" max="8165" width="11.42578125" style="27"/>
    <col min="8166" max="8166" width="19.28515625" style="27" bestFit="1" customWidth="1"/>
    <col min="8167" max="8167" width="8.42578125" style="27" bestFit="1" customWidth="1"/>
    <col min="8168" max="8168" width="5.5703125" style="27" bestFit="1" customWidth="1"/>
    <col min="8169" max="8169" width="4.7109375" style="27" bestFit="1" customWidth="1"/>
    <col min="8170" max="8170" width="5.42578125" style="27" bestFit="1" customWidth="1"/>
    <col min="8171" max="8171" width="0.85546875" style="27" customWidth="1"/>
    <col min="8172" max="8172" width="4.7109375" style="27" bestFit="1" customWidth="1"/>
    <col min="8173" max="8173" width="5.42578125" style="27" bestFit="1" customWidth="1"/>
    <col min="8174" max="8174" width="5.5703125" style="27" bestFit="1" customWidth="1"/>
    <col min="8175" max="8176" width="7.5703125" style="27" bestFit="1" customWidth="1"/>
    <col min="8177" max="8177" width="8.42578125" style="27" bestFit="1" customWidth="1"/>
    <col min="8178" max="8178" width="0.85546875" style="27" customWidth="1"/>
    <col min="8179" max="8180" width="3.85546875" style="27" customWidth="1"/>
    <col min="8181" max="8181" width="1.140625" style="27" customWidth="1"/>
    <col min="8182" max="8182" width="4.7109375" style="27" bestFit="1" customWidth="1"/>
    <col min="8183" max="8183" width="5.42578125" style="27" bestFit="1" customWidth="1"/>
    <col min="8184" max="8184" width="5.5703125" style="27" bestFit="1" customWidth="1"/>
    <col min="8185" max="8185" width="5.42578125" style="27" bestFit="1" customWidth="1"/>
    <col min="8186" max="8187" width="7.28515625" style="27" bestFit="1" customWidth="1"/>
    <col min="8188" max="8188" width="7" style="27" bestFit="1" customWidth="1"/>
    <col min="8189" max="8189" width="4.5703125" style="27" bestFit="1" customWidth="1"/>
    <col min="8190" max="8190" width="7.42578125" style="27" bestFit="1" customWidth="1"/>
    <col min="8191" max="8192" width="8.42578125" style="27" bestFit="1" customWidth="1"/>
    <col min="8193" max="8198" width="6.85546875" style="27" bestFit="1" customWidth="1"/>
    <col min="8199" max="8200" width="8.42578125" style="27" bestFit="1" customWidth="1"/>
    <col min="8201" max="8206" width="6.85546875" style="27" bestFit="1" customWidth="1"/>
    <col min="8207" max="8207" width="6" style="27" bestFit="1" customWidth="1"/>
    <col min="8208" max="8421" width="11.42578125" style="27"/>
    <col min="8422" max="8422" width="19.28515625" style="27" bestFit="1" customWidth="1"/>
    <col min="8423" max="8423" width="8.42578125" style="27" bestFit="1" customWidth="1"/>
    <col min="8424" max="8424" width="5.5703125" style="27" bestFit="1" customWidth="1"/>
    <col min="8425" max="8425" width="4.7109375" style="27" bestFit="1" customWidth="1"/>
    <col min="8426" max="8426" width="5.42578125" style="27" bestFit="1" customWidth="1"/>
    <col min="8427" max="8427" width="0.85546875" style="27" customWidth="1"/>
    <col min="8428" max="8428" width="4.7109375" style="27" bestFit="1" customWidth="1"/>
    <col min="8429" max="8429" width="5.42578125" style="27" bestFit="1" customWidth="1"/>
    <col min="8430" max="8430" width="5.5703125" style="27" bestFit="1" customWidth="1"/>
    <col min="8431" max="8432" width="7.5703125" style="27" bestFit="1" customWidth="1"/>
    <col min="8433" max="8433" width="8.42578125" style="27" bestFit="1" customWidth="1"/>
    <col min="8434" max="8434" width="0.85546875" style="27" customWidth="1"/>
    <col min="8435" max="8436" width="3.85546875" style="27" customWidth="1"/>
    <col min="8437" max="8437" width="1.140625" style="27" customWidth="1"/>
    <col min="8438" max="8438" width="4.7109375" style="27" bestFit="1" customWidth="1"/>
    <col min="8439" max="8439" width="5.42578125" style="27" bestFit="1" customWidth="1"/>
    <col min="8440" max="8440" width="5.5703125" style="27" bestFit="1" customWidth="1"/>
    <col min="8441" max="8441" width="5.42578125" style="27" bestFit="1" customWidth="1"/>
    <col min="8442" max="8443" width="7.28515625" style="27" bestFit="1" customWidth="1"/>
    <col min="8444" max="8444" width="7" style="27" bestFit="1" customWidth="1"/>
    <col min="8445" max="8445" width="4.5703125" style="27" bestFit="1" customWidth="1"/>
    <col min="8446" max="8446" width="7.42578125" style="27" bestFit="1" customWidth="1"/>
    <col min="8447" max="8448" width="8.42578125" style="27" bestFit="1" customWidth="1"/>
    <col min="8449" max="8454" width="6.85546875" style="27" bestFit="1" customWidth="1"/>
    <col min="8455" max="8456" width="8.42578125" style="27" bestFit="1" customWidth="1"/>
    <col min="8457" max="8462" width="6.85546875" style="27" bestFit="1" customWidth="1"/>
    <col min="8463" max="8463" width="6" style="27" bestFit="1" customWidth="1"/>
    <col min="8464" max="8677" width="11.42578125" style="27"/>
    <col min="8678" max="8678" width="19.28515625" style="27" bestFit="1" customWidth="1"/>
    <col min="8679" max="8679" width="8.42578125" style="27" bestFit="1" customWidth="1"/>
    <col min="8680" max="8680" width="5.5703125" style="27" bestFit="1" customWidth="1"/>
    <col min="8681" max="8681" width="4.7109375" style="27" bestFit="1" customWidth="1"/>
    <col min="8682" max="8682" width="5.42578125" style="27" bestFit="1" customWidth="1"/>
    <col min="8683" max="8683" width="0.85546875" style="27" customWidth="1"/>
    <col min="8684" max="8684" width="4.7109375" style="27" bestFit="1" customWidth="1"/>
    <col min="8685" max="8685" width="5.42578125" style="27" bestFit="1" customWidth="1"/>
    <col min="8686" max="8686" width="5.5703125" style="27" bestFit="1" customWidth="1"/>
    <col min="8687" max="8688" width="7.5703125" style="27" bestFit="1" customWidth="1"/>
    <col min="8689" max="8689" width="8.42578125" style="27" bestFit="1" customWidth="1"/>
    <col min="8690" max="8690" width="0.85546875" style="27" customWidth="1"/>
    <col min="8691" max="8692" width="3.85546875" style="27" customWidth="1"/>
    <col min="8693" max="8693" width="1.140625" style="27" customWidth="1"/>
    <col min="8694" max="8694" width="4.7109375" style="27" bestFit="1" customWidth="1"/>
    <col min="8695" max="8695" width="5.42578125" style="27" bestFit="1" customWidth="1"/>
    <col min="8696" max="8696" width="5.5703125" style="27" bestFit="1" customWidth="1"/>
    <col min="8697" max="8697" width="5.42578125" style="27" bestFit="1" customWidth="1"/>
    <col min="8698" max="8699" width="7.28515625" style="27" bestFit="1" customWidth="1"/>
    <col min="8700" max="8700" width="7" style="27" bestFit="1" customWidth="1"/>
    <col min="8701" max="8701" width="4.5703125" style="27" bestFit="1" customWidth="1"/>
    <col min="8702" max="8702" width="7.42578125" style="27" bestFit="1" customWidth="1"/>
    <col min="8703" max="8704" width="8.42578125" style="27" bestFit="1" customWidth="1"/>
    <col min="8705" max="8710" width="6.85546875" style="27" bestFit="1" customWidth="1"/>
    <col min="8711" max="8712" width="8.42578125" style="27" bestFit="1" customWidth="1"/>
    <col min="8713" max="8718" width="6.85546875" style="27" bestFit="1" customWidth="1"/>
    <col min="8719" max="8719" width="6" style="27" bestFit="1" customWidth="1"/>
    <col min="8720" max="8933" width="11.42578125" style="27"/>
    <col min="8934" max="8934" width="19.28515625" style="27" bestFit="1" customWidth="1"/>
    <col min="8935" max="8935" width="8.42578125" style="27" bestFit="1" customWidth="1"/>
    <col min="8936" max="8936" width="5.5703125" style="27" bestFit="1" customWidth="1"/>
    <col min="8937" max="8937" width="4.7109375" style="27" bestFit="1" customWidth="1"/>
    <col min="8938" max="8938" width="5.42578125" style="27" bestFit="1" customWidth="1"/>
    <col min="8939" max="8939" width="0.85546875" style="27" customWidth="1"/>
    <col min="8940" max="8940" width="4.7109375" style="27" bestFit="1" customWidth="1"/>
    <col min="8941" max="8941" width="5.42578125" style="27" bestFit="1" customWidth="1"/>
    <col min="8942" max="8942" width="5.5703125" style="27" bestFit="1" customWidth="1"/>
    <col min="8943" max="8944" width="7.5703125" style="27" bestFit="1" customWidth="1"/>
    <col min="8945" max="8945" width="8.42578125" style="27" bestFit="1" customWidth="1"/>
    <col min="8946" max="8946" width="0.85546875" style="27" customWidth="1"/>
    <col min="8947" max="8948" width="3.85546875" style="27" customWidth="1"/>
    <col min="8949" max="8949" width="1.140625" style="27" customWidth="1"/>
    <col min="8950" max="8950" width="4.7109375" style="27" bestFit="1" customWidth="1"/>
    <col min="8951" max="8951" width="5.42578125" style="27" bestFit="1" customWidth="1"/>
    <col min="8952" max="8952" width="5.5703125" style="27" bestFit="1" customWidth="1"/>
    <col min="8953" max="8953" width="5.42578125" style="27" bestFit="1" customWidth="1"/>
    <col min="8954" max="8955" width="7.28515625" style="27" bestFit="1" customWidth="1"/>
    <col min="8956" max="8956" width="7" style="27" bestFit="1" customWidth="1"/>
    <col min="8957" max="8957" width="4.5703125" style="27" bestFit="1" customWidth="1"/>
    <col min="8958" max="8958" width="7.42578125" style="27" bestFit="1" customWidth="1"/>
    <col min="8959" max="8960" width="8.42578125" style="27" bestFit="1" customWidth="1"/>
    <col min="8961" max="8966" width="6.85546875" style="27" bestFit="1" customWidth="1"/>
    <col min="8967" max="8968" width="8.42578125" style="27" bestFit="1" customWidth="1"/>
    <col min="8969" max="8974" width="6.85546875" style="27" bestFit="1" customWidth="1"/>
    <col min="8975" max="8975" width="6" style="27" bestFit="1" customWidth="1"/>
    <col min="8976" max="9189" width="11.42578125" style="27"/>
    <col min="9190" max="9190" width="19.28515625" style="27" bestFit="1" customWidth="1"/>
    <col min="9191" max="9191" width="8.42578125" style="27" bestFit="1" customWidth="1"/>
    <col min="9192" max="9192" width="5.5703125" style="27" bestFit="1" customWidth="1"/>
    <col min="9193" max="9193" width="4.7109375" style="27" bestFit="1" customWidth="1"/>
    <col min="9194" max="9194" width="5.42578125" style="27" bestFit="1" customWidth="1"/>
    <col min="9195" max="9195" width="0.85546875" style="27" customWidth="1"/>
    <col min="9196" max="9196" width="4.7109375" style="27" bestFit="1" customWidth="1"/>
    <col min="9197" max="9197" width="5.42578125" style="27" bestFit="1" customWidth="1"/>
    <col min="9198" max="9198" width="5.5703125" style="27" bestFit="1" customWidth="1"/>
    <col min="9199" max="9200" width="7.5703125" style="27" bestFit="1" customWidth="1"/>
    <col min="9201" max="9201" width="8.42578125" style="27" bestFit="1" customWidth="1"/>
    <col min="9202" max="9202" width="0.85546875" style="27" customWidth="1"/>
    <col min="9203" max="9204" width="3.85546875" style="27" customWidth="1"/>
    <col min="9205" max="9205" width="1.140625" style="27" customWidth="1"/>
    <col min="9206" max="9206" width="4.7109375" style="27" bestFit="1" customWidth="1"/>
    <col min="9207" max="9207" width="5.42578125" style="27" bestFit="1" customWidth="1"/>
    <col min="9208" max="9208" width="5.5703125" style="27" bestFit="1" customWidth="1"/>
    <col min="9209" max="9209" width="5.42578125" style="27" bestFit="1" customWidth="1"/>
    <col min="9210" max="9211" width="7.28515625" style="27" bestFit="1" customWidth="1"/>
    <col min="9212" max="9212" width="7" style="27" bestFit="1" customWidth="1"/>
    <col min="9213" max="9213" width="4.5703125" style="27" bestFit="1" customWidth="1"/>
    <col min="9214" max="9214" width="7.42578125" style="27" bestFit="1" customWidth="1"/>
    <col min="9215" max="9216" width="8.42578125" style="27" bestFit="1" customWidth="1"/>
    <col min="9217" max="9222" width="6.85546875" style="27" bestFit="1" customWidth="1"/>
    <col min="9223" max="9224" width="8.42578125" style="27" bestFit="1" customWidth="1"/>
    <col min="9225" max="9230" width="6.85546875" style="27" bestFit="1" customWidth="1"/>
    <col min="9231" max="9231" width="6" style="27" bestFit="1" customWidth="1"/>
    <col min="9232" max="9445" width="11.42578125" style="27"/>
    <col min="9446" max="9446" width="19.28515625" style="27" bestFit="1" customWidth="1"/>
    <col min="9447" max="9447" width="8.42578125" style="27" bestFit="1" customWidth="1"/>
    <col min="9448" max="9448" width="5.5703125" style="27" bestFit="1" customWidth="1"/>
    <col min="9449" max="9449" width="4.7109375" style="27" bestFit="1" customWidth="1"/>
    <col min="9450" max="9450" width="5.42578125" style="27" bestFit="1" customWidth="1"/>
    <col min="9451" max="9451" width="0.85546875" style="27" customWidth="1"/>
    <col min="9452" max="9452" width="4.7109375" style="27" bestFit="1" customWidth="1"/>
    <col min="9453" max="9453" width="5.42578125" style="27" bestFit="1" customWidth="1"/>
    <col min="9454" max="9454" width="5.5703125" style="27" bestFit="1" customWidth="1"/>
    <col min="9455" max="9456" width="7.5703125" style="27" bestFit="1" customWidth="1"/>
    <col min="9457" max="9457" width="8.42578125" style="27" bestFit="1" customWidth="1"/>
    <col min="9458" max="9458" width="0.85546875" style="27" customWidth="1"/>
    <col min="9459" max="9460" width="3.85546875" style="27" customWidth="1"/>
    <col min="9461" max="9461" width="1.140625" style="27" customWidth="1"/>
    <col min="9462" max="9462" width="4.7109375" style="27" bestFit="1" customWidth="1"/>
    <col min="9463" max="9463" width="5.42578125" style="27" bestFit="1" customWidth="1"/>
    <col min="9464" max="9464" width="5.5703125" style="27" bestFit="1" customWidth="1"/>
    <col min="9465" max="9465" width="5.42578125" style="27" bestFit="1" customWidth="1"/>
    <col min="9466" max="9467" width="7.28515625" style="27" bestFit="1" customWidth="1"/>
    <col min="9468" max="9468" width="7" style="27" bestFit="1" customWidth="1"/>
    <col min="9469" max="9469" width="4.5703125" style="27" bestFit="1" customWidth="1"/>
    <col min="9470" max="9470" width="7.42578125" style="27" bestFit="1" customWidth="1"/>
    <col min="9471" max="9472" width="8.42578125" style="27" bestFit="1" customWidth="1"/>
    <col min="9473" max="9478" width="6.85546875" style="27" bestFit="1" customWidth="1"/>
    <col min="9479" max="9480" width="8.42578125" style="27" bestFit="1" customWidth="1"/>
    <col min="9481" max="9486" width="6.85546875" style="27" bestFit="1" customWidth="1"/>
    <col min="9487" max="9487" width="6" style="27" bestFit="1" customWidth="1"/>
    <col min="9488" max="9701" width="11.42578125" style="27"/>
    <col min="9702" max="9702" width="19.28515625" style="27" bestFit="1" customWidth="1"/>
    <col min="9703" max="9703" width="8.42578125" style="27" bestFit="1" customWidth="1"/>
    <col min="9704" max="9704" width="5.5703125" style="27" bestFit="1" customWidth="1"/>
    <col min="9705" max="9705" width="4.7109375" style="27" bestFit="1" customWidth="1"/>
    <col min="9706" max="9706" width="5.42578125" style="27" bestFit="1" customWidth="1"/>
    <col min="9707" max="9707" width="0.85546875" style="27" customWidth="1"/>
    <col min="9708" max="9708" width="4.7109375" style="27" bestFit="1" customWidth="1"/>
    <col min="9709" max="9709" width="5.42578125" style="27" bestFit="1" customWidth="1"/>
    <col min="9710" max="9710" width="5.5703125" style="27" bestFit="1" customWidth="1"/>
    <col min="9711" max="9712" width="7.5703125" style="27" bestFit="1" customWidth="1"/>
    <col min="9713" max="9713" width="8.42578125" style="27" bestFit="1" customWidth="1"/>
    <col min="9714" max="9714" width="0.85546875" style="27" customWidth="1"/>
    <col min="9715" max="9716" width="3.85546875" style="27" customWidth="1"/>
    <col min="9717" max="9717" width="1.140625" style="27" customWidth="1"/>
    <col min="9718" max="9718" width="4.7109375" style="27" bestFit="1" customWidth="1"/>
    <col min="9719" max="9719" width="5.42578125" style="27" bestFit="1" customWidth="1"/>
    <col min="9720" max="9720" width="5.5703125" style="27" bestFit="1" customWidth="1"/>
    <col min="9721" max="9721" width="5.42578125" style="27" bestFit="1" customWidth="1"/>
    <col min="9722" max="9723" width="7.28515625" style="27" bestFit="1" customWidth="1"/>
    <col min="9724" max="9724" width="7" style="27" bestFit="1" customWidth="1"/>
    <col min="9725" max="9725" width="4.5703125" style="27" bestFit="1" customWidth="1"/>
    <col min="9726" max="9726" width="7.42578125" style="27" bestFit="1" customWidth="1"/>
    <col min="9727" max="9728" width="8.42578125" style="27" bestFit="1" customWidth="1"/>
    <col min="9729" max="9734" width="6.85546875" style="27" bestFit="1" customWidth="1"/>
    <col min="9735" max="9736" width="8.42578125" style="27" bestFit="1" customWidth="1"/>
    <col min="9737" max="9742" width="6.85546875" style="27" bestFit="1" customWidth="1"/>
    <col min="9743" max="9743" width="6" style="27" bestFit="1" customWidth="1"/>
    <col min="9744" max="9957" width="11.42578125" style="27"/>
    <col min="9958" max="9958" width="19.28515625" style="27" bestFit="1" customWidth="1"/>
    <col min="9959" max="9959" width="8.42578125" style="27" bestFit="1" customWidth="1"/>
    <col min="9960" max="9960" width="5.5703125" style="27" bestFit="1" customWidth="1"/>
    <col min="9961" max="9961" width="4.7109375" style="27" bestFit="1" customWidth="1"/>
    <col min="9962" max="9962" width="5.42578125" style="27" bestFit="1" customWidth="1"/>
    <col min="9963" max="9963" width="0.85546875" style="27" customWidth="1"/>
    <col min="9964" max="9964" width="4.7109375" style="27" bestFit="1" customWidth="1"/>
    <col min="9965" max="9965" width="5.42578125" style="27" bestFit="1" customWidth="1"/>
    <col min="9966" max="9966" width="5.5703125" style="27" bestFit="1" customWidth="1"/>
    <col min="9967" max="9968" width="7.5703125" style="27" bestFit="1" customWidth="1"/>
    <col min="9969" max="9969" width="8.42578125" style="27" bestFit="1" customWidth="1"/>
    <col min="9970" max="9970" width="0.85546875" style="27" customWidth="1"/>
    <col min="9971" max="9972" width="3.85546875" style="27" customWidth="1"/>
    <col min="9973" max="9973" width="1.140625" style="27" customWidth="1"/>
    <col min="9974" max="9974" width="4.7109375" style="27" bestFit="1" customWidth="1"/>
    <col min="9975" max="9975" width="5.42578125" style="27" bestFit="1" customWidth="1"/>
    <col min="9976" max="9976" width="5.5703125" style="27" bestFit="1" customWidth="1"/>
    <col min="9977" max="9977" width="5.42578125" style="27" bestFit="1" customWidth="1"/>
    <col min="9978" max="9979" width="7.28515625" style="27" bestFit="1" customWidth="1"/>
    <col min="9980" max="9980" width="7" style="27" bestFit="1" customWidth="1"/>
    <col min="9981" max="9981" width="4.5703125" style="27" bestFit="1" customWidth="1"/>
    <col min="9982" max="9982" width="7.42578125" style="27" bestFit="1" customWidth="1"/>
    <col min="9983" max="9984" width="8.42578125" style="27" bestFit="1" customWidth="1"/>
    <col min="9985" max="9990" width="6.85546875" style="27" bestFit="1" customWidth="1"/>
    <col min="9991" max="9992" width="8.42578125" style="27" bestFit="1" customWidth="1"/>
    <col min="9993" max="9998" width="6.85546875" style="27" bestFit="1" customWidth="1"/>
    <col min="9999" max="9999" width="6" style="27" bestFit="1" customWidth="1"/>
    <col min="10000" max="10213" width="11.42578125" style="27"/>
    <col min="10214" max="10214" width="19.28515625" style="27" bestFit="1" customWidth="1"/>
    <col min="10215" max="10215" width="8.42578125" style="27" bestFit="1" customWidth="1"/>
    <col min="10216" max="10216" width="5.5703125" style="27" bestFit="1" customWidth="1"/>
    <col min="10217" max="10217" width="4.7109375" style="27" bestFit="1" customWidth="1"/>
    <col min="10218" max="10218" width="5.42578125" style="27" bestFit="1" customWidth="1"/>
    <col min="10219" max="10219" width="0.85546875" style="27" customWidth="1"/>
    <col min="10220" max="10220" width="4.7109375" style="27" bestFit="1" customWidth="1"/>
    <col min="10221" max="10221" width="5.42578125" style="27" bestFit="1" customWidth="1"/>
    <col min="10222" max="10222" width="5.5703125" style="27" bestFit="1" customWidth="1"/>
    <col min="10223" max="10224" width="7.5703125" style="27" bestFit="1" customWidth="1"/>
    <col min="10225" max="10225" width="8.42578125" style="27" bestFit="1" customWidth="1"/>
    <col min="10226" max="10226" width="0.85546875" style="27" customWidth="1"/>
    <col min="10227" max="10228" width="3.85546875" style="27" customWidth="1"/>
    <col min="10229" max="10229" width="1.140625" style="27" customWidth="1"/>
    <col min="10230" max="10230" width="4.7109375" style="27" bestFit="1" customWidth="1"/>
    <col min="10231" max="10231" width="5.42578125" style="27" bestFit="1" customWidth="1"/>
    <col min="10232" max="10232" width="5.5703125" style="27" bestFit="1" customWidth="1"/>
    <col min="10233" max="10233" width="5.42578125" style="27" bestFit="1" customWidth="1"/>
    <col min="10234" max="10235" width="7.28515625" style="27" bestFit="1" customWidth="1"/>
    <col min="10236" max="10236" width="7" style="27" bestFit="1" customWidth="1"/>
    <col min="10237" max="10237" width="4.5703125" style="27" bestFit="1" customWidth="1"/>
    <col min="10238" max="10238" width="7.42578125" style="27" bestFit="1" customWidth="1"/>
    <col min="10239" max="10240" width="8.42578125" style="27" bestFit="1" customWidth="1"/>
    <col min="10241" max="10246" width="6.85546875" style="27" bestFit="1" customWidth="1"/>
    <col min="10247" max="10248" width="8.42578125" style="27" bestFit="1" customWidth="1"/>
    <col min="10249" max="10254" width="6.85546875" style="27" bestFit="1" customWidth="1"/>
    <col min="10255" max="10255" width="6" style="27" bestFit="1" customWidth="1"/>
    <col min="10256" max="10469" width="11.42578125" style="27"/>
    <col min="10470" max="10470" width="19.28515625" style="27" bestFit="1" customWidth="1"/>
    <col min="10471" max="10471" width="8.42578125" style="27" bestFit="1" customWidth="1"/>
    <col min="10472" max="10472" width="5.5703125" style="27" bestFit="1" customWidth="1"/>
    <col min="10473" max="10473" width="4.7109375" style="27" bestFit="1" customWidth="1"/>
    <col min="10474" max="10474" width="5.42578125" style="27" bestFit="1" customWidth="1"/>
    <col min="10475" max="10475" width="0.85546875" style="27" customWidth="1"/>
    <col min="10476" max="10476" width="4.7109375" style="27" bestFit="1" customWidth="1"/>
    <col min="10477" max="10477" width="5.42578125" style="27" bestFit="1" customWidth="1"/>
    <col min="10478" max="10478" width="5.5703125" style="27" bestFit="1" customWidth="1"/>
    <col min="10479" max="10480" width="7.5703125" style="27" bestFit="1" customWidth="1"/>
    <col min="10481" max="10481" width="8.42578125" style="27" bestFit="1" customWidth="1"/>
    <col min="10482" max="10482" width="0.85546875" style="27" customWidth="1"/>
    <col min="10483" max="10484" width="3.85546875" style="27" customWidth="1"/>
    <col min="10485" max="10485" width="1.140625" style="27" customWidth="1"/>
    <col min="10486" max="10486" width="4.7109375" style="27" bestFit="1" customWidth="1"/>
    <col min="10487" max="10487" width="5.42578125" style="27" bestFit="1" customWidth="1"/>
    <col min="10488" max="10488" width="5.5703125" style="27" bestFit="1" customWidth="1"/>
    <col min="10489" max="10489" width="5.42578125" style="27" bestFit="1" customWidth="1"/>
    <col min="10490" max="10491" width="7.28515625" style="27" bestFit="1" customWidth="1"/>
    <col min="10492" max="10492" width="7" style="27" bestFit="1" customWidth="1"/>
    <col min="10493" max="10493" width="4.5703125" style="27" bestFit="1" customWidth="1"/>
    <col min="10494" max="10494" width="7.42578125" style="27" bestFit="1" customWidth="1"/>
    <col min="10495" max="10496" width="8.42578125" style="27" bestFit="1" customWidth="1"/>
    <col min="10497" max="10502" width="6.85546875" style="27" bestFit="1" customWidth="1"/>
    <col min="10503" max="10504" width="8.42578125" style="27" bestFit="1" customWidth="1"/>
    <col min="10505" max="10510" width="6.85546875" style="27" bestFit="1" customWidth="1"/>
    <col min="10511" max="10511" width="6" style="27" bestFit="1" customWidth="1"/>
    <col min="10512" max="10725" width="11.42578125" style="27"/>
    <col min="10726" max="10726" width="19.28515625" style="27" bestFit="1" customWidth="1"/>
    <col min="10727" max="10727" width="8.42578125" style="27" bestFit="1" customWidth="1"/>
    <col min="10728" max="10728" width="5.5703125" style="27" bestFit="1" customWidth="1"/>
    <col min="10729" max="10729" width="4.7109375" style="27" bestFit="1" customWidth="1"/>
    <col min="10730" max="10730" width="5.42578125" style="27" bestFit="1" customWidth="1"/>
    <col min="10731" max="10731" width="0.85546875" style="27" customWidth="1"/>
    <col min="10732" max="10732" width="4.7109375" style="27" bestFit="1" customWidth="1"/>
    <col min="10733" max="10733" width="5.42578125" style="27" bestFit="1" customWidth="1"/>
    <col min="10734" max="10734" width="5.5703125" style="27" bestFit="1" customWidth="1"/>
    <col min="10735" max="10736" width="7.5703125" style="27" bestFit="1" customWidth="1"/>
    <col min="10737" max="10737" width="8.42578125" style="27" bestFit="1" customWidth="1"/>
    <col min="10738" max="10738" width="0.85546875" style="27" customWidth="1"/>
    <col min="10739" max="10740" width="3.85546875" style="27" customWidth="1"/>
    <col min="10741" max="10741" width="1.140625" style="27" customWidth="1"/>
    <col min="10742" max="10742" width="4.7109375" style="27" bestFit="1" customWidth="1"/>
    <col min="10743" max="10743" width="5.42578125" style="27" bestFit="1" customWidth="1"/>
    <col min="10744" max="10744" width="5.5703125" style="27" bestFit="1" customWidth="1"/>
    <col min="10745" max="10745" width="5.42578125" style="27" bestFit="1" customWidth="1"/>
    <col min="10746" max="10747" width="7.28515625" style="27" bestFit="1" customWidth="1"/>
    <col min="10748" max="10748" width="7" style="27" bestFit="1" customWidth="1"/>
    <col min="10749" max="10749" width="4.5703125" style="27" bestFit="1" customWidth="1"/>
    <col min="10750" max="10750" width="7.42578125" style="27" bestFit="1" customWidth="1"/>
    <col min="10751" max="10752" width="8.42578125" style="27" bestFit="1" customWidth="1"/>
    <col min="10753" max="10758" width="6.85546875" style="27" bestFit="1" customWidth="1"/>
    <col min="10759" max="10760" width="8.42578125" style="27" bestFit="1" customWidth="1"/>
    <col min="10761" max="10766" width="6.85546875" style="27" bestFit="1" customWidth="1"/>
    <col min="10767" max="10767" width="6" style="27" bestFit="1" customWidth="1"/>
    <col min="10768" max="10981" width="11.42578125" style="27"/>
    <col min="10982" max="10982" width="19.28515625" style="27" bestFit="1" customWidth="1"/>
    <col min="10983" max="10983" width="8.42578125" style="27" bestFit="1" customWidth="1"/>
    <col min="10984" max="10984" width="5.5703125" style="27" bestFit="1" customWidth="1"/>
    <col min="10985" max="10985" width="4.7109375" style="27" bestFit="1" customWidth="1"/>
    <col min="10986" max="10986" width="5.42578125" style="27" bestFit="1" customWidth="1"/>
    <col min="10987" max="10987" width="0.85546875" style="27" customWidth="1"/>
    <col min="10988" max="10988" width="4.7109375" style="27" bestFit="1" customWidth="1"/>
    <col min="10989" max="10989" width="5.42578125" style="27" bestFit="1" customWidth="1"/>
    <col min="10990" max="10990" width="5.5703125" style="27" bestFit="1" customWidth="1"/>
    <col min="10991" max="10992" width="7.5703125" style="27" bestFit="1" customWidth="1"/>
    <col min="10993" max="10993" width="8.42578125" style="27" bestFit="1" customWidth="1"/>
    <col min="10994" max="10994" width="0.85546875" style="27" customWidth="1"/>
    <col min="10995" max="10996" width="3.85546875" style="27" customWidth="1"/>
    <col min="10997" max="10997" width="1.140625" style="27" customWidth="1"/>
    <col min="10998" max="10998" width="4.7109375" style="27" bestFit="1" customWidth="1"/>
    <col min="10999" max="10999" width="5.42578125" style="27" bestFit="1" customWidth="1"/>
    <col min="11000" max="11000" width="5.5703125" style="27" bestFit="1" customWidth="1"/>
    <col min="11001" max="11001" width="5.42578125" style="27" bestFit="1" customWidth="1"/>
    <col min="11002" max="11003" width="7.28515625" style="27" bestFit="1" customWidth="1"/>
    <col min="11004" max="11004" width="7" style="27" bestFit="1" customWidth="1"/>
    <col min="11005" max="11005" width="4.5703125" style="27" bestFit="1" customWidth="1"/>
    <col min="11006" max="11006" width="7.42578125" style="27" bestFit="1" customWidth="1"/>
    <col min="11007" max="11008" width="8.42578125" style="27" bestFit="1" customWidth="1"/>
    <col min="11009" max="11014" width="6.85546875" style="27" bestFit="1" customWidth="1"/>
    <col min="11015" max="11016" width="8.42578125" style="27" bestFit="1" customWidth="1"/>
    <col min="11017" max="11022" width="6.85546875" style="27" bestFit="1" customWidth="1"/>
    <col min="11023" max="11023" width="6" style="27" bestFit="1" customWidth="1"/>
    <col min="11024" max="11237" width="11.42578125" style="27"/>
    <col min="11238" max="11238" width="19.28515625" style="27" bestFit="1" customWidth="1"/>
    <col min="11239" max="11239" width="8.42578125" style="27" bestFit="1" customWidth="1"/>
    <col min="11240" max="11240" width="5.5703125" style="27" bestFit="1" customWidth="1"/>
    <col min="11241" max="11241" width="4.7109375" style="27" bestFit="1" customWidth="1"/>
    <col min="11242" max="11242" width="5.42578125" style="27" bestFit="1" customWidth="1"/>
    <col min="11243" max="11243" width="0.85546875" style="27" customWidth="1"/>
    <col min="11244" max="11244" width="4.7109375" style="27" bestFit="1" customWidth="1"/>
    <col min="11245" max="11245" width="5.42578125" style="27" bestFit="1" customWidth="1"/>
    <col min="11246" max="11246" width="5.5703125" style="27" bestFit="1" customWidth="1"/>
    <col min="11247" max="11248" width="7.5703125" style="27" bestFit="1" customWidth="1"/>
    <col min="11249" max="11249" width="8.42578125" style="27" bestFit="1" customWidth="1"/>
    <col min="11250" max="11250" width="0.85546875" style="27" customWidth="1"/>
    <col min="11251" max="11252" width="3.85546875" style="27" customWidth="1"/>
    <col min="11253" max="11253" width="1.140625" style="27" customWidth="1"/>
    <col min="11254" max="11254" width="4.7109375" style="27" bestFit="1" customWidth="1"/>
    <col min="11255" max="11255" width="5.42578125" style="27" bestFit="1" customWidth="1"/>
    <col min="11256" max="11256" width="5.5703125" style="27" bestFit="1" customWidth="1"/>
    <col min="11257" max="11257" width="5.42578125" style="27" bestFit="1" customWidth="1"/>
    <col min="11258" max="11259" width="7.28515625" style="27" bestFit="1" customWidth="1"/>
    <col min="11260" max="11260" width="7" style="27" bestFit="1" customWidth="1"/>
    <col min="11261" max="11261" width="4.5703125" style="27" bestFit="1" customWidth="1"/>
    <col min="11262" max="11262" width="7.42578125" style="27" bestFit="1" customWidth="1"/>
    <col min="11263" max="11264" width="8.42578125" style="27" bestFit="1" customWidth="1"/>
    <col min="11265" max="11270" width="6.85546875" style="27" bestFit="1" customWidth="1"/>
    <col min="11271" max="11272" width="8.42578125" style="27" bestFit="1" customWidth="1"/>
    <col min="11273" max="11278" width="6.85546875" style="27" bestFit="1" customWidth="1"/>
    <col min="11279" max="11279" width="6" style="27" bestFit="1" customWidth="1"/>
    <col min="11280" max="11493" width="11.42578125" style="27"/>
    <col min="11494" max="11494" width="19.28515625" style="27" bestFit="1" customWidth="1"/>
    <col min="11495" max="11495" width="8.42578125" style="27" bestFit="1" customWidth="1"/>
    <col min="11496" max="11496" width="5.5703125" style="27" bestFit="1" customWidth="1"/>
    <col min="11497" max="11497" width="4.7109375" style="27" bestFit="1" customWidth="1"/>
    <col min="11498" max="11498" width="5.42578125" style="27" bestFit="1" customWidth="1"/>
    <col min="11499" max="11499" width="0.85546875" style="27" customWidth="1"/>
    <col min="11500" max="11500" width="4.7109375" style="27" bestFit="1" customWidth="1"/>
    <col min="11501" max="11501" width="5.42578125" style="27" bestFit="1" customWidth="1"/>
    <col min="11502" max="11502" width="5.5703125" style="27" bestFit="1" customWidth="1"/>
    <col min="11503" max="11504" width="7.5703125" style="27" bestFit="1" customWidth="1"/>
    <col min="11505" max="11505" width="8.42578125" style="27" bestFit="1" customWidth="1"/>
    <col min="11506" max="11506" width="0.85546875" style="27" customWidth="1"/>
    <col min="11507" max="11508" width="3.85546875" style="27" customWidth="1"/>
    <col min="11509" max="11509" width="1.140625" style="27" customWidth="1"/>
    <col min="11510" max="11510" width="4.7109375" style="27" bestFit="1" customWidth="1"/>
    <col min="11511" max="11511" width="5.42578125" style="27" bestFit="1" customWidth="1"/>
    <col min="11512" max="11512" width="5.5703125" style="27" bestFit="1" customWidth="1"/>
    <col min="11513" max="11513" width="5.42578125" style="27" bestFit="1" customWidth="1"/>
    <col min="11514" max="11515" width="7.28515625" style="27" bestFit="1" customWidth="1"/>
    <col min="11516" max="11516" width="7" style="27" bestFit="1" customWidth="1"/>
    <col min="11517" max="11517" width="4.5703125" style="27" bestFit="1" customWidth="1"/>
    <col min="11518" max="11518" width="7.42578125" style="27" bestFit="1" customWidth="1"/>
    <col min="11519" max="11520" width="8.42578125" style="27" bestFit="1" customWidth="1"/>
    <col min="11521" max="11526" width="6.85546875" style="27" bestFit="1" customWidth="1"/>
    <col min="11527" max="11528" width="8.42578125" style="27" bestFit="1" customWidth="1"/>
    <col min="11529" max="11534" width="6.85546875" style="27" bestFit="1" customWidth="1"/>
    <col min="11535" max="11535" width="6" style="27" bestFit="1" customWidth="1"/>
    <col min="11536" max="11749" width="11.42578125" style="27"/>
    <col min="11750" max="11750" width="19.28515625" style="27" bestFit="1" customWidth="1"/>
    <col min="11751" max="11751" width="8.42578125" style="27" bestFit="1" customWidth="1"/>
    <col min="11752" max="11752" width="5.5703125" style="27" bestFit="1" customWidth="1"/>
    <col min="11753" max="11753" width="4.7109375" style="27" bestFit="1" customWidth="1"/>
    <col min="11754" max="11754" width="5.42578125" style="27" bestFit="1" customWidth="1"/>
    <col min="11755" max="11755" width="0.85546875" style="27" customWidth="1"/>
    <col min="11756" max="11756" width="4.7109375" style="27" bestFit="1" customWidth="1"/>
    <col min="11757" max="11757" width="5.42578125" style="27" bestFit="1" customWidth="1"/>
    <col min="11758" max="11758" width="5.5703125" style="27" bestFit="1" customWidth="1"/>
    <col min="11759" max="11760" width="7.5703125" style="27" bestFit="1" customWidth="1"/>
    <col min="11761" max="11761" width="8.42578125" style="27" bestFit="1" customWidth="1"/>
    <col min="11762" max="11762" width="0.85546875" style="27" customWidth="1"/>
    <col min="11763" max="11764" width="3.85546875" style="27" customWidth="1"/>
    <col min="11765" max="11765" width="1.140625" style="27" customWidth="1"/>
    <col min="11766" max="11766" width="4.7109375" style="27" bestFit="1" customWidth="1"/>
    <col min="11767" max="11767" width="5.42578125" style="27" bestFit="1" customWidth="1"/>
    <col min="11768" max="11768" width="5.5703125" style="27" bestFit="1" customWidth="1"/>
    <col min="11769" max="11769" width="5.42578125" style="27" bestFit="1" customWidth="1"/>
    <col min="11770" max="11771" width="7.28515625" style="27" bestFit="1" customWidth="1"/>
    <col min="11772" max="11772" width="7" style="27" bestFit="1" customWidth="1"/>
    <col min="11773" max="11773" width="4.5703125" style="27" bestFit="1" customWidth="1"/>
    <col min="11774" max="11774" width="7.42578125" style="27" bestFit="1" customWidth="1"/>
    <col min="11775" max="11776" width="8.42578125" style="27" bestFit="1" customWidth="1"/>
    <col min="11777" max="11782" width="6.85546875" style="27" bestFit="1" customWidth="1"/>
    <col min="11783" max="11784" width="8.42578125" style="27" bestFit="1" customWidth="1"/>
    <col min="11785" max="11790" width="6.85546875" style="27" bestFit="1" customWidth="1"/>
    <col min="11791" max="11791" width="6" style="27" bestFit="1" customWidth="1"/>
    <col min="11792" max="12005" width="11.42578125" style="27"/>
    <col min="12006" max="12006" width="19.28515625" style="27" bestFit="1" customWidth="1"/>
    <col min="12007" max="12007" width="8.42578125" style="27" bestFit="1" customWidth="1"/>
    <col min="12008" max="12008" width="5.5703125" style="27" bestFit="1" customWidth="1"/>
    <col min="12009" max="12009" width="4.7109375" style="27" bestFit="1" customWidth="1"/>
    <col min="12010" max="12010" width="5.42578125" style="27" bestFit="1" customWidth="1"/>
    <col min="12011" max="12011" width="0.85546875" style="27" customWidth="1"/>
    <col min="12012" max="12012" width="4.7109375" style="27" bestFit="1" customWidth="1"/>
    <col min="12013" max="12013" width="5.42578125" style="27" bestFit="1" customWidth="1"/>
    <col min="12014" max="12014" width="5.5703125" style="27" bestFit="1" customWidth="1"/>
    <col min="12015" max="12016" width="7.5703125" style="27" bestFit="1" customWidth="1"/>
    <col min="12017" max="12017" width="8.42578125" style="27" bestFit="1" customWidth="1"/>
    <col min="12018" max="12018" width="0.85546875" style="27" customWidth="1"/>
    <col min="12019" max="12020" width="3.85546875" style="27" customWidth="1"/>
    <col min="12021" max="12021" width="1.140625" style="27" customWidth="1"/>
    <col min="12022" max="12022" width="4.7109375" style="27" bestFit="1" customWidth="1"/>
    <col min="12023" max="12023" width="5.42578125" style="27" bestFit="1" customWidth="1"/>
    <col min="12024" max="12024" width="5.5703125" style="27" bestFit="1" customWidth="1"/>
    <col min="12025" max="12025" width="5.42578125" style="27" bestFit="1" customWidth="1"/>
    <col min="12026" max="12027" width="7.28515625" style="27" bestFit="1" customWidth="1"/>
    <col min="12028" max="12028" width="7" style="27" bestFit="1" customWidth="1"/>
    <col min="12029" max="12029" width="4.5703125" style="27" bestFit="1" customWidth="1"/>
    <col min="12030" max="12030" width="7.42578125" style="27" bestFit="1" customWidth="1"/>
    <col min="12031" max="12032" width="8.42578125" style="27" bestFit="1" customWidth="1"/>
    <col min="12033" max="12038" width="6.85546875" style="27" bestFit="1" customWidth="1"/>
    <col min="12039" max="12040" width="8.42578125" style="27" bestFit="1" customWidth="1"/>
    <col min="12041" max="12046" width="6.85546875" style="27" bestFit="1" customWidth="1"/>
    <col min="12047" max="12047" width="6" style="27" bestFit="1" customWidth="1"/>
    <col min="12048" max="12261" width="11.42578125" style="27"/>
    <col min="12262" max="12262" width="19.28515625" style="27" bestFit="1" customWidth="1"/>
    <col min="12263" max="12263" width="8.42578125" style="27" bestFit="1" customWidth="1"/>
    <col min="12264" max="12264" width="5.5703125" style="27" bestFit="1" customWidth="1"/>
    <col min="12265" max="12265" width="4.7109375" style="27" bestFit="1" customWidth="1"/>
    <col min="12266" max="12266" width="5.42578125" style="27" bestFit="1" customWidth="1"/>
    <col min="12267" max="12267" width="0.85546875" style="27" customWidth="1"/>
    <col min="12268" max="12268" width="4.7109375" style="27" bestFit="1" customWidth="1"/>
    <col min="12269" max="12269" width="5.42578125" style="27" bestFit="1" customWidth="1"/>
    <col min="12270" max="12270" width="5.5703125" style="27" bestFit="1" customWidth="1"/>
    <col min="12271" max="12272" width="7.5703125" style="27" bestFit="1" customWidth="1"/>
    <col min="12273" max="12273" width="8.42578125" style="27" bestFit="1" customWidth="1"/>
    <col min="12274" max="12274" width="0.85546875" style="27" customWidth="1"/>
    <col min="12275" max="12276" width="3.85546875" style="27" customWidth="1"/>
    <col min="12277" max="12277" width="1.140625" style="27" customWidth="1"/>
    <col min="12278" max="12278" width="4.7109375" style="27" bestFit="1" customWidth="1"/>
    <col min="12279" max="12279" width="5.42578125" style="27" bestFit="1" customWidth="1"/>
    <col min="12280" max="12280" width="5.5703125" style="27" bestFit="1" customWidth="1"/>
    <col min="12281" max="12281" width="5.42578125" style="27" bestFit="1" customWidth="1"/>
    <col min="12282" max="12283" width="7.28515625" style="27" bestFit="1" customWidth="1"/>
    <col min="12284" max="12284" width="7" style="27" bestFit="1" customWidth="1"/>
    <col min="12285" max="12285" width="4.5703125" style="27" bestFit="1" customWidth="1"/>
    <col min="12286" max="12286" width="7.42578125" style="27" bestFit="1" customWidth="1"/>
    <col min="12287" max="12288" width="8.42578125" style="27" bestFit="1" customWidth="1"/>
    <col min="12289" max="12294" width="6.85546875" style="27" bestFit="1" customWidth="1"/>
    <col min="12295" max="12296" width="8.42578125" style="27" bestFit="1" customWidth="1"/>
    <col min="12297" max="12302" width="6.85546875" style="27" bestFit="1" customWidth="1"/>
    <col min="12303" max="12303" width="6" style="27" bestFit="1" customWidth="1"/>
    <col min="12304" max="12517" width="11.42578125" style="27"/>
    <col min="12518" max="12518" width="19.28515625" style="27" bestFit="1" customWidth="1"/>
    <col min="12519" max="12519" width="8.42578125" style="27" bestFit="1" customWidth="1"/>
    <col min="12520" max="12520" width="5.5703125" style="27" bestFit="1" customWidth="1"/>
    <col min="12521" max="12521" width="4.7109375" style="27" bestFit="1" customWidth="1"/>
    <col min="12522" max="12522" width="5.42578125" style="27" bestFit="1" customWidth="1"/>
    <col min="12523" max="12523" width="0.85546875" style="27" customWidth="1"/>
    <col min="12524" max="12524" width="4.7109375" style="27" bestFit="1" customWidth="1"/>
    <col min="12525" max="12525" width="5.42578125" style="27" bestFit="1" customWidth="1"/>
    <col min="12526" max="12526" width="5.5703125" style="27" bestFit="1" customWidth="1"/>
    <col min="12527" max="12528" width="7.5703125" style="27" bestFit="1" customWidth="1"/>
    <col min="12529" max="12529" width="8.42578125" style="27" bestFit="1" customWidth="1"/>
    <col min="12530" max="12530" width="0.85546875" style="27" customWidth="1"/>
    <col min="12531" max="12532" width="3.85546875" style="27" customWidth="1"/>
    <col min="12533" max="12533" width="1.140625" style="27" customWidth="1"/>
    <col min="12534" max="12534" width="4.7109375" style="27" bestFit="1" customWidth="1"/>
    <col min="12535" max="12535" width="5.42578125" style="27" bestFit="1" customWidth="1"/>
    <col min="12536" max="12536" width="5.5703125" style="27" bestFit="1" customWidth="1"/>
    <col min="12537" max="12537" width="5.42578125" style="27" bestFit="1" customWidth="1"/>
    <col min="12538" max="12539" width="7.28515625" style="27" bestFit="1" customWidth="1"/>
    <col min="12540" max="12540" width="7" style="27" bestFit="1" customWidth="1"/>
    <col min="12541" max="12541" width="4.5703125" style="27" bestFit="1" customWidth="1"/>
    <col min="12542" max="12542" width="7.42578125" style="27" bestFit="1" customWidth="1"/>
    <col min="12543" max="12544" width="8.42578125" style="27" bestFit="1" customWidth="1"/>
    <col min="12545" max="12550" width="6.85546875" style="27" bestFit="1" customWidth="1"/>
    <col min="12551" max="12552" width="8.42578125" style="27" bestFit="1" customWidth="1"/>
    <col min="12553" max="12558" width="6.85546875" style="27" bestFit="1" customWidth="1"/>
    <col min="12559" max="12559" width="6" style="27" bestFit="1" customWidth="1"/>
    <col min="12560" max="12773" width="11.42578125" style="27"/>
    <col min="12774" max="12774" width="19.28515625" style="27" bestFit="1" customWidth="1"/>
    <col min="12775" max="12775" width="8.42578125" style="27" bestFit="1" customWidth="1"/>
    <col min="12776" max="12776" width="5.5703125" style="27" bestFit="1" customWidth="1"/>
    <col min="12777" max="12777" width="4.7109375" style="27" bestFit="1" customWidth="1"/>
    <col min="12778" max="12778" width="5.42578125" style="27" bestFit="1" customWidth="1"/>
    <col min="12779" max="12779" width="0.85546875" style="27" customWidth="1"/>
    <col min="12780" max="12780" width="4.7109375" style="27" bestFit="1" customWidth="1"/>
    <col min="12781" max="12781" width="5.42578125" style="27" bestFit="1" customWidth="1"/>
    <col min="12782" max="12782" width="5.5703125" style="27" bestFit="1" customWidth="1"/>
    <col min="12783" max="12784" width="7.5703125" style="27" bestFit="1" customWidth="1"/>
    <col min="12785" max="12785" width="8.42578125" style="27" bestFit="1" customWidth="1"/>
    <col min="12786" max="12786" width="0.85546875" style="27" customWidth="1"/>
    <col min="12787" max="12788" width="3.85546875" style="27" customWidth="1"/>
    <col min="12789" max="12789" width="1.140625" style="27" customWidth="1"/>
    <col min="12790" max="12790" width="4.7109375" style="27" bestFit="1" customWidth="1"/>
    <col min="12791" max="12791" width="5.42578125" style="27" bestFit="1" customWidth="1"/>
    <col min="12792" max="12792" width="5.5703125" style="27" bestFit="1" customWidth="1"/>
    <col min="12793" max="12793" width="5.42578125" style="27" bestFit="1" customWidth="1"/>
    <col min="12794" max="12795" width="7.28515625" style="27" bestFit="1" customWidth="1"/>
    <col min="12796" max="12796" width="7" style="27" bestFit="1" customWidth="1"/>
    <col min="12797" max="12797" width="4.5703125" style="27" bestFit="1" customWidth="1"/>
    <col min="12798" max="12798" width="7.42578125" style="27" bestFit="1" customWidth="1"/>
    <col min="12799" max="12800" width="8.42578125" style="27" bestFit="1" customWidth="1"/>
    <col min="12801" max="12806" width="6.85546875" style="27" bestFit="1" customWidth="1"/>
    <col min="12807" max="12808" width="8.42578125" style="27" bestFit="1" customWidth="1"/>
    <col min="12809" max="12814" width="6.85546875" style="27" bestFit="1" customWidth="1"/>
    <col min="12815" max="12815" width="6" style="27" bestFit="1" customWidth="1"/>
    <col min="12816" max="13029" width="11.42578125" style="27"/>
    <col min="13030" max="13030" width="19.28515625" style="27" bestFit="1" customWidth="1"/>
    <col min="13031" max="13031" width="8.42578125" style="27" bestFit="1" customWidth="1"/>
    <col min="13032" max="13032" width="5.5703125" style="27" bestFit="1" customWidth="1"/>
    <col min="13033" max="13033" width="4.7109375" style="27" bestFit="1" customWidth="1"/>
    <col min="13034" max="13034" width="5.42578125" style="27" bestFit="1" customWidth="1"/>
    <col min="13035" max="13035" width="0.85546875" style="27" customWidth="1"/>
    <col min="13036" max="13036" width="4.7109375" style="27" bestFit="1" customWidth="1"/>
    <col min="13037" max="13037" width="5.42578125" style="27" bestFit="1" customWidth="1"/>
    <col min="13038" max="13038" width="5.5703125" style="27" bestFit="1" customWidth="1"/>
    <col min="13039" max="13040" width="7.5703125" style="27" bestFit="1" customWidth="1"/>
    <col min="13041" max="13041" width="8.42578125" style="27" bestFit="1" customWidth="1"/>
    <col min="13042" max="13042" width="0.85546875" style="27" customWidth="1"/>
    <col min="13043" max="13044" width="3.85546875" style="27" customWidth="1"/>
    <col min="13045" max="13045" width="1.140625" style="27" customWidth="1"/>
    <col min="13046" max="13046" width="4.7109375" style="27" bestFit="1" customWidth="1"/>
    <col min="13047" max="13047" width="5.42578125" style="27" bestFit="1" customWidth="1"/>
    <col min="13048" max="13048" width="5.5703125" style="27" bestFit="1" customWidth="1"/>
    <col min="13049" max="13049" width="5.42578125" style="27" bestFit="1" customWidth="1"/>
    <col min="13050" max="13051" width="7.28515625" style="27" bestFit="1" customWidth="1"/>
    <col min="13052" max="13052" width="7" style="27" bestFit="1" customWidth="1"/>
    <col min="13053" max="13053" width="4.5703125" style="27" bestFit="1" customWidth="1"/>
    <col min="13054" max="13054" width="7.42578125" style="27" bestFit="1" customWidth="1"/>
    <col min="13055" max="13056" width="8.42578125" style="27" bestFit="1" customWidth="1"/>
    <col min="13057" max="13062" width="6.85546875" style="27" bestFit="1" customWidth="1"/>
    <col min="13063" max="13064" width="8.42578125" style="27" bestFit="1" customWidth="1"/>
    <col min="13065" max="13070" width="6.85546875" style="27" bestFit="1" customWidth="1"/>
    <col min="13071" max="13071" width="6" style="27" bestFit="1" customWidth="1"/>
    <col min="13072" max="13285" width="11.42578125" style="27"/>
    <col min="13286" max="13286" width="19.28515625" style="27" bestFit="1" customWidth="1"/>
    <col min="13287" max="13287" width="8.42578125" style="27" bestFit="1" customWidth="1"/>
    <col min="13288" max="13288" width="5.5703125" style="27" bestFit="1" customWidth="1"/>
    <col min="13289" max="13289" width="4.7109375" style="27" bestFit="1" customWidth="1"/>
    <col min="13290" max="13290" width="5.42578125" style="27" bestFit="1" customWidth="1"/>
    <col min="13291" max="13291" width="0.85546875" style="27" customWidth="1"/>
    <col min="13292" max="13292" width="4.7109375" style="27" bestFit="1" customWidth="1"/>
    <col min="13293" max="13293" width="5.42578125" style="27" bestFit="1" customWidth="1"/>
    <col min="13294" max="13294" width="5.5703125" style="27" bestFit="1" customWidth="1"/>
    <col min="13295" max="13296" width="7.5703125" style="27" bestFit="1" customWidth="1"/>
    <col min="13297" max="13297" width="8.42578125" style="27" bestFit="1" customWidth="1"/>
    <col min="13298" max="13298" width="0.85546875" style="27" customWidth="1"/>
    <col min="13299" max="13300" width="3.85546875" style="27" customWidth="1"/>
    <col min="13301" max="13301" width="1.140625" style="27" customWidth="1"/>
    <col min="13302" max="13302" width="4.7109375" style="27" bestFit="1" customWidth="1"/>
    <col min="13303" max="13303" width="5.42578125" style="27" bestFit="1" customWidth="1"/>
    <col min="13304" max="13304" width="5.5703125" style="27" bestFit="1" customWidth="1"/>
    <col min="13305" max="13305" width="5.42578125" style="27" bestFit="1" customWidth="1"/>
    <col min="13306" max="13307" width="7.28515625" style="27" bestFit="1" customWidth="1"/>
    <col min="13308" max="13308" width="7" style="27" bestFit="1" customWidth="1"/>
    <col min="13309" max="13309" width="4.5703125" style="27" bestFit="1" customWidth="1"/>
    <col min="13310" max="13310" width="7.42578125" style="27" bestFit="1" customWidth="1"/>
    <col min="13311" max="13312" width="8.42578125" style="27" bestFit="1" customWidth="1"/>
    <col min="13313" max="13318" width="6.85546875" style="27" bestFit="1" customWidth="1"/>
    <col min="13319" max="13320" width="8.42578125" style="27" bestFit="1" customWidth="1"/>
    <col min="13321" max="13326" width="6.85546875" style="27" bestFit="1" customWidth="1"/>
    <col min="13327" max="13327" width="6" style="27" bestFit="1" customWidth="1"/>
    <col min="13328" max="13541" width="11.42578125" style="27"/>
    <col min="13542" max="13542" width="19.28515625" style="27" bestFit="1" customWidth="1"/>
    <col min="13543" max="13543" width="8.42578125" style="27" bestFit="1" customWidth="1"/>
    <col min="13544" max="13544" width="5.5703125" style="27" bestFit="1" customWidth="1"/>
    <col min="13545" max="13545" width="4.7109375" style="27" bestFit="1" customWidth="1"/>
    <col min="13546" max="13546" width="5.42578125" style="27" bestFit="1" customWidth="1"/>
    <col min="13547" max="13547" width="0.85546875" style="27" customWidth="1"/>
    <col min="13548" max="13548" width="4.7109375" style="27" bestFit="1" customWidth="1"/>
    <col min="13549" max="13549" width="5.42578125" style="27" bestFit="1" customWidth="1"/>
    <col min="13550" max="13550" width="5.5703125" style="27" bestFit="1" customWidth="1"/>
    <col min="13551" max="13552" width="7.5703125" style="27" bestFit="1" customWidth="1"/>
    <col min="13553" max="13553" width="8.42578125" style="27" bestFit="1" customWidth="1"/>
    <col min="13554" max="13554" width="0.85546875" style="27" customWidth="1"/>
    <col min="13555" max="13556" width="3.85546875" style="27" customWidth="1"/>
    <col min="13557" max="13557" width="1.140625" style="27" customWidth="1"/>
    <col min="13558" max="13558" width="4.7109375" style="27" bestFit="1" customWidth="1"/>
    <col min="13559" max="13559" width="5.42578125" style="27" bestFit="1" customWidth="1"/>
    <col min="13560" max="13560" width="5.5703125" style="27" bestFit="1" customWidth="1"/>
    <col min="13561" max="13561" width="5.42578125" style="27" bestFit="1" customWidth="1"/>
    <col min="13562" max="13563" width="7.28515625" style="27" bestFit="1" customWidth="1"/>
    <col min="13564" max="13564" width="7" style="27" bestFit="1" customWidth="1"/>
    <col min="13565" max="13565" width="4.5703125" style="27" bestFit="1" customWidth="1"/>
    <col min="13566" max="13566" width="7.42578125" style="27" bestFit="1" customWidth="1"/>
    <col min="13567" max="13568" width="8.42578125" style="27" bestFit="1" customWidth="1"/>
    <col min="13569" max="13574" width="6.85546875" style="27" bestFit="1" customWidth="1"/>
    <col min="13575" max="13576" width="8.42578125" style="27" bestFit="1" customWidth="1"/>
    <col min="13577" max="13582" width="6.85546875" style="27" bestFit="1" customWidth="1"/>
    <col min="13583" max="13583" width="6" style="27" bestFit="1" customWidth="1"/>
    <col min="13584" max="13797" width="11.42578125" style="27"/>
    <col min="13798" max="13798" width="19.28515625" style="27" bestFit="1" customWidth="1"/>
    <col min="13799" max="13799" width="8.42578125" style="27" bestFit="1" customWidth="1"/>
    <col min="13800" max="13800" width="5.5703125" style="27" bestFit="1" customWidth="1"/>
    <col min="13801" max="13801" width="4.7109375" style="27" bestFit="1" customWidth="1"/>
    <col min="13802" max="13802" width="5.42578125" style="27" bestFit="1" customWidth="1"/>
    <col min="13803" max="13803" width="0.85546875" style="27" customWidth="1"/>
    <col min="13804" max="13804" width="4.7109375" style="27" bestFit="1" customWidth="1"/>
    <col min="13805" max="13805" width="5.42578125" style="27" bestFit="1" customWidth="1"/>
    <col min="13806" max="13806" width="5.5703125" style="27" bestFit="1" customWidth="1"/>
    <col min="13807" max="13808" width="7.5703125" style="27" bestFit="1" customWidth="1"/>
    <col min="13809" max="13809" width="8.42578125" style="27" bestFit="1" customWidth="1"/>
    <col min="13810" max="13810" width="0.85546875" style="27" customWidth="1"/>
    <col min="13811" max="13812" width="3.85546875" style="27" customWidth="1"/>
    <col min="13813" max="13813" width="1.140625" style="27" customWidth="1"/>
    <col min="13814" max="13814" width="4.7109375" style="27" bestFit="1" customWidth="1"/>
    <col min="13815" max="13815" width="5.42578125" style="27" bestFit="1" customWidth="1"/>
    <col min="13816" max="13816" width="5.5703125" style="27" bestFit="1" customWidth="1"/>
    <col min="13817" max="13817" width="5.42578125" style="27" bestFit="1" customWidth="1"/>
    <col min="13818" max="13819" width="7.28515625" style="27" bestFit="1" customWidth="1"/>
    <col min="13820" max="13820" width="7" style="27" bestFit="1" customWidth="1"/>
    <col min="13821" max="13821" width="4.5703125" style="27" bestFit="1" customWidth="1"/>
    <col min="13822" max="13822" width="7.42578125" style="27" bestFit="1" customWidth="1"/>
    <col min="13823" max="13824" width="8.42578125" style="27" bestFit="1" customWidth="1"/>
    <col min="13825" max="13830" width="6.85546875" style="27" bestFit="1" customWidth="1"/>
    <col min="13831" max="13832" width="8.42578125" style="27" bestFit="1" customWidth="1"/>
    <col min="13833" max="13838" width="6.85546875" style="27" bestFit="1" customWidth="1"/>
    <col min="13839" max="13839" width="6" style="27" bestFit="1" customWidth="1"/>
    <col min="13840" max="14053" width="11.42578125" style="27"/>
    <col min="14054" max="14054" width="19.28515625" style="27" bestFit="1" customWidth="1"/>
    <col min="14055" max="14055" width="8.42578125" style="27" bestFit="1" customWidth="1"/>
    <col min="14056" max="14056" width="5.5703125" style="27" bestFit="1" customWidth="1"/>
    <col min="14057" max="14057" width="4.7109375" style="27" bestFit="1" customWidth="1"/>
    <col min="14058" max="14058" width="5.42578125" style="27" bestFit="1" customWidth="1"/>
    <col min="14059" max="14059" width="0.85546875" style="27" customWidth="1"/>
    <col min="14060" max="14060" width="4.7109375" style="27" bestFit="1" customWidth="1"/>
    <col min="14061" max="14061" width="5.42578125" style="27" bestFit="1" customWidth="1"/>
    <col min="14062" max="14062" width="5.5703125" style="27" bestFit="1" customWidth="1"/>
    <col min="14063" max="14064" width="7.5703125" style="27" bestFit="1" customWidth="1"/>
    <col min="14065" max="14065" width="8.42578125" style="27" bestFit="1" customWidth="1"/>
    <col min="14066" max="14066" width="0.85546875" style="27" customWidth="1"/>
    <col min="14067" max="14068" width="3.85546875" style="27" customWidth="1"/>
    <col min="14069" max="14069" width="1.140625" style="27" customWidth="1"/>
    <col min="14070" max="14070" width="4.7109375" style="27" bestFit="1" customWidth="1"/>
    <col min="14071" max="14071" width="5.42578125" style="27" bestFit="1" customWidth="1"/>
    <col min="14072" max="14072" width="5.5703125" style="27" bestFit="1" customWidth="1"/>
    <col min="14073" max="14073" width="5.42578125" style="27" bestFit="1" customWidth="1"/>
    <col min="14074" max="14075" width="7.28515625" style="27" bestFit="1" customWidth="1"/>
    <col min="14076" max="14076" width="7" style="27" bestFit="1" customWidth="1"/>
    <col min="14077" max="14077" width="4.5703125" style="27" bestFit="1" customWidth="1"/>
    <col min="14078" max="14078" width="7.42578125" style="27" bestFit="1" customWidth="1"/>
    <col min="14079" max="14080" width="8.42578125" style="27" bestFit="1" customWidth="1"/>
    <col min="14081" max="14086" width="6.85546875" style="27" bestFit="1" customWidth="1"/>
    <col min="14087" max="14088" width="8.42578125" style="27" bestFit="1" customWidth="1"/>
    <col min="14089" max="14094" width="6.85546875" style="27" bestFit="1" customWidth="1"/>
    <col min="14095" max="14095" width="6" style="27" bestFit="1" customWidth="1"/>
    <col min="14096" max="14309" width="11.42578125" style="27"/>
    <col min="14310" max="14310" width="19.28515625" style="27" bestFit="1" customWidth="1"/>
    <col min="14311" max="14311" width="8.42578125" style="27" bestFit="1" customWidth="1"/>
    <col min="14312" max="14312" width="5.5703125" style="27" bestFit="1" customWidth="1"/>
    <col min="14313" max="14313" width="4.7109375" style="27" bestFit="1" customWidth="1"/>
    <col min="14314" max="14314" width="5.42578125" style="27" bestFit="1" customWidth="1"/>
    <col min="14315" max="14315" width="0.85546875" style="27" customWidth="1"/>
    <col min="14316" max="14316" width="4.7109375" style="27" bestFit="1" customWidth="1"/>
    <col min="14317" max="14317" width="5.42578125" style="27" bestFit="1" customWidth="1"/>
    <col min="14318" max="14318" width="5.5703125" style="27" bestFit="1" customWidth="1"/>
    <col min="14319" max="14320" width="7.5703125" style="27" bestFit="1" customWidth="1"/>
    <col min="14321" max="14321" width="8.42578125" style="27" bestFit="1" customWidth="1"/>
    <col min="14322" max="14322" width="0.85546875" style="27" customWidth="1"/>
    <col min="14323" max="14324" width="3.85546875" style="27" customWidth="1"/>
    <col min="14325" max="14325" width="1.140625" style="27" customWidth="1"/>
    <col min="14326" max="14326" width="4.7109375" style="27" bestFit="1" customWidth="1"/>
    <col min="14327" max="14327" width="5.42578125" style="27" bestFit="1" customWidth="1"/>
    <col min="14328" max="14328" width="5.5703125" style="27" bestFit="1" customWidth="1"/>
    <col min="14329" max="14329" width="5.42578125" style="27" bestFit="1" customWidth="1"/>
    <col min="14330" max="14331" width="7.28515625" style="27" bestFit="1" customWidth="1"/>
    <col min="14332" max="14332" width="7" style="27" bestFit="1" customWidth="1"/>
    <col min="14333" max="14333" width="4.5703125" style="27" bestFit="1" customWidth="1"/>
    <col min="14334" max="14334" width="7.42578125" style="27" bestFit="1" customWidth="1"/>
    <col min="14335" max="14336" width="8.42578125" style="27" bestFit="1" customWidth="1"/>
    <col min="14337" max="14342" width="6.85546875" style="27" bestFit="1" customWidth="1"/>
    <col min="14343" max="14344" width="8.42578125" style="27" bestFit="1" customWidth="1"/>
    <col min="14345" max="14350" width="6.85546875" style="27" bestFit="1" customWidth="1"/>
    <col min="14351" max="14351" width="6" style="27" bestFit="1" customWidth="1"/>
    <col min="14352" max="14565" width="11.42578125" style="27"/>
    <col min="14566" max="14566" width="19.28515625" style="27" bestFit="1" customWidth="1"/>
    <col min="14567" max="14567" width="8.42578125" style="27" bestFit="1" customWidth="1"/>
    <col min="14568" max="14568" width="5.5703125" style="27" bestFit="1" customWidth="1"/>
    <col min="14569" max="14569" width="4.7109375" style="27" bestFit="1" customWidth="1"/>
    <col min="14570" max="14570" width="5.42578125" style="27" bestFit="1" customWidth="1"/>
    <col min="14571" max="14571" width="0.85546875" style="27" customWidth="1"/>
    <col min="14572" max="14572" width="4.7109375" style="27" bestFit="1" customWidth="1"/>
    <col min="14573" max="14573" width="5.42578125" style="27" bestFit="1" customWidth="1"/>
    <col min="14574" max="14574" width="5.5703125" style="27" bestFit="1" customWidth="1"/>
    <col min="14575" max="14576" width="7.5703125" style="27" bestFit="1" customWidth="1"/>
    <col min="14577" max="14577" width="8.42578125" style="27" bestFit="1" customWidth="1"/>
    <col min="14578" max="14578" width="0.85546875" style="27" customWidth="1"/>
    <col min="14579" max="14580" width="3.85546875" style="27" customWidth="1"/>
    <col min="14581" max="14581" width="1.140625" style="27" customWidth="1"/>
    <col min="14582" max="14582" width="4.7109375" style="27" bestFit="1" customWidth="1"/>
    <col min="14583" max="14583" width="5.42578125" style="27" bestFit="1" customWidth="1"/>
    <col min="14584" max="14584" width="5.5703125" style="27" bestFit="1" customWidth="1"/>
    <col min="14585" max="14585" width="5.42578125" style="27" bestFit="1" customWidth="1"/>
    <col min="14586" max="14587" width="7.28515625" style="27" bestFit="1" customWidth="1"/>
    <col min="14588" max="14588" width="7" style="27" bestFit="1" customWidth="1"/>
    <col min="14589" max="14589" width="4.5703125" style="27" bestFit="1" customWidth="1"/>
    <col min="14590" max="14590" width="7.42578125" style="27" bestFit="1" customWidth="1"/>
    <col min="14591" max="14592" width="8.42578125" style="27" bestFit="1" customWidth="1"/>
    <col min="14593" max="14598" width="6.85546875" style="27" bestFit="1" customWidth="1"/>
    <col min="14599" max="14600" width="8.42578125" style="27" bestFit="1" customWidth="1"/>
    <col min="14601" max="14606" width="6.85546875" style="27" bestFit="1" customWidth="1"/>
    <col min="14607" max="14607" width="6" style="27" bestFit="1" customWidth="1"/>
    <col min="14608" max="14821" width="11.42578125" style="27"/>
    <col min="14822" max="14822" width="19.28515625" style="27" bestFit="1" customWidth="1"/>
    <col min="14823" max="14823" width="8.42578125" style="27" bestFit="1" customWidth="1"/>
    <col min="14824" max="14824" width="5.5703125" style="27" bestFit="1" customWidth="1"/>
    <col min="14825" max="14825" width="4.7109375" style="27" bestFit="1" customWidth="1"/>
    <col min="14826" max="14826" width="5.42578125" style="27" bestFit="1" customWidth="1"/>
    <col min="14827" max="14827" width="0.85546875" style="27" customWidth="1"/>
    <col min="14828" max="14828" width="4.7109375" style="27" bestFit="1" customWidth="1"/>
    <col min="14829" max="14829" width="5.42578125" style="27" bestFit="1" customWidth="1"/>
    <col min="14830" max="14830" width="5.5703125" style="27" bestFit="1" customWidth="1"/>
    <col min="14831" max="14832" width="7.5703125" style="27" bestFit="1" customWidth="1"/>
    <col min="14833" max="14833" width="8.42578125" style="27" bestFit="1" customWidth="1"/>
    <col min="14834" max="14834" width="0.85546875" style="27" customWidth="1"/>
    <col min="14835" max="14836" width="3.85546875" style="27" customWidth="1"/>
    <col min="14837" max="14837" width="1.140625" style="27" customWidth="1"/>
    <col min="14838" max="14838" width="4.7109375" style="27" bestFit="1" customWidth="1"/>
    <col min="14839" max="14839" width="5.42578125" style="27" bestFit="1" customWidth="1"/>
    <col min="14840" max="14840" width="5.5703125" style="27" bestFit="1" customWidth="1"/>
    <col min="14841" max="14841" width="5.42578125" style="27" bestFit="1" customWidth="1"/>
    <col min="14842" max="14843" width="7.28515625" style="27" bestFit="1" customWidth="1"/>
    <col min="14844" max="14844" width="7" style="27" bestFit="1" customWidth="1"/>
    <col min="14845" max="14845" width="4.5703125" style="27" bestFit="1" customWidth="1"/>
    <col min="14846" max="14846" width="7.42578125" style="27" bestFit="1" customWidth="1"/>
    <col min="14847" max="14848" width="8.42578125" style="27" bestFit="1" customWidth="1"/>
    <col min="14849" max="14854" width="6.85546875" style="27" bestFit="1" customWidth="1"/>
    <col min="14855" max="14856" width="8.42578125" style="27" bestFit="1" customWidth="1"/>
    <col min="14857" max="14862" width="6.85546875" style="27" bestFit="1" customWidth="1"/>
    <col min="14863" max="14863" width="6" style="27" bestFit="1" customWidth="1"/>
    <col min="14864" max="15077" width="11.42578125" style="27"/>
    <col min="15078" max="15078" width="19.28515625" style="27" bestFit="1" customWidth="1"/>
    <col min="15079" max="15079" width="8.42578125" style="27" bestFit="1" customWidth="1"/>
    <col min="15080" max="15080" width="5.5703125" style="27" bestFit="1" customWidth="1"/>
    <col min="15081" max="15081" width="4.7109375" style="27" bestFit="1" customWidth="1"/>
    <col min="15082" max="15082" width="5.42578125" style="27" bestFit="1" customWidth="1"/>
    <col min="15083" max="15083" width="0.85546875" style="27" customWidth="1"/>
    <col min="15084" max="15084" width="4.7109375" style="27" bestFit="1" customWidth="1"/>
    <col min="15085" max="15085" width="5.42578125" style="27" bestFit="1" customWidth="1"/>
    <col min="15086" max="15086" width="5.5703125" style="27" bestFit="1" customWidth="1"/>
    <col min="15087" max="15088" width="7.5703125" style="27" bestFit="1" customWidth="1"/>
    <col min="15089" max="15089" width="8.42578125" style="27" bestFit="1" customWidth="1"/>
    <col min="15090" max="15090" width="0.85546875" style="27" customWidth="1"/>
    <col min="15091" max="15092" width="3.85546875" style="27" customWidth="1"/>
    <col min="15093" max="15093" width="1.140625" style="27" customWidth="1"/>
    <col min="15094" max="15094" width="4.7109375" style="27" bestFit="1" customWidth="1"/>
    <col min="15095" max="15095" width="5.42578125" style="27" bestFit="1" customWidth="1"/>
    <col min="15096" max="15096" width="5.5703125" style="27" bestFit="1" customWidth="1"/>
    <col min="15097" max="15097" width="5.42578125" style="27" bestFit="1" customWidth="1"/>
    <col min="15098" max="15099" width="7.28515625" style="27" bestFit="1" customWidth="1"/>
    <col min="15100" max="15100" width="7" style="27" bestFit="1" customWidth="1"/>
    <col min="15101" max="15101" width="4.5703125" style="27" bestFit="1" customWidth="1"/>
    <col min="15102" max="15102" width="7.42578125" style="27" bestFit="1" customWidth="1"/>
    <col min="15103" max="15104" width="8.42578125" style="27" bestFit="1" customWidth="1"/>
    <col min="15105" max="15110" width="6.85546875" style="27" bestFit="1" customWidth="1"/>
    <col min="15111" max="15112" width="8.42578125" style="27" bestFit="1" customWidth="1"/>
    <col min="15113" max="15118" width="6.85546875" style="27" bestFit="1" customWidth="1"/>
    <col min="15119" max="15119" width="6" style="27" bestFit="1" customWidth="1"/>
    <col min="15120" max="15333" width="11.42578125" style="27"/>
    <col min="15334" max="15334" width="19.28515625" style="27" bestFit="1" customWidth="1"/>
    <col min="15335" max="15335" width="8.42578125" style="27" bestFit="1" customWidth="1"/>
    <col min="15336" max="15336" width="5.5703125" style="27" bestFit="1" customWidth="1"/>
    <col min="15337" max="15337" width="4.7109375" style="27" bestFit="1" customWidth="1"/>
    <col min="15338" max="15338" width="5.42578125" style="27" bestFit="1" customWidth="1"/>
    <col min="15339" max="15339" width="0.85546875" style="27" customWidth="1"/>
    <col min="15340" max="15340" width="4.7109375" style="27" bestFit="1" customWidth="1"/>
    <col min="15341" max="15341" width="5.42578125" style="27" bestFit="1" customWidth="1"/>
    <col min="15342" max="15342" width="5.5703125" style="27" bestFit="1" customWidth="1"/>
    <col min="15343" max="15344" width="7.5703125" style="27" bestFit="1" customWidth="1"/>
    <col min="15345" max="15345" width="8.42578125" style="27" bestFit="1" customWidth="1"/>
    <col min="15346" max="15346" width="0.85546875" style="27" customWidth="1"/>
    <col min="15347" max="15348" width="3.85546875" style="27" customWidth="1"/>
    <col min="15349" max="15349" width="1.140625" style="27" customWidth="1"/>
    <col min="15350" max="15350" width="4.7109375" style="27" bestFit="1" customWidth="1"/>
    <col min="15351" max="15351" width="5.42578125" style="27" bestFit="1" customWidth="1"/>
    <col min="15352" max="15352" width="5.5703125" style="27" bestFit="1" customWidth="1"/>
    <col min="15353" max="15353" width="5.42578125" style="27" bestFit="1" customWidth="1"/>
    <col min="15354" max="15355" width="7.28515625" style="27" bestFit="1" customWidth="1"/>
    <col min="15356" max="15356" width="7" style="27" bestFit="1" customWidth="1"/>
    <col min="15357" max="15357" width="4.5703125" style="27" bestFit="1" customWidth="1"/>
    <col min="15358" max="15358" width="7.42578125" style="27" bestFit="1" customWidth="1"/>
    <col min="15359" max="15360" width="8.42578125" style="27" bestFit="1" customWidth="1"/>
    <col min="15361" max="15366" width="6.85546875" style="27" bestFit="1" customWidth="1"/>
    <col min="15367" max="15368" width="8.42578125" style="27" bestFit="1" customWidth="1"/>
    <col min="15369" max="15374" width="6.85546875" style="27" bestFit="1" customWidth="1"/>
    <col min="15375" max="15375" width="6" style="27" bestFit="1" customWidth="1"/>
    <col min="15376" max="15589" width="11.42578125" style="27"/>
    <col min="15590" max="15590" width="19.28515625" style="27" bestFit="1" customWidth="1"/>
    <col min="15591" max="15591" width="8.42578125" style="27" bestFit="1" customWidth="1"/>
    <col min="15592" max="15592" width="5.5703125" style="27" bestFit="1" customWidth="1"/>
    <col min="15593" max="15593" width="4.7109375" style="27" bestFit="1" customWidth="1"/>
    <col min="15594" max="15594" width="5.42578125" style="27" bestFit="1" customWidth="1"/>
    <col min="15595" max="15595" width="0.85546875" style="27" customWidth="1"/>
    <col min="15596" max="15596" width="4.7109375" style="27" bestFit="1" customWidth="1"/>
    <col min="15597" max="15597" width="5.42578125" style="27" bestFit="1" customWidth="1"/>
    <col min="15598" max="15598" width="5.5703125" style="27" bestFit="1" customWidth="1"/>
    <col min="15599" max="15600" width="7.5703125" style="27" bestFit="1" customWidth="1"/>
    <col min="15601" max="15601" width="8.42578125" style="27" bestFit="1" customWidth="1"/>
    <col min="15602" max="15602" width="0.85546875" style="27" customWidth="1"/>
    <col min="15603" max="15604" width="3.85546875" style="27" customWidth="1"/>
    <col min="15605" max="15605" width="1.140625" style="27" customWidth="1"/>
    <col min="15606" max="15606" width="4.7109375" style="27" bestFit="1" customWidth="1"/>
    <col min="15607" max="15607" width="5.42578125" style="27" bestFit="1" customWidth="1"/>
    <col min="15608" max="15608" width="5.5703125" style="27" bestFit="1" customWidth="1"/>
    <col min="15609" max="15609" width="5.42578125" style="27" bestFit="1" customWidth="1"/>
    <col min="15610" max="15611" width="7.28515625" style="27" bestFit="1" customWidth="1"/>
    <col min="15612" max="15612" width="7" style="27" bestFit="1" customWidth="1"/>
    <col min="15613" max="15613" width="4.5703125" style="27" bestFit="1" customWidth="1"/>
    <col min="15614" max="15614" width="7.42578125" style="27" bestFit="1" customWidth="1"/>
    <col min="15615" max="15616" width="8.42578125" style="27" bestFit="1" customWidth="1"/>
    <col min="15617" max="15622" width="6.85546875" style="27" bestFit="1" customWidth="1"/>
    <col min="15623" max="15624" width="8.42578125" style="27" bestFit="1" customWidth="1"/>
    <col min="15625" max="15630" width="6.85546875" style="27" bestFit="1" customWidth="1"/>
    <col min="15631" max="15631" width="6" style="27" bestFit="1" customWidth="1"/>
    <col min="15632" max="15845" width="11.42578125" style="27"/>
    <col min="15846" max="15846" width="19.28515625" style="27" bestFit="1" customWidth="1"/>
    <col min="15847" max="15847" width="8.42578125" style="27" bestFit="1" customWidth="1"/>
    <col min="15848" max="15848" width="5.5703125" style="27" bestFit="1" customWidth="1"/>
    <col min="15849" max="15849" width="4.7109375" style="27" bestFit="1" customWidth="1"/>
    <col min="15850" max="15850" width="5.42578125" style="27" bestFit="1" customWidth="1"/>
    <col min="15851" max="15851" width="0.85546875" style="27" customWidth="1"/>
    <col min="15852" max="15852" width="4.7109375" style="27" bestFit="1" customWidth="1"/>
    <col min="15853" max="15853" width="5.42578125" style="27" bestFit="1" customWidth="1"/>
    <col min="15854" max="15854" width="5.5703125" style="27" bestFit="1" customWidth="1"/>
    <col min="15855" max="15856" width="7.5703125" style="27" bestFit="1" customWidth="1"/>
    <col min="15857" max="15857" width="8.42578125" style="27" bestFit="1" customWidth="1"/>
    <col min="15858" max="15858" width="0.85546875" style="27" customWidth="1"/>
    <col min="15859" max="15860" width="3.85546875" style="27" customWidth="1"/>
    <col min="15861" max="15861" width="1.140625" style="27" customWidth="1"/>
    <col min="15862" max="15862" width="4.7109375" style="27" bestFit="1" customWidth="1"/>
    <col min="15863" max="15863" width="5.42578125" style="27" bestFit="1" customWidth="1"/>
    <col min="15864" max="15864" width="5.5703125" style="27" bestFit="1" customWidth="1"/>
    <col min="15865" max="15865" width="5.42578125" style="27" bestFit="1" customWidth="1"/>
    <col min="15866" max="15867" width="7.28515625" style="27" bestFit="1" customWidth="1"/>
    <col min="15868" max="15868" width="7" style="27" bestFit="1" customWidth="1"/>
    <col min="15869" max="15869" width="4.5703125" style="27" bestFit="1" customWidth="1"/>
    <col min="15870" max="15870" width="7.42578125" style="27" bestFit="1" customWidth="1"/>
    <col min="15871" max="15872" width="8.42578125" style="27" bestFit="1" customWidth="1"/>
    <col min="15873" max="15878" width="6.85546875" style="27" bestFit="1" customWidth="1"/>
    <col min="15879" max="15880" width="8.42578125" style="27" bestFit="1" customWidth="1"/>
    <col min="15881" max="15886" width="6.85546875" style="27" bestFit="1" customWidth="1"/>
    <col min="15887" max="15887" width="6" style="27" bestFit="1" customWidth="1"/>
    <col min="15888" max="16101" width="11.42578125" style="27"/>
    <col min="16102" max="16102" width="19.28515625" style="27" bestFit="1" customWidth="1"/>
    <col min="16103" max="16103" width="8.42578125" style="27" bestFit="1" customWidth="1"/>
    <col min="16104" max="16104" width="5.5703125" style="27" bestFit="1" customWidth="1"/>
    <col min="16105" max="16105" width="4.7109375" style="27" bestFit="1" customWidth="1"/>
    <col min="16106" max="16106" width="5.42578125" style="27" bestFit="1" customWidth="1"/>
    <col min="16107" max="16107" width="0.85546875" style="27" customWidth="1"/>
    <col min="16108" max="16108" width="4.7109375" style="27" bestFit="1" customWidth="1"/>
    <col min="16109" max="16109" width="5.42578125" style="27" bestFit="1" customWidth="1"/>
    <col min="16110" max="16110" width="5.5703125" style="27" bestFit="1" customWidth="1"/>
    <col min="16111" max="16112" width="7.5703125" style="27" bestFit="1" customWidth="1"/>
    <col min="16113" max="16113" width="8.42578125" style="27" bestFit="1" customWidth="1"/>
    <col min="16114" max="16114" width="0.85546875" style="27" customWidth="1"/>
    <col min="16115" max="16116" width="3.85546875" style="27" customWidth="1"/>
    <col min="16117" max="16117" width="1.140625" style="27" customWidth="1"/>
    <col min="16118" max="16118" width="4.7109375" style="27" bestFit="1" customWidth="1"/>
    <col min="16119" max="16119" width="5.42578125" style="27" bestFit="1" customWidth="1"/>
    <col min="16120" max="16120" width="5.5703125" style="27" bestFit="1" customWidth="1"/>
    <col min="16121" max="16121" width="5.42578125" style="27" bestFit="1" customWidth="1"/>
    <col min="16122" max="16123" width="7.28515625" style="27" bestFit="1" customWidth="1"/>
    <col min="16124" max="16124" width="7" style="27" bestFit="1" customWidth="1"/>
    <col min="16125" max="16125" width="4.5703125" style="27" bestFit="1" customWidth="1"/>
    <col min="16126" max="16126" width="7.42578125" style="27" bestFit="1" customWidth="1"/>
    <col min="16127" max="16128" width="8.42578125" style="27" bestFit="1" customWidth="1"/>
    <col min="16129" max="16134" width="6.85546875" style="27" bestFit="1" customWidth="1"/>
    <col min="16135" max="16136" width="8.42578125" style="27" bestFit="1" customWidth="1"/>
    <col min="16137" max="16142" width="6.85546875" style="27" bestFit="1" customWidth="1"/>
    <col min="16143" max="16143" width="6" style="27" bestFit="1" customWidth="1"/>
    <col min="16144" max="16384" width="11.42578125" style="27"/>
  </cols>
  <sheetData>
    <row r="1" spans="1:15" s="19" customFormat="1" ht="12.75" customHeight="1" x14ac:dyDescent="0.2">
      <c r="A1" s="446" t="s">
        <v>235</v>
      </c>
      <c r="B1" s="446"/>
      <c r="C1" s="446"/>
      <c r="D1" s="446"/>
      <c r="E1" s="446"/>
      <c r="F1" s="446"/>
      <c r="G1" s="25"/>
      <c r="H1" s="3"/>
      <c r="I1" s="434" t="s">
        <v>178</v>
      </c>
      <c r="J1" s="3"/>
      <c r="K1" s="25"/>
      <c r="L1" s="25"/>
      <c r="M1" s="25"/>
      <c r="N1" s="25"/>
      <c r="O1" s="25"/>
    </row>
    <row r="2" spans="1:15" s="19" customFormat="1" ht="12.75" customHeight="1" x14ac:dyDescent="0.2">
      <c r="A2" s="446" t="s">
        <v>142</v>
      </c>
      <c r="B2" s="446"/>
      <c r="C2" s="446"/>
      <c r="D2" s="446"/>
      <c r="E2" s="446"/>
      <c r="F2" s="446"/>
      <c r="G2" s="25"/>
      <c r="H2" s="3"/>
      <c r="I2" s="434"/>
      <c r="J2" s="3"/>
      <c r="K2" s="25"/>
      <c r="L2" s="25"/>
      <c r="M2" s="25"/>
      <c r="N2" s="25"/>
      <c r="O2" s="25"/>
    </row>
    <row r="3" spans="1:15" s="19" customFormat="1" x14ac:dyDescent="0.2">
      <c r="A3" s="446" t="s">
        <v>336</v>
      </c>
      <c r="B3" s="446"/>
      <c r="C3" s="446"/>
      <c r="D3" s="446"/>
      <c r="E3" s="446"/>
      <c r="F3" s="446"/>
      <c r="G3" s="25"/>
      <c r="H3" s="25"/>
      <c r="I3" s="25"/>
      <c r="J3" s="25"/>
      <c r="K3" s="25"/>
      <c r="L3" s="25"/>
      <c r="M3" s="25"/>
      <c r="N3" s="25"/>
      <c r="O3" s="25"/>
    </row>
    <row r="4" spans="1:15" s="19" customFormat="1" x14ac:dyDescent="0.2">
      <c r="A4" s="446" t="s">
        <v>161</v>
      </c>
      <c r="B4" s="446"/>
      <c r="C4" s="446"/>
      <c r="D4" s="446"/>
      <c r="E4" s="446"/>
      <c r="F4" s="446"/>
      <c r="G4" s="25"/>
      <c r="H4" s="25"/>
      <c r="I4" s="25"/>
      <c r="J4" s="25"/>
      <c r="K4" s="25"/>
      <c r="L4" s="25"/>
      <c r="M4" s="25"/>
      <c r="N4" s="25"/>
      <c r="O4" s="25"/>
    </row>
    <row r="5" spans="1:15" s="19" customFormat="1" x14ac:dyDescent="0.2">
      <c r="A5" s="446" t="s">
        <v>374</v>
      </c>
      <c r="B5" s="446"/>
      <c r="C5" s="446"/>
      <c r="D5" s="446"/>
      <c r="E5" s="446"/>
      <c r="F5" s="446"/>
      <c r="G5" s="25"/>
      <c r="H5" s="25"/>
      <c r="I5" s="25"/>
      <c r="J5" s="25"/>
      <c r="K5" s="25"/>
      <c r="L5" s="25"/>
      <c r="M5" s="25"/>
      <c r="N5" s="25"/>
      <c r="O5" s="25"/>
    </row>
    <row r="6" spans="1:15" s="19" customFormat="1" ht="13.5" thickBot="1" x14ac:dyDescent="0.25">
      <c r="A6" s="20"/>
      <c r="B6" s="20"/>
      <c r="C6" s="20"/>
      <c r="D6" s="20"/>
      <c r="E6" s="20"/>
      <c r="F6" s="20"/>
      <c r="G6" s="25"/>
      <c r="H6" s="25"/>
      <c r="I6" s="25"/>
      <c r="J6" s="25"/>
      <c r="K6" s="25"/>
      <c r="L6" s="25"/>
      <c r="M6" s="25"/>
      <c r="N6" s="25"/>
      <c r="O6" s="25"/>
    </row>
    <row r="7" spans="1:15" s="79" customFormat="1" x14ac:dyDescent="0.2">
      <c r="A7" s="426" t="s">
        <v>39</v>
      </c>
      <c r="B7" s="425" t="s">
        <v>0</v>
      </c>
      <c r="C7" s="425" t="s">
        <v>167</v>
      </c>
      <c r="D7" s="151" t="s">
        <v>152</v>
      </c>
      <c r="E7" s="151" t="s">
        <v>153</v>
      </c>
      <c r="F7" s="151" t="s">
        <v>151</v>
      </c>
      <c r="G7" s="25"/>
      <c r="H7" s="25"/>
    </row>
    <row r="8" spans="1:15" s="79" customFormat="1" ht="19.5" customHeight="1" x14ac:dyDescent="0.2">
      <c r="A8" s="426"/>
      <c r="B8" s="425"/>
      <c r="C8" s="425"/>
      <c r="D8" s="151" t="s">
        <v>231</v>
      </c>
      <c r="E8" s="151" t="s">
        <v>232</v>
      </c>
      <c r="F8" s="151" t="s">
        <v>151</v>
      </c>
      <c r="G8" s="25"/>
      <c r="H8" s="25"/>
    </row>
    <row r="9" spans="1:15" s="4" customFormat="1" ht="15" customHeight="1" x14ac:dyDescent="0.2">
      <c r="A9" s="447" t="s">
        <v>5</v>
      </c>
      <c r="B9" s="447"/>
      <c r="C9" s="447"/>
      <c r="D9" s="447"/>
      <c r="E9" s="447"/>
      <c r="F9" s="447"/>
    </row>
    <row r="10" spans="1:15" ht="15" customHeight="1" x14ac:dyDescent="0.2">
      <c r="A10" s="7"/>
      <c r="B10" s="8"/>
      <c r="C10" s="8"/>
      <c r="D10" s="8"/>
      <c r="E10" s="8"/>
      <c r="F10" s="8"/>
    </row>
    <row r="11" spans="1:15" ht="17.100000000000001" customHeight="1" x14ac:dyDescent="0.2">
      <c r="A11" s="7" t="s">
        <v>0</v>
      </c>
      <c r="B11" s="44">
        <f>SUM(B12:B14)</f>
        <v>16</v>
      </c>
      <c r="C11" s="44">
        <f>SUM(C12:C14)</f>
        <v>1</v>
      </c>
      <c r="D11" s="44">
        <f>SUM(D12:D14)</f>
        <v>0</v>
      </c>
      <c r="E11" s="44">
        <f t="shared" ref="E11" si="0">SUM(E12:E14)</f>
        <v>15</v>
      </c>
      <c r="F11" s="44">
        <f>SUM(F12:F14)</f>
        <v>0</v>
      </c>
    </row>
    <row r="12" spans="1:15" ht="17.100000000000001" customHeight="1" x14ac:dyDescent="0.2">
      <c r="A12" s="10" t="s">
        <v>105</v>
      </c>
      <c r="B12" s="22">
        <f>SUM(C12:F12)</f>
        <v>14</v>
      </c>
      <c r="C12" s="22">
        <v>1</v>
      </c>
      <c r="D12" s="22">
        <v>0</v>
      </c>
      <c r="E12" s="22">
        <v>13</v>
      </c>
      <c r="F12" s="22">
        <v>0</v>
      </c>
    </row>
    <row r="13" spans="1:15" ht="17.100000000000001" customHeight="1" x14ac:dyDescent="0.2">
      <c r="A13" s="10" t="s">
        <v>88</v>
      </c>
      <c r="B13" s="22">
        <f t="shared" ref="B13:B14" si="1">SUM(C13:F13)</f>
        <v>0</v>
      </c>
      <c r="C13" s="22">
        <v>0</v>
      </c>
      <c r="D13" s="22">
        <v>0</v>
      </c>
      <c r="E13" s="22">
        <v>0</v>
      </c>
      <c r="F13" s="22">
        <v>0</v>
      </c>
    </row>
    <row r="14" spans="1:15" ht="17.100000000000001" customHeight="1" x14ac:dyDescent="0.2">
      <c r="A14" s="10" t="s">
        <v>89</v>
      </c>
      <c r="B14" s="22">
        <f t="shared" si="1"/>
        <v>2</v>
      </c>
      <c r="C14" s="22">
        <v>0</v>
      </c>
      <c r="D14" s="22">
        <v>0</v>
      </c>
      <c r="E14" s="22">
        <v>2</v>
      </c>
      <c r="F14" s="22">
        <v>0</v>
      </c>
    </row>
    <row r="15" spans="1:15" s="1" customFormat="1" ht="15" customHeight="1" x14ac:dyDescent="0.2">
      <c r="A15" s="56"/>
      <c r="B15" s="8"/>
      <c r="C15" s="8"/>
      <c r="D15" s="8"/>
      <c r="E15" s="8"/>
      <c r="F15" s="8"/>
    </row>
    <row r="16" spans="1:15" s="4" customFormat="1" ht="15" customHeight="1" x14ac:dyDescent="0.2">
      <c r="A16" s="447" t="s">
        <v>8</v>
      </c>
      <c r="B16" s="447"/>
      <c r="C16" s="447"/>
      <c r="D16" s="447"/>
      <c r="E16" s="447"/>
      <c r="F16" s="447"/>
    </row>
    <row r="17" spans="1:8" s="4" customFormat="1" ht="15" customHeight="1" x14ac:dyDescent="0.2">
      <c r="A17" s="12"/>
      <c r="B17" s="12"/>
      <c r="C17" s="12"/>
      <c r="D17" s="12"/>
      <c r="E17" s="12"/>
      <c r="F17" s="13"/>
    </row>
    <row r="18" spans="1:8" s="19" customFormat="1" ht="17.100000000000001" customHeight="1" x14ac:dyDescent="0.2">
      <c r="A18" s="47" t="s">
        <v>0</v>
      </c>
      <c r="B18" s="60">
        <f>SUM(C18:E18)</f>
        <v>100</v>
      </c>
      <c r="C18" s="60">
        <f>+C12/$B12*100</f>
        <v>7.1428571428571423</v>
      </c>
      <c r="D18" s="60">
        <f>+D12/$B12*100</f>
        <v>0</v>
      </c>
      <c r="E18" s="60">
        <f t="shared" ref="E18" si="2">+E12/$B12*100</f>
        <v>92.857142857142861</v>
      </c>
      <c r="F18" s="60">
        <f>+F12/$B12*100</f>
        <v>0</v>
      </c>
    </row>
    <row r="19" spans="1:8" s="4" customFormat="1" ht="17.100000000000001" customHeight="1" x14ac:dyDescent="0.2">
      <c r="A19" s="10" t="s">
        <v>105</v>
      </c>
      <c r="B19" s="144">
        <f>SUM(C19:E19)</f>
        <v>100</v>
      </c>
      <c r="C19" s="144">
        <f>+C12/B12*100</f>
        <v>7.1428571428571423</v>
      </c>
      <c r="D19" s="144">
        <f>+D12/B12*100</f>
        <v>0</v>
      </c>
      <c r="E19" s="144">
        <f>+E12/B12*100</f>
        <v>92.857142857142861</v>
      </c>
      <c r="F19" s="144">
        <f>+F12/B12*100</f>
        <v>0</v>
      </c>
      <c r="G19" s="53"/>
      <c r="H19" s="53"/>
    </row>
    <row r="20" spans="1:8" s="4" customFormat="1" ht="17.100000000000001" customHeight="1" x14ac:dyDescent="0.2">
      <c r="A20" s="10" t="s">
        <v>88</v>
      </c>
      <c r="B20" s="22">
        <f t="shared" ref="B20" si="3">SUM(C20:F20)</f>
        <v>0</v>
      </c>
      <c r="C20" s="22">
        <v>0</v>
      </c>
      <c r="D20" s="22">
        <v>0</v>
      </c>
      <c r="E20" s="22">
        <v>0</v>
      </c>
      <c r="F20" s="22">
        <v>0</v>
      </c>
      <c r="G20" s="53"/>
      <c r="H20" s="53"/>
    </row>
    <row r="21" spans="1:8" s="4" customFormat="1" ht="17.100000000000001" customHeight="1" thickBot="1" x14ac:dyDescent="0.25">
      <c r="A21" s="17" t="s">
        <v>89</v>
      </c>
      <c r="B21" s="61">
        <f t="shared" ref="B21" si="4">SUM(C21:E21)</f>
        <v>100</v>
      </c>
      <c r="C21" s="61">
        <f t="shared" ref="C21" si="5">+C14/B14*100</f>
        <v>0</v>
      </c>
      <c r="D21" s="61">
        <f t="shared" ref="D21" si="6">+D14/B14*100</f>
        <v>0</v>
      </c>
      <c r="E21" s="61">
        <f t="shared" ref="E21" si="7">+E14/B14*100</f>
        <v>100</v>
      </c>
      <c r="F21" s="61">
        <f t="shared" ref="F21" si="8">+F14/B14*100</f>
        <v>0</v>
      </c>
      <c r="G21" s="53"/>
      <c r="H21" s="53"/>
    </row>
    <row r="22" spans="1:8" s="79" customFormat="1" ht="84" customHeight="1" x14ac:dyDescent="0.25">
      <c r="A22" s="404" t="s">
        <v>402</v>
      </c>
      <c r="B22" s="404"/>
      <c r="C22" s="404"/>
      <c r="D22" s="404"/>
      <c r="E22" s="404"/>
      <c r="F22" s="404"/>
      <c r="G22" s="305"/>
      <c r="H22" s="305"/>
    </row>
    <row r="23" spans="1:8" s="79" customFormat="1" ht="12.75" customHeight="1" x14ac:dyDescent="0.25">
      <c r="A23" s="435" t="s">
        <v>366</v>
      </c>
      <c r="B23" s="435"/>
      <c r="C23" s="435"/>
      <c r="D23" s="435"/>
      <c r="E23" s="435"/>
      <c r="F23" s="435"/>
      <c r="G23" s="309"/>
      <c r="H23" s="309"/>
    </row>
    <row r="24" spans="1:8" x14ac:dyDescent="0.2">
      <c r="G24" s="310"/>
      <c r="H24" s="310"/>
    </row>
  </sheetData>
  <mergeCells count="13">
    <mergeCell ref="A23:F23"/>
    <mergeCell ref="I1:I2"/>
    <mergeCell ref="A9:F9"/>
    <mergeCell ref="A16:F16"/>
    <mergeCell ref="A22:F22"/>
    <mergeCell ref="A1:F1"/>
    <mergeCell ref="A2:F2"/>
    <mergeCell ref="A3:F3"/>
    <mergeCell ref="A4:F4"/>
    <mergeCell ref="A5:F5"/>
    <mergeCell ref="A7:A8"/>
    <mergeCell ref="B7:B8"/>
    <mergeCell ref="C7:C8"/>
  </mergeCells>
  <hyperlinks>
    <hyperlink ref="I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
  <sheetViews>
    <sheetView showGridLines="0" workbookViewId="0">
      <selection activeCell="K13" sqref="K13"/>
    </sheetView>
  </sheetViews>
  <sheetFormatPr baseColWidth="10" defaultRowHeight="15" x14ac:dyDescent="0.25"/>
  <cols>
    <col min="1" max="1" width="17.5703125" style="2" customWidth="1"/>
    <col min="2" max="3" width="12" style="2" customWidth="1"/>
    <col min="4" max="4" width="9.7109375" style="2" hidden="1" customWidth="1"/>
    <col min="5" max="5" width="11.42578125" style="2" customWidth="1"/>
    <col min="6" max="6" width="9.7109375" style="2" hidden="1" customWidth="1"/>
    <col min="7" max="16384" width="11.42578125" style="2"/>
  </cols>
  <sheetData>
    <row r="1" spans="1:18" s="19" customFormat="1" ht="12.75" customHeight="1" x14ac:dyDescent="0.2">
      <c r="A1" s="446" t="s">
        <v>236</v>
      </c>
      <c r="B1" s="446"/>
      <c r="C1" s="446"/>
      <c r="D1" s="446"/>
      <c r="E1" s="446"/>
      <c r="F1" s="446"/>
      <c r="G1" s="25"/>
      <c r="H1" s="3"/>
      <c r="I1" s="434" t="s">
        <v>178</v>
      </c>
      <c r="J1" s="3"/>
      <c r="K1" s="25"/>
      <c r="L1" s="25"/>
      <c r="M1" s="25"/>
      <c r="N1" s="25"/>
      <c r="O1" s="25"/>
    </row>
    <row r="2" spans="1:18" s="19" customFormat="1" ht="12.75" customHeight="1" x14ac:dyDescent="0.2">
      <c r="A2" s="446" t="s">
        <v>142</v>
      </c>
      <c r="B2" s="446"/>
      <c r="C2" s="446"/>
      <c r="D2" s="446"/>
      <c r="E2" s="446"/>
      <c r="F2" s="446"/>
      <c r="G2" s="25"/>
      <c r="H2" s="3"/>
      <c r="I2" s="434"/>
      <c r="J2" s="3"/>
      <c r="K2" s="25"/>
      <c r="L2" s="25"/>
      <c r="M2" s="25"/>
      <c r="N2" s="25"/>
      <c r="O2" s="25"/>
    </row>
    <row r="3" spans="1:18" s="19" customFormat="1" ht="12.75" x14ac:dyDescent="0.2">
      <c r="A3" s="446" t="s">
        <v>336</v>
      </c>
      <c r="B3" s="446"/>
      <c r="C3" s="446"/>
      <c r="D3" s="446"/>
      <c r="E3" s="446"/>
      <c r="F3" s="446"/>
      <c r="G3" s="25"/>
      <c r="H3" s="25"/>
      <c r="I3" s="25"/>
      <c r="J3" s="25"/>
      <c r="K3" s="25"/>
      <c r="L3" s="25"/>
      <c r="M3" s="25"/>
      <c r="N3" s="25"/>
      <c r="O3" s="25"/>
    </row>
    <row r="4" spans="1:18" s="19" customFormat="1" ht="12.75" x14ac:dyDescent="0.2">
      <c r="A4" s="446" t="s">
        <v>162</v>
      </c>
      <c r="B4" s="446"/>
      <c r="C4" s="446"/>
      <c r="D4" s="446"/>
      <c r="E4" s="446"/>
      <c r="F4" s="446"/>
      <c r="G4" s="25"/>
      <c r="H4" s="25"/>
      <c r="I4" s="25"/>
      <c r="J4" s="25"/>
      <c r="K4" s="25"/>
      <c r="L4" s="25"/>
      <c r="M4" s="25"/>
      <c r="N4" s="25"/>
      <c r="O4" s="25"/>
    </row>
    <row r="5" spans="1:18" s="19" customFormat="1" ht="12.75" x14ac:dyDescent="0.2">
      <c r="A5" s="446" t="s">
        <v>374</v>
      </c>
      <c r="B5" s="446"/>
      <c r="C5" s="446"/>
      <c r="D5" s="446"/>
      <c r="E5" s="446"/>
      <c r="F5" s="446"/>
      <c r="G5" s="25"/>
      <c r="H5" s="25"/>
      <c r="I5" s="25"/>
      <c r="J5" s="25"/>
      <c r="K5" s="25"/>
      <c r="L5" s="25"/>
      <c r="M5" s="25"/>
      <c r="N5" s="25"/>
      <c r="O5" s="25"/>
    </row>
    <row r="6" spans="1:18" s="19" customFormat="1" ht="13.5" thickBot="1" x14ac:dyDescent="0.25">
      <c r="A6" s="20"/>
      <c r="B6" s="20"/>
      <c r="C6" s="20"/>
      <c r="D6" s="20"/>
      <c r="E6" s="20"/>
      <c r="F6" s="20"/>
      <c r="G6" s="25"/>
      <c r="H6" s="25"/>
      <c r="I6" s="25"/>
      <c r="J6" s="25"/>
      <c r="K6" s="25"/>
      <c r="L6" s="25"/>
      <c r="M6" s="25"/>
      <c r="N6" s="25"/>
      <c r="O6" s="25"/>
    </row>
    <row r="7" spans="1:18" s="19" customFormat="1" ht="18.75" customHeight="1" x14ac:dyDescent="0.2">
      <c r="A7" s="426" t="s">
        <v>77</v>
      </c>
      <c r="B7" s="425" t="s">
        <v>0</v>
      </c>
      <c r="C7" s="425" t="s">
        <v>167</v>
      </c>
      <c r="D7" s="151" t="s">
        <v>152</v>
      </c>
      <c r="E7" s="151" t="s">
        <v>153</v>
      </c>
      <c r="F7" s="151" t="s">
        <v>151</v>
      </c>
      <c r="G7" s="25"/>
      <c r="H7" s="25"/>
      <c r="I7" s="25"/>
      <c r="J7" s="25"/>
      <c r="K7" s="25"/>
      <c r="L7" s="25"/>
      <c r="M7" s="25"/>
      <c r="N7" s="25"/>
      <c r="O7" s="25"/>
    </row>
    <row r="8" spans="1:18" s="19" customFormat="1" ht="18.75" customHeight="1" x14ac:dyDescent="0.2">
      <c r="A8" s="426"/>
      <c r="B8" s="425"/>
      <c r="C8" s="425"/>
      <c r="D8" s="151" t="s">
        <v>231</v>
      </c>
      <c r="E8" s="151" t="s">
        <v>232</v>
      </c>
      <c r="F8" s="151" t="s">
        <v>151</v>
      </c>
      <c r="G8" s="25"/>
      <c r="H8" s="25"/>
      <c r="I8" s="25"/>
      <c r="J8" s="25"/>
      <c r="K8" s="25"/>
      <c r="L8" s="25"/>
      <c r="M8" s="25"/>
      <c r="N8" s="25"/>
      <c r="O8" s="25"/>
    </row>
    <row r="9" spans="1:18" s="79" customFormat="1" ht="15" customHeight="1" x14ac:dyDescent="0.25">
      <c r="A9" s="110" t="s">
        <v>0</v>
      </c>
      <c r="B9" s="114">
        <f>SUM(B10:B12)</f>
        <v>16</v>
      </c>
      <c r="C9" s="114">
        <f>SUM(C10:C12)</f>
        <v>1</v>
      </c>
      <c r="D9" s="114">
        <f>SUM(D10:D12)</f>
        <v>0</v>
      </c>
      <c r="E9" s="114">
        <f t="shared" ref="E9" si="0">SUM(E10:E12)</f>
        <v>15</v>
      </c>
      <c r="F9" s="114">
        <f>SUM(F10:F12)</f>
        <v>0</v>
      </c>
      <c r="G9" s="114"/>
      <c r="H9" s="114"/>
      <c r="I9" s="114"/>
      <c r="J9" s="114"/>
      <c r="K9" s="114"/>
      <c r="L9" s="114"/>
      <c r="M9" s="114"/>
      <c r="N9" s="114"/>
      <c r="O9" s="114"/>
      <c r="P9" s="114"/>
      <c r="Q9" s="114"/>
      <c r="R9" s="217"/>
    </row>
    <row r="10" spans="1:18" s="79" customFormat="1" ht="15" customHeight="1" x14ac:dyDescent="0.25">
      <c r="A10" s="98" t="s">
        <v>11</v>
      </c>
      <c r="B10" s="112">
        <f>SUM(C10:F10)</f>
        <v>4</v>
      </c>
      <c r="C10" s="191">
        <v>0</v>
      </c>
      <c r="D10" s="191">
        <v>0</v>
      </c>
      <c r="E10" s="191">
        <v>4</v>
      </c>
      <c r="F10" s="191">
        <v>0</v>
      </c>
      <c r="G10" s="159"/>
      <c r="H10" s="159"/>
      <c r="I10" s="159"/>
      <c r="J10" s="159"/>
      <c r="K10" s="159"/>
      <c r="L10" s="159"/>
      <c r="M10" s="159"/>
      <c r="N10" s="159"/>
      <c r="O10" s="159"/>
      <c r="P10" s="159"/>
      <c r="Q10" s="159"/>
      <c r="R10" s="218"/>
    </row>
    <row r="11" spans="1:18" s="79" customFormat="1" ht="15" customHeight="1" x14ac:dyDescent="0.25">
      <c r="A11" s="98" t="s">
        <v>20</v>
      </c>
      <c r="B11" s="112">
        <f>SUM(C11:F11)</f>
        <v>6</v>
      </c>
      <c r="C11" s="191">
        <v>1</v>
      </c>
      <c r="D11" s="191">
        <v>0</v>
      </c>
      <c r="E11" s="191">
        <v>5</v>
      </c>
      <c r="F11" s="191">
        <v>0</v>
      </c>
      <c r="G11" s="159"/>
      <c r="H11" s="159"/>
      <c r="I11" s="159"/>
      <c r="J11" s="159"/>
      <c r="K11" s="159"/>
      <c r="L11" s="159"/>
      <c r="M11" s="159"/>
      <c r="N11" s="159"/>
      <c r="O11" s="159"/>
      <c r="P11" s="159"/>
      <c r="Q11" s="159"/>
      <c r="R11" s="218"/>
    </row>
    <row r="12" spans="1:18" s="79" customFormat="1" ht="15" customHeight="1" thickBot="1" x14ac:dyDescent="0.3">
      <c r="A12" s="135" t="s">
        <v>22</v>
      </c>
      <c r="B12" s="139">
        <f t="shared" ref="B12" si="1">SUM(C12:F12)</f>
        <v>6</v>
      </c>
      <c r="C12" s="200">
        <v>0</v>
      </c>
      <c r="D12" s="200">
        <v>0</v>
      </c>
      <c r="E12" s="200">
        <v>6</v>
      </c>
      <c r="F12" s="200">
        <v>0</v>
      </c>
      <c r="G12" s="159"/>
      <c r="H12" s="159"/>
      <c r="I12" s="159"/>
      <c r="J12" s="159"/>
      <c r="K12" s="159"/>
      <c r="L12" s="159"/>
      <c r="M12" s="159"/>
      <c r="N12" s="159"/>
      <c r="O12" s="159"/>
      <c r="P12" s="159"/>
      <c r="Q12" s="159"/>
      <c r="R12" s="218"/>
    </row>
    <row r="13" spans="1:18" s="27" customFormat="1" ht="72" customHeight="1" x14ac:dyDescent="0.2">
      <c r="A13" s="404" t="s">
        <v>402</v>
      </c>
      <c r="B13" s="404"/>
      <c r="C13" s="404"/>
      <c r="D13" s="404"/>
      <c r="E13" s="404"/>
      <c r="F13" s="305"/>
      <c r="G13" s="305"/>
      <c r="H13" s="305"/>
      <c r="I13" s="305"/>
      <c r="J13" s="305"/>
      <c r="K13" s="305"/>
      <c r="L13" s="305"/>
      <c r="M13" s="305"/>
      <c r="N13" s="305"/>
      <c r="O13" s="305"/>
      <c r="P13" s="305"/>
      <c r="Q13" s="305"/>
      <c r="R13" s="219"/>
    </row>
    <row r="14" spans="1:18" s="27" customFormat="1" ht="12.75" customHeight="1" x14ac:dyDescent="0.2">
      <c r="A14" s="435" t="s">
        <v>366</v>
      </c>
      <c r="B14" s="435"/>
      <c r="C14" s="435"/>
      <c r="D14" s="435"/>
      <c r="E14" s="435"/>
      <c r="F14" s="309"/>
      <c r="G14" s="309"/>
      <c r="H14" s="309"/>
      <c r="I14" s="309"/>
      <c r="J14" s="309"/>
      <c r="K14" s="309"/>
      <c r="L14" s="309"/>
      <c r="M14" s="309"/>
      <c r="N14" s="309"/>
      <c r="O14" s="309"/>
      <c r="P14" s="309"/>
      <c r="Q14" s="309"/>
      <c r="R14" s="219"/>
    </row>
  </sheetData>
  <mergeCells count="11">
    <mergeCell ref="I1:I2"/>
    <mergeCell ref="A1:F1"/>
    <mergeCell ref="A2:F2"/>
    <mergeCell ref="A3:F3"/>
    <mergeCell ref="A4:F4"/>
    <mergeCell ref="A14:E14"/>
    <mergeCell ref="A5:F5"/>
    <mergeCell ref="A7:A8"/>
    <mergeCell ref="B7:B8"/>
    <mergeCell ref="C7:C8"/>
    <mergeCell ref="A13:E13"/>
  </mergeCells>
  <hyperlinks>
    <hyperlink ref="I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9A0FF"/>
    <pageSetUpPr fitToPage="1"/>
  </sheetPr>
  <dimension ref="A2:I26"/>
  <sheetViews>
    <sheetView showGridLines="0" topLeftCell="A22" workbookViewId="0">
      <selection activeCell="L15" sqref="L15"/>
    </sheetView>
  </sheetViews>
  <sheetFormatPr baseColWidth="10" defaultRowHeight="12.75" x14ac:dyDescent="0.2"/>
  <cols>
    <col min="1" max="16384" width="11.42578125" style="313"/>
  </cols>
  <sheetData>
    <row r="2" spans="1:9" x14ac:dyDescent="0.2">
      <c r="I2" s="400" t="s">
        <v>178</v>
      </c>
    </row>
    <row r="3" spans="1:9" x14ac:dyDescent="0.2">
      <c r="I3" s="400"/>
    </row>
    <row r="16" spans="1:9" x14ac:dyDescent="0.2">
      <c r="A16" s="430" t="s">
        <v>184</v>
      </c>
      <c r="B16" s="430"/>
      <c r="C16" s="430"/>
      <c r="D16" s="430"/>
      <c r="E16" s="430"/>
      <c r="F16" s="430"/>
      <c r="G16" s="430"/>
      <c r="H16" s="430"/>
    </row>
    <row r="17" spans="1:8" x14ac:dyDescent="0.2">
      <c r="A17" s="430"/>
      <c r="B17" s="430"/>
      <c r="C17" s="430"/>
      <c r="D17" s="430"/>
      <c r="E17" s="430"/>
      <c r="F17" s="430"/>
      <c r="G17" s="430"/>
      <c r="H17" s="430"/>
    </row>
    <row r="18" spans="1:8" x14ac:dyDescent="0.2">
      <c r="A18" s="430"/>
      <c r="B18" s="430"/>
      <c r="C18" s="430"/>
      <c r="D18" s="430"/>
      <c r="E18" s="430"/>
      <c r="F18" s="430"/>
      <c r="G18" s="430"/>
      <c r="H18" s="430"/>
    </row>
    <row r="19" spans="1:8" x14ac:dyDescent="0.2">
      <c r="A19" s="430"/>
      <c r="B19" s="430"/>
      <c r="C19" s="430"/>
      <c r="D19" s="430"/>
      <c r="E19" s="430"/>
      <c r="F19" s="430"/>
      <c r="G19" s="430"/>
      <c r="H19" s="430"/>
    </row>
    <row r="20" spans="1:8" x14ac:dyDescent="0.2">
      <c r="A20" s="430"/>
      <c r="B20" s="430"/>
      <c r="C20" s="430"/>
      <c r="D20" s="430"/>
      <c r="E20" s="430"/>
      <c r="F20" s="430"/>
      <c r="G20" s="430"/>
      <c r="H20" s="430"/>
    </row>
    <row r="21" spans="1:8" x14ac:dyDescent="0.2">
      <c r="A21" s="430"/>
      <c r="B21" s="430"/>
      <c r="C21" s="430"/>
      <c r="D21" s="430"/>
      <c r="E21" s="430"/>
      <c r="F21" s="430"/>
      <c r="G21" s="430"/>
      <c r="H21" s="430"/>
    </row>
    <row r="22" spans="1:8" x14ac:dyDescent="0.2">
      <c r="A22" s="430"/>
      <c r="B22" s="430"/>
      <c r="C22" s="430"/>
      <c r="D22" s="430"/>
      <c r="E22" s="430"/>
      <c r="F22" s="430"/>
      <c r="G22" s="430"/>
      <c r="H22" s="430"/>
    </row>
    <row r="23" spans="1:8" x14ac:dyDescent="0.2">
      <c r="A23" s="430"/>
      <c r="B23" s="430"/>
      <c r="C23" s="430"/>
      <c r="D23" s="430"/>
      <c r="E23" s="430"/>
      <c r="F23" s="430"/>
      <c r="G23" s="430"/>
      <c r="H23" s="430"/>
    </row>
    <row r="24" spans="1:8" x14ac:dyDescent="0.2">
      <c r="A24" s="430"/>
      <c r="B24" s="430"/>
      <c r="C24" s="430"/>
      <c r="D24" s="430"/>
      <c r="E24" s="430"/>
      <c r="F24" s="430"/>
      <c r="G24" s="430"/>
      <c r="H24" s="430"/>
    </row>
    <row r="25" spans="1:8" x14ac:dyDescent="0.2">
      <c r="A25" s="430"/>
      <c r="B25" s="430"/>
      <c r="C25" s="430"/>
      <c r="D25" s="430"/>
      <c r="E25" s="430"/>
      <c r="F25" s="430"/>
      <c r="G25" s="430"/>
      <c r="H25" s="430"/>
    </row>
    <row r="26" spans="1:8" x14ac:dyDescent="0.2">
      <c r="A26" s="430"/>
      <c r="B26" s="430"/>
      <c r="C26" s="430"/>
      <c r="D26" s="430"/>
      <c r="E26" s="430"/>
      <c r="F26" s="430"/>
      <c r="G26" s="430"/>
      <c r="H26" s="430"/>
    </row>
  </sheetData>
  <mergeCells count="2">
    <mergeCell ref="I2:I3"/>
    <mergeCell ref="A16:H26"/>
  </mergeCells>
  <hyperlinks>
    <hyperlink ref="I2" location="INDICE!A1" display="INDICE"/>
  </hyperlinks>
  <printOptions horizontalCentered="1" verticalCentered="1"/>
  <pageMargins left="0.70866141732283472" right="0.70866141732283472" top="0.74803149606299213" bottom="0.74803149606299213" header="0.31496062992125984" footer="0.31496062992125984"/>
  <pageSetup scale="97" orientation="portrait"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3"/>
  <sheetViews>
    <sheetView showGridLines="0" zoomScaleNormal="100" workbookViewId="0">
      <selection activeCell="V9" sqref="V9"/>
    </sheetView>
  </sheetViews>
  <sheetFormatPr baseColWidth="10" defaultRowHeight="12.75" x14ac:dyDescent="0.25"/>
  <cols>
    <col min="1" max="1" width="19.7109375" style="93" customWidth="1"/>
    <col min="2" max="4" width="7.7109375" style="79" customWidth="1"/>
    <col min="5" max="5" width="1.7109375" style="79" customWidth="1"/>
    <col min="6" max="8" width="7.7109375" style="79" customWidth="1"/>
    <col min="9" max="9" width="1.7109375" style="79" customWidth="1"/>
    <col min="10" max="12" width="7.7109375" style="79" customWidth="1"/>
    <col min="13" max="13" width="1.7109375" style="79" customWidth="1"/>
    <col min="14" max="16" width="7.7109375" style="79" customWidth="1"/>
    <col min="17" max="17" width="1.7109375" style="79" customWidth="1"/>
    <col min="18" max="20" width="7.7109375" style="79" customWidth="1"/>
    <col min="21" max="22" width="11.42578125" style="79"/>
    <col min="23" max="23" width="11.140625" style="79" bestFit="1" customWidth="1"/>
    <col min="24" max="260" width="11.42578125" style="79"/>
    <col min="261" max="261" width="24.85546875" style="79" customWidth="1"/>
    <col min="262" max="264" width="6.28515625" style="79" customWidth="1"/>
    <col min="265" max="265" width="1.7109375" style="79" customWidth="1"/>
    <col min="266" max="268" width="6.28515625" style="79" customWidth="1"/>
    <col min="269" max="269" width="1.7109375" style="79" customWidth="1"/>
    <col min="270" max="272" width="6.28515625" style="79" customWidth="1"/>
    <col min="273" max="273" width="1.7109375" style="79" customWidth="1"/>
    <col min="274" max="276" width="6.28515625" style="79" customWidth="1"/>
    <col min="277" max="516" width="11.42578125" style="79"/>
    <col min="517" max="517" width="24.85546875" style="79" customWidth="1"/>
    <col min="518" max="520" width="6.28515625" style="79" customWidth="1"/>
    <col min="521" max="521" width="1.7109375" style="79" customWidth="1"/>
    <col min="522" max="524" width="6.28515625" style="79" customWidth="1"/>
    <col min="525" max="525" width="1.7109375" style="79" customWidth="1"/>
    <col min="526" max="528" width="6.28515625" style="79" customWidth="1"/>
    <col min="529" max="529" width="1.7109375" style="79" customWidth="1"/>
    <col min="530" max="532" width="6.28515625" style="79" customWidth="1"/>
    <col min="533" max="772" width="11.42578125" style="79"/>
    <col min="773" max="773" width="24.85546875" style="79" customWidth="1"/>
    <col min="774" max="776" width="6.28515625" style="79" customWidth="1"/>
    <col min="777" max="777" width="1.7109375" style="79" customWidth="1"/>
    <col min="778" max="780" width="6.28515625" style="79" customWidth="1"/>
    <col min="781" max="781" width="1.7109375" style="79" customWidth="1"/>
    <col min="782" max="784" width="6.28515625" style="79" customWidth="1"/>
    <col min="785" max="785" width="1.7109375" style="79" customWidth="1"/>
    <col min="786" max="788" width="6.28515625" style="79" customWidth="1"/>
    <col min="789" max="1028" width="11.42578125" style="79"/>
    <col min="1029" max="1029" width="24.85546875" style="79" customWidth="1"/>
    <col min="1030" max="1032" width="6.28515625" style="79" customWidth="1"/>
    <col min="1033" max="1033" width="1.7109375" style="79" customWidth="1"/>
    <col min="1034" max="1036" width="6.28515625" style="79" customWidth="1"/>
    <col min="1037" max="1037" width="1.7109375" style="79" customWidth="1"/>
    <col min="1038" max="1040" width="6.28515625" style="79" customWidth="1"/>
    <col min="1041" max="1041" width="1.7109375" style="79" customWidth="1"/>
    <col min="1042" max="1044" width="6.28515625" style="79" customWidth="1"/>
    <col min="1045" max="1284" width="11.42578125" style="79"/>
    <col min="1285" max="1285" width="24.85546875" style="79" customWidth="1"/>
    <col min="1286" max="1288" width="6.28515625" style="79" customWidth="1"/>
    <col min="1289" max="1289" width="1.7109375" style="79" customWidth="1"/>
    <col min="1290" max="1292" width="6.28515625" style="79" customWidth="1"/>
    <col min="1293" max="1293" width="1.7109375" style="79" customWidth="1"/>
    <col min="1294" max="1296" width="6.28515625" style="79" customWidth="1"/>
    <col min="1297" max="1297" width="1.7109375" style="79" customWidth="1"/>
    <col min="1298" max="1300" width="6.28515625" style="79" customWidth="1"/>
    <col min="1301" max="1540" width="11.42578125" style="79"/>
    <col min="1541" max="1541" width="24.85546875" style="79" customWidth="1"/>
    <col min="1542" max="1544" width="6.28515625" style="79" customWidth="1"/>
    <col min="1545" max="1545" width="1.7109375" style="79" customWidth="1"/>
    <col min="1546" max="1548" width="6.28515625" style="79" customWidth="1"/>
    <col min="1549" max="1549" width="1.7109375" style="79" customWidth="1"/>
    <col min="1550" max="1552" width="6.28515625" style="79" customWidth="1"/>
    <col min="1553" max="1553" width="1.7109375" style="79" customWidth="1"/>
    <col min="1554" max="1556" width="6.28515625" style="79" customWidth="1"/>
    <col min="1557" max="1796" width="11.42578125" style="79"/>
    <col min="1797" max="1797" width="24.85546875" style="79" customWidth="1"/>
    <col min="1798" max="1800" width="6.28515625" style="79" customWidth="1"/>
    <col min="1801" max="1801" width="1.7109375" style="79" customWidth="1"/>
    <col min="1802" max="1804" width="6.28515625" style="79" customWidth="1"/>
    <col min="1805" max="1805" width="1.7109375" style="79" customWidth="1"/>
    <col min="1806" max="1808" width="6.28515625" style="79" customWidth="1"/>
    <col min="1809" max="1809" width="1.7109375" style="79" customWidth="1"/>
    <col min="1810" max="1812" width="6.28515625" style="79" customWidth="1"/>
    <col min="1813" max="2052" width="11.42578125" style="79"/>
    <col min="2053" max="2053" width="24.85546875" style="79" customWidth="1"/>
    <col min="2054" max="2056" width="6.28515625" style="79" customWidth="1"/>
    <col min="2057" max="2057" width="1.7109375" style="79" customWidth="1"/>
    <col min="2058" max="2060" width="6.28515625" style="79" customWidth="1"/>
    <col min="2061" max="2061" width="1.7109375" style="79" customWidth="1"/>
    <col min="2062" max="2064" width="6.28515625" style="79" customWidth="1"/>
    <col min="2065" max="2065" width="1.7109375" style="79" customWidth="1"/>
    <col min="2066" max="2068" width="6.28515625" style="79" customWidth="1"/>
    <col min="2069" max="2308" width="11.42578125" style="79"/>
    <col min="2309" max="2309" width="24.85546875" style="79" customWidth="1"/>
    <col min="2310" max="2312" width="6.28515625" style="79" customWidth="1"/>
    <col min="2313" max="2313" width="1.7109375" style="79" customWidth="1"/>
    <col min="2314" max="2316" width="6.28515625" style="79" customWidth="1"/>
    <col min="2317" max="2317" width="1.7109375" style="79" customWidth="1"/>
    <col min="2318" max="2320" width="6.28515625" style="79" customWidth="1"/>
    <col min="2321" max="2321" width="1.7109375" style="79" customWidth="1"/>
    <col min="2322" max="2324" width="6.28515625" style="79" customWidth="1"/>
    <col min="2325" max="2564" width="11.42578125" style="79"/>
    <col min="2565" max="2565" width="24.85546875" style="79" customWidth="1"/>
    <col min="2566" max="2568" width="6.28515625" style="79" customWidth="1"/>
    <col min="2569" max="2569" width="1.7109375" style="79" customWidth="1"/>
    <col min="2570" max="2572" width="6.28515625" style="79" customWidth="1"/>
    <col min="2573" max="2573" width="1.7109375" style="79" customWidth="1"/>
    <col min="2574" max="2576" width="6.28515625" style="79" customWidth="1"/>
    <col min="2577" max="2577" width="1.7109375" style="79" customWidth="1"/>
    <col min="2578" max="2580" width="6.28515625" style="79" customWidth="1"/>
    <col min="2581" max="2820" width="11.42578125" style="79"/>
    <col min="2821" max="2821" width="24.85546875" style="79" customWidth="1"/>
    <col min="2822" max="2824" width="6.28515625" style="79" customWidth="1"/>
    <col min="2825" max="2825" width="1.7109375" style="79" customWidth="1"/>
    <col min="2826" max="2828" width="6.28515625" style="79" customWidth="1"/>
    <col min="2829" max="2829" width="1.7109375" style="79" customWidth="1"/>
    <col min="2830" max="2832" width="6.28515625" style="79" customWidth="1"/>
    <col min="2833" max="2833" width="1.7109375" style="79" customWidth="1"/>
    <col min="2834" max="2836" width="6.28515625" style="79" customWidth="1"/>
    <col min="2837" max="3076" width="11.42578125" style="79"/>
    <col min="3077" max="3077" width="24.85546875" style="79" customWidth="1"/>
    <col min="3078" max="3080" width="6.28515625" style="79" customWidth="1"/>
    <col min="3081" max="3081" width="1.7109375" style="79" customWidth="1"/>
    <col min="3082" max="3084" width="6.28515625" style="79" customWidth="1"/>
    <col min="3085" max="3085" width="1.7109375" style="79" customWidth="1"/>
    <col min="3086" max="3088" width="6.28515625" style="79" customWidth="1"/>
    <col min="3089" max="3089" width="1.7109375" style="79" customWidth="1"/>
    <col min="3090" max="3092" width="6.28515625" style="79" customWidth="1"/>
    <col min="3093" max="3332" width="11.42578125" style="79"/>
    <col min="3333" max="3333" width="24.85546875" style="79" customWidth="1"/>
    <col min="3334" max="3336" width="6.28515625" style="79" customWidth="1"/>
    <col min="3337" max="3337" width="1.7109375" style="79" customWidth="1"/>
    <col min="3338" max="3340" width="6.28515625" style="79" customWidth="1"/>
    <col min="3341" max="3341" width="1.7109375" style="79" customWidth="1"/>
    <col min="3342" max="3344" width="6.28515625" style="79" customWidth="1"/>
    <col min="3345" max="3345" width="1.7109375" style="79" customWidth="1"/>
    <col min="3346" max="3348" width="6.28515625" style="79" customWidth="1"/>
    <col min="3349" max="3588" width="11.42578125" style="79"/>
    <col min="3589" max="3589" width="24.85546875" style="79" customWidth="1"/>
    <col min="3590" max="3592" width="6.28515625" style="79" customWidth="1"/>
    <col min="3593" max="3593" width="1.7109375" style="79" customWidth="1"/>
    <col min="3594" max="3596" width="6.28515625" style="79" customWidth="1"/>
    <col min="3597" max="3597" width="1.7109375" style="79" customWidth="1"/>
    <col min="3598" max="3600" width="6.28515625" style="79" customWidth="1"/>
    <col min="3601" max="3601" width="1.7109375" style="79" customWidth="1"/>
    <col min="3602" max="3604" width="6.28515625" style="79" customWidth="1"/>
    <col min="3605" max="3844" width="11.42578125" style="79"/>
    <col min="3845" max="3845" width="24.85546875" style="79" customWidth="1"/>
    <col min="3846" max="3848" width="6.28515625" style="79" customWidth="1"/>
    <col min="3849" max="3849" width="1.7109375" style="79" customWidth="1"/>
    <col min="3850" max="3852" width="6.28515625" style="79" customWidth="1"/>
    <col min="3853" max="3853" width="1.7109375" style="79" customWidth="1"/>
    <col min="3854" max="3856" width="6.28515625" style="79" customWidth="1"/>
    <col min="3857" max="3857" width="1.7109375" style="79" customWidth="1"/>
    <col min="3858" max="3860" width="6.28515625" style="79" customWidth="1"/>
    <col min="3861" max="4100" width="11.42578125" style="79"/>
    <col min="4101" max="4101" width="24.85546875" style="79" customWidth="1"/>
    <col min="4102" max="4104" width="6.28515625" style="79" customWidth="1"/>
    <col min="4105" max="4105" width="1.7109375" style="79" customWidth="1"/>
    <col min="4106" max="4108" width="6.28515625" style="79" customWidth="1"/>
    <col min="4109" max="4109" width="1.7109375" style="79" customWidth="1"/>
    <col min="4110" max="4112" width="6.28515625" style="79" customWidth="1"/>
    <col min="4113" max="4113" width="1.7109375" style="79" customWidth="1"/>
    <col min="4114" max="4116" width="6.28515625" style="79" customWidth="1"/>
    <col min="4117" max="4356" width="11.42578125" style="79"/>
    <col min="4357" max="4357" width="24.85546875" style="79" customWidth="1"/>
    <col min="4358" max="4360" width="6.28515625" style="79" customWidth="1"/>
    <col min="4361" max="4361" width="1.7109375" style="79" customWidth="1"/>
    <col min="4362" max="4364" width="6.28515625" style="79" customWidth="1"/>
    <col min="4365" max="4365" width="1.7109375" style="79" customWidth="1"/>
    <col min="4366" max="4368" width="6.28515625" style="79" customWidth="1"/>
    <col min="4369" max="4369" width="1.7109375" style="79" customWidth="1"/>
    <col min="4370" max="4372" width="6.28515625" style="79" customWidth="1"/>
    <col min="4373" max="4612" width="11.42578125" style="79"/>
    <col min="4613" max="4613" width="24.85546875" style="79" customWidth="1"/>
    <col min="4614" max="4616" width="6.28515625" style="79" customWidth="1"/>
    <col min="4617" max="4617" width="1.7109375" style="79" customWidth="1"/>
    <col min="4618" max="4620" width="6.28515625" style="79" customWidth="1"/>
    <col min="4621" max="4621" width="1.7109375" style="79" customWidth="1"/>
    <col min="4622" max="4624" width="6.28515625" style="79" customWidth="1"/>
    <col min="4625" max="4625" width="1.7109375" style="79" customWidth="1"/>
    <col min="4626" max="4628" width="6.28515625" style="79" customWidth="1"/>
    <col min="4629" max="4868" width="11.42578125" style="79"/>
    <col min="4869" max="4869" width="24.85546875" style="79" customWidth="1"/>
    <col min="4870" max="4872" width="6.28515625" style="79" customWidth="1"/>
    <col min="4873" max="4873" width="1.7109375" style="79" customWidth="1"/>
    <col min="4874" max="4876" width="6.28515625" style="79" customWidth="1"/>
    <col min="4877" max="4877" width="1.7109375" style="79" customWidth="1"/>
    <col min="4878" max="4880" width="6.28515625" style="79" customWidth="1"/>
    <col min="4881" max="4881" width="1.7109375" style="79" customWidth="1"/>
    <col min="4882" max="4884" width="6.28515625" style="79" customWidth="1"/>
    <col min="4885" max="5124" width="11.42578125" style="79"/>
    <col min="5125" max="5125" width="24.85546875" style="79" customWidth="1"/>
    <col min="5126" max="5128" width="6.28515625" style="79" customWidth="1"/>
    <col min="5129" max="5129" width="1.7109375" style="79" customWidth="1"/>
    <col min="5130" max="5132" width="6.28515625" style="79" customWidth="1"/>
    <col min="5133" max="5133" width="1.7109375" style="79" customWidth="1"/>
    <col min="5134" max="5136" width="6.28515625" style="79" customWidth="1"/>
    <col min="5137" max="5137" width="1.7109375" style="79" customWidth="1"/>
    <col min="5138" max="5140" width="6.28515625" style="79" customWidth="1"/>
    <col min="5141" max="5380" width="11.42578125" style="79"/>
    <col min="5381" max="5381" width="24.85546875" style="79" customWidth="1"/>
    <col min="5382" max="5384" width="6.28515625" style="79" customWidth="1"/>
    <col min="5385" max="5385" width="1.7109375" style="79" customWidth="1"/>
    <col min="5386" max="5388" width="6.28515625" style="79" customWidth="1"/>
    <col min="5389" max="5389" width="1.7109375" style="79" customWidth="1"/>
    <col min="5390" max="5392" width="6.28515625" style="79" customWidth="1"/>
    <col min="5393" max="5393" width="1.7109375" style="79" customWidth="1"/>
    <col min="5394" max="5396" width="6.28515625" style="79" customWidth="1"/>
    <col min="5397" max="5636" width="11.42578125" style="79"/>
    <col min="5637" max="5637" width="24.85546875" style="79" customWidth="1"/>
    <col min="5638" max="5640" width="6.28515625" style="79" customWidth="1"/>
    <col min="5641" max="5641" width="1.7109375" style="79" customWidth="1"/>
    <col min="5642" max="5644" width="6.28515625" style="79" customWidth="1"/>
    <col min="5645" max="5645" width="1.7109375" style="79" customWidth="1"/>
    <col min="5646" max="5648" width="6.28515625" style="79" customWidth="1"/>
    <col min="5649" max="5649" width="1.7109375" style="79" customWidth="1"/>
    <col min="5650" max="5652" width="6.28515625" style="79" customWidth="1"/>
    <col min="5653" max="5892" width="11.42578125" style="79"/>
    <col min="5893" max="5893" width="24.85546875" style="79" customWidth="1"/>
    <col min="5894" max="5896" width="6.28515625" style="79" customWidth="1"/>
    <col min="5897" max="5897" width="1.7109375" style="79" customWidth="1"/>
    <col min="5898" max="5900" width="6.28515625" style="79" customWidth="1"/>
    <col min="5901" max="5901" width="1.7109375" style="79" customWidth="1"/>
    <col min="5902" max="5904" width="6.28515625" style="79" customWidth="1"/>
    <col min="5905" max="5905" width="1.7109375" style="79" customWidth="1"/>
    <col min="5906" max="5908" width="6.28515625" style="79" customWidth="1"/>
    <col min="5909" max="6148" width="11.42578125" style="79"/>
    <col min="6149" max="6149" width="24.85546875" style="79" customWidth="1"/>
    <col min="6150" max="6152" width="6.28515625" style="79" customWidth="1"/>
    <col min="6153" max="6153" width="1.7109375" style="79" customWidth="1"/>
    <col min="6154" max="6156" width="6.28515625" style="79" customWidth="1"/>
    <col min="6157" max="6157" width="1.7109375" style="79" customWidth="1"/>
    <col min="6158" max="6160" width="6.28515625" style="79" customWidth="1"/>
    <col min="6161" max="6161" width="1.7109375" style="79" customWidth="1"/>
    <col min="6162" max="6164" width="6.28515625" style="79" customWidth="1"/>
    <col min="6165" max="6404" width="11.42578125" style="79"/>
    <col min="6405" max="6405" width="24.85546875" style="79" customWidth="1"/>
    <col min="6406" max="6408" width="6.28515625" style="79" customWidth="1"/>
    <col min="6409" max="6409" width="1.7109375" style="79" customWidth="1"/>
    <col min="6410" max="6412" width="6.28515625" style="79" customWidth="1"/>
    <col min="6413" max="6413" width="1.7109375" style="79" customWidth="1"/>
    <col min="6414" max="6416" width="6.28515625" style="79" customWidth="1"/>
    <col min="6417" max="6417" width="1.7109375" style="79" customWidth="1"/>
    <col min="6418" max="6420" width="6.28515625" style="79" customWidth="1"/>
    <col min="6421" max="6660" width="11.42578125" style="79"/>
    <col min="6661" max="6661" width="24.85546875" style="79" customWidth="1"/>
    <col min="6662" max="6664" width="6.28515625" style="79" customWidth="1"/>
    <col min="6665" max="6665" width="1.7109375" style="79" customWidth="1"/>
    <col min="6666" max="6668" width="6.28515625" style="79" customWidth="1"/>
    <col min="6669" max="6669" width="1.7109375" style="79" customWidth="1"/>
    <col min="6670" max="6672" width="6.28515625" style="79" customWidth="1"/>
    <col min="6673" max="6673" width="1.7109375" style="79" customWidth="1"/>
    <col min="6674" max="6676" width="6.28515625" style="79" customWidth="1"/>
    <col min="6677" max="6916" width="11.42578125" style="79"/>
    <col min="6917" max="6917" width="24.85546875" style="79" customWidth="1"/>
    <col min="6918" max="6920" width="6.28515625" style="79" customWidth="1"/>
    <col min="6921" max="6921" width="1.7109375" style="79" customWidth="1"/>
    <col min="6922" max="6924" width="6.28515625" style="79" customWidth="1"/>
    <col min="6925" max="6925" width="1.7109375" style="79" customWidth="1"/>
    <col min="6926" max="6928" width="6.28515625" style="79" customWidth="1"/>
    <col min="6929" max="6929" width="1.7109375" style="79" customWidth="1"/>
    <col min="6930" max="6932" width="6.28515625" style="79" customWidth="1"/>
    <col min="6933" max="7172" width="11.42578125" style="79"/>
    <col min="7173" max="7173" width="24.85546875" style="79" customWidth="1"/>
    <col min="7174" max="7176" width="6.28515625" style="79" customWidth="1"/>
    <col min="7177" max="7177" width="1.7109375" style="79" customWidth="1"/>
    <col min="7178" max="7180" width="6.28515625" style="79" customWidth="1"/>
    <col min="7181" max="7181" width="1.7109375" style="79" customWidth="1"/>
    <col min="7182" max="7184" width="6.28515625" style="79" customWidth="1"/>
    <col min="7185" max="7185" width="1.7109375" style="79" customWidth="1"/>
    <col min="7186" max="7188" width="6.28515625" style="79" customWidth="1"/>
    <col min="7189" max="7428" width="11.42578125" style="79"/>
    <col min="7429" max="7429" width="24.85546875" style="79" customWidth="1"/>
    <col min="7430" max="7432" width="6.28515625" style="79" customWidth="1"/>
    <col min="7433" max="7433" width="1.7109375" style="79" customWidth="1"/>
    <col min="7434" max="7436" width="6.28515625" style="79" customWidth="1"/>
    <col min="7437" max="7437" width="1.7109375" style="79" customWidth="1"/>
    <col min="7438" max="7440" width="6.28515625" style="79" customWidth="1"/>
    <col min="7441" max="7441" width="1.7109375" style="79" customWidth="1"/>
    <col min="7442" max="7444" width="6.28515625" style="79" customWidth="1"/>
    <col min="7445" max="7684" width="11.42578125" style="79"/>
    <col min="7685" max="7685" width="24.85546875" style="79" customWidth="1"/>
    <col min="7686" max="7688" width="6.28515625" style="79" customWidth="1"/>
    <col min="7689" max="7689" width="1.7109375" style="79" customWidth="1"/>
    <col min="7690" max="7692" width="6.28515625" style="79" customWidth="1"/>
    <col min="7693" max="7693" width="1.7109375" style="79" customWidth="1"/>
    <col min="7694" max="7696" width="6.28515625" style="79" customWidth="1"/>
    <col min="7697" max="7697" width="1.7109375" style="79" customWidth="1"/>
    <col min="7698" max="7700" width="6.28515625" style="79" customWidth="1"/>
    <col min="7701" max="7940" width="11.42578125" style="79"/>
    <col min="7941" max="7941" width="24.85546875" style="79" customWidth="1"/>
    <col min="7942" max="7944" width="6.28515625" style="79" customWidth="1"/>
    <col min="7945" max="7945" width="1.7109375" style="79" customWidth="1"/>
    <col min="7946" max="7948" width="6.28515625" style="79" customWidth="1"/>
    <col min="7949" max="7949" width="1.7109375" style="79" customWidth="1"/>
    <col min="7950" max="7952" width="6.28515625" style="79" customWidth="1"/>
    <col min="7953" max="7953" width="1.7109375" style="79" customWidth="1"/>
    <col min="7954" max="7956" width="6.28515625" style="79" customWidth="1"/>
    <col min="7957" max="8196" width="11.42578125" style="79"/>
    <col min="8197" max="8197" width="24.85546875" style="79" customWidth="1"/>
    <col min="8198" max="8200" width="6.28515625" style="79" customWidth="1"/>
    <col min="8201" max="8201" width="1.7109375" style="79" customWidth="1"/>
    <col min="8202" max="8204" width="6.28515625" style="79" customWidth="1"/>
    <col min="8205" max="8205" width="1.7109375" style="79" customWidth="1"/>
    <col min="8206" max="8208" width="6.28515625" style="79" customWidth="1"/>
    <col min="8209" max="8209" width="1.7109375" style="79" customWidth="1"/>
    <col min="8210" max="8212" width="6.28515625" style="79" customWidth="1"/>
    <col min="8213" max="8452" width="11.42578125" style="79"/>
    <col min="8453" max="8453" width="24.85546875" style="79" customWidth="1"/>
    <col min="8454" max="8456" width="6.28515625" style="79" customWidth="1"/>
    <col min="8457" max="8457" width="1.7109375" style="79" customWidth="1"/>
    <col min="8458" max="8460" width="6.28515625" style="79" customWidth="1"/>
    <col min="8461" max="8461" width="1.7109375" style="79" customWidth="1"/>
    <col min="8462" max="8464" width="6.28515625" style="79" customWidth="1"/>
    <col min="8465" max="8465" width="1.7109375" style="79" customWidth="1"/>
    <col min="8466" max="8468" width="6.28515625" style="79" customWidth="1"/>
    <col min="8469" max="8708" width="11.42578125" style="79"/>
    <col min="8709" max="8709" width="24.85546875" style="79" customWidth="1"/>
    <col min="8710" max="8712" width="6.28515625" style="79" customWidth="1"/>
    <col min="8713" max="8713" width="1.7109375" style="79" customWidth="1"/>
    <col min="8714" max="8716" width="6.28515625" style="79" customWidth="1"/>
    <col min="8717" max="8717" width="1.7109375" style="79" customWidth="1"/>
    <col min="8718" max="8720" width="6.28515625" style="79" customWidth="1"/>
    <col min="8721" max="8721" width="1.7109375" style="79" customWidth="1"/>
    <col min="8722" max="8724" width="6.28515625" style="79" customWidth="1"/>
    <col min="8725" max="8964" width="11.42578125" style="79"/>
    <col min="8965" max="8965" width="24.85546875" style="79" customWidth="1"/>
    <col min="8966" max="8968" width="6.28515625" style="79" customWidth="1"/>
    <col min="8969" max="8969" width="1.7109375" style="79" customWidth="1"/>
    <col min="8970" max="8972" width="6.28515625" style="79" customWidth="1"/>
    <col min="8973" max="8973" width="1.7109375" style="79" customWidth="1"/>
    <col min="8974" max="8976" width="6.28515625" style="79" customWidth="1"/>
    <col min="8977" max="8977" width="1.7109375" style="79" customWidth="1"/>
    <col min="8978" max="8980" width="6.28515625" style="79" customWidth="1"/>
    <col min="8981" max="9220" width="11.42578125" style="79"/>
    <col min="9221" max="9221" width="24.85546875" style="79" customWidth="1"/>
    <col min="9222" max="9224" width="6.28515625" style="79" customWidth="1"/>
    <col min="9225" max="9225" width="1.7109375" style="79" customWidth="1"/>
    <col min="9226" max="9228" width="6.28515625" style="79" customWidth="1"/>
    <col min="9229" max="9229" width="1.7109375" style="79" customWidth="1"/>
    <col min="9230" max="9232" width="6.28515625" style="79" customWidth="1"/>
    <col min="9233" max="9233" width="1.7109375" style="79" customWidth="1"/>
    <col min="9234" max="9236" width="6.28515625" style="79" customWidth="1"/>
    <col min="9237" max="9476" width="11.42578125" style="79"/>
    <col min="9477" max="9477" width="24.85546875" style="79" customWidth="1"/>
    <col min="9478" max="9480" width="6.28515625" style="79" customWidth="1"/>
    <col min="9481" max="9481" width="1.7109375" style="79" customWidth="1"/>
    <col min="9482" max="9484" width="6.28515625" style="79" customWidth="1"/>
    <col min="9485" max="9485" width="1.7109375" style="79" customWidth="1"/>
    <col min="9486" max="9488" width="6.28515625" style="79" customWidth="1"/>
    <col min="9489" max="9489" width="1.7109375" style="79" customWidth="1"/>
    <col min="9490" max="9492" width="6.28515625" style="79" customWidth="1"/>
    <col min="9493" max="9732" width="11.42578125" style="79"/>
    <col min="9733" max="9733" width="24.85546875" style="79" customWidth="1"/>
    <col min="9734" max="9736" width="6.28515625" style="79" customWidth="1"/>
    <col min="9737" max="9737" width="1.7109375" style="79" customWidth="1"/>
    <col min="9738" max="9740" width="6.28515625" style="79" customWidth="1"/>
    <col min="9741" max="9741" width="1.7109375" style="79" customWidth="1"/>
    <col min="9742" max="9744" width="6.28515625" style="79" customWidth="1"/>
    <col min="9745" max="9745" width="1.7109375" style="79" customWidth="1"/>
    <col min="9746" max="9748" width="6.28515625" style="79" customWidth="1"/>
    <col min="9749" max="9988" width="11.42578125" style="79"/>
    <col min="9989" max="9989" width="24.85546875" style="79" customWidth="1"/>
    <col min="9990" max="9992" width="6.28515625" style="79" customWidth="1"/>
    <col min="9993" max="9993" width="1.7109375" style="79" customWidth="1"/>
    <col min="9994" max="9996" width="6.28515625" style="79" customWidth="1"/>
    <col min="9997" max="9997" width="1.7109375" style="79" customWidth="1"/>
    <col min="9998" max="10000" width="6.28515625" style="79" customWidth="1"/>
    <col min="10001" max="10001" width="1.7109375" style="79" customWidth="1"/>
    <col min="10002" max="10004" width="6.28515625" style="79" customWidth="1"/>
    <col min="10005" max="10244" width="11.42578125" style="79"/>
    <col min="10245" max="10245" width="24.85546875" style="79" customWidth="1"/>
    <col min="10246" max="10248" width="6.28515625" style="79" customWidth="1"/>
    <col min="10249" max="10249" width="1.7109375" style="79" customWidth="1"/>
    <col min="10250" max="10252" width="6.28515625" style="79" customWidth="1"/>
    <col min="10253" max="10253" width="1.7109375" style="79" customWidth="1"/>
    <col min="10254" max="10256" width="6.28515625" style="79" customWidth="1"/>
    <col min="10257" max="10257" width="1.7109375" style="79" customWidth="1"/>
    <col min="10258" max="10260" width="6.28515625" style="79" customWidth="1"/>
    <col min="10261" max="10500" width="11.42578125" style="79"/>
    <col min="10501" max="10501" width="24.85546875" style="79" customWidth="1"/>
    <col min="10502" max="10504" width="6.28515625" style="79" customWidth="1"/>
    <col min="10505" max="10505" width="1.7109375" style="79" customWidth="1"/>
    <col min="10506" max="10508" width="6.28515625" style="79" customWidth="1"/>
    <col min="10509" max="10509" width="1.7109375" style="79" customWidth="1"/>
    <col min="10510" max="10512" width="6.28515625" style="79" customWidth="1"/>
    <col min="10513" max="10513" width="1.7109375" style="79" customWidth="1"/>
    <col min="10514" max="10516" width="6.28515625" style="79" customWidth="1"/>
    <col min="10517" max="10756" width="11.42578125" style="79"/>
    <col min="10757" max="10757" width="24.85546875" style="79" customWidth="1"/>
    <col min="10758" max="10760" width="6.28515625" style="79" customWidth="1"/>
    <col min="10761" max="10761" width="1.7109375" style="79" customWidth="1"/>
    <col min="10762" max="10764" width="6.28515625" style="79" customWidth="1"/>
    <col min="10765" max="10765" width="1.7109375" style="79" customWidth="1"/>
    <col min="10766" max="10768" width="6.28515625" style="79" customWidth="1"/>
    <col min="10769" max="10769" width="1.7109375" style="79" customWidth="1"/>
    <col min="10770" max="10772" width="6.28515625" style="79" customWidth="1"/>
    <col min="10773" max="11012" width="11.42578125" style="79"/>
    <col min="11013" max="11013" width="24.85546875" style="79" customWidth="1"/>
    <col min="11014" max="11016" width="6.28515625" style="79" customWidth="1"/>
    <col min="11017" max="11017" width="1.7109375" style="79" customWidth="1"/>
    <col min="11018" max="11020" width="6.28515625" style="79" customWidth="1"/>
    <col min="11021" max="11021" width="1.7109375" style="79" customWidth="1"/>
    <col min="11022" max="11024" width="6.28515625" style="79" customWidth="1"/>
    <col min="11025" max="11025" width="1.7109375" style="79" customWidth="1"/>
    <col min="11026" max="11028" width="6.28515625" style="79" customWidth="1"/>
    <col min="11029" max="11268" width="11.42578125" style="79"/>
    <col min="11269" max="11269" width="24.85546875" style="79" customWidth="1"/>
    <col min="11270" max="11272" width="6.28515625" style="79" customWidth="1"/>
    <col min="11273" max="11273" width="1.7109375" style="79" customWidth="1"/>
    <col min="11274" max="11276" width="6.28515625" style="79" customWidth="1"/>
    <col min="11277" max="11277" width="1.7109375" style="79" customWidth="1"/>
    <col min="11278" max="11280" width="6.28515625" style="79" customWidth="1"/>
    <col min="11281" max="11281" width="1.7109375" style="79" customWidth="1"/>
    <col min="11282" max="11284" width="6.28515625" style="79" customWidth="1"/>
    <col min="11285" max="11524" width="11.42578125" style="79"/>
    <col min="11525" max="11525" width="24.85546875" style="79" customWidth="1"/>
    <col min="11526" max="11528" width="6.28515625" style="79" customWidth="1"/>
    <col min="11529" max="11529" width="1.7109375" style="79" customWidth="1"/>
    <col min="11530" max="11532" width="6.28515625" style="79" customWidth="1"/>
    <col min="11533" max="11533" width="1.7109375" style="79" customWidth="1"/>
    <col min="11534" max="11536" width="6.28515625" style="79" customWidth="1"/>
    <col min="11537" max="11537" width="1.7109375" style="79" customWidth="1"/>
    <col min="11538" max="11540" width="6.28515625" style="79" customWidth="1"/>
    <col min="11541" max="11780" width="11.42578125" style="79"/>
    <col min="11781" max="11781" width="24.85546875" style="79" customWidth="1"/>
    <col min="11782" max="11784" width="6.28515625" style="79" customWidth="1"/>
    <col min="11785" max="11785" width="1.7109375" style="79" customWidth="1"/>
    <col min="11786" max="11788" width="6.28515625" style="79" customWidth="1"/>
    <col min="11789" max="11789" width="1.7109375" style="79" customWidth="1"/>
    <col min="11790" max="11792" width="6.28515625" style="79" customWidth="1"/>
    <col min="11793" max="11793" width="1.7109375" style="79" customWidth="1"/>
    <col min="11794" max="11796" width="6.28515625" style="79" customWidth="1"/>
    <col min="11797" max="12036" width="11.42578125" style="79"/>
    <col min="12037" max="12037" width="24.85546875" style="79" customWidth="1"/>
    <col min="12038" max="12040" width="6.28515625" style="79" customWidth="1"/>
    <col min="12041" max="12041" width="1.7109375" style="79" customWidth="1"/>
    <col min="12042" max="12044" width="6.28515625" style="79" customWidth="1"/>
    <col min="12045" max="12045" width="1.7109375" style="79" customWidth="1"/>
    <col min="12046" max="12048" width="6.28515625" style="79" customWidth="1"/>
    <col min="12049" max="12049" width="1.7109375" style="79" customWidth="1"/>
    <col min="12050" max="12052" width="6.28515625" style="79" customWidth="1"/>
    <col min="12053" max="12292" width="11.42578125" style="79"/>
    <col min="12293" max="12293" width="24.85546875" style="79" customWidth="1"/>
    <col min="12294" max="12296" width="6.28515625" style="79" customWidth="1"/>
    <col min="12297" max="12297" width="1.7109375" style="79" customWidth="1"/>
    <col min="12298" max="12300" width="6.28515625" style="79" customWidth="1"/>
    <col min="12301" max="12301" width="1.7109375" style="79" customWidth="1"/>
    <col min="12302" max="12304" width="6.28515625" style="79" customWidth="1"/>
    <col min="12305" max="12305" width="1.7109375" style="79" customWidth="1"/>
    <col min="12306" max="12308" width="6.28515625" style="79" customWidth="1"/>
    <col min="12309" max="12548" width="11.42578125" style="79"/>
    <col min="12549" max="12549" width="24.85546875" style="79" customWidth="1"/>
    <col min="12550" max="12552" width="6.28515625" style="79" customWidth="1"/>
    <col min="12553" max="12553" width="1.7109375" style="79" customWidth="1"/>
    <col min="12554" max="12556" width="6.28515625" style="79" customWidth="1"/>
    <col min="12557" max="12557" width="1.7109375" style="79" customWidth="1"/>
    <col min="12558" max="12560" width="6.28515625" style="79" customWidth="1"/>
    <col min="12561" max="12561" width="1.7109375" style="79" customWidth="1"/>
    <col min="12562" max="12564" width="6.28515625" style="79" customWidth="1"/>
    <col min="12565" max="12804" width="11.42578125" style="79"/>
    <col min="12805" max="12805" width="24.85546875" style="79" customWidth="1"/>
    <col min="12806" max="12808" width="6.28515625" style="79" customWidth="1"/>
    <col min="12809" max="12809" width="1.7109375" style="79" customWidth="1"/>
    <col min="12810" max="12812" width="6.28515625" style="79" customWidth="1"/>
    <col min="12813" max="12813" width="1.7109375" style="79" customWidth="1"/>
    <col min="12814" max="12816" width="6.28515625" style="79" customWidth="1"/>
    <col min="12817" max="12817" width="1.7109375" style="79" customWidth="1"/>
    <col min="12818" max="12820" width="6.28515625" style="79" customWidth="1"/>
    <col min="12821" max="13060" width="11.42578125" style="79"/>
    <col min="13061" max="13061" width="24.85546875" style="79" customWidth="1"/>
    <col min="13062" max="13064" width="6.28515625" style="79" customWidth="1"/>
    <col min="13065" max="13065" width="1.7109375" style="79" customWidth="1"/>
    <col min="13066" max="13068" width="6.28515625" style="79" customWidth="1"/>
    <col min="13069" max="13069" width="1.7109375" style="79" customWidth="1"/>
    <col min="13070" max="13072" width="6.28515625" style="79" customWidth="1"/>
    <col min="13073" max="13073" width="1.7109375" style="79" customWidth="1"/>
    <col min="13074" max="13076" width="6.28515625" style="79" customWidth="1"/>
    <col min="13077" max="13316" width="11.42578125" style="79"/>
    <col min="13317" max="13317" width="24.85546875" style="79" customWidth="1"/>
    <col min="13318" max="13320" width="6.28515625" style="79" customWidth="1"/>
    <col min="13321" max="13321" width="1.7109375" style="79" customWidth="1"/>
    <col min="13322" max="13324" width="6.28515625" style="79" customWidth="1"/>
    <col min="13325" max="13325" width="1.7109375" style="79" customWidth="1"/>
    <col min="13326" max="13328" width="6.28515625" style="79" customWidth="1"/>
    <col min="13329" max="13329" width="1.7109375" style="79" customWidth="1"/>
    <col min="13330" max="13332" width="6.28515625" style="79" customWidth="1"/>
    <col min="13333" max="13572" width="11.42578125" style="79"/>
    <col min="13573" max="13573" width="24.85546875" style="79" customWidth="1"/>
    <col min="13574" max="13576" width="6.28515625" style="79" customWidth="1"/>
    <col min="13577" max="13577" width="1.7109375" style="79" customWidth="1"/>
    <col min="13578" max="13580" width="6.28515625" style="79" customWidth="1"/>
    <col min="13581" max="13581" width="1.7109375" style="79" customWidth="1"/>
    <col min="13582" max="13584" width="6.28515625" style="79" customWidth="1"/>
    <col min="13585" max="13585" width="1.7109375" style="79" customWidth="1"/>
    <col min="13586" max="13588" width="6.28515625" style="79" customWidth="1"/>
    <col min="13589" max="13828" width="11.42578125" style="79"/>
    <col min="13829" max="13829" width="24.85546875" style="79" customWidth="1"/>
    <col min="13830" max="13832" width="6.28515625" style="79" customWidth="1"/>
    <col min="13833" max="13833" width="1.7109375" style="79" customWidth="1"/>
    <col min="13834" max="13836" width="6.28515625" style="79" customWidth="1"/>
    <col min="13837" max="13837" width="1.7109375" style="79" customWidth="1"/>
    <col min="13838" max="13840" width="6.28515625" style="79" customWidth="1"/>
    <col min="13841" max="13841" width="1.7109375" style="79" customWidth="1"/>
    <col min="13842" max="13844" width="6.28515625" style="79" customWidth="1"/>
    <col min="13845" max="14084" width="11.42578125" style="79"/>
    <col min="14085" max="14085" width="24.85546875" style="79" customWidth="1"/>
    <col min="14086" max="14088" width="6.28515625" style="79" customWidth="1"/>
    <col min="14089" max="14089" width="1.7109375" style="79" customWidth="1"/>
    <col min="14090" max="14092" width="6.28515625" style="79" customWidth="1"/>
    <col min="14093" max="14093" width="1.7109375" style="79" customWidth="1"/>
    <col min="14094" max="14096" width="6.28515625" style="79" customWidth="1"/>
    <col min="14097" max="14097" width="1.7109375" style="79" customWidth="1"/>
    <col min="14098" max="14100" width="6.28515625" style="79" customWidth="1"/>
    <col min="14101" max="14340" width="11.42578125" style="79"/>
    <col min="14341" max="14341" width="24.85546875" style="79" customWidth="1"/>
    <col min="14342" max="14344" width="6.28515625" style="79" customWidth="1"/>
    <col min="14345" max="14345" width="1.7109375" style="79" customWidth="1"/>
    <col min="14346" max="14348" width="6.28515625" style="79" customWidth="1"/>
    <col min="14349" max="14349" width="1.7109375" style="79" customWidth="1"/>
    <col min="14350" max="14352" width="6.28515625" style="79" customWidth="1"/>
    <col min="14353" max="14353" width="1.7109375" style="79" customWidth="1"/>
    <col min="14354" max="14356" width="6.28515625" style="79" customWidth="1"/>
    <col min="14357" max="14596" width="11.42578125" style="79"/>
    <col min="14597" max="14597" width="24.85546875" style="79" customWidth="1"/>
    <col min="14598" max="14600" width="6.28515625" style="79" customWidth="1"/>
    <col min="14601" max="14601" width="1.7109375" style="79" customWidth="1"/>
    <col min="14602" max="14604" width="6.28515625" style="79" customWidth="1"/>
    <col min="14605" max="14605" width="1.7109375" style="79" customWidth="1"/>
    <col min="14606" max="14608" width="6.28515625" style="79" customWidth="1"/>
    <col min="14609" max="14609" width="1.7109375" style="79" customWidth="1"/>
    <col min="14610" max="14612" width="6.28515625" style="79" customWidth="1"/>
    <col min="14613" max="14852" width="11.42578125" style="79"/>
    <col min="14853" max="14853" width="24.85546875" style="79" customWidth="1"/>
    <col min="14854" max="14856" width="6.28515625" style="79" customWidth="1"/>
    <col min="14857" max="14857" width="1.7109375" style="79" customWidth="1"/>
    <col min="14858" max="14860" width="6.28515625" style="79" customWidth="1"/>
    <col min="14861" max="14861" width="1.7109375" style="79" customWidth="1"/>
    <col min="14862" max="14864" width="6.28515625" style="79" customWidth="1"/>
    <col min="14865" max="14865" width="1.7109375" style="79" customWidth="1"/>
    <col min="14866" max="14868" width="6.28515625" style="79" customWidth="1"/>
    <col min="14869" max="15108" width="11.42578125" style="79"/>
    <col min="15109" max="15109" width="24.85546875" style="79" customWidth="1"/>
    <col min="15110" max="15112" width="6.28515625" style="79" customWidth="1"/>
    <col min="15113" max="15113" width="1.7109375" style="79" customWidth="1"/>
    <col min="15114" max="15116" width="6.28515625" style="79" customWidth="1"/>
    <col min="15117" max="15117" width="1.7109375" style="79" customWidth="1"/>
    <col min="15118" max="15120" width="6.28515625" style="79" customWidth="1"/>
    <col min="15121" max="15121" width="1.7109375" style="79" customWidth="1"/>
    <col min="15122" max="15124" width="6.28515625" style="79" customWidth="1"/>
    <col min="15125" max="15364" width="11.42578125" style="79"/>
    <col min="15365" max="15365" width="24.85546875" style="79" customWidth="1"/>
    <col min="15366" max="15368" width="6.28515625" style="79" customWidth="1"/>
    <col min="15369" max="15369" width="1.7109375" style="79" customWidth="1"/>
    <col min="15370" max="15372" width="6.28515625" style="79" customWidth="1"/>
    <col min="15373" max="15373" width="1.7109375" style="79" customWidth="1"/>
    <col min="15374" max="15376" width="6.28515625" style="79" customWidth="1"/>
    <col min="15377" max="15377" width="1.7109375" style="79" customWidth="1"/>
    <col min="15378" max="15380" width="6.28515625" style="79" customWidth="1"/>
    <col min="15381" max="15620" width="11.42578125" style="79"/>
    <col min="15621" max="15621" width="24.85546875" style="79" customWidth="1"/>
    <col min="15622" max="15624" width="6.28515625" style="79" customWidth="1"/>
    <col min="15625" max="15625" width="1.7109375" style="79" customWidth="1"/>
    <col min="15626" max="15628" width="6.28515625" style="79" customWidth="1"/>
    <col min="15629" max="15629" width="1.7109375" style="79" customWidth="1"/>
    <col min="15630" max="15632" width="6.28515625" style="79" customWidth="1"/>
    <col min="15633" max="15633" width="1.7109375" style="79" customWidth="1"/>
    <col min="15634" max="15636" width="6.28515625" style="79" customWidth="1"/>
    <col min="15637" max="15876" width="11.42578125" style="79"/>
    <col min="15877" max="15877" width="24.85546875" style="79" customWidth="1"/>
    <col min="15878" max="15880" width="6.28515625" style="79" customWidth="1"/>
    <col min="15881" max="15881" width="1.7109375" style="79" customWidth="1"/>
    <col min="15882" max="15884" width="6.28515625" style="79" customWidth="1"/>
    <col min="15885" max="15885" width="1.7109375" style="79" customWidth="1"/>
    <col min="15886" max="15888" width="6.28515625" style="79" customWidth="1"/>
    <col min="15889" max="15889" width="1.7109375" style="79" customWidth="1"/>
    <col min="15890" max="15892" width="6.28515625" style="79" customWidth="1"/>
    <col min="15893" max="16132" width="11.42578125" style="79"/>
    <col min="16133" max="16133" width="24.85546875" style="79" customWidth="1"/>
    <col min="16134" max="16136" width="6.28515625" style="79" customWidth="1"/>
    <col min="16137" max="16137" width="1.7109375" style="79" customWidth="1"/>
    <col min="16138" max="16140" width="6.28515625" style="79" customWidth="1"/>
    <col min="16141" max="16141" width="1.7109375" style="79" customWidth="1"/>
    <col min="16142" max="16144" width="6.28515625" style="79" customWidth="1"/>
    <col min="16145" max="16145" width="1.7109375" style="79" customWidth="1"/>
    <col min="16146" max="16148" width="6.28515625" style="79" customWidth="1"/>
    <col min="16149" max="16384" width="11.42578125" style="79"/>
  </cols>
  <sheetData>
    <row r="1" spans="1:24" s="93" customFormat="1" ht="12.75" customHeight="1" x14ac:dyDescent="0.25">
      <c r="A1" s="432" t="s">
        <v>206</v>
      </c>
      <c r="B1" s="432"/>
      <c r="C1" s="432"/>
      <c r="D1" s="432"/>
      <c r="E1" s="432"/>
      <c r="F1" s="432"/>
      <c r="G1" s="432"/>
      <c r="H1" s="432"/>
      <c r="I1" s="432"/>
      <c r="J1" s="432"/>
      <c r="K1" s="432"/>
      <c r="L1" s="432"/>
      <c r="M1" s="432"/>
      <c r="N1" s="432"/>
      <c r="O1" s="432"/>
      <c r="P1" s="432"/>
      <c r="Q1" s="432"/>
      <c r="R1" s="432"/>
      <c r="S1" s="432"/>
      <c r="T1" s="432"/>
      <c r="V1" s="69"/>
      <c r="W1" s="434" t="s">
        <v>178</v>
      </c>
      <c r="X1" s="69"/>
    </row>
    <row r="2" spans="1:24" s="93" customFormat="1" ht="12.75" customHeight="1" x14ac:dyDescent="0.25">
      <c r="A2" s="432" t="s">
        <v>347</v>
      </c>
      <c r="B2" s="432"/>
      <c r="C2" s="432"/>
      <c r="D2" s="432"/>
      <c r="E2" s="432"/>
      <c r="F2" s="432"/>
      <c r="G2" s="432"/>
      <c r="H2" s="432"/>
      <c r="I2" s="432"/>
      <c r="J2" s="432"/>
      <c r="K2" s="432"/>
      <c r="L2" s="432"/>
      <c r="M2" s="432"/>
      <c r="N2" s="432"/>
      <c r="O2" s="432"/>
      <c r="P2" s="432"/>
      <c r="Q2" s="432"/>
      <c r="R2" s="432"/>
      <c r="S2" s="432"/>
      <c r="T2" s="432"/>
      <c r="V2" s="69"/>
      <c r="W2" s="434"/>
      <c r="X2" s="69"/>
    </row>
    <row r="3" spans="1:24" s="93" customFormat="1" x14ac:dyDescent="0.25">
      <c r="A3" s="432" t="s">
        <v>337</v>
      </c>
      <c r="B3" s="432"/>
      <c r="C3" s="432"/>
      <c r="D3" s="432"/>
      <c r="E3" s="432"/>
      <c r="F3" s="432"/>
      <c r="G3" s="432"/>
      <c r="H3" s="432"/>
      <c r="I3" s="432"/>
      <c r="J3" s="432"/>
      <c r="K3" s="432"/>
      <c r="L3" s="432"/>
      <c r="M3" s="432"/>
      <c r="N3" s="432"/>
      <c r="O3" s="432"/>
      <c r="P3" s="432"/>
      <c r="Q3" s="432"/>
      <c r="R3" s="432"/>
      <c r="S3" s="432"/>
      <c r="T3" s="432"/>
    </row>
    <row r="4" spans="1:24" s="93" customFormat="1" x14ac:dyDescent="0.25">
      <c r="A4" s="432" t="s">
        <v>340</v>
      </c>
      <c r="B4" s="432"/>
      <c r="C4" s="432"/>
      <c r="D4" s="432"/>
      <c r="E4" s="432"/>
      <c r="F4" s="432"/>
      <c r="G4" s="432"/>
      <c r="H4" s="432"/>
      <c r="I4" s="432"/>
      <c r="J4" s="432"/>
      <c r="K4" s="432"/>
      <c r="L4" s="432"/>
      <c r="M4" s="432"/>
      <c r="N4" s="432"/>
      <c r="O4" s="432"/>
      <c r="P4" s="432"/>
      <c r="Q4" s="432"/>
      <c r="R4" s="432"/>
      <c r="S4" s="432"/>
      <c r="T4" s="432"/>
    </row>
    <row r="5" spans="1:24" s="93" customFormat="1" x14ac:dyDescent="0.25">
      <c r="A5" s="432" t="s">
        <v>320</v>
      </c>
      <c r="B5" s="432"/>
      <c r="C5" s="432"/>
      <c r="D5" s="432"/>
      <c r="E5" s="432"/>
      <c r="F5" s="432"/>
      <c r="G5" s="432"/>
      <c r="H5" s="432"/>
      <c r="I5" s="432"/>
      <c r="J5" s="432"/>
      <c r="K5" s="432"/>
      <c r="L5" s="432"/>
      <c r="M5" s="432"/>
      <c r="N5" s="432"/>
      <c r="O5" s="432"/>
      <c r="P5" s="432"/>
      <c r="Q5" s="432"/>
      <c r="R5" s="432"/>
      <c r="S5" s="432"/>
      <c r="T5" s="432"/>
    </row>
    <row r="6" spans="1:24" s="107" customFormat="1" x14ac:dyDescent="0.25">
      <c r="A6" s="432" t="s">
        <v>374</v>
      </c>
      <c r="B6" s="432"/>
      <c r="C6" s="432"/>
      <c r="D6" s="432"/>
      <c r="E6" s="432"/>
      <c r="F6" s="432"/>
      <c r="G6" s="432"/>
      <c r="H6" s="432"/>
      <c r="I6" s="432"/>
      <c r="J6" s="432"/>
      <c r="K6" s="432"/>
      <c r="L6" s="432"/>
      <c r="M6" s="432"/>
      <c r="N6" s="432"/>
      <c r="O6" s="432"/>
      <c r="P6" s="432"/>
      <c r="Q6" s="432"/>
      <c r="R6" s="432"/>
      <c r="S6" s="432"/>
      <c r="T6" s="432"/>
    </row>
    <row r="7" spans="1:24" s="93" customFormat="1" x14ac:dyDescent="0.25">
      <c r="A7" s="62"/>
      <c r="B7" s="62"/>
      <c r="C7" s="62"/>
      <c r="D7" s="62"/>
      <c r="E7" s="62"/>
      <c r="F7" s="62"/>
      <c r="G7" s="62"/>
      <c r="H7" s="62"/>
      <c r="I7" s="62"/>
      <c r="J7" s="62"/>
      <c r="K7" s="62"/>
      <c r="L7" s="62"/>
      <c r="M7" s="62"/>
      <c r="N7" s="62"/>
      <c r="O7" s="62"/>
      <c r="P7" s="62"/>
      <c r="Q7" s="62"/>
      <c r="R7" s="62"/>
      <c r="S7" s="62"/>
      <c r="T7" s="62"/>
    </row>
    <row r="8" spans="1:24" s="54" customFormat="1" ht="27.75" customHeight="1" x14ac:dyDescent="0.25">
      <c r="A8" s="433" t="s">
        <v>74</v>
      </c>
      <c r="B8" s="431" t="s">
        <v>0</v>
      </c>
      <c r="C8" s="431"/>
      <c r="D8" s="431"/>
      <c r="E8" s="152"/>
      <c r="F8" s="431" t="s">
        <v>75</v>
      </c>
      <c r="G8" s="431"/>
      <c r="H8" s="431"/>
      <c r="I8" s="152"/>
      <c r="J8" s="431" t="s">
        <v>73</v>
      </c>
      <c r="K8" s="431"/>
      <c r="L8" s="431"/>
      <c r="M8" s="152"/>
      <c r="N8" s="431" t="s">
        <v>1</v>
      </c>
      <c r="O8" s="431"/>
      <c r="P8" s="431"/>
      <c r="Q8" s="153"/>
      <c r="R8" s="431" t="s">
        <v>76</v>
      </c>
      <c r="S8" s="431"/>
      <c r="T8" s="431"/>
    </row>
    <row r="9" spans="1:24" s="113" customFormat="1" x14ac:dyDescent="0.25">
      <c r="A9" s="433"/>
      <c r="B9" s="150" t="s">
        <v>2</v>
      </c>
      <c r="C9" s="150" t="s">
        <v>3</v>
      </c>
      <c r="D9" s="150" t="s">
        <v>4</v>
      </c>
      <c r="E9" s="150"/>
      <c r="F9" s="150" t="s">
        <v>2</v>
      </c>
      <c r="G9" s="150" t="s">
        <v>3</v>
      </c>
      <c r="H9" s="150" t="s">
        <v>4</v>
      </c>
      <c r="I9" s="150"/>
      <c r="J9" s="150" t="s">
        <v>2</v>
      </c>
      <c r="K9" s="150" t="s">
        <v>3</v>
      </c>
      <c r="L9" s="150" t="s">
        <v>4</v>
      </c>
      <c r="M9" s="150"/>
      <c r="N9" s="150" t="s">
        <v>2</v>
      </c>
      <c r="O9" s="150" t="s">
        <v>3</v>
      </c>
      <c r="P9" s="150" t="s">
        <v>4</v>
      </c>
      <c r="Q9" s="150"/>
      <c r="R9" s="150" t="s">
        <v>2</v>
      </c>
      <c r="S9" s="150" t="s">
        <v>3</v>
      </c>
      <c r="T9" s="150" t="s">
        <v>4</v>
      </c>
    </row>
    <row r="10" spans="1:24" ht="15" customHeight="1" x14ac:dyDescent="0.25">
      <c r="A10" s="432" t="s">
        <v>5</v>
      </c>
      <c r="B10" s="432"/>
      <c r="C10" s="432"/>
      <c r="D10" s="432"/>
      <c r="E10" s="432"/>
      <c r="F10" s="432"/>
      <c r="G10" s="432"/>
      <c r="H10" s="432"/>
      <c r="I10" s="432"/>
      <c r="J10" s="432"/>
      <c r="K10" s="432"/>
      <c r="L10" s="432"/>
      <c r="M10" s="432"/>
      <c r="N10" s="432"/>
      <c r="O10" s="432"/>
      <c r="P10" s="432"/>
      <c r="Q10" s="432"/>
      <c r="R10" s="432"/>
      <c r="S10" s="432"/>
      <c r="T10" s="432"/>
    </row>
    <row r="11" spans="1:24" x14ac:dyDescent="0.25">
      <c r="A11" s="98"/>
      <c r="B11" s="117"/>
      <c r="C11" s="117"/>
      <c r="D11" s="117"/>
      <c r="E11" s="117"/>
      <c r="F11" s="117"/>
      <c r="G11" s="117"/>
      <c r="H11" s="117"/>
      <c r="I11" s="117"/>
      <c r="J11" s="117"/>
      <c r="K11" s="117"/>
      <c r="L11" s="117"/>
      <c r="M11" s="117"/>
      <c r="N11" s="117"/>
      <c r="O11" s="117"/>
      <c r="P11" s="117"/>
      <c r="Q11" s="117"/>
      <c r="R11" s="117"/>
      <c r="S11" s="117"/>
      <c r="T11" s="117"/>
    </row>
    <row r="12" spans="1:24" x14ac:dyDescent="0.25">
      <c r="A12" s="110" t="s">
        <v>0</v>
      </c>
      <c r="B12" s="114">
        <f>+B17+B22</f>
        <v>44590</v>
      </c>
      <c r="C12" s="114">
        <f>+C17+C22</f>
        <v>18249</v>
      </c>
      <c r="D12" s="114">
        <f>+D17+D22</f>
        <v>26341</v>
      </c>
      <c r="E12" s="114"/>
      <c r="F12" s="114">
        <f t="shared" ref="F12:H14" si="0">+F17+F22</f>
        <v>2863</v>
      </c>
      <c r="G12" s="114">
        <f t="shared" si="0"/>
        <v>1102</v>
      </c>
      <c r="H12" s="114">
        <f t="shared" si="0"/>
        <v>1761</v>
      </c>
      <c r="I12" s="114"/>
      <c r="J12" s="114">
        <f t="shared" ref="J12:L14" si="1">+J17+J22</f>
        <v>1886</v>
      </c>
      <c r="K12" s="114">
        <f t="shared" si="1"/>
        <v>290</v>
      </c>
      <c r="L12" s="114">
        <f t="shared" si="1"/>
        <v>1596</v>
      </c>
      <c r="M12" s="114"/>
      <c r="N12" s="114">
        <f t="shared" ref="N12:P14" si="2">+N17+N22</f>
        <v>32169</v>
      </c>
      <c r="O12" s="114">
        <f t="shared" si="2"/>
        <v>13985</v>
      </c>
      <c r="P12" s="114">
        <f t="shared" si="2"/>
        <v>18184</v>
      </c>
      <c r="Q12" s="114"/>
      <c r="R12" s="114">
        <f t="shared" ref="R12:T14" si="3">+R17+R22</f>
        <v>7672</v>
      </c>
      <c r="S12" s="114">
        <f t="shared" si="3"/>
        <v>2872</v>
      </c>
      <c r="T12" s="114">
        <f t="shared" si="3"/>
        <v>4800</v>
      </c>
      <c r="V12" s="97"/>
    </row>
    <row r="13" spans="1:24" x14ac:dyDescent="0.25">
      <c r="A13" s="128" t="s">
        <v>6</v>
      </c>
      <c r="B13" s="89">
        <f>+B18+B23</f>
        <v>37464</v>
      </c>
      <c r="C13" s="89">
        <f t="shared" ref="B13:D14" si="4">+C18+C23</f>
        <v>15256</v>
      </c>
      <c r="D13" s="89">
        <f t="shared" si="4"/>
        <v>22208</v>
      </c>
      <c r="E13" s="89"/>
      <c r="F13" s="89">
        <f t="shared" si="0"/>
        <v>2220</v>
      </c>
      <c r="G13" s="89">
        <f t="shared" si="0"/>
        <v>903</v>
      </c>
      <c r="H13" s="89">
        <f t="shared" si="0"/>
        <v>1317</v>
      </c>
      <c r="I13" s="89"/>
      <c r="J13" s="89">
        <f t="shared" si="1"/>
        <v>1657</v>
      </c>
      <c r="K13" s="89">
        <f t="shared" si="1"/>
        <v>255</v>
      </c>
      <c r="L13" s="89">
        <f t="shared" si="1"/>
        <v>1402</v>
      </c>
      <c r="M13" s="89"/>
      <c r="N13" s="89">
        <f t="shared" si="2"/>
        <v>27514</v>
      </c>
      <c r="O13" s="199">
        <f t="shared" si="2"/>
        <v>11809</v>
      </c>
      <c r="P13" s="89">
        <f t="shared" si="2"/>
        <v>15705</v>
      </c>
      <c r="Q13" s="89"/>
      <c r="R13" s="89">
        <f t="shared" si="3"/>
        <v>6073</v>
      </c>
      <c r="S13" s="89">
        <f t="shared" si="3"/>
        <v>2289</v>
      </c>
      <c r="T13" s="89">
        <f t="shared" si="3"/>
        <v>3784</v>
      </c>
    </row>
    <row r="14" spans="1:24" x14ac:dyDescent="0.25">
      <c r="A14" s="128" t="s">
        <v>7</v>
      </c>
      <c r="B14" s="89">
        <f t="shared" si="4"/>
        <v>6077</v>
      </c>
      <c r="C14" s="89">
        <f t="shared" si="4"/>
        <v>2567</v>
      </c>
      <c r="D14" s="89">
        <f t="shared" si="4"/>
        <v>3510</v>
      </c>
      <c r="E14" s="89"/>
      <c r="F14" s="89">
        <f t="shared" si="0"/>
        <v>590</v>
      </c>
      <c r="G14" s="89">
        <f t="shared" si="0"/>
        <v>182</v>
      </c>
      <c r="H14" s="89">
        <f t="shared" si="0"/>
        <v>408</v>
      </c>
      <c r="I14" s="89"/>
      <c r="J14" s="89">
        <f t="shared" si="1"/>
        <v>170</v>
      </c>
      <c r="K14" s="89">
        <f t="shared" si="1"/>
        <v>25</v>
      </c>
      <c r="L14" s="89">
        <f t="shared" si="1"/>
        <v>145</v>
      </c>
      <c r="M14" s="89"/>
      <c r="N14" s="89">
        <f t="shared" si="2"/>
        <v>3873</v>
      </c>
      <c r="O14" s="89">
        <f t="shared" si="2"/>
        <v>1834</v>
      </c>
      <c r="P14" s="89">
        <f t="shared" si="2"/>
        <v>2039</v>
      </c>
      <c r="Q14" s="89"/>
      <c r="R14" s="89">
        <f t="shared" si="3"/>
        <v>1444</v>
      </c>
      <c r="S14" s="89">
        <f t="shared" si="3"/>
        <v>526</v>
      </c>
      <c r="T14" s="89">
        <f t="shared" si="3"/>
        <v>918</v>
      </c>
    </row>
    <row r="15" spans="1:24" x14ac:dyDescent="0.25">
      <c r="A15" s="128" t="s">
        <v>346</v>
      </c>
      <c r="B15" s="89">
        <f>+B20+B25</f>
        <v>1049</v>
      </c>
      <c r="C15" s="89">
        <f>+C20+C25</f>
        <v>426</v>
      </c>
      <c r="D15" s="89">
        <f>+D20+D25</f>
        <v>623</v>
      </c>
      <c r="E15" s="89"/>
      <c r="F15" s="89">
        <f>+F20+F25</f>
        <v>53</v>
      </c>
      <c r="G15" s="89">
        <f>+G20+G25</f>
        <v>17</v>
      </c>
      <c r="H15" s="89">
        <f>+H20+H25</f>
        <v>36</v>
      </c>
      <c r="I15" s="89"/>
      <c r="J15" s="89">
        <f>+J20+J25</f>
        <v>59</v>
      </c>
      <c r="K15" s="89">
        <f>+K20+K25</f>
        <v>10</v>
      </c>
      <c r="L15" s="89">
        <f>+L20+L25</f>
        <v>49</v>
      </c>
      <c r="M15" s="89"/>
      <c r="N15" s="89">
        <f>+N20+N25</f>
        <v>782</v>
      </c>
      <c r="O15" s="89">
        <f>+O20+O25</f>
        <v>342</v>
      </c>
      <c r="P15" s="89">
        <f>+P20+P25</f>
        <v>440</v>
      </c>
      <c r="Q15" s="89"/>
      <c r="R15" s="89">
        <f>+R20+R25</f>
        <v>155</v>
      </c>
      <c r="S15" s="89">
        <f>+S20+S25</f>
        <v>57</v>
      </c>
      <c r="T15" s="89">
        <f>+T20+T25</f>
        <v>98</v>
      </c>
    </row>
    <row r="16" spans="1:24" x14ac:dyDescent="0.25">
      <c r="A16" s="110"/>
      <c r="B16" s="89"/>
      <c r="C16" s="89"/>
      <c r="D16" s="89"/>
      <c r="E16" s="89"/>
      <c r="F16" s="89"/>
      <c r="G16" s="89"/>
      <c r="H16" s="89"/>
      <c r="I16" s="89"/>
      <c r="J16" s="89"/>
      <c r="K16" s="89"/>
      <c r="L16" s="89"/>
      <c r="M16" s="89"/>
      <c r="N16" s="89"/>
      <c r="O16" s="89"/>
      <c r="P16" s="89"/>
      <c r="Q16" s="89"/>
      <c r="R16" s="89"/>
      <c r="S16" s="89"/>
      <c r="T16" s="89"/>
    </row>
    <row r="17" spans="1:23" s="93" customFormat="1" x14ac:dyDescent="0.25">
      <c r="A17" s="110" t="s">
        <v>326</v>
      </c>
      <c r="B17" s="167">
        <f>+F17+J17+N17+R17</f>
        <v>31908</v>
      </c>
      <c r="C17" s="167">
        <f t="shared" ref="C17:D17" si="5">+G17+K17+O17+S17</f>
        <v>12730</v>
      </c>
      <c r="D17" s="167">
        <f t="shared" si="5"/>
        <v>19178</v>
      </c>
      <c r="E17" s="114"/>
      <c r="F17" s="137">
        <f>+F18+F19+F20</f>
        <v>2012</v>
      </c>
      <c r="G17" s="137">
        <f t="shared" ref="G17:H17" si="6">+G18+G19+G20</f>
        <v>744</v>
      </c>
      <c r="H17" s="137">
        <f t="shared" si="6"/>
        <v>1268</v>
      </c>
      <c r="I17" s="114"/>
      <c r="J17" s="137">
        <f>+J18+J19+J20</f>
        <v>1381</v>
      </c>
      <c r="K17" s="137">
        <f t="shared" ref="K17" si="7">+K18+K19+K20</f>
        <v>204</v>
      </c>
      <c r="L17" s="137">
        <f t="shared" ref="L17" si="8">+L18+L19+L20</f>
        <v>1177</v>
      </c>
      <c r="M17" s="114"/>
      <c r="N17" s="137">
        <f>+N18+N19+N20</f>
        <v>23123</v>
      </c>
      <c r="O17" s="137">
        <f t="shared" ref="O17" si="9">+O18+O19+O20</f>
        <v>9831</v>
      </c>
      <c r="P17" s="137">
        <f t="shared" ref="P17" si="10">+P18+P19+P20</f>
        <v>13292</v>
      </c>
      <c r="Q17" s="114"/>
      <c r="R17" s="137">
        <f>+R18+R19+R20</f>
        <v>5392</v>
      </c>
      <c r="S17" s="137">
        <f t="shared" ref="S17" si="11">+S18+S19+S20</f>
        <v>1951</v>
      </c>
      <c r="T17" s="137">
        <f t="shared" ref="T17" si="12">+T18+T19+T20</f>
        <v>3441</v>
      </c>
    </row>
    <row r="18" spans="1:23" x14ac:dyDescent="0.25">
      <c r="A18" s="128" t="s">
        <v>6</v>
      </c>
      <c r="B18" s="129">
        <f>+F18+J18+N18+R18</f>
        <v>25044</v>
      </c>
      <c r="C18" s="129">
        <f t="shared" ref="C18:C20" si="13">+G18+K18+O18+S18</f>
        <v>9840</v>
      </c>
      <c r="D18" s="129">
        <f t="shared" ref="D18:D20" si="14">+H18+L18+P18+T18</f>
        <v>15204</v>
      </c>
      <c r="E18" s="129"/>
      <c r="F18" s="129">
        <v>1401</v>
      </c>
      <c r="G18" s="129">
        <v>553</v>
      </c>
      <c r="H18" s="129">
        <v>848</v>
      </c>
      <c r="I18" s="129"/>
      <c r="J18" s="129">
        <v>1158</v>
      </c>
      <c r="K18" s="129">
        <v>170</v>
      </c>
      <c r="L18" s="129">
        <v>988</v>
      </c>
      <c r="M18" s="129"/>
      <c r="N18" s="129">
        <v>18634</v>
      </c>
      <c r="O18" s="129">
        <v>7726</v>
      </c>
      <c r="P18" s="129">
        <v>10908</v>
      </c>
      <c r="Q18" s="129"/>
      <c r="R18" s="129">
        <v>3851</v>
      </c>
      <c r="S18" s="129">
        <v>1391</v>
      </c>
      <c r="T18" s="129">
        <v>2460</v>
      </c>
      <c r="U18" s="176"/>
      <c r="V18" s="176"/>
      <c r="W18" s="176"/>
    </row>
    <row r="19" spans="1:23" x14ac:dyDescent="0.25">
      <c r="A19" s="128" t="s">
        <v>7</v>
      </c>
      <c r="B19" s="129">
        <f t="shared" ref="B19:B20" si="15">+F19+J19+N19+R19</f>
        <v>5815</v>
      </c>
      <c r="C19" s="129">
        <f t="shared" si="13"/>
        <v>2464</v>
      </c>
      <c r="D19" s="129">
        <f t="shared" si="14"/>
        <v>3351</v>
      </c>
      <c r="E19" s="129"/>
      <c r="F19" s="129">
        <v>558</v>
      </c>
      <c r="G19" s="129">
        <v>174</v>
      </c>
      <c r="H19" s="129">
        <v>384</v>
      </c>
      <c r="I19" s="129"/>
      <c r="J19" s="129">
        <v>164</v>
      </c>
      <c r="K19" s="129">
        <v>24</v>
      </c>
      <c r="L19" s="129">
        <v>140</v>
      </c>
      <c r="M19" s="129"/>
      <c r="N19" s="129">
        <v>3707</v>
      </c>
      <c r="O19" s="129">
        <v>1763</v>
      </c>
      <c r="P19" s="129">
        <v>1944</v>
      </c>
      <c r="Q19" s="129"/>
      <c r="R19" s="129">
        <v>1386</v>
      </c>
      <c r="S19" s="129">
        <v>503</v>
      </c>
      <c r="T19" s="129">
        <v>883</v>
      </c>
      <c r="U19" s="176"/>
      <c r="V19" s="176"/>
      <c r="W19" s="176"/>
    </row>
    <row r="20" spans="1:23" x14ac:dyDescent="0.25">
      <c r="A20" s="128" t="s">
        <v>346</v>
      </c>
      <c r="B20" s="129">
        <f t="shared" si="15"/>
        <v>1049</v>
      </c>
      <c r="C20" s="129">
        <f t="shared" si="13"/>
        <v>426</v>
      </c>
      <c r="D20" s="129">
        <f t="shared" si="14"/>
        <v>623</v>
      </c>
      <c r="E20" s="129"/>
      <c r="F20" s="129">
        <v>53</v>
      </c>
      <c r="G20" s="129">
        <v>17</v>
      </c>
      <c r="H20" s="129">
        <v>36</v>
      </c>
      <c r="I20" s="129"/>
      <c r="J20" s="129">
        <v>59</v>
      </c>
      <c r="K20" s="129">
        <v>10</v>
      </c>
      <c r="L20" s="129">
        <v>49</v>
      </c>
      <c r="M20" s="129"/>
      <c r="N20" s="129">
        <v>782</v>
      </c>
      <c r="O20" s="129">
        <v>342</v>
      </c>
      <c r="P20" s="129">
        <v>440</v>
      </c>
      <c r="Q20" s="129"/>
      <c r="R20" s="129">
        <v>155</v>
      </c>
      <c r="S20" s="129">
        <v>57</v>
      </c>
      <c r="T20" s="129">
        <v>98</v>
      </c>
      <c r="U20" s="176"/>
      <c r="V20" s="176"/>
      <c r="W20" s="176"/>
    </row>
    <row r="21" spans="1:23" x14ac:dyDescent="0.25">
      <c r="A21" s="110"/>
      <c r="B21" s="129"/>
      <c r="C21" s="129"/>
      <c r="D21" s="129"/>
      <c r="E21" s="129"/>
      <c r="F21" s="129"/>
      <c r="G21" s="129"/>
      <c r="H21" s="129"/>
      <c r="I21" s="129"/>
      <c r="J21" s="129"/>
      <c r="K21" s="129"/>
      <c r="L21" s="129"/>
      <c r="M21" s="129"/>
      <c r="N21" s="129"/>
      <c r="O21" s="129"/>
      <c r="P21" s="129"/>
      <c r="Q21" s="129"/>
      <c r="R21" s="129"/>
      <c r="S21" s="129"/>
      <c r="T21" s="129"/>
    </row>
    <row r="22" spans="1:23" s="93" customFormat="1" x14ac:dyDescent="0.25">
      <c r="A22" s="110" t="s">
        <v>327</v>
      </c>
      <c r="B22" s="167">
        <f>+F22+J22+N22+R22</f>
        <v>12682</v>
      </c>
      <c r="C22" s="167">
        <f t="shared" ref="C22:C24" si="16">+G22+K22+O22+S22</f>
        <v>5519</v>
      </c>
      <c r="D22" s="167">
        <f t="shared" ref="D22:D24" si="17">+H22+L22+P22+T22</f>
        <v>7163</v>
      </c>
      <c r="E22" s="114"/>
      <c r="F22" s="137">
        <f>+F23+F24+F25</f>
        <v>851</v>
      </c>
      <c r="G22" s="137">
        <f>+G23+G24+G25</f>
        <v>358</v>
      </c>
      <c r="H22" s="137">
        <f>+H23+H24+H25</f>
        <v>493</v>
      </c>
      <c r="I22" s="114"/>
      <c r="J22" s="137">
        <f>+J23+J24+J25</f>
        <v>505</v>
      </c>
      <c r="K22" s="137">
        <f>+K23+K24+K25</f>
        <v>86</v>
      </c>
      <c r="L22" s="137">
        <f>+L23+L24+L25</f>
        <v>419</v>
      </c>
      <c r="M22" s="114"/>
      <c r="N22" s="137">
        <f>+N23+N24+N25</f>
        <v>9046</v>
      </c>
      <c r="O22" s="137">
        <f>+O23+O24+O25</f>
        <v>4154</v>
      </c>
      <c r="P22" s="137">
        <f>+P23+P24+P25</f>
        <v>4892</v>
      </c>
      <c r="Q22" s="114"/>
      <c r="R22" s="137">
        <f>+R23+R24+R25</f>
        <v>2280</v>
      </c>
      <c r="S22" s="137">
        <f>+S23+S24+S25</f>
        <v>921</v>
      </c>
      <c r="T22" s="137">
        <f>+T23+T24+T25</f>
        <v>1359</v>
      </c>
      <c r="U22" s="190"/>
      <c r="V22" s="190"/>
      <c r="W22" s="190"/>
    </row>
    <row r="23" spans="1:23" x14ac:dyDescent="0.25">
      <c r="A23" s="128" t="s">
        <v>6</v>
      </c>
      <c r="B23" s="129">
        <f>+F23+J23+N23+R23</f>
        <v>12420</v>
      </c>
      <c r="C23" s="129">
        <f t="shared" si="16"/>
        <v>5416</v>
      </c>
      <c r="D23" s="129">
        <f t="shared" si="17"/>
        <v>7004</v>
      </c>
      <c r="E23" s="129"/>
      <c r="F23" s="129">
        <v>819</v>
      </c>
      <c r="G23" s="129">
        <v>350</v>
      </c>
      <c r="H23" s="129">
        <v>469</v>
      </c>
      <c r="I23" s="129"/>
      <c r="J23" s="129">
        <v>499</v>
      </c>
      <c r="K23" s="129">
        <v>85</v>
      </c>
      <c r="L23" s="129">
        <v>414</v>
      </c>
      <c r="M23" s="129"/>
      <c r="N23" s="129">
        <v>8880</v>
      </c>
      <c r="O23" s="129">
        <v>4083</v>
      </c>
      <c r="P23" s="129">
        <v>4797</v>
      </c>
      <c r="Q23" s="129"/>
      <c r="R23" s="129">
        <v>2222</v>
      </c>
      <c r="S23" s="129">
        <v>898</v>
      </c>
      <c r="T23" s="129">
        <v>1324</v>
      </c>
      <c r="U23" s="176"/>
      <c r="V23" s="176"/>
      <c r="W23" s="176"/>
    </row>
    <row r="24" spans="1:23" x14ac:dyDescent="0.25">
      <c r="A24" s="128" t="s">
        <v>7</v>
      </c>
      <c r="B24" s="129">
        <f t="shared" ref="B24" si="18">+F24+J24+N24+R24</f>
        <v>262</v>
      </c>
      <c r="C24" s="129">
        <f t="shared" si="16"/>
        <v>103</v>
      </c>
      <c r="D24" s="129">
        <f t="shared" si="17"/>
        <v>159</v>
      </c>
      <c r="E24" s="129"/>
      <c r="F24" s="129">
        <v>32</v>
      </c>
      <c r="G24" s="129">
        <v>8</v>
      </c>
      <c r="H24" s="129">
        <v>24</v>
      </c>
      <c r="I24" s="129"/>
      <c r="J24" s="129">
        <v>6</v>
      </c>
      <c r="K24" s="129">
        <v>1</v>
      </c>
      <c r="L24" s="129">
        <v>5</v>
      </c>
      <c r="M24" s="129"/>
      <c r="N24" s="129">
        <v>166</v>
      </c>
      <c r="O24" s="129">
        <v>71</v>
      </c>
      <c r="P24" s="129">
        <v>95</v>
      </c>
      <c r="Q24" s="129"/>
      <c r="R24" s="129">
        <v>58</v>
      </c>
      <c r="S24" s="129">
        <v>23</v>
      </c>
      <c r="T24" s="129">
        <v>35</v>
      </c>
      <c r="U24" s="176"/>
      <c r="V24" s="176"/>
      <c r="W24" s="176"/>
    </row>
    <row r="25" spans="1:23" x14ac:dyDescent="0.25">
      <c r="A25" s="132"/>
      <c r="B25" s="127"/>
      <c r="C25" s="127"/>
      <c r="D25" s="127"/>
      <c r="E25" s="191"/>
      <c r="F25" s="127"/>
      <c r="G25" s="127"/>
      <c r="H25" s="127"/>
      <c r="I25" s="191"/>
      <c r="J25" s="127"/>
      <c r="K25" s="127"/>
      <c r="L25" s="127"/>
      <c r="M25" s="191"/>
      <c r="N25" s="127"/>
      <c r="O25" s="127"/>
      <c r="P25" s="127"/>
      <c r="Q25" s="191"/>
      <c r="R25" s="127"/>
      <c r="S25" s="127"/>
      <c r="T25" s="127"/>
    </row>
    <row r="26" spans="1:23" ht="15" customHeight="1" x14ac:dyDescent="0.25">
      <c r="A26" s="432" t="s">
        <v>8</v>
      </c>
      <c r="B26" s="432"/>
      <c r="C26" s="432"/>
      <c r="D26" s="432"/>
      <c r="E26" s="432"/>
      <c r="F26" s="432"/>
      <c r="G26" s="432"/>
      <c r="H26" s="432"/>
      <c r="I26" s="432"/>
      <c r="J26" s="432"/>
      <c r="K26" s="432"/>
      <c r="L26" s="432"/>
      <c r="M26" s="432"/>
      <c r="N26" s="432"/>
      <c r="O26" s="432"/>
      <c r="P26" s="432"/>
      <c r="Q26" s="432"/>
      <c r="R26" s="432"/>
      <c r="S26" s="432"/>
      <c r="T26" s="432"/>
    </row>
    <row r="27" spans="1:23" x14ac:dyDescent="0.25">
      <c r="A27" s="98"/>
      <c r="B27" s="117"/>
      <c r="C27" s="117"/>
      <c r="D27" s="117"/>
      <c r="E27" s="117"/>
      <c r="F27" s="117"/>
      <c r="G27" s="117"/>
      <c r="H27" s="117"/>
      <c r="I27" s="117"/>
      <c r="J27" s="117"/>
      <c r="K27" s="117"/>
      <c r="L27" s="117"/>
      <c r="M27" s="117"/>
      <c r="N27" s="117"/>
      <c r="O27" s="117"/>
      <c r="P27" s="117"/>
      <c r="Q27" s="117"/>
      <c r="R27" s="117"/>
      <c r="S27" s="117"/>
      <c r="T27" s="117"/>
    </row>
    <row r="28" spans="1:23" x14ac:dyDescent="0.25">
      <c r="A28" s="110" t="s">
        <v>0</v>
      </c>
      <c r="B28" s="198">
        <f>+C28+D28</f>
        <v>100</v>
      </c>
      <c r="C28" s="198">
        <f>+C12/B12*100</f>
        <v>40.926216640502354</v>
      </c>
      <c r="D28" s="198">
        <f>+D12/B12*100</f>
        <v>59.073783359497646</v>
      </c>
      <c r="E28" s="198"/>
      <c r="F28" s="198">
        <f>+G28+H28</f>
        <v>100</v>
      </c>
      <c r="G28" s="198">
        <f>+G12/F12*100</f>
        <v>38.491093258819419</v>
      </c>
      <c r="H28" s="198">
        <f>+H12/F12*100</f>
        <v>61.508906741180581</v>
      </c>
      <c r="I28" s="198"/>
      <c r="J28" s="198">
        <f>+K28+L28</f>
        <v>100</v>
      </c>
      <c r="K28" s="198">
        <f>+K12/J12*100</f>
        <v>15.37645811240721</v>
      </c>
      <c r="L28" s="198">
        <f>+L12/J12*100</f>
        <v>84.623541887592793</v>
      </c>
      <c r="M28" s="198"/>
      <c r="N28" s="198">
        <f>+O28+P28</f>
        <v>100</v>
      </c>
      <c r="O28" s="198">
        <f>+O12/N12*100</f>
        <v>43.473530417482671</v>
      </c>
      <c r="P28" s="198">
        <f>+P12/N12*100</f>
        <v>56.526469582517336</v>
      </c>
      <c r="Q28" s="198"/>
      <c r="R28" s="198">
        <f>+S28+T28</f>
        <v>100</v>
      </c>
      <c r="S28" s="198">
        <f>+S12/R12*100</f>
        <v>37.434827945776853</v>
      </c>
      <c r="T28" s="198">
        <f>+T12/R12*100</f>
        <v>62.565172054223147</v>
      </c>
    </row>
    <row r="29" spans="1:23" x14ac:dyDescent="0.25">
      <c r="A29" s="128" t="s">
        <v>6</v>
      </c>
      <c r="B29" s="91">
        <f>+C29+D29</f>
        <v>100</v>
      </c>
      <c r="C29" s="91">
        <f>+C13/B13*100</f>
        <v>40.721759555840279</v>
      </c>
      <c r="D29" s="91">
        <f>+D13/B13*100</f>
        <v>59.278240444159721</v>
      </c>
      <c r="E29" s="91"/>
      <c r="F29" s="91">
        <f>+G29+H29</f>
        <v>100</v>
      </c>
      <c r="G29" s="91">
        <f>+G13/F13*100</f>
        <v>40.675675675675677</v>
      </c>
      <c r="H29" s="91">
        <f>+H13/F13*100</f>
        <v>59.32432432432433</v>
      </c>
      <c r="I29" s="91"/>
      <c r="J29" s="91">
        <f>+K29+L29</f>
        <v>100.00000000000001</v>
      </c>
      <c r="K29" s="91">
        <f>+K13/J13*100</f>
        <v>15.389257694628848</v>
      </c>
      <c r="L29" s="91">
        <f>+L13/J13*100</f>
        <v>84.610742305371161</v>
      </c>
      <c r="M29" s="91"/>
      <c r="N29" s="91">
        <f>+O29+P29</f>
        <v>100</v>
      </c>
      <c r="O29" s="91">
        <f>+O13/N13*100</f>
        <v>42.919968016282624</v>
      </c>
      <c r="P29" s="91">
        <f>+P13/N13*100</f>
        <v>57.080031983717383</v>
      </c>
      <c r="Q29" s="91"/>
      <c r="R29" s="91">
        <f>+S29+T29</f>
        <v>100</v>
      </c>
      <c r="S29" s="91">
        <f>+S13/R13*100</f>
        <v>37.691421043965093</v>
      </c>
      <c r="T29" s="91">
        <f>+T13/R13*100</f>
        <v>62.308578956034907</v>
      </c>
    </row>
    <row r="30" spans="1:23" x14ac:dyDescent="0.25">
      <c r="A30" s="128" t="s">
        <v>7</v>
      </c>
      <c r="B30" s="91">
        <f>+C30+D30</f>
        <v>100</v>
      </c>
      <c r="C30" s="91">
        <f>+C14/B14*100</f>
        <v>42.24123745269047</v>
      </c>
      <c r="D30" s="91">
        <f>+D14/B14*100</f>
        <v>57.75876254730953</v>
      </c>
      <c r="E30" s="91"/>
      <c r="F30" s="91">
        <f>+G30+H30</f>
        <v>100</v>
      </c>
      <c r="G30" s="91">
        <f>+G14/F14*100</f>
        <v>30.847457627118647</v>
      </c>
      <c r="H30" s="91">
        <f>+H14/F14*100</f>
        <v>69.152542372881356</v>
      </c>
      <c r="I30" s="91"/>
      <c r="J30" s="91">
        <f>+K30+L30</f>
        <v>100</v>
      </c>
      <c r="K30" s="91">
        <f>+K14/J14*100</f>
        <v>14.705882352941178</v>
      </c>
      <c r="L30" s="91">
        <f>+L14/J14*100</f>
        <v>85.294117647058826</v>
      </c>
      <c r="M30" s="91"/>
      <c r="N30" s="91">
        <f>+O30+P30</f>
        <v>100</v>
      </c>
      <c r="O30" s="91">
        <f>+O14/N14*100</f>
        <v>47.353472760134267</v>
      </c>
      <c r="P30" s="91">
        <f>+P14/N14*100</f>
        <v>52.646527239865733</v>
      </c>
      <c r="Q30" s="91"/>
      <c r="R30" s="91">
        <f>+S30+T30</f>
        <v>100</v>
      </c>
      <c r="S30" s="91">
        <f>+S14/R14*100</f>
        <v>36.426592797783933</v>
      </c>
      <c r="T30" s="91">
        <f>+T14/R14*100</f>
        <v>63.573407202216067</v>
      </c>
    </row>
    <row r="31" spans="1:23" x14ac:dyDescent="0.25">
      <c r="A31" s="128" t="s">
        <v>346</v>
      </c>
      <c r="B31" s="91">
        <f>+C31+D31</f>
        <v>100</v>
      </c>
      <c r="C31" s="91">
        <f>+C15/B15*100</f>
        <v>40.610104861773117</v>
      </c>
      <c r="D31" s="91">
        <f>+D15/B15*100</f>
        <v>59.389895138226876</v>
      </c>
      <c r="E31" s="91"/>
      <c r="F31" s="91">
        <f>+G31+H31</f>
        <v>100</v>
      </c>
      <c r="G31" s="91">
        <f>+G15/F15*100</f>
        <v>32.075471698113205</v>
      </c>
      <c r="H31" s="91">
        <f>+H15/F15*100</f>
        <v>67.924528301886795</v>
      </c>
      <c r="I31" s="91"/>
      <c r="J31" s="91">
        <f>+K31+L31</f>
        <v>100</v>
      </c>
      <c r="K31" s="91">
        <f>+K15/J15*100</f>
        <v>16.949152542372879</v>
      </c>
      <c r="L31" s="91">
        <f>+L15/J15*100</f>
        <v>83.050847457627114</v>
      </c>
      <c r="M31" s="91"/>
      <c r="N31" s="91">
        <f>+O31+P31</f>
        <v>100</v>
      </c>
      <c r="O31" s="91">
        <f>+O15/N15*100</f>
        <v>43.734015345268539</v>
      </c>
      <c r="P31" s="91">
        <f>+P15/N15*100</f>
        <v>56.265984654731461</v>
      </c>
      <c r="Q31" s="91"/>
      <c r="R31" s="91">
        <f>+S31+T31</f>
        <v>100</v>
      </c>
      <c r="S31" s="91">
        <f>+S15/R15*100</f>
        <v>36.774193548387096</v>
      </c>
      <c r="T31" s="91">
        <f>+T15/R15*100</f>
        <v>63.225806451612897</v>
      </c>
    </row>
    <row r="32" spans="1:23" x14ac:dyDescent="0.25">
      <c r="A32" s="110"/>
      <c r="B32" s="91"/>
      <c r="C32" s="91"/>
      <c r="D32" s="91"/>
      <c r="E32" s="91"/>
      <c r="F32" s="91"/>
      <c r="G32" s="91"/>
      <c r="H32" s="91"/>
      <c r="I32" s="91"/>
      <c r="J32" s="91"/>
      <c r="K32" s="91"/>
      <c r="L32" s="91"/>
      <c r="M32" s="91"/>
      <c r="N32" s="91"/>
      <c r="O32" s="91"/>
      <c r="P32" s="91"/>
      <c r="Q32" s="91"/>
      <c r="R32" s="91"/>
      <c r="S32" s="91"/>
      <c r="T32" s="91"/>
    </row>
    <row r="33" spans="1:20" s="93" customFormat="1" x14ac:dyDescent="0.25">
      <c r="A33" s="110" t="s">
        <v>326</v>
      </c>
      <c r="B33" s="198">
        <f>+C33+D33</f>
        <v>100</v>
      </c>
      <c r="C33" s="198">
        <f>+C17/B17*100</f>
        <v>39.895950858718813</v>
      </c>
      <c r="D33" s="198">
        <f>+D17/B17*100</f>
        <v>60.10404914128118</v>
      </c>
      <c r="E33" s="198"/>
      <c r="F33" s="198">
        <f>+G33+H33</f>
        <v>100</v>
      </c>
      <c r="G33" s="198">
        <f>+G17/F17*100</f>
        <v>36.97813121272366</v>
      </c>
      <c r="H33" s="198">
        <f>+H17/F17*100</f>
        <v>63.021868787276347</v>
      </c>
      <c r="I33" s="198"/>
      <c r="J33" s="198">
        <f>+K33+L33</f>
        <v>100</v>
      </c>
      <c r="K33" s="198">
        <f>+K17/J17*100</f>
        <v>14.771904417089065</v>
      </c>
      <c r="L33" s="198">
        <f>+L17/J17*100</f>
        <v>85.228095582910939</v>
      </c>
      <c r="M33" s="198"/>
      <c r="N33" s="198">
        <f>+O33+P33</f>
        <v>100</v>
      </c>
      <c r="O33" s="198">
        <f>+O17/N17*100</f>
        <v>42.51610950136228</v>
      </c>
      <c r="P33" s="198">
        <f>+P17/N17*100</f>
        <v>57.483890498637727</v>
      </c>
      <c r="Q33" s="198"/>
      <c r="R33" s="198">
        <f>+S33+T33</f>
        <v>100</v>
      </c>
      <c r="S33" s="198">
        <f>+S17/R17*100</f>
        <v>36.183234421364986</v>
      </c>
      <c r="T33" s="198">
        <f>+T17/R17*100</f>
        <v>63.816765578635014</v>
      </c>
    </row>
    <row r="34" spans="1:20" x14ac:dyDescent="0.25">
      <c r="A34" s="128" t="s">
        <v>6</v>
      </c>
      <c r="B34" s="91">
        <f>+C34+D34</f>
        <v>100</v>
      </c>
      <c r="C34" s="91">
        <f>+C18/B18*100</f>
        <v>39.290848107331101</v>
      </c>
      <c r="D34" s="91">
        <f>+D18/B18*100</f>
        <v>60.709151892668899</v>
      </c>
      <c r="E34" s="91"/>
      <c r="F34" s="91">
        <f>+G34+H34</f>
        <v>100</v>
      </c>
      <c r="G34" s="91">
        <f>+G18/F18*100</f>
        <v>39.47180585296217</v>
      </c>
      <c r="H34" s="91">
        <f>+H18/F18*100</f>
        <v>60.52819414703783</v>
      </c>
      <c r="I34" s="91"/>
      <c r="J34" s="91">
        <f>+K34+L34</f>
        <v>100</v>
      </c>
      <c r="K34" s="91">
        <f>+K18/J18*100</f>
        <v>14.680483592400693</v>
      </c>
      <c r="L34" s="91">
        <f>+L18/J18*100</f>
        <v>85.319516407599309</v>
      </c>
      <c r="M34" s="91"/>
      <c r="N34" s="91">
        <f>+O34+P34</f>
        <v>100</v>
      </c>
      <c r="O34" s="91">
        <f>+O18/N18*100</f>
        <v>41.461843941182785</v>
      </c>
      <c r="P34" s="91">
        <f>+P18/N18*100</f>
        <v>58.538156058817215</v>
      </c>
      <c r="Q34" s="91"/>
      <c r="R34" s="91">
        <f>+S34+T34</f>
        <v>100</v>
      </c>
      <c r="S34" s="91">
        <f>+S18/R18*100</f>
        <v>36.120488184887037</v>
      </c>
      <c r="T34" s="91">
        <f>+T18/R18*100</f>
        <v>63.879511815112956</v>
      </c>
    </row>
    <row r="35" spans="1:20" x14ac:dyDescent="0.25">
      <c r="A35" s="128" t="s">
        <v>7</v>
      </c>
      <c r="B35" s="91">
        <f>+C35+D35</f>
        <v>100</v>
      </c>
      <c r="C35" s="91">
        <f>+C19/B19*100</f>
        <v>42.373172828890802</v>
      </c>
      <c r="D35" s="91">
        <f>+D19/B19*100</f>
        <v>57.626827171109198</v>
      </c>
      <c r="E35" s="91"/>
      <c r="F35" s="91">
        <f>+G35+H35</f>
        <v>100.00000000000001</v>
      </c>
      <c r="G35" s="91">
        <f>+G19/F19*100</f>
        <v>31.182795698924732</v>
      </c>
      <c r="H35" s="91">
        <f>+H19/F19*100</f>
        <v>68.817204301075279</v>
      </c>
      <c r="I35" s="91"/>
      <c r="J35" s="91">
        <f>+K35+L35</f>
        <v>100</v>
      </c>
      <c r="K35" s="91">
        <f>+K19/J19*100</f>
        <v>14.634146341463413</v>
      </c>
      <c r="L35" s="91">
        <f>+L19/J19*100</f>
        <v>85.365853658536579</v>
      </c>
      <c r="M35" s="91"/>
      <c r="N35" s="91">
        <f>+O35+P35</f>
        <v>100</v>
      </c>
      <c r="O35" s="91">
        <f>+O19/N19*100</f>
        <v>47.558672781224708</v>
      </c>
      <c r="P35" s="91">
        <f>+P19/N19*100</f>
        <v>52.441327218775292</v>
      </c>
      <c r="Q35" s="91"/>
      <c r="R35" s="91">
        <f>+S35+T35</f>
        <v>100</v>
      </c>
      <c r="S35" s="91">
        <f>+S19/R19*100</f>
        <v>36.291486291486294</v>
      </c>
      <c r="T35" s="91">
        <f>+T19/R19*100</f>
        <v>63.708513708513706</v>
      </c>
    </row>
    <row r="36" spans="1:20" x14ac:dyDescent="0.25">
      <c r="A36" s="128" t="s">
        <v>346</v>
      </c>
      <c r="B36" s="91">
        <f>+C36+D36</f>
        <v>100</v>
      </c>
      <c r="C36" s="91">
        <f>+C20/B20*100</f>
        <v>40.610104861773117</v>
      </c>
      <c r="D36" s="91">
        <f>+D20/B20*100</f>
        <v>59.389895138226876</v>
      </c>
      <c r="E36" s="91"/>
      <c r="F36" s="91">
        <f>+G36+H36</f>
        <v>100</v>
      </c>
      <c r="G36" s="91">
        <f>+G20/F20*100</f>
        <v>32.075471698113205</v>
      </c>
      <c r="H36" s="91">
        <f>+H20/F20*100</f>
        <v>67.924528301886795</v>
      </c>
      <c r="I36" s="91"/>
      <c r="J36" s="91">
        <f>+K36+L36</f>
        <v>100</v>
      </c>
      <c r="K36" s="91">
        <f>+K20/J20*100</f>
        <v>16.949152542372879</v>
      </c>
      <c r="L36" s="91">
        <f>+L20/J20*100</f>
        <v>83.050847457627114</v>
      </c>
      <c r="M36" s="91"/>
      <c r="N36" s="91">
        <f>+O36+P36</f>
        <v>100</v>
      </c>
      <c r="O36" s="91">
        <f>+O20/N20*100</f>
        <v>43.734015345268539</v>
      </c>
      <c r="P36" s="91">
        <f>+P20/N20*100</f>
        <v>56.265984654731461</v>
      </c>
      <c r="Q36" s="91"/>
      <c r="R36" s="91">
        <f>+S36+T36</f>
        <v>100</v>
      </c>
      <c r="S36" s="91">
        <f>+S20/R20*100</f>
        <v>36.774193548387096</v>
      </c>
      <c r="T36" s="91">
        <f>+T20/R20*100</f>
        <v>63.225806451612897</v>
      </c>
    </row>
    <row r="37" spans="1:20" x14ac:dyDescent="0.25">
      <c r="A37" s="110"/>
      <c r="B37" s="91"/>
      <c r="C37" s="91"/>
      <c r="D37" s="91"/>
      <c r="E37" s="91"/>
      <c r="F37" s="91"/>
      <c r="G37" s="91"/>
      <c r="H37" s="91"/>
      <c r="I37" s="91"/>
      <c r="J37" s="91"/>
      <c r="K37" s="91"/>
      <c r="L37" s="91"/>
      <c r="M37" s="91"/>
      <c r="N37" s="91"/>
      <c r="O37" s="91"/>
      <c r="P37" s="91"/>
      <c r="Q37" s="91"/>
      <c r="R37" s="91"/>
      <c r="S37" s="91"/>
      <c r="T37" s="91"/>
    </row>
    <row r="38" spans="1:20" s="93" customFormat="1" x14ac:dyDescent="0.25">
      <c r="A38" s="110" t="s">
        <v>327</v>
      </c>
      <c r="B38" s="198">
        <f>+C38+D38</f>
        <v>100</v>
      </c>
      <c r="C38" s="198">
        <f>+C22/B22*100</f>
        <v>43.518372496451661</v>
      </c>
      <c r="D38" s="198">
        <f>+D22/B22*100</f>
        <v>56.481627503548339</v>
      </c>
      <c r="E38" s="198"/>
      <c r="F38" s="198">
        <f>+G38+H38</f>
        <v>100</v>
      </c>
      <c r="G38" s="198">
        <f>+G22/F22*100</f>
        <v>42.068155111633374</v>
      </c>
      <c r="H38" s="198">
        <f>+H22/F22*100</f>
        <v>57.931844888366626</v>
      </c>
      <c r="I38" s="198"/>
      <c r="J38" s="198">
        <f>+K38+L38</f>
        <v>100</v>
      </c>
      <c r="K38" s="198">
        <f>+K22/J22*100</f>
        <v>17.029702970297031</v>
      </c>
      <c r="L38" s="198">
        <f>+L22/J22*100</f>
        <v>82.970297029702962</v>
      </c>
      <c r="M38" s="198"/>
      <c r="N38" s="198">
        <f>+O38+P38</f>
        <v>100</v>
      </c>
      <c r="O38" s="198">
        <f>+O22/N22*100</f>
        <v>45.920848994030514</v>
      </c>
      <c r="P38" s="198">
        <f>+P22/N22*100</f>
        <v>54.079151005969493</v>
      </c>
      <c r="Q38" s="198"/>
      <c r="R38" s="198">
        <f>+S38+T38</f>
        <v>100</v>
      </c>
      <c r="S38" s="198">
        <f>+S22/R22*100</f>
        <v>40.39473684210526</v>
      </c>
      <c r="T38" s="198">
        <f>+T22/R22*100</f>
        <v>59.60526315789474</v>
      </c>
    </row>
    <row r="39" spans="1:20" x14ac:dyDescent="0.25">
      <c r="A39" s="128" t="s">
        <v>6</v>
      </c>
      <c r="B39" s="91">
        <f>+C39+D39</f>
        <v>100</v>
      </c>
      <c r="C39" s="91">
        <f>+C23/B23*100</f>
        <v>43.607085346215783</v>
      </c>
      <c r="D39" s="91">
        <f>+D23/B23*100</f>
        <v>56.392914653784217</v>
      </c>
      <c r="E39" s="91"/>
      <c r="F39" s="91">
        <f>+G39+H39</f>
        <v>100</v>
      </c>
      <c r="G39" s="91">
        <f>+G23/F23*100</f>
        <v>42.735042735042732</v>
      </c>
      <c r="H39" s="91">
        <f>+H23/F23*100</f>
        <v>57.26495726495726</v>
      </c>
      <c r="I39" s="91"/>
      <c r="J39" s="91">
        <f>+K39+L39</f>
        <v>100</v>
      </c>
      <c r="K39" s="91">
        <f>+K23/J23*100</f>
        <v>17.034068136272545</v>
      </c>
      <c r="L39" s="91">
        <f>+L23/J23*100</f>
        <v>82.965931863727462</v>
      </c>
      <c r="M39" s="91"/>
      <c r="N39" s="91">
        <f>+O39+P39</f>
        <v>100</v>
      </c>
      <c r="O39" s="91">
        <f>+O23/N23*100</f>
        <v>45.979729729729726</v>
      </c>
      <c r="P39" s="91">
        <f>+P23/N23*100</f>
        <v>54.020270270270267</v>
      </c>
      <c r="Q39" s="91"/>
      <c r="R39" s="91">
        <f>+S39+T39</f>
        <v>100</v>
      </c>
      <c r="S39" s="91">
        <f>+S23/R23*100</f>
        <v>40.414041404140413</v>
      </c>
      <c r="T39" s="91">
        <f>+T23/R23*100</f>
        <v>59.585958595859587</v>
      </c>
    </row>
    <row r="40" spans="1:20" ht="13.5" thickBot="1" x14ac:dyDescent="0.3">
      <c r="A40" s="133" t="s">
        <v>7</v>
      </c>
      <c r="B40" s="102">
        <f>+C40+D40</f>
        <v>100</v>
      </c>
      <c r="C40" s="102">
        <f>+C24/B24*100</f>
        <v>39.31297709923664</v>
      </c>
      <c r="D40" s="102">
        <f>+D24/B24*100</f>
        <v>60.687022900763353</v>
      </c>
      <c r="E40" s="102"/>
      <c r="F40" s="102">
        <f>+G40+H40</f>
        <v>100</v>
      </c>
      <c r="G40" s="102">
        <f>+G24/F24*100</f>
        <v>25</v>
      </c>
      <c r="H40" s="102">
        <f>+H24/F24*100</f>
        <v>75</v>
      </c>
      <c r="I40" s="102"/>
      <c r="J40" s="102">
        <f>+K40+L40</f>
        <v>100</v>
      </c>
      <c r="K40" s="102">
        <f>+K24/J24*100</f>
        <v>16.666666666666664</v>
      </c>
      <c r="L40" s="102">
        <f>+L24/J24*100</f>
        <v>83.333333333333343</v>
      </c>
      <c r="M40" s="102"/>
      <c r="N40" s="102">
        <f>+O40+P40</f>
        <v>100</v>
      </c>
      <c r="O40" s="102">
        <f>+O24/N24*100</f>
        <v>42.771084337349393</v>
      </c>
      <c r="P40" s="102">
        <f>+P24/N24*100</f>
        <v>57.228915662650607</v>
      </c>
      <c r="Q40" s="102"/>
      <c r="R40" s="102">
        <f>+S40+T40</f>
        <v>100</v>
      </c>
      <c r="S40" s="102">
        <f>+S24/R24*100</f>
        <v>39.655172413793103</v>
      </c>
      <c r="T40" s="102">
        <f>+T24/R24*100</f>
        <v>60.344827586206897</v>
      </c>
    </row>
    <row r="41" spans="1:20" ht="39.75" customHeight="1" x14ac:dyDescent="0.25">
      <c r="A41" s="444" t="s">
        <v>402</v>
      </c>
      <c r="B41" s="444"/>
      <c r="C41" s="444"/>
      <c r="D41" s="444"/>
      <c r="E41" s="444"/>
      <c r="F41" s="444"/>
      <c r="G41" s="444"/>
      <c r="H41" s="444"/>
      <c r="I41" s="444"/>
      <c r="J41" s="444"/>
      <c r="K41" s="444"/>
      <c r="L41" s="444"/>
      <c r="M41" s="444"/>
      <c r="N41" s="444"/>
      <c r="O41" s="444"/>
      <c r="P41" s="444"/>
      <c r="Q41" s="444"/>
      <c r="R41" s="444"/>
      <c r="S41" s="444"/>
      <c r="T41" s="444"/>
    </row>
    <row r="42" spans="1:20" s="265" customFormat="1" ht="12" x14ac:dyDescent="0.25">
      <c r="A42" s="405" t="s">
        <v>378</v>
      </c>
      <c r="B42" s="405"/>
      <c r="C42" s="405"/>
      <c r="D42" s="405"/>
      <c r="E42" s="405"/>
      <c r="F42" s="405"/>
      <c r="G42" s="405"/>
      <c r="H42" s="405"/>
      <c r="I42" s="405"/>
      <c r="J42" s="405"/>
      <c r="K42" s="405"/>
      <c r="L42" s="405"/>
      <c r="M42" s="405"/>
      <c r="N42" s="405"/>
      <c r="O42" s="405"/>
      <c r="P42" s="405"/>
      <c r="Q42" s="405"/>
      <c r="R42" s="405"/>
      <c r="S42" s="405"/>
      <c r="T42" s="405"/>
    </row>
    <row r="43" spans="1:20" x14ac:dyDescent="0.25">
      <c r="A43" s="402" t="s">
        <v>366</v>
      </c>
      <c r="B43" s="402"/>
      <c r="C43" s="402"/>
      <c r="D43" s="402"/>
      <c r="E43" s="402"/>
      <c r="F43" s="402"/>
      <c r="G43" s="402"/>
      <c r="H43" s="402"/>
      <c r="I43" s="402"/>
      <c r="J43" s="402"/>
      <c r="K43" s="402"/>
      <c r="L43" s="402"/>
      <c r="M43" s="402"/>
      <c r="N43" s="402"/>
      <c r="O43" s="402"/>
      <c r="P43" s="402"/>
      <c r="Q43" s="402"/>
      <c r="R43" s="402"/>
      <c r="S43" s="402"/>
      <c r="T43" s="402"/>
    </row>
  </sheetData>
  <mergeCells count="18">
    <mergeCell ref="W1:W2"/>
    <mergeCell ref="A1:T1"/>
    <mergeCell ref="A2:T2"/>
    <mergeCell ref="A3:T3"/>
    <mergeCell ref="A4:T4"/>
    <mergeCell ref="A5:T5"/>
    <mergeCell ref="N8:P8"/>
    <mergeCell ref="R8:T8"/>
    <mergeCell ref="A6:T6"/>
    <mergeCell ref="A43:T43"/>
    <mergeCell ref="A41:T41"/>
    <mergeCell ref="A8:A9"/>
    <mergeCell ref="B8:D8"/>
    <mergeCell ref="F8:H8"/>
    <mergeCell ref="J8:L8"/>
    <mergeCell ref="A10:T10"/>
    <mergeCell ref="A26:T26"/>
    <mergeCell ref="A42:T42"/>
  </mergeCells>
  <hyperlinks>
    <hyperlink ref="W1" location="INDICE!A1" display="INDICE"/>
  </hyperlinks>
  <printOptions horizontalCentered="1"/>
  <pageMargins left="0.70866141732283472" right="0.70866141732283472" top="0.74803149606299213" bottom="0.74803149606299213" header="0.31496062992125984" footer="0.31496062992125984"/>
  <pageSetup scale="87"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T40"/>
  <sheetViews>
    <sheetView showGridLines="0" topLeftCell="A4" zoomScaleNormal="100" workbookViewId="0">
      <selection activeCell="V23" sqref="V23"/>
    </sheetView>
  </sheetViews>
  <sheetFormatPr baseColWidth="10" defaultRowHeight="12.75" x14ac:dyDescent="0.2"/>
  <cols>
    <col min="1" max="1" width="19.7109375" style="157" customWidth="1"/>
    <col min="2" max="4" width="7.7109375" style="157" customWidth="1"/>
    <col min="5" max="5" width="1.7109375" style="157" customWidth="1"/>
    <col min="6" max="8" width="7.7109375" style="157" customWidth="1"/>
    <col min="9" max="9" width="1.7109375" style="157" customWidth="1"/>
    <col min="10" max="12" width="7.7109375" style="157" customWidth="1"/>
    <col min="13" max="13" width="1.7109375" style="157" customWidth="1"/>
    <col min="14" max="16" width="7.7109375" style="157" customWidth="1"/>
    <col min="17" max="17" width="1.7109375" style="157" customWidth="1"/>
    <col min="18" max="20" width="7.7109375" style="157" customWidth="1"/>
    <col min="21" max="22" width="11.42578125" style="157"/>
    <col min="23" max="23" width="11.140625" style="157" bestFit="1" customWidth="1"/>
    <col min="24" max="24" width="11.42578125" style="157"/>
    <col min="25" max="252" width="11.42578125" style="27"/>
    <col min="253" max="253" width="22.5703125" style="27" customWidth="1"/>
    <col min="254" max="254" width="5.140625" style="27" customWidth="1"/>
    <col min="255" max="255" width="4.42578125" style="27" customWidth="1"/>
    <col min="256" max="256" width="5.5703125" style="27" customWidth="1"/>
    <col min="257" max="257" width="1.7109375" style="27" customWidth="1"/>
    <col min="258" max="258" width="4.140625" style="27" bestFit="1" customWidth="1"/>
    <col min="259" max="259" width="4.42578125" style="27" customWidth="1"/>
    <col min="260" max="260" width="5.28515625" style="27" customWidth="1"/>
    <col min="261" max="261" width="1.7109375" style="27" customWidth="1"/>
    <col min="262" max="262" width="5.42578125" style="27" bestFit="1" customWidth="1"/>
    <col min="263" max="263" width="4.42578125" style="27" customWidth="1"/>
    <col min="264" max="264" width="5.42578125" style="27" customWidth="1"/>
    <col min="265" max="265" width="1.7109375" style="27" customWidth="1"/>
    <col min="266" max="267" width="5" style="27" customWidth="1"/>
    <col min="268" max="268" width="5.42578125" style="27" customWidth="1"/>
    <col min="269" max="508" width="11.42578125" style="27"/>
    <col min="509" max="509" width="22.5703125" style="27" customWidth="1"/>
    <col min="510" max="510" width="5.140625" style="27" customWidth="1"/>
    <col min="511" max="511" width="4.42578125" style="27" customWidth="1"/>
    <col min="512" max="512" width="5.5703125" style="27" customWidth="1"/>
    <col min="513" max="513" width="1.7109375" style="27" customWidth="1"/>
    <col min="514" max="514" width="4.140625" style="27" bestFit="1" customWidth="1"/>
    <col min="515" max="515" width="4.42578125" style="27" customWidth="1"/>
    <col min="516" max="516" width="5.28515625" style="27" customWidth="1"/>
    <col min="517" max="517" width="1.7109375" style="27" customWidth="1"/>
    <col min="518" max="518" width="5.42578125" style="27" bestFit="1" customWidth="1"/>
    <col min="519" max="519" width="4.42578125" style="27" customWidth="1"/>
    <col min="520" max="520" width="5.42578125" style="27" customWidth="1"/>
    <col min="521" max="521" width="1.7109375" style="27" customWidth="1"/>
    <col min="522" max="523" width="5" style="27" customWidth="1"/>
    <col min="524" max="524" width="5.42578125" style="27" customWidth="1"/>
    <col min="525" max="764" width="11.42578125" style="27"/>
    <col min="765" max="765" width="22.5703125" style="27" customWidth="1"/>
    <col min="766" max="766" width="5.140625" style="27" customWidth="1"/>
    <col min="767" max="767" width="4.42578125" style="27" customWidth="1"/>
    <col min="768" max="768" width="5.5703125" style="27" customWidth="1"/>
    <col min="769" max="769" width="1.7109375" style="27" customWidth="1"/>
    <col min="770" max="770" width="4.140625" style="27" bestFit="1" customWidth="1"/>
    <col min="771" max="771" width="4.42578125" style="27" customWidth="1"/>
    <col min="772" max="772" width="5.28515625" style="27" customWidth="1"/>
    <col min="773" max="773" width="1.7109375" style="27" customWidth="1"/>
    <col min="774" max="774" width="5.42578125" style="27" bestFit="1" customWidth="1"/>
    <col min="775" max="775" width="4.42578125" style="27" customWidth="1"/>
    <col min="776" max="776" width="5.42578125" style="27" customWidth="1"/>
    <col min="777" max="777" width="1.7109375" style="27" customWidth="1"/>
    <col min="778" max="779" width="5" style="27" customWidth="1"/>
    <col min="780" max="780" width="5.42578125" style="27" customWidth="1"/>
    <col min="781" max="1020" width="11.42578125" style="27"/>
    <col min="1021" max="1021" width="22.5703125" style="27" customWidth="1"/>
    <col min="1022" max="1022" width="5.140625" style="27" customWidth="1"/>
    <col min="1023" max="1023" width="4.42578125" style="27" customWidth="1"/>
    <col min="1024" max="1024" width="5.5703125" style="27" customWidth="1"/>
    <col min="1025" max="1025" width="1.7109375" style="27" customWidth="1"/>
    <col min="1026" max="1026" width="4.140625" style="27" bestFit="1" customWidth="1"/>
    <col min="1027" max="1027" width="4.42578125" style="27" customWidth="1"/>
    <col min="1028" max="1028" width="5.28515625" style="27" customWidth="1"/>
    <col min="1029" max="1029" width="1.7109375" style="27" customWidth="1"/>
    <col min="1030" max="1030" width="5.42578125" style="27" bestFit="1" customWidth="1"/>
    <col min="1031" max="1031" width="4.42578125" style="27" customWidth="1"/>
    <col min="1032" max="1032" width="5.42578125" style="27" customWidth="1"/>
    <col min="1033" max="1033" width="1.7109375" style="27" customWidth="1"/>
    <col min="1034" max="1035" width="5" style="27" customWidth="1"/>
    <col min="1036" max="1036" width="5.42578125" style="27" customWidth="1"/>
    <col min="1037" max="1276" width="11.42578125" style="27"/>
    <col min="1277" max="1277" width="22.5703125" style="27" customWidth="1"/>
    <col min="1278" max="1278" width="5.140625" style="27" customWidth="1"/>
    <col min="1279" max="1279" width="4.42578125" style="27" customWidth="1"/>
    <col min="1280" max="1280" width="5.5703125" style="27" customWidth="1"/>
    <col min="1281" max="1281" width="1.7109375" style="27" customWidth="1"/>
    <col min="1282" max="1282" width="4.140625" style="27" bestFit="1" customWidth="1"/>
    <col min="1283" max="1283" width="4.42578125" style="27" customWidth="1"/>
    <col min="1284" max="1284" width="5.28515625" style="27" customWidth="1"/>
    <col min="1285" max="1285" width="1.7109375" style="27" customWidth="1"/>
    <col min="1286" max="1286" width="5.42578125" style="27" bestFit="1" customWidth="1"/>
    <col min="1287" max="1287" width="4.42578125" style="27" customWidth="1"/>
    <col min="1288" max="1288" width="5.42578125" style="27" customWidth="1"/>
    <col min="1289" max="1289" width="1.7109375" style="27" customWidth="1"/>
    <col min="1290" max="1291" width="5" style="27" customWidth="1"/>
    <col min="1292" max="1292" width="5.42578125" style="27" customWidth="1"/>
    <col min="1293" max="1532" width="11.42578125" style="27"/>
    <col min="1533" max="1533" width="22.5703125" style="27" customWidth="1"/>
    <col min="1534" max="1534" width="5.140625" style="27" customWidth="1"/>
    <col min="1535" max="1535" width="4.42578125" style="27" customWidth="1"/>
    <col min="1536" max="1536" width="5.5703125" style="27" customWidth="1"/>
    <col min="1537" max="1537" width="1.7109375" style="27" customWidth="1"/>
    <col min="1538" max="1538" width="4.140625" style="27" bestFit="1" customWidth="1"/>
    <col min="1539" max="1539" width="4.42578125" style="27" customWidth="1"/>
    <col min="1540" max="1540" width="5.28515625" style="27" customWidth="1"/>
    <col min="1541" max="1541" width="1.7109375" style="27" customWidth="1"/>
    <col min="1542" max="1542" width="5.42578125" style="27" bestFit="1" customWidth="1"/>
    <col min="1543" max="1543" width="4.42578125" style="27" customWidth="1"/>
    <col min="1544" max="1544" width="5.42578125" style="27" customWidth="1"/>
    <col min="1545" max="1545" width="1.7109375" style="27" customWidth="1"/>
    <col min="1546" max="1547" width="5" style="27" customWidth="1"/>
    <col min="1548" max="1548" width="5.42578125" style="27" customWidth="1"/>
    <col min="1549" max="1788" width="11.42578125" style="27"/>
    <col min="1789" max="1789" width="22.5703125" style="27" customWidth="1"/>
    <col min="1790" max="1790" width="5.140625" style="27" customWidth="1"/>
    <col min="1791" max="1791" width="4.42578125" style="27" customWidth="1"/>
    <col min="1792" max="1792" width="5.5703125" style="27" customWidth="1"/>
    <col min="1793" max="1793" width="1.7109375" style="27" customWidth="1"/>
    <col min="1794" max="1794" width="4.140625" style="27" bestFit="1" customWidth="1"/>
    <col min="1795" max="1795" width="4.42578125" style="27" customWidth="1"/>
    <col min="1796" max="1796" width="5.28515625" style="27" customWidth="1"/>
    <col min="1797" max="1797" width="1.7109375" style="27" customWidth="1"/>
    <col min="1798" max="1798" width="5.42578125" style="27" bestFit="1" customWidth="1"/>
    <col min="1799" max="1799" width="4.42578125" style="27" customWidth="1"/>
    <col min="1800" max="1800" width="5.42578125" style="27" customWidth="1"/>
    <col min="1801" max="1801" width="1.7109375" style="27" customWidth="1"/>
    <col min="1802" max="1803" width="5" style="27" customWidth="1"/>
    <col min="1804" max="1804" width="5.42578125" style="27" customWidth="1"/>
    <col min="1805" max="2044" width="11.42578125" style="27"/>
    <col min="2045" max="2045" width="22.5703125" style="27" customWidth="1"/>
    <col min="2046" max="2046" width="5.140625" style="27" customWidth="1"/>
    <col min="2047" max="2047" width="4.42578125" style="27" customWidth="1"/>
    <col min="2048" max="2048" width="5.5703125" style="27" customWidth="1"/>
    <col min="2049" max="2049" width="1.7109375" style="27" customWidth="1"/>
    <col min="2050" max="2050" width="4.140625" style="27" bestFit="1" customWidth="1"/>
    <col min="2051" max="2051" width="4.42578125" style="27" customWidth="1"/>
    <col min="2052" max="2052" width="5.28515625" style="27" customWidth="1"/>
    <col min="2053" max="2053" width="1.7109375" style="27" customWidth="1"/>
    <col min="2054" max="2054" width="5.42578125" style="27" bestFit="1" customWidth="1"/>
    <col min="2055" max="2055" width="4.42578125" style="27" customWidth="1"/>
    <col min="2056" max="2056" width="5.42578125" style="27" customWidth="1"/>
    <col min="2057" max="2057" width="1.7109375" style="27" customWidth="1"/>
    <col min="2058" max="2059" width="5" style="27" customWidth="1"/>
    <col min="2060" max="2060" width="5.42578125" style="27" customWidth="1"/>
    <col min="2061" max="2300" width="11.42578125" style="27"/>
    <col min="2301" max="2301" width="22.5703125" style="27" customWidth="1"/>
    <col min="2302" max="2302" width="5.140625" style="27" customWidth="1"/>
    <col min="2303" max="2303" width="4.42578125" style="27" customWidth="1"/>
    <col min="2304" max="2304" width="5.5703125" style="27" customWidth="1"/>
    <col min="2305" max="2305" width="1.7109375" style="27" customWidth="1"/>
    <col min="2306" max="2306" width="4.140625" style="27" bestFit="1" customWidth="1"/>
    <col min="2307" max="2307" width="4.42578125" style="27" customWidth="1"/>
    <col min="2308" max="2308" width="5.28515625" style="27" customWidth="1"/>
    <col min="2309" max="2309" width="1.7109375" style="27" customWidth="1"/>
    <col min="2310" max="2310" width="5.42578125" style="27" bestFit="1" customWidth="1"/>
    <col min="2311" max="2311" width="4.42578125" style="27" customWidth="1"/>
    <col min="2312" max="2312" width="5.42578125" style="27" customWidth="1"/>
    <col min="2313" max="2313" width="1.7109375" style="27" customWidth="1"/>
    <col min="2314" max="2315" width="5" style="27" customWidth="1"/>
    <col min="2316" max="2316" width="5.42578125" style="27" customWidth="1"/>
    <col min="2317" max="2556" width="11.42578125" style="27"/>
    <col min="2557" max="2557" width="22.5703125" style="27" customWidth="1"/>
    <col min="2558" max="2558" width="5.140625" style="27" customWidth="1"/>
    <col min="2559" max="2559" width="4.42578125" style="27" customWidth="1"/>
    <col min="2560" max="2560" width="5.5703125" style="27" customWidth="1"/>
    <col min="2561" max="2561" width="1.7109375" style="27" customWidth="1"/>
    <col min="2562" max="2562" width="4.140625" style="27" bestFit="1" customWidth="1"/>
    <col min="2563" max="2563" width="4.42578125" style="27" customWidth="1"/>
    <col min="2564" max="2564" width="5.28515625" style="27" customWidth="1"/>
    <col min="2565" max="2565" width="1.7109375" style="27" customWidth="1"/>
    <col min="2566" max="2566" width="5.42578125" style="27" bestFit="1" customWidth="1"/>
    <col min="2567" max="2567" width="4.42578125" style="27" customWidth="1"/>
    <col min="2568" max="2568" width="5.42578125" style="27" customWidth="1"/>
    <col min="2569" max="2569" width="1.7109375" style="27" customWidth="1"/>
    <col min="2570" max="2571" width="5" style="27" customWidth="1"/>
    <col min="2572" max="2572" width="5.42578125" style="27" customWidth="1"/>
    <col min="2573" max="2812" width="11.42578125" style="27"/>
    <col min="2813" max="2813" width="22.5703125" style="27" customWidth="1"/>
    <col min="2814" max="2814" width="5.140625" style="27" customWidth="1"/>
    <col min="2815" max="2815" width="4.42578125" style="27" customWidth="1"/>
    <col min="2816" max="2816" width="5.5703125" style="27" customWidth="1"/>
    <col min="2817" max="2817" width="1.7109375" style="27" customWidth="1"/>
    <col min="2818" max="2818" width="4.140625" style="27" bestFit="1" customWidth="1"/>
    <col min="2819" max="2819" width="4.42578125" style="27" customWidth="1"/>
    <col min="2820" max="2820" width="5.28515625" style="27" customWidth="1"/>
    <col min="2821" max="2821" width="1.7109375" style="27" customWidth="1"/>
    <col min="2822" max="2822" width="5.42578125" style="27" bestFit="1" customWidth="1"/>
    <col min="2823" max="2823" width="4.42578125" style="27" customWidth="1"/>
    <col min="2824" max="2824" width="5.42578125" style="27" customWidth="1"/>
    <col min="2825" max="2825" width="1.7109375" style="27" customWidth="1"/>
    <col min="2826" max="2827" width="5" style="27" customWidth="1"/>
    <col min="2828" max="2828" width="5.42578125" style="27" customWidth="1"/>
    <col min="2829" max="3068" width="11.42578125" style="27"/>
    <col min="3069" max="3069" width="22.5703125" style="27" customWidth="1"/>
    <col min="3070" max="3070" width="5.140625" style="27" customWidth="1"/>
    <col min="3071" max="3071" width="4.42578125" style="27" customWidth="1"/>
    <col min="3072" max="3072" width="5.5703125" style="27" customWidth="1"/>
    <col min="3073" max="3073" width="1.7109375" style="27" customWidth="1"/>
    <col min="3074" max="3074" width="4.140625" style="27" bestFit="1" customWidth="1"/>
    <col min="3075" max="3075" width="4.42578125" style="27" customWidth="1"/>
    <col min="3076" max="3076" width="5.28515625" style="27" customWidth="1"/>
    <col min="3077" max="3077" width="1.7109375" style="27" customWidth="1"/>
    <col min="3078" max="3078" width="5.42578125" style="27" bestFit="1" customWidth="1"/>
    <col min="3079" max="3079" width="4.42578125" style="27" customWidth="1"/>
    <col min="3080" max="3080" width="5.42578125" style="27" customWidth="1"/>
    <col min="3081" max="3081" width="1.7109375" style="27" customWidth="1"/>
    <col min="3082" max="3083" width="5" style="27" customWidth="1"/>
    <col min="3084" max="3084" width="5.42578125" style="27" customWidth="1"/>
    <col min="3085" max="3324" width="11.42578125" style="27"/>
    <col min="3325" max="3325" width="22.5703125" style="27" customWidth="1"/>
    <col min="3326" max="3326" width="5.140625" style="27" customWidth="1"/>
    <col min="3327" max="3327" width="4.42578125" style="27" customWidth="1"/>
    <col min="3328" max="3328" width="5.5703125" style="27" customWidth="1"/>
    <col min="3329" max="3329" width="1.7109375" style="27" customWidth="1"/>
    <col min="3330" max="3330" width="4.140625" style="27" bestFit="1" customWidth="1"/>
    <col min="3331" max="3331" width="4.42578125" style="27" customWidth="1"/>
    <col min="3332" max="3332" width="5.28515625" style="27" customWidth="1"/>
    <col min="3333" max="3333" width="1.7109375" style="27" customWidth="1"/>
    <col min="3334" max="3334" width="5.42578125" style="27" bestFit="1" customWidth="1"/>
    <col min="3335" max="3335" width="4.42578125" style="27" customWidth="1"/>
    <col min="3336" max="3336" width="5.42578125" style="27" customWidth="1"/>
    <col min="3337" max="3337" width="1.7109375" style="27" customWidth="1"/>
    <col min="3338" max="3339" width="5" style="27" customWidth="1"/>
    <col min="3340" max="3340" width="5.42578125" style="27" customWidth="1"/>
    <col min="3341" max="3580" width="11.42578125" style="27"/>
    <col min="3581" max="3581" width="22.5703125" style="27" customWidth="1"/>
    <col min="3582" max="3582" width="5.140625" style="27" customWidth="1"/>
    <col min="3583" max="3583" width="4.42578125" style="27" customWidth="1"/>
    <col min="3584" max="3584" width="5.5703125" style="27" customWidth="1"/>
    <col min="3585" max="3585" width="1.7109375" style="27" customWidth="1"/>
    <col min="3586" max="3586" width="4.140625" style="27" bestFit="1" customWidth="1"/>
    <col min="3587" max="3587" width="4.42578125" style="27" customWidth="1"/>
    <col min="3588" max="3588" width="5.28515625" style="27" customWidth="1"/>
    <col min="3589" max="3589" width="1.7109375" style="27" customWidth="1"/>
    <col min="3590" max="3590" width="5.42578125" style="27" bestFit="1" customWidth="1"/>
    <col min="3591" max="3591" width="4.42578125" style="27" customWidth="1"/>
    <col min="3592" max="3592" width="5.42578125" style="27" customWidth="1"/>
    <col min="3593" max="3593" width="1.7109375" style="27" customWidth="1"/>
    <col min="3594" max="3595" width="5" style="27" customWidth="1"/>
    <col min="3596" max="3596" width="5.42578125" style="27" customWidth="1"/>
    <col min="3597" max="3836" width="11.42578125" style="27"/>
    <col min="3837" max="3837" width="22.5703125" style="27" customWidth="1"/>
    <col min="3838" max="3838" width="5.140625" style="27" customWidth="1"/>
    <col min="3839" max="3839" width="4.42578125" style="27" customWidth="1"/>
    <col min="3840" max="3840" width="5.5703125" style="27" customWidth="1"/>
    <col min="3841" max="3841" width="1.7109375" style="27" customWidth="1"/>
    <col min="3842" max="3842" width="4.140625" style="27" bestFit="1" customWidth="1"/>
    <col min="3843" max="3843" width="4.42578125" style="27" customWidth="1"/>
    <col min="3844" max="3844" width="5.28515625" style="27" customWidth="1"/>
    <col min="3845" max="3845" width="1.7109375" style="27" customWidth="1"/>
    <col min="3846" max="3846" width="5.42578125" style="27" bestFit="1" customWidth="1"/>
    <col min="3847" max="3847" width="4.42578125" style="27" customWidth="1"/>
    <col min="3848" max="3848" width="5.42578125" style="27" customWidth="1"/>
    <col min="3849" max="3849" width="1.7109375" style="27" customWidth="1"/>
    <col min="3850" max="3851" width="5" style="27" customWidth="1"/>
    <col min="3852" max="3852" width="5.42578125" style="27" customWidth="1"/>
    <col min="3853" max="4092" width="11.42578125" style="27"/>
    <col min="4093" max="4093" width="22.5703125" style="27" customWidth="1"/>
    <col min="4094" max="4094" width="5.140625" style="27" customWidth="1"/>
    <col min="4095" max="4095" width="4.42578125" style="27" customWidth="1"/>
    <col min="4096" max="4096" width="5.5703125" style="27" customWidth="1"/>
    <col min="4097" max="4097" width="1.7109375" style="27" customWidth="1"/>
    <col min="4098" max="4098" width="4.140625" style="27" bestFit="1" customWidth="1"/>
    <col min="4099" max="4099" width="4.42578125" style="27" customWidth="1"/>
    <col min="4100" max="4100" width="5.28515625" style="27" customWidth="1"/>
    <col min="4101" max="4101" width="1.7109375" style="27" customWidth="1"/>
    <col min="4102" max="4102" width="5.42578125" style="27" bestFit="1" customWidth="1"/>
    <col min="4103" max="4103" width="4.42578125" style="27" customWidth="1"/>
    <col min="4104" max="4104" width="5.42578125" style="27" customWidth="1"/>
    <col min="4105" max="4105" width="1.7109375" style="27" customWidth="1"/>
    <col min="4106" max="4107" width="5" style="27" customWidth="1"/>
    <col min="4108" max="4108" width="5.42578125" style="27" customWidth="1"/>
    <col min="4109" max="4348" width="11.42578125" style="27"/>
    <col min="4349" max="4349" width="22.5703125" style="27" customWidth="1"/>
    <col min="4350" max="4350" width="5.140625" style="27" customWidth="1"/>
    <col min="4351" max="4351" width="4.42578125" style="27" customWidth="1"/>
    <col min="4352" max="4352" width="5.5703125" style="27" customWidth="1"/>
    <col min="4353" max="4353" width="1.7109375" style="27" customWidth="1"/>
    <col min="4354" max="4354" width="4.140625" style="27" bestFit="1" customWidth="1"/>
    <col min="4355" max="4355" width="4.42578125" style="27" customWidth="1"/>
    <col min="4356" max="4356" width="5.28515625" style="27" customWidth="1"/>
    <col min="4357" max="4357" width="1.7109375" style="27" customWidth="1"/>
    <col min="4358" max="4358" width="5.42578125" style="27" bestFit="1" customWidth="1"/>
    <col min="4359" max="4359" width="4.42578125" style="27" customWidth="1"/>
    <col min="4360" max="4360" width="5.42578125" style="27" customWidth="1"/>
    <col min="4361" max="4361" width="1.7109375" style="27" customWidth="1"/>
    <col min="4362" max="4363" width="5" style="27" customWidth="1"/>
    <col min="4364" max="4364" width="5.42578125" style="27" customWidth="1"/>
    <col min="4365" max="4604" width="11.42578125" style="27"/>
    <col min="4605" max="4605" width="22.5703125" style="27" customWidth="1"/>
    <col min="4606" max="4606" width="5.140625" style="27" customWidth="1"/>
    <col min="4607" max="4607" width="4.42578125" style="27" customWidth="1"/>
    <col min="4608" max="4608" width="5.5703125" style="27" customWidth="1"/>
    <col min="4609" max="4609" width="1.7109375" style="27" customWidth="1"/>
    <col min="4610" max="4610" width="4.140625" style="27" bestFit="1" customWidth="1"/>
    <col min="4611" max="4611" width="4.42578125" style="27" customWidth="1"/>
    <col min="4612" max="4612" width="5.28515625" style="27" customWidth="1"/>
    <col min="4613" max="4613" width="1.7109375" style="27" customWidth="1"/>
    <col min="4614" max="4614" width="5.42578125" style="27" bestFit="1" customWidth="1"/>
    <col min="4615" max="4615" width="4.42578125" style="27" customWidth="1"/>
    <col min="4616" max="4616" width="5.42578125" style="27" customWidth="1"/>
    <col min="4617" max="4617" width="1.7109375" style="27" customWidth="1"/>
    <col min="4618" max="4619" width="5" style="27" customWidth="1"/>
    <col min="4620" max="4620" width="5.42578125" style="27" customWidth="1"/>
    <col min="4621" max="4860" width="11.42578125" style="27"/>
    <col min="4861" max="4861" width="22.5703125" style="27" customWidth="1"/>
    <col min="4862" max="4862" width="5.140625" style="27" customWidth="1"/>
    <col min="4863" max="4863" width="4.42578125" style="27" customWidth="1"/>
    <col min="4864" max="4864" width="5.5703125" style="27" customWidth="1"/>
    <col min="4865" max="4865" width="1.7109375" style="27" customWidth="1"/>
    <col min="4866" max="4866" width="4.140625" style="27" bestFit="1" customWidth="1"/>
    <col min="4867" max="4867" width="4.42578125" style="27" customWidth="1"/>
    <col min="4868" max="4868" width="5.28515625" style="27" customWidth="1"/>
    <col min="4869" max="4869" width="1.7109375" style="27" customWidth="1"/>
    <col min="4870" max="4870" width="5.42578125" style="27" bestFit="1" customWidth="1"/>
    <col min="4871" max="4871" width="4.42578125" style="27" customWidth="1"/>
    <col min="4872" max="4872" width="5.42578125" style="27" customWidth="1"/>
    <col min="4873" max="4873" width="1.7109375" style="27" customWidth="1"/>
    <col min="4874" max="4875" width="5" style="27" customWidth="1"/>
    <col min="4876" max="4876" width="5.42578125" style="27" customWidth="1"/>
    <col min="4877" max="5116" width="11.42578125" style="27"/>
    <col min="5117" max="5117" width="22.5703125" style="27" customWidth="1"/>
    <col min="5118" max="5118" width="5.140625" style="27" customWidth="1"/>
    <col min="5119" max="5119" width="4.42578125" style="27" customWidth="1"/>
    <col min="5120" max="5120" width="5.5703125" style="27" customWidth="1"/>
    <col min="5121" max="5121" width="1.7109375" style="27" customWidth="1"/>
    <col min="5122" max="5122" width="4.140625" style="27" bestFit="1" customWidth="1"/>
    <col min="5123" max="5123" width="4.42578125" style="27" customWidth="1"/>
    <col min="5124" max="5124" width="5.28515625" style="27" customWidth="1"/>
    <col min="5125" max="5125" width="1.7109375" style="27" customWidth="1"/>
    <col min="5126" max="5126" width="5.42578125" style="27" bestFit="1" customWidth="1"/>
    <col min="5127" max="5127" width="4.42578125" style="27" customWidth="1"/>
    <col min="5128" max="5128" width="5.42578125" style="27" customWidth="1"/>
    <col min="5129" max="5129" width="1.7109375" style="27" customWidth="1"/>
    <col min="5130" max="5131" width="5" style="27" customWidth="1"/>
    <col min="5132" max="5132" width="5.42578125" style="27" customWidth="1"/>
    <col min="5133" max="5372" width="11.42578125" style="27"/>
    <col min="5373" max="5373" width="22.5703125" style="27" customWidth="1"/>
    <col min="5374" max="5374" width="5.140625" style="27" customWidth="1"/>
    <col min="5375" max="5375" width="4.42578125" style="27" customWidth="1"/>
    <col min="5376" max="5376" width="5.5703125" style="27" customWidth="1"/>
    <col min="5377" max="5377" width="1.7109375" style="27" customWidth="1"/>
    <col min="5378" max="5378" width="4.140625" style="27" bestFit="1" customWidth="1"/>
    <col min="5379" max="5379" width="4.42578125" style="27" customWidth="1"/>
    <col min="5380" max="5380" width="5.28515625" style="27" customWidth="1"/>
    <col min="5381" max="5381" width="1.7109375" style="27" customWidth="1"/>
    <col min="5382" max="5382" width="5.42578125" style="27" bestFit="1" customWidth="1"/>
    <col min="5383" max="5383" width="4.42578125" style="27" customWidth="1"/>
    <col min="5384" max="5384" width="5.42578125" style="27" customWidth="1"/>
    <col min="5385" max="5385" width="1.7109375" style="27" customWidth="1"/>
    <col min="5386" max="5387" width="5" style="27" customWidth="1"/>
    <col min="5388" max="5388" width="5.42578125" style="27" customWidth="1"/>
    <col min="5389" max="5628" width="11.42578125" style="27"/>
    <col min="5629" max="5629" width="22.5703125" style="27" customWidth="1"/>
    <col min="5630" max="5630" width="5.140625" style="27" customWidth="1"/>
    <col min="5631" max="5631" width="4.42578125" style="27" customWidth="1"/>
    <col min="5632" max="5632" width="5.5703125" style="27" customWidth="1"/>
    <col min="5633" max="5633" width="1.7109375" style="27" customWidth="1"/>
    <col min="5634" max="5634" width="4.140625" style="27" bestFit="1" customWidth="1"/>
    <col min="5635" max="5635" width="4.42578125" style="27" customWidth="1"/>
    <col min="5636" max="5636" width="5.28515625" style="27" customWidth="1"/>
    <col min="5637" max="5637" width="1.7109375" style="27" customWidth="1"/>
    <col min="5638" max="5638" width="5.42578125" style="27" bestFit="1" customWidth="1"/>
    <col min="5639" max="5639" width="4.42578125" style="27" customWidth="1"/>
    <col min="5640" max="5640" width="5.42578125" style="27" customWidth="1"/>
    <col min="5641" max="5641" width="1.7109375" style="27" customWidth="1"/>
    <col min="5642" max="5643" width="5" style="27" customWidth="1"/>
    <col min="5644" max="5644" width="5.42578125" style="27" customWidth="1"/>
    <col min="5645" max="5884" width="11.42578125" style="27"/>
    <col min="5885" max="5885" width="22.5703125" style="27" customWidth="1"/>
    <col min="5886" max="5886" width="5.140625" style="27" customWidth="1"/>
    <col min="5887" max="5887" width="4.42578125" style="27" customWidth="1"/>
    <col min="5888" max="5888" width="5.5703125" style="27" customWidth="1"/>
    <col min="5889" max="5889" width="1.7109375" style="27" customWidth="1"/>
    <col min="5890" max="5890" width="4.140625" style="27" bestFit="1" customWidth="1"/>
    <col min="5891" max="5891" width="4.42578125" style="27" customWidth="1"/>
    <col min="5892" max="5892" width="5.28515625" style="27" customWidth="1"/>
    <col min="5893" max="5893" width="1.7109375" style="27" customWidth="1"/>
    <col min="5894" max="5894" width="5.42578125" style="27" bestFit="1" customWidth="1"/>
    <col min="5895" max="5895" width="4.42578125" style="27" customWidth="1"/>
    <col min="5896" max="5896" width="5.42578125" style="27" customWidth="1"/>
    <col min="5897" max="5897" width="1.7109375" style="27" customWidth="1"/>
    <col min="5898" max="5899" width="5" style="27" customWidth="1"/>
    <col min="5900" max="5900" width="5.42578125" style="27" customWidth="1"/>
    <col min="5901" max="6140" width="11.42578125" style="27"/>
    <col min="6141" max="6141" width="22.5703125" style="27" customWidth="1"/>
    <col min="6142" max="6142" width="5.140625" style="27" customWidth="1"/>
    <col min="6143" max="6143" width="4.42578125" style="27" customWidth="1"/>
    <col min="6144" max="6144" width="5.5703125" style="27" customWidth="1"/>
    <col min="6145" max="6145" width="1.7109375" style="27" customWidth="1"/>
    <col min="6146" max="6146" width="4.140625" style="27" bestFit="1" customWidth="1"/>
    <col min="6147" max="6147" width="4.42578125" style="27" customWidth="1"/>
    <col min="6148" max="6148" width="5.28515625" style="27" customWidth="1"/>
    <col min="6149" max="6149" width="1.7109375" style="27" customWidth="1"/>
    <col min="6150" max="6150" width="5.42578125" style="27" bestFit="1" customWidth="1"/>
    <col min="6151" max="6151" width="4.42578125" style="27" customWidth="1"/>
    <col min="6152" max="6152" width="5.42578125" style="27" customWidth="1"/>
    <col min="6153" max="6153" width="1.7109375" style="27" customWidth="1"/>
    <col min="6154" max="6155" width="5" style="27" customWidth="1"/>
    <col min="6156" max="6156" width="5.42578125" style="27" customWidth="1"/>
    <col min="6157" max="6396" width="11.42578125" style="27"/>
    <col min="6397" max="6397" width="22.5703125" style="27" customWidth="1"/>
    <col min="6398" max="6398" width="5.140625" style="27" customWidth="1"/>
    <col min="6399" max="6399" width="4.42578125" style="27" customWidth="1"/>
    <col min="6400" max="6400" width="5.5703125" style="27" customWidth="1"/>
    <col min="6401" max="6401" width="1.7109375" style="27" customWidth="1"/>
    <col min="6402" max="6402" width="4.140625" style="27" bestFit="1" customWidth="1"/>
    <col min="6403" max="6403" width="4.42578125" style="27" customWidth="1"/>
    <col min="6404" max="6404" width="5.28515625" style="27" customWidth="1"/>
    <col min="6405" max="6405" width="1.7109375" style="27" customWidth="1"/>
    <col min="6406" max="6406" width="5.42578125" style="27" bestFit="1" customWidth="1"/>
    <col min="6407" max="6407" width="4.42578125" style="27" customWidth="1"/>
    <col min="6408" max="6408" width="5.42578125" style="27" customWidth="1"/>
    <col min="6409" max="6409" width="1.7109375" style="27" customWidth="1"/>
    <col min="6410" max="6411" width="5" style="27" customWidth="1"/>
    <col min="6412" max="6412" width="5.42578125" style="27" customWidth="1"/>
    <col min="6413" max="6652" width="11.42578125" style="27"/>
    <col min="6653" max="6653" width="22.5703125" style="27" customWidth="1"/>
    <col min="6654" max="6654" width="5.140625" style="27" customWidth="1"/>
    <col min="6655" max="6655" width="4.42578125" style="27" customWidth="1"/>
    <col min="6656" max="6656" width="5.5703125" style="27" customWidth="1"/>
    <col min="6657" max="6657" width="1.7109375" style="27" customWidth="1"/>
    <col min="6658" max="6658" width="4.140625" style="27" bestFit="1" customWidth="1"/>
    <col min="6659" max="6659" width="4.42578125" style="27" customWidth="1"/>
    <col min="6660" max="6660" width="5.28515625" style="27" customWidth="1"/>
    <col min="6661" max="6661" width="1.7109375" style="27" customWidth="1"/>
    <col min="6662" max="6662" width="5.42578125" style="27" bestFit="1" customWidth="1"/>
    <col min="6663" max="6663" width="4.42578125" style="27" customWidth="1"/>
    <col min="6664" max="6664" width="5.42578125" style="27" customWidth="1"/>
    <col min="6665" max="6665" width="1.7109375" style="27" customWidth="1"/>
    <col min="6666" max="6667" width="5" style="27" customWidth="1"/>
    <col min="6668" max="6668" width="5.42578125" style="27" customWidth="1"/>
    <col min="6669" max="6908" width="11.42578125" style="27"/>
    <col min="6909" max="6909" width="22.5703125" style="27" customWidth="1"/>
    <col min="6910" max="6910" width="5.140625" style="27" customWidth="1"/>
    <col min="6911" max="6911" width="4.42578125" style="27" customWidth="1"/>
    <col min="6912" max="6912" width="5.5703125" style="27" customWidth="1"/>
    <col min="6913" max="6913" width="1.7109375" style="27" customWidth="1"/>
    <col min="6914" max="6914" width="4.140625" style="27" bestFit="1" customWidth="1"/>
    <col min="6915" max="6915" width="4.42578125" style="27" customWidth="1"/>
    <col min="6916" max="6916" width="5.28515625" style="27" customWidth="1"/>
    <col min="6917" max="6917" width="1.7109375" style="27" customWidth="1"/>
    <col min="6918" max="6918" width="5.42578125" style="27" bestFit="1" customWidth="1"/>
    <col min="6919" max="6919" width="4.42578125" style="27" customWidth="1"/>
    <col min="6920" max="6920" width="5.42578125" style="27" customWidth="1"/>
    <col min="6921" max="6921" width="1.7109375" style="27" customWidth="1"/>
    <col min="6922" max="6923" width="5" style="27" customWidth="1"/>
    <col min="6924" max="6924" width="5.42578125" style="27" customWidth="1"/>
    <col min="6925" max="7164" width="11.42578125" style="27"/>
    <col min="7165" max="7165" width="22.5703125" style="27" customWidth="1"/>
    <col min="7166" max="7166" width="5.140625" style="27" customWidth="1"/>
    <col min="7167" max="7167" width="4.42578125" style="27" customWidth="1"/>
    <col min="7168" max="7168" width="5.5703125" style="27" customWidth="1"/>
    <col min="7169" max="7169" width="1.7109375" style="27" customWidth="1"/>
    <col min="7170" max="7170" width="4.140625" style="27" bestFit="1" customWidth="1"/>
    <col min="7171" max="7171" width="4.42578125" style="27" customWidth="1"/>
    <col min="7172" max="7172" width="5.28515625" style="27" customWidth="1"/>
    <col min="7173" max="7173" width="1.7109375" style="27" customWidth="1"/>
    <col min="7174" max="7174" width="5.42578125" style="27" bestFit="1" customWidth="1"/>
    <col min="7175" max="7175" width="4.42578125" style="27" customWidth="1"/>
    <col min="7176" max="7176" width="5.42578125" style="27" customWidth="1"/>
    <col min="7177" max="7177" width="1.7109375" style="27" customWidth="1"/>
    <col min="7178" max="7179" width="5" style="27" customWidth="1"/>
    <col min="7180" max="7180" width="5.42578125" style="27" customWidth="1"/>
    <col min="7181" max="7420" width="11.42578125" style="27"/>
    <col min="7421" max="7421" width="22.5703125" style="27" customWidth="1"/>
    <col min="7422" max="7422" width="5.140625" style="27" customWidth="1"/>
    <col min="7423" max="7423" width="4.42578125" style="27" customWidth="1"/>
    <col min="7424" max="7424" width="5.5703125" style="27" customWidth="1"/>
    <col min="7425" max="7425" width="1.7109375" style="27" customWidth="1"/>
    <col min="7426" max="7426" width="4.140625" style="27" bestFit="1" customWidth="1"/>
    <col min="7427" max="7427" width="4.42578125" style="27" customWidth="1"/>
    <col min="7428" max="7428" width="5.28515625" style="27" customWidth="1"/>
    <col min="7429" max="7429" width="1.7109375" style="27" customWidth="1"/>
    <col min="7430" max="7430" width="5.42578125" style="27" bestFit="1" customWidth="1"/>
    <col min="7431" max="7431" width="4.42578125" style="27" customWidth="1"/>
    <col min="7432" max="7432" width="5.42578125" style="27" customWidth="1"/>
    <col min="7433" max="7433" width="1.7109375" style="27" customWidth="1"/>
    <col min="7434" max="7435" width="5" style="27" customWidth="1"/>
    <col min="7436" max="7436" width="5.42578125" style="27" customWidth="1"/>
    <col min="7437" max="7676" width="11.42578125" style="27"/>
    <col min="7677" max="7677" width="22.5703125" style="27" customWidth="1"/>
    <col min="7678" max="7678" width="5.140625" style="27" customWidth="1"/>
    <col min="7679" max="7679" width="4.42578125" style="27" customWidth="1"/>
    <col min="7680" max="7680" width="5.5703125" style="27" customWidth="1"/>
    <col min="7681" max="7681" width="1.7109375" style="27" customWidth="1"/>
    <col min="7682" max="7682" width="4.140625" style="27" bestFit="1" customWidth="1"/>
    <col min="7683" max="7683" width="4.42578125" style="27" customWidth="1"/>
    <col min="7684" max="7684" width="5.28515625" style="27" customWidth="1"/>
    <col min="7685" max="7685" width="1.7109375" style="27" customWidth="1"/>
    <col min="7686" max="7686" width="5.42578125" style="27" bestFit="1" customWidth="1"/>
    <col min="7687" max="7687" width="4.42578125" style="27" customWidth="1"/>
    <col min="7688" max="7688" width="5.42578125" style="27" customWidth="1"/>
    <col min="7689" max="7689" width="1.7109375" style="27" customWidth="1"/>
    <col min="7690" max="7691" width="5" style="27" customWidth="1"/>
    <col min="7692" max="7692" width="5.42578125" style="27" customWidth="1"/>
    <col min="7693" max="7932" width="11.42578125" style="27"/>
    <col min="7933" max="7933" width="22.5703125" style="27" customWidth="1"/>
    <col min="7934" max="7934" width="5.140625" style="27" customWidth="1"/>
    <col min="7935" max="7935" width="4.42578125" style="27" customWidth="1"/>
    <col min="7936" max="7936" width="5.5703125" style="27" customWidth="1"/>
    <col min="7937" max="7937" width="1.7109375" style="27" customWidth="1"/>
    <col min="7938" max="7938" width="4.140625" style="27" bestFit="1" customWidth="1"/>
    <col min="7939" max="7939" width="4.42578125" style="27" customWidth="1"/>
    <col min="7940" max="7940" width="5.28515625" style="27" customWidth="1"/>
    <col min="7941" max="7941" width="1.7109375" style="27" customWidth="1"/>
    <col min="7942" max="7942" width="5.42578125" style="27" bestFit="1" customWidth="1"/>
    <col min="7943" max="7943" width="4.42578125" style="27" customWidth="1"/>
    <col min="7944" max="7944" width="5.42578125" style="27" customWidth="1"/>
    <col min="7945" max="7945" width="1.7109375" style="27" customWidth="1"/>
    <col min="7946" max="7947" width="5" style="27" customWidth="1"/>
    <col min="7948" max="7948" width="5.42578125" style="27" customWidth="1"/>
    <col min="7949" max="8188" width="11.42578125" style="27"/>
    <col min="8189" max="8189" width="22.5703125" style="27" customWidth="1"/>
    <col min="8190" max="8190" width="5.140625" style="27" customWidth="1"/>
    <col min="8191" max="8191" width="4.42578125" style="27" customWidth="1"/>
    <col min="8192" max="8192" width="5.5703125" style="27" customWidth="1"/>
    <col min="8193" max="8193" width="1.7109375" style="27" customWidth="1"/>
    <col min="8194" max="8194" width="4.140625" style="27" bestFit="1" customWidth="1"/>
    <col min="8195" max="8195" width="4.42578125" style="27" customWidth="1"/>
    <col min="8196" max="8196" width="5.28515625" style="27" customWidth="1"/>
    <col min="8197" max="8197" width="1.7109375" style="27" customWidth="1"/>
    <col min="8198" max="8198" width="5.42578125" style="27" bestFit="1" customWidth="1"/>
    <col min="8199" max="8199" width="4.42578125" style="27" customWidth="1"/>
    <col min="8200" max="8200" width="5.42578125" style="27" customWidth="1"/>
    <col min="8201" max="8201" width="1.7109375" style="27" customWidth="1"/>
    <col min="8202" max="8203" width="5" style="27" customWidth="1"/>
    <col min="8204" max="8204" width="5.42578125" style="27" customWidth="1"/>
    <col min="8205" max="8444" width="11.42578125" style="27"/>
    <col min="8445" max="8445" width="22.5703125" style="27" customWidth="1"/>
    <col min="8446" max="8446" width="5.140625" style="27" customWidth="1"/>
    <col min="8447" max="8447" width="4.42578125" style="27" customWidth="1"/>
    <col min="8448" max="8448" width="5.5703125" style="27" customWidth="1"/>
    <col min="8449" max="8449" width="1.7109375" style="27" customWidth="1"/>
    <col min="8450" max="8450" width="4.140625" style="27" bestFit="1" customWidth="1"/>
    <col min="8451" max="8451" width="4.42578125" style="27" customWidth="1"/>
    <col min="8452" max="8452" width="5.28515625" style="27" customWidth="1"/>
    <col min="8453" max="8453" width="1.7109375" style="27" customWidth="1"/>
    <col min="8454" max="8454" width="5.42578125" style="27" bestFit="1" customWidth="1"/>
    <col min="8455" max="8455" width="4.42578125" style="27" customWidth="1"/>
    <col min="8456" max="8456" width="5.42578125" style="27" customWidth="1"/>
    <col min="8457" max="8457" width="1.7109375" style="27" customWidth="1"/>
    <col min="8458" max="8459" width="5" style="27" customWidth="1"/>
    <col min="8460" max="8460" width="5.42578125" style="27" customWidth="1"/>
    <col min="8461" max="8700" width="11.42578125" style="27"/>
    <col min="8701" max="8701" width="22.5703125" style="27" customWidth="1"/>
    <col min="8702" max="8702" width="5.140625" style="27" customWidth="1"/>
    <col min="8703" max="8703" width="4.42578125" style="27" customWidth="1"/>
    <col min="8704" max="8704" width="5.5703125" style="27" customWidth="1"/>
    <col min="8705" max="8705" width="1.7109375" style="27" customWidth="1"/>
    <col min="8706" max="8706" width="4.140625" style="27" bestFit="1" customWidth="1"/>
    <col min="8707" max="8707" width="4.42578125" style="27" customWidth="1"/>
    <col min="8708" max="8708" width="5.28515625" style="27" customWidth="1"/>
    <col min="8709" max="8709" width="1.7109375" style="27" customWidth="1"/>
    <col min="8710" max="8710" width="5.42578125" style="27" bestFit="1" customWidth="1"/>
    <col min="8711" max="8711" width="4.42578125" style="27" customWidth="1"/>
    <col min="8712" max="8712" width="5.42578125" style="27" customWidth="1"/>
    <col min="8713" max="8713" width="1.7109375" style="27" customWidth="1"/>
    <col min="8714" max="8715" width="5" style="27" customWidth="1"/>
    <col min="8716" max="8716" width="5.42578125" style="27" customWidth="1"/>
    <col min="8717" max="8956" width="11.42578125" style="27"/>
    <col min="8957" max="8957" width="22.5703125" style="27" customWidth="1"/>
    <col min="8958" max="8958" width="5.140625" style="27" customWidth="1"/>
    <col min="8959" max="8959" width="4.42578125" style="27" customWidth="1"/>
    <col min="8960" max="8960" width="5.5703125" style="27" customWidth="1"/>
    <col min="8961" max="8961" width="1.7109375" style="27" customWidth="1"/>
    <col min="8962" max="8962" width="4.140625" style="27" bestFit="1" customWidth="1"/>
    <col min="8963" max="8963" width="4.42578125" style="27" customWidth="1"/>
    <col min="8964" max="8964" width="5.28515625" style="27" customWidth="1"/>
    <col min="8965" max="8965" width="1.7109375" style="27" customWidth="1"/>
    <col min="8966" max="8966" width="5.42578125" style="27" bestFit="1" customWidth="1"/>
    <col min="8967" max="8967" width="4.42578125" style="27" customWidth="1"/>
    <col min="8968" max="8968" width="5.42578125" style="27" customWidth="1"/>
    <col min="8969" max="8969" width="1.7109375" style="27" customWidth="1"/>
    <col min="8970" max="8971" width="5" style="27" customWidth="1"/>
    <col min="8972" max="8972" width="5.42578125" style="27" customWidth="1"/>
    <col min="8973" max="9212" width="11.42578125" style="27"/>
    <col min="9213" max="9213" width="22.5703125" style="27" customWidth="1"/>
    <col min="9214" max="9214" width="5.140625" style="27" customWidth="1"/>
    <col min="9215" max="9215" width="4.42578125" style="27" customWidth="1"/>
    <col min="9216" max="9216" width="5.5703125" style="27" customWidth="1"/>
    <col min="9217" max="9217" width="1.7109375" style="27" customWidth="1"/>
    <col min="9218" max="9218" width="4.140625" style="27" bestFit="1" customWidth="1"/>
    <col min="9219" max="9219" width="4.42578125" style="27" customWidth="1"/>
    <col min="9220" max="9220" width="5.28515625" style="27" customWidth="1"/>
    <col min="9221" max="9221" width="1.7109375" style="27" customWidth="1"/>
    <col min="9222" max="9222" width="5.42578125" style="27" bestFit="1" customWidth="1"/>
    <col min="9223" max="9223" width="4.42578125" style="27" customWidth="1"/>
    <col min="9224" max="9224" width="5.42578125" style="27" customWidth="1"/>
    <col min="9225" max="9225" width="1.7109375" style="27" customWidth="1"/>
    <col min="9226" max="9227" width="5" style="27" customWidth="1"/>
    <col min="9228" max="9228" width="5.42578125" style="27" customWidth="1"/>
    <col min="9229" max="9468" width="11.42578125" style="27"/>
    <col min="9469" max="9469" width="22.5703125" style="27" customWidth="1"/>
    <col min="9470" max="9470" width="5.140625" style="27" customWidth="1"/>
    <col min="9471" max="9471" width="4.42578125" style="27" customWidth="1"/>
    <col min="9472" max="9472" width="5.5703125" style="27" customWidth="1"/>
    <col min="9473" max="9473" width="1.7109375" style="27" customWidth="1"/>
    <col min="9474" max="9474" width="4.140625" style="27" bestFit="1" customWidth="1"/>
    <col min="9475" max="9475" width="4.42578125" style="27" customWidth="1"/>
    <col min="9476" max="9476" width="5.28515625" style="27" customWidth="1"/>
    <col min="9477" max="9477" width="1.7109375" style="27" customWidth="1"/>
    <col min="9478" max="9478" width="5.42578125" style="27" bestFit="1" customWidth="1"/>
    <col min="9479" max="9479" width="4.42578125" style="27" customWidth="1"/>
    <col min="9480" max="9480" width="5.42578125" style="27" customWidth="1"/>
    <col min="9481" max="9481" width="1.7109375" style="27" customWidth="1"/>
    <col min="9482" max="9483" width="5" style="27" customWidth="1"/>
    <col min="9484" max="9484" width="5.42578125" style="27" customWidth="1"/>
    <col min="9485" max="9724" width="11.42578125" style="27"/>
    <col min="9725" max="9725" width="22.5703125" style="27" customWidth="1"/>
    <col min="9726" max="9726" width="5.140625" style="27" customWidth="1"/>
    <col min="9727" max="9727" width="4.42578125" style="27" customWidth="1"/>
    <col min="9728" max="9728" width="5.5703125" style="27" customWidth="1"/>
    <col min="9729" max="9729" width="1.7109375" style="27" customWidth="1"/>
    <col min="9730" max="9730" width="4.140625" style="27" bestFit="1" customWidth="1"/>
    <col min="9731" max="9731" width="4.42578125" style="27" customWidth="1"/>
    <col min="9732" max="9732" width="5.28515625" style="27" customWidth="1"/>
    <col min="9733" max="9733" width="1.7109375" style="27" customWidth="1"/>
    <col min="9734" max="9734" width="5.42578125" style="27" bestFit="1" customWidth="1"/>
    <col min="9735" max="9735" width="4.42578125" style="27" customWidth="1"/>
    <col min="9736" max="9736" width="5.42578125" style="27" customWidth="1"/>
    <col min="9737" max="9737" width="1.7109375" style="27" customWidth="1"/>
    <col min="9738" max="9739" width="5" style="27" customWidth="1"/>
    <col min="9740" max="9740" width="5.42578125" style="27" customWidth="1"/>
    <col min="9741" max="9980" width="11.42578125" style="27"/>
    <col min="9981" max="9981" width="22.5703125" style="27" customWidth="1"/>
    <col min="9982" max="9982" width="5.140625" style="27" customWidth="1"/>
    <col min="9983" max="9983" width="4.42578125" style="27" customWidth="1"/>
    <col min="9984" max="9984" width="5.5703125" style="27" customWidth="1"/>
    <col min="9985" max="9985" width="1.7109375" style="27" customWidth="1"/>
    <col min="9986" max="9986" width="4.140625" style="27" bestFit="1" customWidth="1"/>
    <col min="9987" max="9987" width="4.42578125" style="27" customWidth="1"/>
    <col min="9988" max="9988" width="5.28515625" style="27" customWidth="1"/>
    <col min="9989" max="9989" width="1.7109375" style="27" customWidth="1"/>
    <col min="9990" max="9990" width="5.42578125" style="27" bestFit="1" customWidth="1"/>
    <col min="9991" max="9991" width="4.42578125" style="27" customWidth="1"/>
    <col min="9992" max="9992" width="5.42578125" style="27" customWidth="1"/>
    <col min="9993" max="9993" width="1.7109375" style="27" customWidth="1"/>
    <col min="9994" max="9995" width="5" style="27" customWidth="1"/>
    <col min="9996" max="9996" width="5.42578125" style="27" customWidth="1"/>
    <col min="9997" max="10236" width="11.42578125" style="27"/>
    <col min="10237" max="10237" width="22.5703125" style="27" customWidth="1"/>
    <col min="10238" max="10238" width="5.140625" style="27" customWidth="1"/>
    <col min="10239" max="10239" width="4.42578125" style="27" customWidth="1"/>
    <col min="10240" max="10240" width="5.5703125" style="27" customWidth="1"/>
    <col min="10241" max="10241" width="1.7109375" style="27" customWidth="1"/>
    <col min="10242" max="10242" width="4.140625" style="27" bestFit="1" customWidth="1"/>
    <col min="10243" max="10243" width="4.42578125" style="27" customWidth="1"/>
    <col min="10244" max="10244" width="5.28515625" style="27" customWidth="1"/>
    <col min="10245" max="10245" width="1.7109375" style="27" customWidth="1"/>
    <col min="10246" max="10246" width="5.42578125" style="27" bestFit="1" customWidth="1"/>
    <col min="10247" max="10247" width="4.42578125" style="27" customWidth="1"/>
    <col min="10248" max="10248" width="5.42578125" style="27" customWidth="1"/>
    <col min="10249" max="10249" width="1.7109375" style="27" customWidth="1"/>
    <col min="10250" max="10251" width="5" style="27" customWidth="1"/>
    <col min="10252" max="10252" width="5.42578125" style="27" customWidth="1"/>
    <col min="10253" max="10492" width="11.42578125" style="27"/>
    <col min="10493" max="10493" width="22.5703125" style="27" customWidth="1"/>
    <col min="10494" max="10494" width="5.140625" style="27" customWidth="1"/>
    <col min="10495" max="10495" width="4.42578125" style="27" customWidth="1"/>
    <col min="10496" max="10496" width="5.5703125" style="27" customWidth="1"/>
    <col min="10497" max="10497" width="1.7109375" style="27" customWidth="1"/>
    <col min="10498" max="10498" width="4.140625" style="27" bestFit="1" customWidth="1"/>
    <col min="10499" max="10499" width="4.42578125" style="27" customWidth="1"/>
    <col min="10500" max="10500" width="5.28515625" style="27" customWidth="1"/>
    <col min="10501" max="10501" width="1.7109375" style="27" customWidth="1"/>
    <col min="10502" max="10502" width="5.42578125" style="27" bestFit="1" customWidth="1"/>
    <col min="10503" max="10503" width="4.42578125" style="27" customWidth="1"/>
    <col min="10504" max="10504" width="5.42578125" style="27" customWidth="1"/>
    <col min="10505" max="10505" width="1.7109375" style="27" customWidth="1"/>
    <col min="10506" max="10507" width="5" style="27" customWidth="1"/>
    <col min="10508" max="10508" width="5.42578125" style="27" customWidth="1"/>
    <col min="10509" max="10748" width="11.42578125" style="27"/>
    <col min="10749" max="10749" width="22.5703125" style="27" customWidth="1"/>
    <col min="10750" max="10750" width="5.140625" style="27" customWidth="1"/>
    <col min="10751" max="10751" width="4.42578125" style="27" customWidth="1"/>
    <col min="10752" max="10752" width="5.5703125" style="27" customWidth="1"/>
    <col min="10753" max="10753" width="1.7109375" style="27" customWidth="1"/>
    <col min="10754" max="10754" width="4.140625" style="27" bestFit="1" customWidth="1"/>
    <col min="10755" max="10755" width="4.42578125" style="27" customWidth="1"/>
    <col min="10756" max="10756" width="5.28515625" style="27" customWidth="1"/>
    <col min="10757" max="10757" width="1.7109375" style="27" customWidth="1"/>
    <col min="10758" max="10758" width="5.42578125" style="27" bestFit="1" customWidth="1"/>
    <col min="10759" max="10759" width="4.42578125" style="27" customWidth="1"/>
    <col min="10760" max="10760" width="5.42578125" style="27" customWidth="1"/>
    <col min="10761" max="10761" width="1.7109375" style="27" customWidth="1"/>
    <col min="10762" max="10763" width="5" style="27" customWidth="1"/>
    <col min="10764" max="10764" width="5.42578125" style="27" customWidth="1"/>
    <col min="10765" max="11004" width="11.42578125" style="27"/>
    <col min="11005" max="11005" width="22.5703125" style="27" customWidth="1"/>
    <col min="11006" max="11006" width="5.140625" style="27" customWidth="1"/>
    <col min="11007" max="11007" width="4.42578125" style="27" customWidth="1"/>
    <col min="11008" max="11008" width="5.5703125" style="27" customWidth="1"/>
    <col min="11009" max="11009" width="1.7109375" style="27" customWidth="1"/>
    <col min="11010" max="11010" width="4.140625" style="27" bestFit="1" customWidth="1"/>
    <col min="11011" max="11011" width="4.42578125" style="27" customWidth="1"/>
    <col min="11012" max="11012" width="5.28515625" style="27" customWidth="1"/>
    <col min="11013" max="11013" width="1.7109375" style="27" customWidth="1"/>
    <col min="11014" max="11014" width="5.42578125" style="27" bestFit="1" customWidth="1"/>
    <col min="11015" max="11015" width="4.42578125" style="27" customWidth="1"/>
    <col min="11016" max="11016" width="5.42578125" style="27" customWidth="1"/>
    <col min="11017" max="11017" width="1.7109375" style="27" customWidth="1"/>
    <col min="11018" max="11019" width="5" style="27" customWidth="1"/>
    <col min="11020" max="11020" width="5.42578125" style="27" customWidth="1"/>
    <col min="11021" max="11260" width="11.42578125" style="27"/>
    <col min="11261" max="11261" width="22.5703125" style="27" customWidth="1"/>
    <col min="11262" max="11262" width="5.140625" style="27" customWidth="1"/>
    <col min="11263" max="11263" width="4.42578125" style="27" customWidth="1"/>
    <col min="11264" max="11264" width="5.5703125" style="27" customWidth="1"/>
    <col min="11265" max="11265" width="1.7109375" style="27" customWidth="1"/>
    <col min="11266" max="11266" width="4.140625" style="27" bestFit="1" customWidth="1"/>
    <col min="11267" max="11267" width="4.42578125" style="27" customWidth="1"/>
    <col min="11268" max="11268" width="5.28515625" style="27" customWidth="1"/>
    <col min="11269" max="11269" width="1.7109375" style="27" customWidth="1"/>
    <col min="11270" max="11270" width="5.42578125" style="27" bestFit="1" customWidth="1"/>
    <col min="11271" max="11271" width="4.42578125" style="27" customWidth="1"/>
    <col min="11272" max="11272" width="5.42578125" style="27" customWidth="1"/>
    <col min="11273" max="11273" width="1.7109375" style="27" customWidth="1"/>
    <col min="11274" max="11275" width="5" style="27" customWidth="1"/>
    <col min="11276" max="11276" width="5.42578125" style="27" customWidth="1"/>
    <col min="11277" max="11516" width="11.42578125" style="27"/>
    <col min="11517" max="11517" width="22.5703125" style="27" customWidth="1"/>
    <col min="11518" max="11518" width="5.140625" style="27" customWidth="1"/>
    <col min="11519" max="11519" width="4.42578125" style="27" customWidth="1"/>
    <col min="11520" max="11520" width="5.5703125" style="27" customWidth="1"/>
    <col min="11521" max="11521" width="1.7109375" style="27" customWidth="1"/>
    <col min="11522" max="11522" width="4.140625" style="27" bestFit="1" customWidth="1"/>
    <col min="11523" max="11523" width="4.42578125" style="27" customWidth="1"/>
    <col min="11524" max="11524" width="5.28515625" style="27" customWidth="1"/>
    <col min="11525" max="11525" width="1.7109375" style="27" customWidth="1"/>
    <col min="11526" max="11526" width="5.42578125" style="27" bestFit="1" customWidth="1"/>
    <col min="11527" max="11527" width="4.42578125" style="27" customWidth="1"/>
    <col min="11528" max="11528" width="5.42578125" style="27" customWidth="1"/>
    <col min="11529" max="11529" width="1.7109375" style="27" customWidth="1"/>
    <col min="11530" max="11531" width="5" style="27" customWidth="1"/>
    <col min="11532" max="11532" width="5.42578125" style="27" customWidth="1"/>
    <col min="11533" max="11772" width="11.42578125" style="27"/>
    <col min="11773" max="11773" width="22.5703125" style="27" customWidth="1"/>
    <col min="11774" max="11774" width="5.140625" style="27" customWidth="1"/>
    <col min="11775" max="11775" width="4.42578125" style="27" customWidth="1"/>
    <col min="11776" max="11776" width="5.5703125" style="27" customWidth="1"/>
    <col min="11777" max="11777" width="1.7109375" style="27" customWidth="1"/>
    <col min="11778" max="11778" width="4.140625" style="27" bestFit="1" customWidth="1"/>
    <col min="11779" max="11779" width="4.42578125" style="27" customWidth="1"/>
    <col min="11780" max="11780" width="5.28515625" style="27" customWidth="1"/>
    <col min="11781" max="11781" width="1.7109375" style="27" customWidth="1"/>
    <col min="11782" max="11782" width="5.42578125" style="27" bestFit="1" customWidth="1"/>
    <col min="11783" max="11783" width="4.42578125" style="27" customWidth="1"/>
    <col min="11784" max="11784" width="5.42578125" style="27" customWidth="1"/>
    <col min="11785" max="11785" width="1.7109375" style="27" customWidth="1"/>
    <col min="11786" max="11787" width="5" style="27" customWidth="1"/>
    <col min="11788" max="11788" width="5.42578125" style="27" customWidth="1"/>
    <col min="11789" max="12028" width="11.42578125" style="27"/>
    <col min="12029" max="12029" width="22.5703125" style="27" customWidth="1"/>
    <col min="12030" max="12030" width="5.140625" style="27" customWidth="1"/>
    <col min="12031" max="12031" width="4.42578125" style="27" customWidth="1"/>
    <col min="12032" max="12032" width="5.5703125" style="27" customWidth="1"/>
    <col min="12033" max="12033" width="1.7109375" style="27" customWidth="1"/>
    <col min="12034" max="12034" width="4.140625" style="27" bestFit="1" customWidth="1"/>
    <col min="12035" max="12035" width="4.42578125" style="27" customWidth="1"/>
    <col min="12036" max="12036" width="5.28515625" style="27" customWidth="1"/>
    <col min="12037" max="12037" width="1.7109375" style="27" customWidth="1"/>
    <col min="12038" max="12038" width="5.42578125" style="27" bestFit="1" customWidth="1"/>
    <col min="12039" max="12039" width="4.42578125" style="27" customWidth="1"/>
    <col min="12040" max="12040" width="5.42578125" style="27" customWidth="1"/>
    <col min="12041" max="12041" width="1.7109375" style="27" customWidth="1"/>
    <col min="12042" max="12043" width="5" style="27" customWidth="1"/>
    <col min="12044" max="12044" width="5.42578125" style="27" customWidth="1"/>
    <col min="12045" max="12284" width="11.42578125" style="27"/>
    <col min="12285" max="12285" width="22.5703125" style="27" customWidth="1"/>
    <col min="12286" max="12286" width="5.140625" style="27" customWidth="1"/>
    <col min="12287" max="12287" width="4.42578125" style="27" customWidth="1"/>
    <col min="12288" max="12288" width="5.5703125" style="27" customWidth="1"/>
    <col min="12289" max="12289" width="1.7109375" style="27" customWidth="1"/>
    <col min="12290" max="12290" width="4.140625" style="27" bestFit="1" customWidth="1"/>
    <col min="12291" max="12291" width="4.42578125" style="27" customWidth="1"/>
    <col min="12292" max="12292" width="5.28515625" style="27" customWidth="1"/>
    <col min="12293" max="12293" width="1.7109375" style="27" customWidth="1"/>
    <col min="12294" max="12294" width="5.42578125" style="27" bestFit="1" customWidth="1"/>
    <col min="12295" max="12295" width="4.42578125" style="27" customWidth="1"/>
    <col min="12296" max="12296" width="5.42578125" style="27" customWidth="1"/>
    <col min="12297" max="12297" width="1.7109375" style="27" customWidth="1"/>
    <col min="12298" max="12299" width="5" style="27" customWidth="1"/>
    <col min="12300" max="12300" width="5.42578125" style="27" customWidth="1"/>
    <col min="12301" max="12540" width="11.42578125" style="27"/>
    <col min="12541" max="12541" width="22.5703125" style="27" customWidth="1"/>
    <col min="12542" max="12542" width="5.140625" style="27" customWidth="1"/>
    <col min="12543" max="12543" width="4.42578125" style="27" customWidth="1"/>
    <col min="12544" max="12544" width="5.5703125" style="27" customWidth="1"/>
    <col min="12545" max="12545" width="1.7109375" style="27" customWidth="1"/>
    <col min="12546" max="12546" width="4.140625" style="27" bestFit="1" customWidth="1"/>
    <col min="12547" max="12547" width="4.42578125" style="27" customWidth="1"/>
    <col min="12548" max="12548" width="5.28515625" style="27" customWidth="1"/>
    <col min="12549" max="12549" width="1.7109375" style="27" customWidth="1"/>
    <col min="12550" max="12550" width="5.42578125" style="27" bestFit="1" customWidth="1"/>
    <col min="12551" max="12551" width="4.42578125" style="27" customWidth="1"/>
    <col min="12552" max="12552" width="5.42578125" style="27" customWidth="1"/>
    <col min="12553" max="12553" width="1.7109375" style="27" customWidth="1"/>
    <col min="12554" max="12555" width="5" style="27" customWidth="1"/>
    <col min="12556" max="12556" width="5.42578125" style="27" customWidth="1"/>
    <col min="12557" max="12796" width="11.42578125" style="27"/>
    <col min="12797" max="12797" width="22.5703125" style="27" customWidth="1"/>
    <col min="12798" max="12798" width="5.140625" style="27" customWidth="1"/>
    <col min="12799" max="12799" width="4.42578125" style="27" customWidth="1"/>
    <col min="12800" max="12800" width="5.5703125" style="27" customWidth="1"/>
    <col min="12801" max="12801" width="1.7109375" style="27" customWidth="1"/>
    <col min="12802" max="12802" width="4.140625" style="27" bestFit="1" customWidth="1"/>
    <col min="12803" max="12803" width="4.42578125" style="27" customWidth="1"/>
    <col min="12804" max="12804" width="5.28515625" style="27" customWidth="1"/>
    <col min="12805" max="12805" width="1.7109375" style="27" customWidth="1"/>
    <col min="12806" max="12806" width="5.42578125" style="27" bestFit="1" customWidth="1"/>
    <col min="12807" max="12807" width="4.42578125" style="27" customWidth="1"/>
    <col min="12808" max="12808" width="5.42578125" style="27" customWidth="1"/>
    <col min="12809" max="12809" width="1.7109375" style="27" customWidth="1"/>
    <col min="12810" max="12811" width="5" style="27" customWidth="1"/>
    <col min="12812" max="12812" width="5.42578125" style="27" customWidth="1"/>
    <col min="12813" max="13052" width="11.42578125" style="27"/>
    <col min="13053" max="13053" width="22.5703125" style="27" customWidth="1"/>
    <col min="13054" max="13054" width="5.140625" style="27" customWidth="1"/>
    <col min="13055" max="13055" width="4.42578125" style="27" customWidth="1"/>
    <col min="13056" max="13056" width="5.5703125" style="27" customWidth="1"/>
    <col min="13057" max="13057" width="1.7109375" style="27" customWidth="1"/>
    <col min="13058" max="13058" width="4.140625" style="27" bestFit="1" customWidth="1"/>
    <col min="13059" max="13059" width="4.42578125" style="27" customWidth="1"/>
    <col min="13060" max="13060" width="5.28515625" style="27" customWidth="1"/>
    <col min="13061" max="13061" width="1.7109375" style="27" customWidth="1"/>
    <col min="13062" max="13062" width="5.42578125" style="27" bestFit="1" customWidth="1"/>
    <col min="13063" max="13063" width="4.42578125" style="27" customWidth="1"/>
    <col min="13064" max="13064" width="5.42578125" style="27" customWidth="1"/>
    <col min="13065" max="13065" width="1.7109375" style="27" customWidth="1"/>
    <col min="13066" max="13067" width="5" style="27" customWidth="1"/>
    <col min="13068" max="13068" width="5.42578125" style="27" customWidth="1"/>
    <col min="13069" max="13308" width="11.42578125" style="27"/>
    <col min="13309" max="13309" width="22.5703125" style="27" customWidth="1"/>
    <col min="13310" max="13310" width="5.140625" style="27" customWidth="1"/>
    <col min="13311" max="13311" width="4.42578125" style="27" customWidth="1"/>
    <col min="13312" max="13312" width="5.5703125" style="27" customWidth="1"/>
    <col min="13313" max="13313" width="1.7109375" style="27" customWidth="1"/>
    <col min="13314" max="13314" width="4.140625" style="27" bestFit="1" customWidth="1"/>
    <col min="13315" max="13315" width="4.42578125" style="27" customWidth="1"/>
    <col min="13316" max="13316" width="5.28515625" style="27" customWidth="1"/>
    <col min="13317" max="13317" width="1.7109375" style="27" customWidth="1"/>
    <col min="13318" max="13318" width="5.42578125" style="27" bestFit="1" customWidth="1"/>
    <col min="13319" max="13319" width="4.42578125" style="27" customWidth="1"/>
    <col min="13320" max="13320" width="5.42578125" style="27" customWidth="1"/>
    <col min="13321" max="13321" width="1.7109375" style="27" customWidth="1"/>
    <col min="13322" max="13323" width="5" style="27" customWidth="1"/>
    <col min="13324" max="13324" width="5.42578125" style="27" customWidth="1"/>
    <col min="13325" max="13564" width="11.42578125" style="27"/>
    <col min="13565" max="13565" width="22.5703125" style="27" customWidth="1"/>
    <col min="13566" max="13566" width="5.140625" style="27" customWidth="1"/>
    <col min="13567" max="13567" width="4.42578125" style="27" customWidth="1"/>
    <col min="13568" max="13568" width="5.5703125" style="27" customWidth="1"/>
    <col min="13569" max="13569" width="1.7109375" style="27" customWidth="1"/>
    <col min="13570" max="13570" width="4.140625" style="27" bestFit="1" customWidth="1"/>
    <col min="13571" max="13571" width="4.42578125" style="27" customWidth="1"/>
    <col min="13572" max="13572" width="5.28515625" style="27" customWidth="1"/>
    <col min="13573" max="13573" width="1.7109375" style="27" customWidth="1"/>
    <col min="13574" max="13574" width="5.42578125" style="27" bestFit="1" customWidth="1"/>
    <col min="13575" max="13575" width="4.42578125" style="27" customWidth="1"/>
    <col min="13576" max="13576" width="5.42578125" style="27" customWidth="1"/>
    <col min="13577" max="13577" width="1.7109375" style="27" customWidth="1"/>
    <col min="13578" max="13579" width="5" style="27" customWidth="1"/>
    <col min="13580" max="13580" width="5.42578125" style="27" customWidth="1"/>
    <col min="13581" max="13820" width="11.42578125" style="27"/>
    <col min="13821" max="13821" width="22.5703125" style="27" customWidth="1"/>
    <col min="13822" max="13822" width="5.140625" style="27" customWidth="1"/>
    <col min="13823" max="13823" width="4.42578125" style="27" customWidth="1"/>
    <col min="13824" max="13824" width="5.5703125" style="27" customWidth="1"/>
    <col min="13825" max="13825" width="1.7109375" style="27" customWidth="1"/>
    <col min="13826" max="13826" width="4.140625" style="27" bestFit="1" customWidth="1"/>
    <col min="13827" max="13827" width="4.42578125" style="27" customWidth="1"/>
    <col min="13828" max="13828" width="5.28515625" style="27" customWidth="1"/>
    <col min="13829" max="13829" width="1.7109375" style="27" customWidth="1"/>
    <col min="13830" max="13830" width="5.42578125" style="27" bestFit="1" customWidth="1"/>
    <col min="13831" max="13831" width="4.42578125" style="27" customWidth="1"/>
    <col min="13832" max="13832" width="5.42578125" style="27" customWidth="1"/>
    <col min="13833" max="13833" width="1.7109375" style="27" customWidth="1"/>
    <col min="13834" max="13835" width="5" style="27" customWidth="1"/>
    <col min="13836" max="13836" width="5.42578125" style="27" customWidth="1"/>
    <col min="13837" max="14076" width="11.42578125" style="27"/>
    <col min="14077" max="14077" width="22.5703125" style="27" customWidth="1"/>
    <col min="14078" max="14078" width="5.140625" style="27" customWidth="1"/>
    <col min="14079" max="14079" width="4.42578125" style="27" customWidth="1"/>
    <col min="14080" max="14080" width="5.5703125" style="27" customWidth="1"/>
    <col min="14081" max="14081" width="1.7109375" style="27" customWidth="1"/>
    <col min="14082" max="14082" width="4.140625" style="27" bestFit="1" customWidth="1"/>
    <col min="14083" max="14083" width="4.42578125" style="27" customWidth="1"/>
    <col min="14084" max="14084" width="5.28515625" style="27" customWidth="1"/>
    <col min="14085" max="14085" width="1.7109375" style="27" customWidth="1"/>
    <col min="14086" max="14086" width="5.42578125" style="27" bestFit="1" customWidth="1"/>
    <col min="14087" max="14087" width="4.42578125" style="27" customWidth="1"/>
    <col min="14088" max="14088" width="5.42578125" style="27" customWidth="1"/>
    <col min="14089" max="14089" width="1.7109375" style="27" customWidth="1"/>
    <col min="14090" max="14091" width="5" style="27" customWidth="1"/>
    <col min="14092" max="14092" width="5.42578125" style="27" customWidth="1"/>
    <col min="14093" max="14332" width="11.42578125" style="27"/>
    <col min="14333" max="14333" width="22.5703125" style="27" customWidth="1"/>
    <col min="14334" max="14334" width="5.140625" style="27" customWidth="1"/>
    <col min="14335" max="14335" width="4.42578125" style="27" customWidth="1"/>
    <col min="14336" max="14336" width="5.5703125" style="27" customWidth="1"/>
    <col min="14337" max="14337" width="1.7109375" style="27" customWidth="1"/>
    <col min="14338" max="14338" width="4.140625" style="27" bestFit="1" customWidth="1"/>
    <col min="14339" max="14339" width="4.42578125" style="27" customWidth="1"/>
    <col min="14340" max="14340" width="5.28515625" style="27" customWidth="1"/>
    <col min="14341" max="14341" width="1.7109375" style="27" customWidth="1"/>
    <col min="14342" max="14342" width="5.42578125" style="27" bestFit="1" customWidth="1"/>
    <col min="14343" max="14343" width="4.42578125" style="27" customWidth="1"/>
    <col min="14344" max="14344" width="5.42578125" style="27" customWidth="1"/>
    <col min="14345" max="14345" width="1.7109375" style="27" customWidth="1"/>
    <col min="14346" max="14347" width="5" style="27" customWidth="1"/>
    <col min="14348" max="14348" width="5.42578125" style="27" customWidth="1"/>
    <col min="14349" max="14588" width="11.42578125" style="27"/>
    <col min="14589" max="14589" width="22.5703125" style="27" customWidth="1"/>
    <col min="14590" max="14590" width="5.140625" style="27" customWidth="1"/>
    <col min="14591" max="14591" width="4.42578125" style="27" customWidth="1"/>
    <col min="14592" max="14592" width="5.5703125" style="27" customWidth="1"/>
    <col min="14593" max="14593" width="1.7109375" style="27" customWidth="1"/>
    <col min="14594" max="14594" width="4.140625" style="27" bestFit="1" customWidth="1"/>
    <col min="14595" max="14595" width="4.42578125" style="27" customWidth="1"/>
    <col min="14596" max="14596" width="5.28515625" style="27" customWidth="1"/>
    <col min="14597" max="14597" width="1.7109375" style="27" customWidth="1"/>
    <col min="14598" max="14598" width="5.42578125" style="27" bestFit="1" customWidth="1"/>
    <col min="14599" max="14599" width="4.42578125" style="27" customWidth="1"/>
    <col min="14600" max="14600" width="5.42578125" style="27" customWidth="1"/>
    <col min="14601" max="14601" width="1.7109375" style="27" customWidth="1"/>
    <col min="14602" max="14603" width="5" style="27" customWidth="1"/>
    <col min="14604" max="14604" width="5.42578125" style="27" customWidth="1"/>
    <col min="14605" max="14844" width="11.42578125" style="27"/>
    <col min="14845" max="14845" width="22.5703125" style="27" customWidth="1"/>
    <col min="14846" max="14846" width="5.140625" style="27" customWidth="1"/>
    <col min="14847" max="14847" width="4.42578125" style="27" customWidth="1"/>
    <col min="14848" max="14848" width="5.5703125" style="27" customWidth="1"/>
    <col min="14849" max="14849" width="1.7109375" style="27" customWidth="1"/>
    <col min="14850" max="14850" width="4.140625" style="27" bestFit="1" customWidth="1"/>
    <col min="14851" max="14851" width="4.42578125" style="27" customWidth="1"/>
    <col min="14852" max="14852" width="5.28515625" style="27" customWidth="1"/>
    <col min="14853" max="14853" width="1.7109375" style="27" customWidth="1"/>
    <col min="14854" max="14854" width="5.42578125" style="27" bestFit="1" customWidth="1"/>
    <col min="14855" max="14855" width="4.42578125" style="27" customWidth="1"/>
    <col min="14856" max="14856" width="5.42578125" style="27" customWidth="1"/>
    <col min="14857" max="14857" width="1.7109375" style="27" customWidth="1"/>
    <col min="14858" max="14859" width="5" style="27" customWidth="1"/>
    <col min="14860" max="14860" width="5.42578125" style="27" customWidth="1"/>
    <col min="14861" max="15100" width="11.42578125" style="27"/>
    <col min="15101" max="15101" width="22.5703125" style="27" customWidth="1"/>
    <col min="15102" max="15102" width="5.140625" style="27" customWidth="1"/>
    <col min="15103" max="15103" width="4.42578125" style="27" customWidth="1"/>
    <col min="15104" max="15104" width="5.5703125" style="27" customWidth="1"/>
    <col min="15105" max="15105" width="1.7109375" style="27" customWidth="1"/>
    <col min="15106" max="15106" width="4.140625" style="27" bestFit="1" customWidth="1"/>
    <col min="15107" max="15107" width="4.42578125" style="27" customWidth="1"/>
    <col min="15108" max="15108" width="5.28515625" style="27" customWidth="1"/>
    <col min="15109" max="15109" width="1.7109375" style="27" customWidth="1"/>
    <col min="15110" max="15110" width="5.42578125" style="27" bestFit="1" customWidth="1"/>
    <col min="15111" max="15111" width="4.42578125" style="27" customWidth="1"/>
    <col min="15112" max="15112" width="5.42578125" style="27" customWidth="1"/>
    <col min="15113" max="15113" width="1.7109375" style="27" customWidth="1"/>
    <col min="15114" max="15115" width="5" style="27" customWidth="1"/>
    <col min="15116" max="15116" width="5.42578125" style="27" customWidth="1"/>
    <col min="15117" max="15356" width="11.42578125" style="27"/>
    <col min="15357" max="15357" width="22.5703125" style="27" customWidth="1"/>
    <col min="15358" max="15358" width="5.140625" style="27" customWidth="1"/>
    <col min="15359" max="15359" width="4.42578125" style="27" customWidth="1"/>
    <col min="15360" max="15360" width="5.5703125" style="27" customWidth="1"/>
    <col min="15361" max="15361" width="1.7109375" style="27" customWidth="1"/>
    <col min="15362" max="15362" width="4.140625" style="27" bestFit="1" customWidth="1"/>
    <col min="15363" max="15363" width="4.42578125" style="27" customWidth="1"/>
    <col min="15364" max="15364" width="5.28515625" style="27" customWidth="1"/>
    <col min="15365" max="15365" width="1.7109375" style="27" customWidth="1"/>
    <col min="15366" max="15366" width="5.42578125" style="27" bestFit="1" customWidth="1"/>
    <col min="15367" max="15367" width="4.42578125" style="27" customWidth="1"/>
    <col min="15368" max="15368" width="5.42578125" style="27" customWidth="1"/>
    <col min="15369" max="15369" width="1.7109375" style="27" customWidth="1"/>
    <col min="15370" max="15371" width="5" style="27" customWidth="1"/>
    <col min="15372" max="15372" width="5.42578125" style="27" customWidth="1"/>
    <col min="15373" max="15612" width="11.42578125" style="27"/>
    <col min="15613" max="15613" width="22.5703125" style="27" customWidth="1"/>
    <col min="15614" max="15614" width="5.140625" style="27" customWidth="1"/>
    <col min="15615" max="15615" width="4.42578125" style="27" customWidth="1"/>
    <col min="15616" max="15616" width="5.5703125" style="27" customWidth="1"/>
    <col min="15617" max="15617" width="1.7109375" style="27" customWidth="1"/>
    <col min="15618" max="15618" width="4.140625" style="27" bestFit="1" customWidth="1"/>
    <col min="15619" max="15619" width="4.42578125" style="27" customWidth="1"/>
    <col min="15620" max="15620" width="5.28515625" style="27" customWidth="1"/>
    <col min="15621" max="15621" width="1.7109375" style="27" customWidth="1"/>
    <col min="15622" max="15622" width="5.42578125" style="27" bestFit="1" customWidth="1"/>
    <col min="15623" max="15623" width="4.42578125" style="27" customWidth="1"/>
    <col min="15624" max="15624" width="5.42578125" style="27" customWidth="1"/>
    <col min="15625" max="15625" width="1.7109375" style="27" customWidth="1"/>
    <col min="15626" max="15627" width="5" style="27" customWidth="1"/>
    <col min="15628" max="15628" width="5.42578125" style="27" customWidth="1"/>
    <col min="15629" max="15868" width="11.42578125" style="27"/>
    <col min="15869" max="15869" width="22.5703125" style="27" customWidth="1"/>
    <col min="15870" max="15870" width="5.140625" style="27" customWidth="1"/>
    <col min="15871" max="15871" width="4.42578125" style="27" customWidth="1"/>
    <col min="15872" max="15872" width="5.5703125" style="27" customWidth="1"/>
    <col min="15873" max="15873" width="1.7109375" style="27" customWidth="1"/>
    <col min="15874" max="15874" width="4.140625" style="27" bestFit="1" customWidth="1"/>
    <col min="15875" max="15875" width="4.42578125" style="27" customWidth="1"/>
    <col min="15876" max="15876" width="5.28515625" style="27" customWidth="1"/>
    <col min="15877" max="15877" width="1.7109375" style="27" customWidth="1"/>
    <col min="15878" max="15878" width="5.42578125" style="27" bestFit="1" customWidth="1"/>
    <col min="15879" max="15879" width="4.42578125" style="27" customWidth="1"/>
    <col min="15880" max="15880" width="5.42578125" style="27" customWidth="1"/>
    <col min="15881" max="15881" width="1.7109375" style="27" customWidth="1"/>
    <col min="15882" max="15883" width="5" style="27" customWidth="1"/>
    <col min="15884" max="15884" width="5.42578125" style="27" customWidth="1"/>
    <col min="15885" max="16124" width="11.42578125" style="27"/>
    <col min="16125" max="16125" width="22.5703125" style="27" customWidth="1"/>
    <col min="16126" max="16126" width="5.140625" style="27" customWidth="1"/>
    <col min="16127" max="16127" width="4.42578125" style="27" customWidth="1"/>
    <col min="16128" max="16128" width="5.5703125" style="27" customWidth="1"/>
    <col min="16129" max="16129" width="1.7109375" style="27" customWidth="1"/>
    <col min="16130" max="16130" width="4.140625" style="27" bestFit="1" customWidth="1"/>
    <col min="16131" max="16131" width="4.42578125" style="27" customWidth="1"/>
    <col min="16132" max="16132" width="5.28515625" style="27" customWidth="1"/>
    <col min="16133" max="16133" width="1.7109375" style="27" customWidth="1"/>
    <col min="16134" max="16134" width="5.42578125" style="27" bestFit="1" customWidth="1"/>
    <col min="16135" max="16135" width="4.42578125" style="27" customWidth="1"/>
    <col min="16136" max="16136" width="5.42578125" style="27" customWidth="1"/>
    <col min="16137" max="16137" width="1.7109375" style="27" customWidth="1"/>
    <col min="16138" max="16139" width="5" style="27" customWidth="1"/>
    <col min="16140" max="16140" width="5.42578125" style="27" customWidth="1"/>
    <col min="16141" max="16384" width="11.42578125" style="157"/>
  </cols>
  <sheetData>
    <row r="1" spans="1:24" s="157" customFormat="1" ht="12.75" customHeight="1" x14ac:dyDescent="0.25">
      <c r="A1" s="432" t="s">
        <v>207</v>
      </c>
      <c r="B1" s="432"/>
      <c r="C1" s="432"/>
      <c r="D1" s="432"/>
      <c r="E1" s="432"/>
      <c r="F1" s="432"/>
      <c r="G1" s="432"/>
      <c r="H1" s="432"/>
      <c r="I1" s="432"/>
      <c r="J1" s="432"/>
      <c r="K1" s="432"/>
      <c r="L1" s="432"/>
      <c r="M1" s="432"/>
      <c r="N1" s="432"/>
      <c r="O1" s="432"/>
      <c r="P1" s="432"/>
      <c r="Q1" s="432"/>
      <c r="R1" s="432"/>
      <c r="S1" s="432"/>
      <c r="T1" s="432"/>
      <c r="V1" s="69"/>
      <c r="W1" s="434" t="s">
        <v>178</v>
      </c>
      <c r="X1" s="69"/>
    </row>
    <row r="2" spans="1:24" s="157" customFormat="1" ht="12.75" customHeight="1" x14ac:dyDescent="0.25">
      <c r="A2" s="432" t="s">
        <v>347</v>
      </c>
      <c r="B2" s="432"/>
      <c r="C2" s="432"/>
      <c r="D2" s="432"/>
      <c r="E2" s="432"/>
      <c r="F2" s="432"/>
      <c r="G2" s="432"/>
      <c r="H2" s="432"/>
      <c r="I2" s="432"/>
      <c r="J2" s="432"/>
      <c r="K2" s="432"/>
      <c r="L2" s="432"/>
      <c r="M2" s="432"/>
      <c r="N2" s="432"/>
      <c r="O2" s="432"/>
      <c r="P2" s="432"/>
      <c r="Q2" s="432"/>
      <c r="R2" s="432"/>
      <c r="S2" s="432"/>
      <c r="T2" s="432"/>
      <c r="V2" s="69"/>
      <c r="W2" s="434"/>
      <c r="X2" s="69"/>
    </row>
    <row r="3" spans="1:24" s="157" customFormat="1" x14ac:dyDescent="0.25">
      <c r="A3" s="432" t="s">
        <v>381</v>
      </c>
      <c r="B3" s="432"/>
      <c r="C3" s="432"/>
      <c r="D3" s="432"/>
      <c r="E3" s="432"/>
      <c r="F3" s="432"/>
      <c r="G3" s="432"/>
      <c r="H3" s="432"/>
      <c r="I3" s="432"/>
      <c r="J3" s="432"/>
      <c r="K3" s="432"/>
      <c r="L3" s="432"/>
      <c r="M3" s="432"/>
      <c r="N3" s="432"/>
      <c r="O3" s="432"/>
      <c r="P3" s="432"/>
      <c r="Q3" s="432"/>
      <c r="R3" s="432"/>
      <c r="S3" s="432"/>
      <c r="T3" s="432"/>
    </row>
    <row r="4" spans="1:24" s="157" customFormat="1" x14ac:dyDescent="0.25">
      <c r="A4" s="432" t="s">
        <v>380</v>
      </c>
      <c r="B4" s="432"/>
      <c r="C4" s="432"/>
      <c r="D4" s="432"/>
      <c r="E4" s="432"/>
      <c r="F4" s="432"/>
      <c r="G4" s="432"/>
      <c r="H4" s="432"/>
      <c r="I4" s="432"/>
      <c r="J4" s="432"/>
      <c r="K4" s="432"/>
      <c r="L4" s="432"/>
      <c r="M4" s="432"/>
      <c r="N4" s="432"/>
      <c r="O4" s="432"/>
      <c r="P4" s="432"/>
      <c r="Q4" s="432"/>
      <c r="R4" s="432"/>
      <c r="S4" s="432"/>
      <c r="T4" s="432"/>
    </row>
    <row r="5" spans="1:24" s="157" customFormat="1" x14ac:dyDescent="0.25">
      <c r="A5" s="432" t="s">
        <v>328</v>
      </c>
      <c r="B5" s="432"/>
      <c r="C5" s="432"/>
      <c r="D5" s="432"/>
      <c r="E5" s="432"/>
      <c r="F5" s="432"/>
      <c r="G5" s="432"/>
      <c r="H5" s="432"/>
      <c r="I5" s="432"/>
      <c r="J5" s="432"/>
      <c r="K5" s="432"/>
      <c r="L5" s="432"/>
      <c r="M5" s="432"/>
      <c r="N5" s="432"/>
      <c r="O5" s="432"/>
      <c r="P5" s="432"/>
      <c r="Q5" s="432"/>
      <c r="R5" s="432"/>
      <c r="S5" s="432"/>
      <c r="T5" s="432"/>
    </row>
    <row r="6" spans="1:24" s="157" customFormat="1" x14ac:dyDescent="0.25">
      <c r="A6" s="432" t="s">
        <v>374</v>
      </c>
      <c r="B6" s="432"/>
      <c r="C6" s="432"/>
      <c r="D6" s="432"/>
      <c r="E6" s="432"/>
      <c r="F6" s="432"/>
      <c r="G6" s="432"/>
      <c r="H6" s="432"/>
      <c r="I6" s="432"/>
      <c r="J6" s="432"/>
      <c r="K6" s="432"/>
      <c r="L6" s="432"/>
      <c r="M6" s="432"/>
      <c r="N6" s="432"/>
      <c r="O6" s="432"/>
      <c r="P6" s="432"/>
      <c r="Q6" s="432"/>
      <c r="R6" s="432"/>
      <c r="S6" s="432"/>
      <c r="T6" s="432"/>
    </row>
    <row r="7" spans="1:24" s="157" customFormat="1" x14ac:dyDescent="0.25">
      <c r="A7" s="62"/>
      <c r="B7" s="62"/>
      <c r="C7" s="62"/>
      <c r="D7" s="62"/>
      <c r="E7" s="62"/>
      <c r="F7" s="62"/>
      <c r="G7" s="62"/>
      <c r="H7" s="62"/>
      <c r="I7" s="62"/>
      <c r="J7" s="62"/>
      <c r="K7" s="62"/>
      <c r="L7" s="62"/>
      <c r="M7" s="62"/>
      <c r="N7" s="62"/>
      <c r="O7" s="62"/>
      <c r="P7" s="62"/>
      <c r="Q7" s="62"/>
      <c r="R7" s="62"/>
      <c r="S7" s="62"/>
      <c r="T7" s="62"/>
    </row>
    <row r="8" spans="1:24" s="157" customFormat="1" ht="27.75" customHeight="1" x14ac:dyDescent="0.25">
      <c r="A8" s="433" t="s">
        <v>77</v>
      </c>
      <c r="B8" s="431" t="s">
        <v>0</v>
      </c>
      <c r="C8" s="431"/>
      <c r="D8" s="431"/>
      <c r="E8" s="152"/>
      <c r="F8" s="431" t="s">
        <v>75</v>
      </c>
      <c r="G8" s="431"/>
      <c r="H8" s="431"/>
      <c r="I8" s="152"/>
      <c r="J8" s="431" t="s">
        <v>73</v>
      </c>
      <c r="K8" s="431"/>
      <c r="L8" s="431"/>
      <c r="M8" s="152"/>
      <c r="N8" s="431" t="s">
        <v>1</v>
      </c>
      <c r="O8" s="431"/>
      <c r="P8" s="431"/>
      <c r="Q8" s="153"/>
      <c r="R8" s="431" t="s">
        <v>76</v>
      </c>
      <c r="S8" s="431"/>
      <c r="T8" s="431"/>
    </row>
    <row r="9" spans="1:24" s="157" customFormat="1" x14ac:dyDescent="0.25">
      <c r="A9" s="433"/>
      <c r="B9" s="150" t="s">
        <v>2</v>
      </c>
      <c r="C9" s="150" t="s">
        <v>3</v>
      </c>
      <c r="D9" s="150" t="s">
        <v>4</v>
      </c>
      <c r="E9" s="150"/>
      <c r="F9" s="150" t="s">
        <v>2</v>
      </c>
      <c r="G9" s="150" t="s">
        <v>3</v>
      </c>
      <c r="H9" s="150" t="s">
        <v>4</v>
      </c>
      <c r="I9" s="150"/>
      <c r="J9" s="150" t="s">
        <v>2</v>
      </c>
      <c r="K9" s="150" t="s">
        <v>3</v>
      </c>
      <c r="L9" s="150" t="s">
        <v>4</v>
      </c>
      <c r="M9" s="150"/>
      <c r="N9" s="150" t="s">
        <v>2</v>
      </c>
      <c r="O9" s="150" t="s">
        <v>3</v>
      </c>
      <c r="P9" s="150" t="s">
        <v>4</v>
      </c>
      <c r="Q9" s="150"/>
      <c r="R9" s="150" t="s">
        <v>2</v>
      </c>
      <c r="S9" s="150" t="s">
        <v>3</v>
      </c>
      <c r="T9" s="150" t="s">
        <v>4</v>
      </c>
    </row>
    <row r="10" spans="1:24" s="157" customFormat="1" ht="15" customHeight="1" x14ac:dyDescent="0.25">
      <c r="A10" s="95" t="s">
        <v>0</v>
      </c>
      <c r="B10" s="158">
        <f>SUM(B11:B37)</f>
        <v>44590</v>
      </c>
      <c r="C10" s="158">
        <f>SUM(C11:C37)</f>
        <v>18249</v>
      </c>
      <c r="D10" s="158">
        <f>SUM(D11:D37)</f>
        <v>26341</v>
      </c>
      <c r="E10" s="158"/>
      <c r="F10" s="158">
        <f>SUM(F11:F37)</f>
        <v>2863</v>
      </c>
      <c r="G10" s="158">
        <f>SUM(G11:G37)</f>
        <v>1102</v>
      </c>
      <c r="H10" s="158">
        <f>SUM(H11:H37)</f>
        <v>1761</v>
      </c>
      <c r="I10" s="158"/>
      <c r="J10" s="158">
        <f>SUM(J11:J37)</f>
        <v>1886</v>
      </c>
      <c r="K10" s="158">
        <f>SUM(K11:K37)</f>
        <v>290</v>
      </c>
      <c r="L10" s="158">
        <f>SUM(L11:L37)</f>
        <v>1596</v>
      </c>
      <c r="M10" s="158"/>
      <c r="N10" s="158">
        <f>SUM(N11:N37)</f>
        <v>32169</v>
      </c>
      <c r="O10" s="158">
        <f>SUM(O11:O37)</f>
        <v>13985</v>
      </c>
      <c r="P10" s="158">
        <f t="shared" ref="P10" si="0">SUM(P11:P37)</f>
        <v>18184</v>
      </c>
      <c r="Q10" s="159"/>
      <c r="R10" s="158">
        <f>SUM(R11:R37)</f>
        <v>7672</v>
      </c>
      <c r="S10" s="158">
        <f>SUM(S11:S37)</f>
        <v>2872</v>
      </c>
      <c r="T10" s="158">
        <f>SUM(T11:T37)</f>
        <v>4800</v>
      </c>
      <c r="U10" s="160"/>
    </row>
    <row r="11" spans="1:24" s="157" customFormat="1" ht="15" customHeight="1" x14ac:dyDescent="0.25">
      <c r="A11" s="115" t="s">
        <v>9</v>
      </c>
      <c r="B11" s="159">
        <f>+F11+J11+N11+R11</f>
        <v>2485</v>
      </c>
      <c r="C11" s="159">
        <f t="shared" ref="C11:C37" si="1">+G11+K11+O11+S11</f>
        <v>1024</v>
      </c>
      <c r="D11" s="159">
        <f t="shared" ref="D11:D37" si="2">+H11+L11+P11+T11</f>
        <v>1461</v>
      </c>
      <c r="E11" s="159"/>
      <c r="F11" s="159">
        <v>175</v>
      </c>
      <c r="G11" s="159">
        <v>65</v>
      </c>
      <c r="H11" s="159">
        <v>110</v>
      </c>
      <c r="I11" s="159"/>
      <c r="J11" s="159">
        <v>109</v>
      </c>
      <c r="K11" s="159">
        <v>18</v>
      </c>
      <c r="L11" s="159">
        <v>91</v>
      </c>
      <c r="M11" s="159"/>
      <c r="N11" s="159">
        <v>1769</v>
      </c>
      <c r="O11" s="159">
        <v>808</v>
      </c>
      <c r="P11" s="159">
        <v>961</v>
      </c>
      <c r="Q11" s="159"/>
      <c r="R11" s="159">
        <v>432</v>
      </c>
      <c r="S11" s="159">
        <v>133</v>
      </c>
      <c r="T11" s="159">
        <v>299</v>
      </c>
      <c r="U11" s="160"/>
    </row>
    <row r="12" spans="1:24" s="157" customFormat="1" ht="15" customHeight="1" x14ac:dyDescent="0.25">
      <c r="A12" s="115" t="s">
        <v>10</v>
      </c>
      <c r="B12" s="159">
        <f t="shared" ref="B12:B37" si="3">+F12+J12+N12+R12</f>
        <v>2877</v>
      </c>
      <c r="C12" s="159">
        <f t="shared" si="1"/>
        <v>1121</v>
      </c>
      <c r="D12" s="159">
        <f t="shared" si="2"/>
        <v>1756</v>
      </c>
      <c r="E12" s="159"/>
      <c r="F12" s="159">
        <v>205</v>
      </c>
      <c r="G12" s="159">
        <v>71</v>
      </c>
      <c r="H12" s="159">
        <v>134</v>
      </c>
      <c r="I12" s="159"/>
      <c r="J12" s="159">
        <v>131</v>
      </c>
      <c r="K12" s="159">
        <v>22</v>
      </c>
      <c r="L12" s="159">
        <v>109</v>
      </c>
      <c r="M12" s="159"/>
      <c r="N12" s="159">
        <v>1985</v>
      </c>
      <c r="O12" s="159">
        <v>819</v>
      </c>
      <c r="P12" s="159">
        <v>1166</v>
      </c>
      <c r="Q12" s="159"/>
      <c r="R12" s="159">
        <v>556</v>
      </c>
      <c r="S12" s="159">
        <v>209</v>
      </c>
      <c r="T12" s="159">
        <v>347</v>
      </c>
      <c r="U12" s="160"/>
    </row>
    <row r="13" spans="1:24" s="157" customFormat="1" ht="15" customHeight="1" x14ac:dyDescent="0.25">
      <c r="A13" s="115" t="s">
        <v>11</v>
      </c>
      <c r="B13" s="191">
        <f t="shared" si="3"/>
        <v>2394</v>
      </c>
      <c r="C13" s="191">
        <f t="shared" si="1"/>
        <v>971</v>
      </c>
      <c r="D13" s="191">
        <f t="shared" si="2"/>
        <v>1423</v>
      </c>
      <c r="E13" s="191"/>
      <c r="F13" s="191">
        <v>184</v>
      </c>
      <c r="G13" s="191">
        <v>65</v>
      </c>
      <c r="H13" s="191">
        <v>119</v>
      </c>
      <c r="I13" s="191"/>
      <c r="J13" s="191">
        <v>103</v>
      </c>
      <c r="K13" s="191">
        <v>19</v>
      </c>
      <c r="L13" s="191">
        <v>84</v>
      </c>
      <c r="M13" s="191"/>
      <c r="N13" s="191">
        <v>1507</v>
      </c>
      <c r="O13" s="191">
        <v>657</v>
      </c>
      <c r="P13" s="191">
        <v>850</v>
      </c>
      <c r="Q13" s="191"/>
      <c r="R13" s="191">
        <v>600</v>
      </c>
      <c r="S13" s="191">
        <v>230</v>
      </c>
      <c r="T13" s="191">
        <v>370</v>
      </c>
    </row>
    <row r="14" spans="1:24" s="157" customFormat="1" ht="15" customHeight="1" x14ac:dyDescent="0.25">
      <c r="A14" s="115" t="s">
        <v>12</v>
      </c>
      <c r="B14" s="191">
        <f t="shared" si="3"/>
        <v>2352</v>
      </c>
      <c r="C14" s="191">
        <f t="shared" si="1"/>
        <v>938</v>
      </c>
      <c r="D14" s="191">
        <f t="shared" si="2"/>
        <v>1414</v>
      </c>
      <c r="E14" s="191"/>
      <c r="F14" s="191">
        <v>150</v>
      </c>
      <c r="G14" s="191">
        <v>59</v>
      </c>
      <c r="H14" s="191">
        <v>91</v>
      </c>
      <c r="I14" s="191"/>
      <c r="J14" s="191">
        <v>113</v>
      </c>
      <c r="K14" s="191">
        <v>19</v>
      </c>
      <c r="L14" s="191">
        <v>94</v>
      </c>
      <c r="M14" s="191"/>
      <c r="N14" s="191">
        <v>1724</v>
      </c>
      <c r="O14" s="191">
        <v>729</v>
      </c>
      <c r="P14" s="191">
        <v>995</v>
      </c>
      <c r="Q14" s="191"/>
      <c r="R14" s="191">
        <v>365</v>
      </c>
      <c r="S14" s="191">
        <v>131</v>
      </c>
      <c r="T14" s="191">
        <v>234</v>
      </c>
    </row>
    <row r="15" spans="1:24" s="157" customFormat="1" ht="15" customHeight="1" x14ac:dyDescent="0.25">
      <c r="A15" s="115" t="s">
        <v>13</v>
      </c>
      <c r="B15" s="191">
        <f t="shared" si="3"/>
        <v>821</v>
      </c>
      <c r="C15" s="191">
        <f t="shared" si="1"/>
        <v>367</v>
      </c>
      <c r="D15" s="191">
        <f t="shared" si="2"/>
        <v>454</v>
      </c>
      <c r="E15" s="191"/>
      <c r="F15" s="191">
        <v>58</v>
      </c>
      <c r="G15" s="191">
        <v>29</v>
      </c>
      <c r="H15" s="191">
        <v>29</v>
      </c>
      <c r="I15" s="191"/>
      <c r="J15" s="191">
        <v>32</v>
      </c>
      <c r="K15" s="191">
        <v>9</v>
      </c>
      <c r="L15" s="191">
        <v>23</v>
      </c>
      <c r="M15" s="191"/>
      <c r="N15" s="191">
        <v>582</v>
      </c>
      <c r="O15" s="191">
        <v>271</v>
      </c>
      <c r="P15" s="191">
        <v>311</v>
      </c>
      <c r="Q15" s="191"/>
      <c r="R15" s="191">
        <v>149</v>
      </c>
      <c r="S15" s="191">
        <v>58</v>
      </c>
      <c r="T15" s="191">
        <v>91</v>
      </c>
    </row>
    <row r="16" spans="1:24" s="157" customFormat="1" ht="15" customHeight="1" x14ac:dyDescent="0.25">
      <c r="A16" s="115" t="s">
        <v>14</v>
      </c>
      <c r="B16" s="191">
        <f t="shared" si="3"/>
        <v>1797</v>
      </c>
      <c r="C16" s="191">
        <f t="shared" si="1"/>
        <v>771</v>
      </c>
      <c r="D16" s="191">
        <f t="shared" si="2"/>
        <v>1026</v>
      </c>
      <c r="E16" s="191"/>
      <c r="F16" s="191">
        <v>118</v>
      </c>
      <c r="G16" s="191">
        <v>38</v>
      </c>
      <c r="H16" s="191">
        <v>80</v>
      </c>
      <c r="I16" s="191"/>
      <c r="J16" s="191">
        <v>79</v>
      </c>
      <c r="K16" s="191">
        <v>14</v>
      </c>
      <c r="L16" s="191">
        <v>65</v>
      </c>
      <c r="M16" s="191"/>
      <c r="N16" s="191">
        <v>1291</v>
      </c>
      <c r="O16" s="191">
        <v>591</v>
      </c>
      <c r="P16" s="191">
        <v>700</v>
      </c>
      <c r="Q16" s="191"/>
      <c r="R16" s="191">
        <v>309</v>
      </c>
      <c r="S16" s="191">
        <v>128</v>
      </c>
      <c r="T16" s="191">
        <v>181</v>
      </c>
    </row>
    <row r="17" spans="1:20" s="157" customFormat="1" ht="15" customHeight="1" x14ac:dyDescent="0.25">
      <c r="A17" s="115" t="s">
        <v>15</v>
      </c>
      <c r="B17" s="191">
        <f t="shared" si="3"/>
        <v>489</v>
      </c>
      <c r="C17" s="191">
        <f t="shared" si="1"/>
        <v>222</v>
      </c>
      <c r="D17" s="191">
        <f t="shared" si="2"/>
        <v>267</v>
      </c>
      <c r="E17" s="191"/>
      <c r="F17" s="191">
        <v>31</v>
      </c>
      <c r="G17" s="191">
        <v>13</v>
      </c>
      <c r="H17" s="191">
        <v>18</v>
      </c>
      <c r="I17" s="191"/>
      <c r="J17" s="191">
        <v>17</v>
      </c>
      <c r="K17" s="191">
        <v>3</v>
      </c>
      <c r="L17" s="191">
        <v>14</v>
      </c>
      <c r="M17" s="191"/>
      <c r="N17" s="191">
        <v>359</v>
      </c>
      <c r="O17" s="191">
        <v>166</v>
      </c>
      <c r="P17" s="191">
        <v>193</v>
      </c>
      <c r="Q17" s="191"/>
      <c r="R17" s="191">
        <v>82</v>
      </c>
      <c r="S17" s="191">
        <v>40</v>
      </c>
      <c r="T17" s="191">
        <v>42</v>
      </c>
    </row>
    <row r="18" spans="1:20" s="157" customFormat="1" ht="15" customHeight="1" x14ac:dyDescent="0.25">
      <c r="A18" s="115" t="s">
        <v>16</v>
      </c>
      <c r="B18" s="191">
        <f t="shared" si="3"/>
        <v>3721</v>
      </c>
      <c r="C18" s="191">
        <f t="shared" si="1"/>
        <v>1478</v>
      </c>
      <c r="D18" s="191">
        <f t="shared" si="2"/>
        <v>2243</v>
      </c>
      <c r="E18" s="191"/>
      <c r="F18" s="191">
        <v>228</v>
      </c>
      <c r="G18" s="191">
        <v>94</v>
      </c>
      <c r="H18" s="191">
        <v>134</v>
      </c>
      <c r="I18" s="191"/>
      <c r="J18" s="191">
        <v>158</v>
      </c>
      <c r="K18" s="191">
        <v>27</v>
      </c>
      <c r="L18" s="191">
        <v>131</v>
      </c>
      <c r="M18" s="191"/>
      <c r="N18" s="191">
        <v>2676</v>
      </c>
      <c r="O18" s="191">
        <v>1139</v>
      </c>
      <c r="P18" s="191">
        <v>1537</v>
      </c>
      <c r="Q18" s="191"/>
      <c r="R18" s="191">
        <v>659</v>
      </c>
      <c r="S18" s="191">
        <v>218</v>
      </c>
      <c r="T18" s="191">
        <v>441</v>
      </c>
    </row>
    <row r="19" spans="1:20" s="157" customFormat="1" ht="15" customHeight="1" x14ac:dyDescent="0.25">
      <c r="A19" s="115" t="s">
        <v>17</v>
      </c>
      <c r="B19" s="191">
        <f t="shared" si="3"/>
        <v>2080</v>
      </c>
      <c r="C19" s="191">
        <f t="shared" si="1"/>
        <v>795</v>
      </c>
      <c r="D19" s="191">
        <f t="shared" si="2"/>
        <v>1285</v>
      </c>
      <c r="E19" s="191"/>
      <c r="F19" s="191">
        <v>101</v>
      </c>
      <c r="G19" s="191">
        <v>40</v>
      </c>
      <c r="H19" s="191">
        <v>61</v>
      </c>
      <c r="I19" s="191"/>
      <c r="J19" s="191">
        <v>82</v>
      </c>
      <c r="K19" s="191">
        <v>10</v>
      </c>
      <c r="L19" s="191">
        <v>72</v>
      </c>
      <c r="M19" s="191"/>
      <c r="N19" s="191">
        <v>1585</v>
      </c>
      <c r="O19" s="191">
        <v>627</v>
      </c>
      <c r="P19" s="191">
        <v>958</v>
      </c>
      <c r="Q19" s="191"/>
      <c r="R19" s="191">
        <v>312</v>
      </c>
      <c r="S19" s="191">
        <v>118</v>
      </c>
      <c r="T19" s="191">
        <v>194</v>
      </c>
    </row>
    <row r="20" spans="1:20" s="157" customFormat="1" ht="15" customHeight="1" x14ac:dyDescent="0.25">
      <c r="A20" s="115" t="s">
        <v>18</v>
      </c>
      <c r="B20" s="191">
        <f t="shared" si="3"/>
        <v>2375</v>
      </c>
      <c r="C20" s="191">
        <f t="shared" si="1"/>
        <v>999</v>
      </c>
      <c r="D20" s="191">
        <f t="shared" si="2"/>
        <v>1376</v>
      </c>
      <c r="E20" s="191"/>
      <c r="F20" s="191">
        <v>157</v>
      </c>
      <c r="G20" s="191">
        <v>70</v>
      </c>
      <c r="H20" s="191">
        <v>87</v>
      </c>
      <c r="I20" s="191"/>
      <c r="J20" s="191">
        <v>95</v>
      </c>
      <c r="K20" s="191">
        <v>13</v>
      </c>
      <c r="L20" s="191">
        <v>82</v>
      </c>
      <c r="M20" s="191"/>
      <c r="N20" s="191">
        <v>1708</v>
      </c>
      <c r="O20" s="191">
        <v>755</v>
      </c>
      <c r="P20" s="191">
        <v>953</v>
      </c>
      <c r="Q20" s="191"/>
      <c r="R20" s="191">
        <v>415</v>
      </c>
      <c r="S20" s="191">
        <v>161</v>
      </c>
      <c r="T20" s="191">
        <v>254</v>
      </c>
    </row>
    <row r="21" spans="1:20" s="157" customFormat="1" ht="15" customHeight="1" x14ac:dyDescent="0.25">
      <c r="A21" s="115" t="s">
        <v>19</v>
      </c>
      <c r="B21" s="191">
        <f t="shared" si="3"/>
        <v>846</v>
      </c>
      <c r="C21" s="191">
        <f t="shared" si="1"/>
        <v>394</v>
      </c>
      <c r="D21" s="191">
        <f t="shared" si="2"/>
        <v>452</v>
      </c>
      <c r="E21" s="191"/>
      <c r="F21" s="191">
        <v>59</v>
      </c>
      <c r="G21" s="191">
        <v>21</v>
      </c>
      <c r="H21" s="191">
        <v>38</v>
      </c>
      <c r="I21" s="191"/>
      <c r="J21" s="191">
        <v>39</v>
      </c>
      <c r="K21" s="191">
        <v>11</v>
      </c>
      <c r="L21" s="191">
        <v>28</v>
      </c>
      <c r="M21" s="191"/>
      <c r="N21" s="191">
        <v>599</v>
      </c>
      <c r="O21" s="191">
        <v>294</v>
      </c>
      <c r="P21" s="191">
        <v>305</v>
      </c>
      <c r="Q21" s="191"/>
      <c r="R21" s="191">
        <v>149</v>
      </c>
      <c r="S21" s="191">
        <v>68</v>
      </c>
      <c r="T21" s="191">
        <v>81</v>
      </c>
    </row>
    <row r="22" spans="1:20" s="157" customFormat="1" ht="15" customHeight="1" x14ac:dyDescent="0.25">
      <c r="A22" s="154" t="s">
        <v>20</v>
      </c>
      <c r="B22" s="191">
        <f t="shared" si="3"/>
        <v>3300</v>
      </c>
      <c r="C22" s="191">
        <f t="shared" si="1"/>
        <v>1379</v>
      </c>
      <c r="D22" s="191">
        <f t="shared" si="2"/>
        <v>1921</v>
      </c>
      <c r="E22" s="191"/>
      <c r="F22" s="191">
        <v>189</v>
      </c>
      <c r="G22" s="191">
        <v>70</v>
      </c>
      <c r="H22" s="191">
        <v>119</v>
      </c>
      <c r="I22" s="191"/>
      <c r="J22" s="191">
        <v>149</v>
      </c>
      <c r="K22" s="191">
        <v>20</v>
      </c>
      <c r="L22" s="191">
        <v>129</v>
      </c>
      <c r="M22" s="191"/>
      <c r="N22" s="191">
        <v>2465</v>
      </c>
      <c r="O22" s="191">
        <v>1074</v>
      </c>
      <c r="P22" s="191">
        <v>1391</v>
      </c>
      <c r="Q22" s="191"/>
      <c r="R22" s="191">
        <v>497</v>
      </c>
      <c r="S22" s="191">
        <v>215</v>
      </c>
      <c r="T22" s="191">
        <v>282</v>
      </c>
    </row>
    <row r="23" spans="1:20" s="157" customFormat="1" ht="15" customHeight="1" x14ac:dyDescent="0.25">
      <c r="A23" s="115" t="s">
        <v>21</v>
      </c>
      <c r="B23" s="191">
        <f t="shared" si="3"/>
        <v>863</v>
      </c>
      <c r="C23" s="191">
        <f t="shared" si="1"/>
        <v>365</v>
      </c>
      <c r="D23" s="191">
        <f t="shared" si="2"/>
        <v>498</v>
      </c>
      <c r="E23" s="191"/>
      <c r="F23" s="191">
        <v>54</v>
      </c>
      <c r="G23" s="191">
        <v>23</v>
      </c>
      <c r="H23" s="191">
        <v>31</v>
      </c>
      <c r="I23" s="191"/>
      <c r="J23" s="191">
        <v>44</v>
      </c>
      <c r="K23" s="191">
        <v>7</v>
      </c>
      <c r="L23" s="191">
        <v>37</v>
      </c>
      <c r="M23" s="191"/>
      <c r="N23" s="191">
        <v>606</v>
      </c>
      <c r="O23" s="191">
        <v>268</v>
      </c>
      <c r="P23" s="191">
        <v>338</v>
      </c>
      <c r="Q23" s="191"/>
      <c r="R23" s="191">
        <v>159</v>
      </c>
      <c r="S23" s="191">
        <v>67</v>
      </c>
      <c r="T23" s="191">
        <v>92</v>
      </c>
    </row>
    <row r="24" spans="1:20" s="157" customFormat="1" ht="15" customHeight="1" x14ac:dyDescent="0.25">
      <c r="A24" s="115" t="s">
        <v>22</v>
      </c>
      <c r="B24" s="191">
        <f t="shared" si="3"/>
        <v>3584</v>
      </c>
      <c r="C24" s="191">
        <f t="shared" si="1"/>
        <v>1398</v>
      </c>
      <c r="D24" s="191">
        <f t="shared" si="2"/>
        <v>2186</v>
      </c>
      <c r="E24" s="191"/>
      <c r="F24" s="191">
        <v>239</v>
      </c>
      <c r="G24" s="191">
        <v>86</v>
      </c>
      <c r="H24" s="191">
        <v>153</v>
      </c>
      <c r="I24" s="191"/>
      <c r="J24" s="191">
        <v>149</v>
      </c>
      <c r="K24" s="191">
        <v>25</v>
      </c>
      <c r="L24" s="191">
        <v>124</v>
      </c>
      <c r="M24" s="191"/>
      <c r="N24" s="191">
        <v>2589</v>
      </c>
      <c r="O24" s="191">
        <v>1055</v>
      </c>
      <c r="P24" s="191">
        <v>1534</v>
      </c>
      <c r="Q24" s="191"/>
      <c r="R24" s="191">
        <v>607</v>
      </c>
      <c r="S24" s="191">
        <v>232</v>
      </c>
      <c r="T24" s="191">
        <v>375</v>
      </c>
    </row>
    <row r="25" spans="1:20" s="157" customFormat="1" ht="15" customHeight="1" x14ac:dyDescent="0.25">
      <c r="A25" s="115" t="s">
        <v>23</v>
      </c>
      <c r="B25" s="191">
        <f t="shared" si="3"/>
        <v>781</v>
      </c>
      <c r="C25" s="191">
        <f t="shared" si="1"/>
        <v>348</v>
      </c>
      <c r="D25" s="191">
        <f t="shared" si="2"/>
        <v>433</v>
      </c>
      <c r="E25" s="191"/>
      <c r="F25" s="191">
        <v>48</v>
      </c>
      <c r="G25" s="191">
        <v>15</v>
      </c>
      <c r="H25" s="191">
        <v>33</v>
      </c>
      <c r="I25" s="191"/>
      <c r="J25" s="191">
        <v>26</v>
      </c>
      <c r="K25" s="191">
        <v>0</v>
      </c>
      <c r="L25" s="191">
        <v>26</v>
      </c>
      <c r="M25" s="191"/>
      <c r="N25" s="191">
        <v>576</v>
      </c>
      <c r="O25" s="191">
        <v>286</v>
      </c>
      <c r="P25" s="191">
        <v>290</v>
      </c>
      <c r="Q25" s="191"/>
      <c r="R25" s="191">
        <v>131</v>
      </c>
      <c r="S25" s="191">
        <v>47</v>
      </c>
      <c r="T25" s="191">
        <v>84</v>
      </c>
    </row>
    <row r="26" spans="1:20" s="157" customFormat="1" ht="15" customHeight="1" x14ac:dyDescent="0.25">
      <c r="A26" s="115" t="s">
        <v>24</v>
      </c>
      <c r="B26" s="191">
        <f t="shared" si="3"/>
        <v>1348</v>
      </c>
      <c r="C26" s="191">
        <f t="shared" si="1"/>
        <v>487</v>
      </c>
      <c r="D26" s="191">
        <f t="shared" si="2"/>
        <v>861</v>
      </c>
      <c r="E26" s="191"/>
      <c r="F26" s="191">
        <v>77</v>
      </c>
      <c r="G26" s="191">
        <v>24</v>
      </c>
      <c r="H26" s="191">
        <v>53</v>
      </c>
      <c r="I26" s="191"/>
      <c r="J26" s="191">
        <v>53</v>
      </c>
      <c r="K26" s="191">
        <v>4</v>
      </c>
      <c r="L26" s="191">
        <v>49</v>
      </c>
      <c r="M26" s="191"/>
      <c r="N26" s="191">
        <v>1030</v>
      </c>
      <c r="O26" s="191">
        <v>387</v>
      </c>
      <c r="P26" s="191">
        <v>643</v>
      </c>
      <c r="Q26" s="191"/>
      <c r="R26" s="191">
        <v>188</v>
      </c>
      <c r="S26" s="191">
        <v>72</v>
      </c>
      <c r="T26" s="191">
        <v>116</v>
      </c>
    </row>
    <row r="27" spans="1:20" s="157" customFormat="1" ht="15" customHeight="1" x14ac:dyDescent="0.25">
      <c r="A27" s="115" t="s">
        <v>25</v>
      </c>
      <c r="B27" s="191">
        <f t="shared" si="3"/>
        <v>956</v>
      </c>
      <c r="C27" s="191">
        <f t="shared" si="1"/>
        <v>410</v>
      </c>
      <c r="D27" s="191">
        <f t="shared" si="2"/>
        <v>546</v>
      </c>
      <c r="E27" s="191"/>
      <c r="F27" s="191">
        <v>70</v>
      </c>
      <c r="G27" s="191">
        <v>32</v>
      </c>
      <c r="H27" s="191">
        <v>38</v>
      </c>
      <c r="I27" s="191"/>
      <c r="J27" s="191">
        <v>45</v>
      </c>
      <c r="K27" s="191">
        <v>6</v>
      </c>
      <c r="L27" s="191">
        <v>39</v>
      </c>
      <c r="M27" s="191"/>
      <c r="N27" s="191">
        <v>661</v>
      </c>
      <c r="O27" s="191">
        <v>302</v>
      </c>
      <c r="P27" s="191">
        <v>359</v>
      </c>
      <c r="Q27" s="191"/>
      <c r="R27" s="191">
        <v>180</v>
      </c>
      <c r="S27" s="191">
        <v>70</v>
      </c>
      <c r="T27" s="191">
        <v>110</v>
      </c>
    </row>
    <row r="28" spans="1:20" s="157" customFormat="1" ht="15" customHeight="1" x14ac:dyDescent="0.25">
      <c r="A28" s="115" t="s">
        <v>26</v>
      </c>
      <c r="B28" s="191">
        <f t="shared" si="3"/>
        <v>1220</v>
      </c>
      <c r="C28" s="191">
        <f t="shared" si="1"/>
        <v>494</v>
      </c>
      <c r="D28" s="191">
        <f t="shared" si="2"/>
        <v>726</v>
      </c>
      <c r="E28" s="191"/>
      <c r="F28" s="191">
        <v>81</v>
      </c>
      <c r="G28" s="191">
        <v>19</v>
      </c>
      <c r="H28" s="191">
        <v>62</v>
      </c>
      <c r="I28" s="191"/>
      <c r="J28" s="191">
        <v>47</v>
      </c>
      <c r="K28" s="191">
        <v>2</v>
      </c>
      <c r="L28" s="191">
        <v>45</v>
      </c>
      <c r="M28" s="191"/>
      <c r="N28" s="191">
        <v>908</v>
      </c>
      <c r="O28" s="191">
        <v>403</v>
      </c>
      <c r="P28" s="191">
        <v>505</v>
      </c>
      <c r="Q28" s="191"/>
      <c r="R28" s="191">
        <v>184</v>
      </c>
      <c r="S28" s="191">
        <v>70</v>
      </c>
      <c r="T28" s="191">
        <v>114</v>
      </c>
    </row>
    <row r="29" spans="1:20" s="157" customFormat="1" ht="15" customHeight="1" x14ac:dyDescent="0.25">
      <c r="A29" s="115" t="s">
        <v>27</v>
      </c>
      <c r="B29" s="191">
        <f t="shared" si="3"/>
        <v>816</v>
      </c>
      <c r="C29" s="191">
        <f t="shared" si="1"/>
        <v>327</v>
      </c>
      <c r="D29" s="191">
        <f t="shared" si="2"/>
        <v>489</v>
      </c>
      <c r="E29" s="191"/>
      <c r="F29" s="191">
        <v>53</v>
      </c>
      <c r="G29" s="191">
        <v>17</v>
      </c>
      <c r="H29" s="191">
        <v>36</v>
      </c>
      <c r="I29" s="191"/>
      <c r="J29" s="191">
        <v>35</v>
      </c>
      <c r="K29" s="191">
        <v>5</v>
      </c>
      <c r="L29" s="191">
        <v>30</v>
      </c>
      <c r="M29" s="191"/>
      <c r="N29" s="191">
        <v>599</v>
      </c>
      <c r="O29" s="191">
        <v>266</v>
      </c>
      <c r="P29" s="191">
        <v>333</v>
      </c>
      <c r="Q29" s="191"/>
      <c r="R29" s="191">
        <v>129</v>
      </c>
      <c r="S29" s="191">
        <v>39</v>
      </c>
      <c r="T29" s="191">
        <v>90</v>
      </c>
    </row>
    <row r="30" spans="1:20" s="157" customFormat="1" ht="15" customHeight="1" x14ac:dyDescent="0.25">
      <c r="A30" s="115" t="s">
        <v>28</v>
      </c>
      <c r="B30" s="191">
        <f t="shared" si="3"/>
        <v>1294</v>
      </c>
      <c r="C30" s="191">
        <f t="shared" si="1"/>
        <v>552</v>
      </c>
      <c r="D30" s="191">
        <f t="shared" si="2"/>
        <v>742</v>
      </c>
      <c r="E30" s="191"/>
      <c r="F30" s="191">
        <v>76</v>
      </c>
      <c r="G30" s="191">
        <v>30</v>
      </c>
      <c r="H30" s="191">
        <v>46</v>
      </c>
      <c r="I30" s="191"/>
      <c r="J30" s="191">
        <v>50</v>
      </c>
      <c r="K30" s="191">
        <v>8</v>
      </c>
      <c r="L30" s="191">
        <v>42</v>
      </c>
      <c r="M30" s="191"/>
      <c r="N30" s="191">
        <v>940</v>
      </c>
      <c r="O30" s="191">
        <v>434</v>
      </c>
      <c r="P30" s="191">
        <v>506</v>
      </c>
      <c r="Q30" s="191"/>
      <c r="R30" s="191">
        <v>228</v>
      </c>
      <c r="S30" s="191">
        <v>80</v>
      </c>
      <c r="T30" s="191">
        <v>148</v>
      </c>
    </row>
    <row r="31" spans="1:20" s="157" customFormat="1" ht="15" customHeight="1" x14ac:dyDescent="0.25">
      <c r="A31" s="115" t="s">
        <v>29</v>
      </c>
      <c r="B31" s="191">
        <f t="shared" si="3"/>
        <v>1585</v>
      </c>
      <c r="C31" s="191">
        <f t="shared" si="1"/>
        <v>717</v>
      </c>
      <c r="D31" s="191">
        <f t="shared" si="2"/>
        <v>868</v>
      </c>
      <c r="E31" s="191"/>
      <c r="F31" s="191">
        <v>105</v>
      </c>
      <c r="G31" s="191">
        <v>49</v>
      </c>
      <c r="H31" s="191">
        <v>56</v>
      </c>
      <c r="I31" s="191"/>
      <c r="J31" s="191">
        <v>70</v>
      </c>
      <c r="K31" s="191">
        <v>13</v>
      </c>
      <c r="L31" s="191">
        <v>57</v>
      </c>
      <c r="M31" s="191"/>
      <c r="N31" s="191">
        <v>1157</v>
      </c>
      <c r="O31" s="191">
        <v>556</v>
      </c>
      <c r="P31" s="191">
        <v>601</v>
      </c>
      <c r="Q31" s="191"/>
      <c r="R31" s="191">
        <v>253</v>
      </c>
      <c r="S31" s="191">
        <v>99</v>
      </c>
      <c r="T31" s="191">
        <v>154</v>
      </c>
    </row>
    <row r="32" spans="1:20" s="157" customFormat="1" ht="15" customHeight="1" x14ac:dyDescent="0.25">
      <c r="A32" s="115" t="s">
        <v>348</v>
      </c>
      <c r="B32" s="191">
        <f t="shared" si="3"/>
        <v>716</v>
      </c>
      <c r="C32" s="191">
        <f t="shared" si="1"/>
        <v>280</v>
      </c>
      <c r="D32" s="191">
        <f t="shared" si="2"/>
        <v>436</v>
      </c>
      <c r="E32" s="191"/>
      <c r="F32" s="191">
        <v>51</v>
      </c>
      <c r="G32" s="191">
        <v>24</v>
      </c>
      <c r="H32" s="191">
        <v>27</v>
      </c>
      <c r="I32" s="191"/>
      <c r="J32" s="191">
        <v>28</v>
      </c>
      <c r="K32" s="191">
        <v>5</v>
      </c>
      <c r="L32" s="191">
        <v>23</v>
      </c>
      <c r="M32" s="191"/>
      <c r="N32" s="191">
        <v>510</v>
      </c>
      <c r="O32" s="191">
        <v>213</v>
      </c>
      <c r="P32" s="191">
        <v>297</v>
      </c>
      <c r="Q32" s="191"/>
      <c r="R32" s="191">
        <v>127</v>
      </c>
      <c r="S32" s="191">
        <v>38</v>
      </c>
      <c r="T32" s="191">
        <v>89</v>
      </c>
    </row>
    <row r="33" spans="1:20" s="157" customFormat="1" ht="15" customHeight="1" x14ac:dyDescent="0.25">
      <c r="A33" s="115" t="s">
        <v>31</v>
      </c>
      <c r="B33" s="191">
        <f t="shared" si="3"/>
        <v>1167</v>
      </c>
      <c r="C33" s="191">
        <f t="shared" si="1"/>
        <v>488</v>
      </c>
      <c r="D33" s="191">
        <f t="shared" si="2"/>
        <v>679</v>
      </c>
      <c r="E33" s="191"/>
      <c r="F33" s="191">
        <v>75</v>
      </c>
      <c r="G33" s="191">
        <v>29</v>
      </c>
      <c r="H33" s="191">
        <v>46</v>
      </c>
      <c r="I33" s="191"/>
      <c r="J33" s="191">
        <v>49</v>
      </c>
      <c r="K33" s="191">
        <v>4</v>
      </c>
      <c r="L33" s="191">
        <v>45</v>
      </c>
      <c r="M33" s="191"/>
      <c r="N33" s="191">
        <v>842</v>
      </c>
      <c r="O33" s="191">
        <v>370</v>
      </c>
      <c r="P33" s="191">
        <v>472</v>
      </c>
      <c r="Q33" s="191"/>
      <c r="R33" s="191">
        <v>201</v>
      </c>
      <c r="S33" s="191">
        <v>85</v>
      </c>
      <c r="T33" s="191">
        <v>116</v>
      </c>
    </row>
    <row r="34" spans="1:20" s="157" customFormat="1" ht="15" customHeight="1" x14ac:dyDescent="0.25">
      <c r="A34" s="115" t="s">
        <v>32</v>
      </c>
      <c r="B34" s="191">
        <f t="shared" si="3"/>
        <v>439</v>
      </c>
      <c r="C34" s="191">
        <f t="shared" si="1"/>
        <v>217</v>
      </c>
      <c r="D34" s="191">
        <f t="shared" si="2"/>
        <v>222</v>
      </c>
      <c r="E34" s="191"/>
      <c r="F34" s="191">
        <v>33</v>
      </c>
      <c r="G34" s="191">
        <v>17</v>
      </c>
      <c r="H34" s="191">
        <v>16</v>
      </c>
      <c r="I34" s="191"/>
      <c r="J34" s="191">
        <v>17</v>
      </c>
      <c r="K34" s="191">
        <v>4</v>
      </c>
      <c r="L34" s="191">
        <v>13</v>
      </c>
      <c r="M34" s="191"/>
      <c r="N34" s="191">
        <v>314</v>
      </c>
      <c r="O34" s="191">
        <v>163</v>
      </c>
      <c r="P34" s="191">
        <v>151</v>
      </c>
      <c r="Q34" s="191"/>
      <c r="R34" s="191">
        <v>75</v>
      </c>
      <c r="S34" s="191">
        <v>33</v>
      </c>
      <c r="T34" s="191">
        <v>42</v>
      </c>
    </row>
    <row r="35" spans="1:20" s="157" customFormat="1" ht="15" customHeight="1" x14ac:dyDescent="0.25">
      <c r="A35" s="115" t="s">
        <v>33</v>
      </c>
      <c r="B35" s="191">
        <f t="shared" si="3"/>
        <v>2060</v>
      </c>
      <c r="C35" s="191">
        <f t="shared" si="1"/>
        <v>784</v>
      </c>
      <c r="D35" s="191">
        <f t="shared" si="2"/>
        <v>1276</v>
      </c>
      <c r="E35" s="191"/>
      <c r="F35" s="191">
        <v>125</v>
      </c>
      <c r="G35" s="191">
        <v>47</v>
      </c>
      <c r="H35" s="191">
        <v>78</v>
      </c>
      <c r="I35" s="191"/>
      <c r="J35" s="191">
        <v>80</v>
      </c>
      <c r="K35" s="191">
        <v>10</v>
      </c>
      <c r="L35" s="191">
        <v>70</v>
      </c>
      <c r="M35" s="191"/>
      <c r="N35" s="191">
        <v>1546</v>
      </c>
      <c r="O35" s="191">
        <v>615</v>
      </c>
      <c r="P35" s="191">
        <v>931</v>
      </c>
      <c r="Q35" s="191"/>
      <c r="R35" s="191">
        <v>309</v>
      </c>
      <c r="S35" s="191">
        <v>112</v>
      </c>
      <c r="T35" s="191">
        <v>197</v>
      </c>
    </row>
    <row r="36" spans="1:20" s="157" customFormat="1" ht="15" customHeight="1" x14ac:dyDescent="0.25">
      <c r="A36" s="115" t="s">
        <v>34</v>
      </c>
      <c r="B36" s="159">
        <f t="shared" si="3"/>
        <v>1834</v>
      </c>
      <c r="C36" s="159">
        <f t="shared" si="1"/>
        <v>749</v>
      </c>
      <c r="D36" s="159">
        <f t="shared" si="2"/>
        <v>1085</v>
      </c>
      <c r="E36" s="159"/>
      <c r="F36" s="159">
        <v>96</v>
      </c>
      <c r="G36" s="159">
        <v>41</v>
      </c>
      <c r="H36" s="159">
        <v>55</v>
      </c>
      <c r="I36" s="159"/>
      <c r="J36" s="159">
        <v>72</v>
      </c>
      <c r="K36" s="159">
        <v>10</v>
      </c>
      <c r="L36" s="159">
        <v>62</v>
      </c>
      <c r="M36" s="159"/>
      <c r="N36" s="159">
        <v>1378</v>
      </c>
      <c r="O36" s="159">
        <v>610</v>
      </c>
      <c r="P36" s="159">
        <v>768</v>
      </c>
      <c r="Q36" s="159"/>
      <c r="R36" s="159">
        <v>288</v>
      </c>
      <c r="S36" s="159">
        <v>88</v>
      </c>
      <c r="T36" s="159">
        <v>200</v>
      </c>
    </row>
    <row r="37" spans="1:20" s="157" customFormat="1" ht="15" customHeight="1" thickBot="1" x14ac:dyDescent="0.3">
      <c r="A37" s="135" t="s">
        <v>35</v>
      </c>
      <c r="B37" s="200">
        <f t="shared" si="3"/>
        <v>390</v>
      </c>
      <c r="C37" s="200">
        <f t="shared" si="1"/>
        <v>174</v>
      </c>
      <c r="D37" s="200">
        <f t="shared" si="2"/>
        <v>216</v>
      </c>
      <c r="E37" s="200"/>
      <c r="F37" s="200">
        <v>25</v>
      </c>
      <c r="G37" s="200">
        <v>14</v>
      </c>
      <c r="H37" s="200">
        <v>11</v>
      </c>
      <c r="I37" s="200"/>
      <c r="J37" s="200">
        <v>14</v>
      </c>
      <c r="K37" s="200">
        <v>2</v>
      </c>
      <c r="L37" s="200">
        <v>12</v>
      </c>
      <c r="M37" s="200"/>
      <c r="N37" s="200">
        <v>263</v>
      </c>
      <c r="O37" s="200">
        <v>127</v>
      </c>
      <c r="P37" s="200">
        <v>136</v>
      </c>
      <c r="Q37" s="200"/>
      <c r="R37" s="200">
        <v>88</v>
      </c>
      <c r="S37" s="200">
        <v>31</v>
      </c>
      <c r="T37" s="200">
        <v>57</v>
      </c>
    </row>
    <row r="38" spans="1:20" s="157" customFormat="1" ht="40.5" customHeight="1" x14ac:dyDescent="0.25">
      <c r="A38" s="444" t="s">
        <v>402</v>
      </c>
      <c r="B38" s="444"/>
      <c r="C38" s="444"/>
      <c r="D38" s="444"/>
      <c r="E38" s="444"/>
      <c r="F38" s="444"/>
      <c r="G38" s="444"/>
      <c r="H38" s="444"/>
      <c r="I38" s="444"/>
      <c r="J38" s="444"/>
      <c r="K38" s="444"/>
      <c r="L38" s="444"/>
      <c r="M38" s="444"/>
      <c r="N38" s="444"/>
      <c r="O38" s="444"/>
      <c r="P38" s="444"/>
      <c r="Q38" s="444"/>
      <c r="R38" s="444"/>
      <c r="S38" s="444"/>
      <c r="T38" s="444"/>
    </row>
    <row r="39" spans="1:20" s="265" customFormat="1" ht="12" x14ac:dyDescent="0.25">
      <c r="A39" s="405" t="s">
        <v>378</v>
      </c>
      <c r="B39" s="405"/>
      <c r="C39" s="405"/>
      <c r="D39" s="405"/>
      <c r="E39" s="405"/>
      <c r="F39" s="405"/>
      <c r="G39" s="405"/>
      <c r="H39" s="405"/>
      <c r="I39" s="405"/>
      <c r="J39" s="405"/>
      <c r="K39" s="405"/>
      <c r="L39" s="405"/>
      <c r="M39" s="405"/>
      <c r="N39" s="405"/>
      <c r="O39" s="405"/>
      <c r="P39" s="405"/>
      <c r="Q39" s="405"/>
      <c r="R39" s="405"/>
      <c r="S39" s="405"/>
      <c r="T39" s="405"/>
    </row>
    <row r="40" spans="1:20" s="157" customFormat="1" ht="15" customHeight="1" x14ac:dyDescent="0.25">
      <c r="A40" s="402" t="s">
        <v>366</v>
      </c>
      <c r="B40" s="402"/>
      <c r="C40" s="402"/>
      <c r="D40" s="402"/>
      <c r="E40" s="402"/>
      <c r="F40" s="402"/>
      <c r="G40" s="402"/>
      <c r="H40" s="402"/>
      <c r="I40" s="402"/>
      <c r="J40" s="402"/>
      <c r="K40" s="402"/>
      <c r="L40" s="402"/>
      <c r="M40" s="402"/>
      <c r="N40" s="402"/>
      <c r="O40" s="402"/>
      <c r="P40" s="402"/>
      <c r="Q40" s="402"/>
      <c r="R40" s="402"/>
      <c r="S40" s="402"/>
      <c r="T40" s="402"/>
    </row>
  </sheetData>
  <mergeCells count="16">
    <mergeCell ref="W1:W2"/>
    <mergeCell ref="A1:T1"/>
    <mergeCell ref="A38:T38"/>
    <mergeCell ref="A40:T40"/>
    <mergeCell ref="A3:T3"/>
    <mergeCell ref="A4:T4"/>
    <mergeCell ref="A2:T2"/>
    <mergeCell ref="F8:H8"/>
    <mergeCell ref="N8:P8"/>
    <mergeCell ref="A8:A9"/>
    <mergeCell ref="R8:T8"/>
    <mergeCell ref="A5:T5"/>
    <mergeCell ref="A6:T6"/>
    <mergeCell ref="B8:D8"/>
    <mergeCell ref="J8:L8"/>
    <mergeCell ref="A39:T39"/>
  </mergeCells>
  <hyperlinks>
    <hyperlink ref="W1" location="INDICE!A1" display="INDICE"/>
  </hyperlinks>
  <printOptions horizontalCentered="1"/>
  <pageMargins left="0.70866141732283472" right="0.70866141732283472" top="0.74803149606299213" bottom="0.74803149606299213" header="0.31496062992125984" footer="0.31496062992125984"/>
  <pageSetup scale="8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7"/>
  <sheetViews>
    <sheetView showGridLines="0" zoomScaleNormal="100" workbookViewId="0">
      <selection activeCell="V17" sqref="V17"/>
    </sheetView>
  </sheetViews>
  <sheetFormatPr baseColWidth="10" defaultRowHeight="12.75" x14ac:dyDescent="0.25"/>
  <cols>
    <col min="1" max="1" width="31.28515625" style="86" customWidth="1"/>
    <col min="2" max="4" width="7.5703125" style="176" bestFit="1" customWidth="1"/>
    <col min="5" max="5" width="0.85546875" style="79" customWidth="1"/>
    <col min="6" max="8" width="7.5703125" style="79" bestFit="1" customWidth="1"/>
    <col min="9" max="9" width="0.85546875" style="79" customWidth="1"/>
    <col min="10" max="12" width="6.5703125" style="79" bestFit="1" customWidth="1"/>
    <col min="13" max="13" width="0.85546875" style="79" customWidth="1"/>
    <col min="14" max="14" width="7.5703125" style="79" bestFit="1" customWidth="1"/>
    <col min="15" max="16" width="6.5703125" style="79" bestFit="1" customWidth="1"/>
    <col min="17" max="17" width="0.85546875" style="79" customWidth="1"/>
    <col min="18" max="18" width="6.5703125" style="79" bestFit="1" customWidth="1"/>
    <col min="19" max="19" width="5.140625" style="79" bestFit="1" customWidth="1"/>
    <col min="20" max="20" width="6.5703125" style="79" bestFit="1" customWidth="1"/>
    <col min="21" max="112" width="11.42578125" style="79"/>
    <col min="113" max="113" width="48.42578125" style="79" customWidth="1"/>
    <col min="114" max="116" width="5.85546875" style="79" customWidth="1"/>
    <col min="117" max="117" width="1.5703125" style="79" customWidth="1"/>
    <col min="118" max="120" width="6.7109375" style="79" customWidth="1"/>
    <col min="121" max="368" width="11.42578125" style="79"/>
    <col min="369" max="369" width="48.42578125" style="79" customWidth="1"/>
    <col min="370" max="372" width="5.85546875" style="79" customWidth="1"/>
    <col min="373" max="373" width="1.5703125" style="79" customWidth="1"/>
    <col min="374" max="376" width="6.7109375" style="79" customWidth="1"/>
    <col min="377" max="624" width="11.42578125" style="79"/>
    <col min="625" max="625" width="48.42578125" style="79" customWidth="1"/>
    <col min="626" max="628" width="5.85546875" style="79" customWidth="1"/>
    <col min="629" max="629" width="1.5703125" style="79" customWidth="1"/>
    <col min="630" max="632" width="6.7109375" style="79" customWidth="1"/>
    <col min="633" max="880" width="11.42578125" style="79"/>
    <col min="881" max="881" width="48.42578125" style="79" customWidth="1"/>
    <col min="882" max="884" width="5.85546875" style="79" customWidth="1"/>
    <col min="885" max="885" width="1.5703125" style="79" customWidth="1"/>
    <col min="886" max="888" width="6.7109375" style="79" customWidth="1"/>
    <col min="889" max="1136" width="11.42578125" style="79"/>
    <col min="1137" max="1137" width="48.42578125" style="79" customWidth="1"/>
    <col min="1138" max="1140" width="5.85546875" style="79" customWidth="1"/>
    <col min="1141" max="1141" width="1.5703125" style="79" customWidth="1"/>
    <col min="1142" max="1144" width="6.7109375" style="79" customWidth="1"/>
    <col min="1145" max="1392" width="11.42578125" style="79"/>
    <col min="1393" max="1393" width="48.42578125" style="79" customWidth="1"/>
    <col min="1394" max="1396" width="5.85546875" style="79" customWidth="1"/>
    <col min="1397" max="1397" width="1.5703125" style="79" customWidth="1"/>
    <col min="1398" max="1400" width="6.7109375" style="79" customWidth="1"/>
    <col min="1401" max="1648" width="11.42578125" style="79"/>
    <col min="1649" max="1649" width="48.42578125" style="79" customWidth="1"/>
    <col min="1650" max="1652" width="5.85546875" style="79" customWidth="1"/>
    <col min="1653" max="1653" width="1.5703125" style="79" customWidth="1"/>
    <col min="1654" max="1656" width="6.7109375" style="79" customWidth="1"/>
    <col min="1657" max="1904" width="11.42578125" style="79"/>
    <col min="1905" max="1905" width="48.42578125" style="79" customWidth="1"/>
    <col min="1906" max="1908" width="5.85546875" style="79" customWidth="1"/>
    <col min="1909" max="1909" width="1.5703125" style="79" customWidth="1"/>
    <col min="1910" max="1912" width="6.7109375" style="79" customWidth="1"/>
    <col min="1913" max="2160" width="11.42578125" style="79"/>
    <col min="2161" max="2161" width="48.42578125" style="79" customWidth="1"/>
    <col min="2162" max="2164" width="5.85546875" style="79" customWidth="1"/>
    <col min="2165" max="2165" width="1.5703125" style="79" customWidth="1"/>
    <col min="2166" max="2168" width="6.7109375" style="79" customWidth="1"/>
    <col min="2169" max="2416" width="11.42578125" style="79"/>
    <col min="2417" max="2417" width="48.42578125" style="79" customWidth="1"/>
    <col min="2418" max="2420" width="5.85546875" style="79" customWidth="1"/>
    <col min="2421" max="2421" width="1.5703125" style="79" customWidth="1"/>
    <col min="2422" max="2424" width="6.7109375" style="79" customWidth="1"/>
    <col min="2425" max="2672" width="11.42578125" style="79"/>
    <col min="2673" max="2673" width="48.42578125" style="79" customWidth="1"/>
    <col min="2674" max="2676" width="5.85546875" style="79" customWidth="1"/>
    <col min="2677" max="2677" width="1.5703125" style="79" customWidth="1"/>
    <col min="2678" max="2680" width="6.7109375" style="79" customWidth="1"/>
    <col min="2681" max="2928" width="11.42578125" style="79"/>
    <col min="2929" max="2929" width="48.42578125" style="79" customWidth="1"/>
    <col min="2930" max="2932" width="5.85546875" style="79" customWidth="1"/>
    <col min="2933" max="2933" width="1.5703125" style="79" customWidth="1"/>
    <col min="2934" max="2936" width="6.7109375" style="79" customWidth="1"/>
    <col min="2937" max="3184" width="11.42578125" style="79"/>
    <col min="3185" max="3185" width="48.42578125" style="79" customWidth="1"/>
    <col min="3186" max="3188" width="5.85546875" style="79" customWidth="1"/>
    <col min="3189" max="3189" width="1.5703125" style="79" customWidth="1"/>
    <col min="3190" max="3192" width="6.7109375" style="79" customWidth="1"/>
    <col min="3193" max="3440" width="11.42578125" style="79"/>
    <col min="3441" max="3441" width="48.42578125" style="79" customWidth="1"/>
    <col min="3442" max="3444" width="5.85546875" style="79" customWidth="1"/>
    <col min="3445" max="3445" width="1.5703125" style="79" customWidth="1"/>
    <col min="3446" max="3448" width="6.7109375" style="79" customWidth="1"/>
    <col min="3449" max="3696" width="11.42578125" style="79"/>
    <col min="3697" max="3697" width="48.42578125" style="79" customWidth="1"/>
    <col min="3698" max="3700" width="5.85546875" style="79" customWidth="1"/>
    <col min="3701" max="3701" width="1.5703125" style="79" customWidth="1"/>
    <col min="3702" max="3704" width="6.7109375" style="79" customWidth="1"/>
    <col min="3705" max="3952" width="11.42578125" style="79"/>
    <col min="3953" max="3953" width="48.42578125" style="79" customWidth="1"/>
    <col min="3954" max="3956" width="5.85546875" style="79" customWidth="1"/>
    <col min="3957" max="3957" width="1.5703125" style="79" customWidth="1"/>
    <col min="3958" max="3960" width="6.7109375" style="79" customWidth="1"/>
    <col min="3961" max="4208" width="11.42578125" style="79"/>
    <col min="4209" max="4209" width="48.42578125" style="79" customWidth="1"/>
    <col min="4210" max="4212" width="5.85546875" style="79" customWidth="1"/>
    <col min="4213" max="4213" width="1.5703125" style="79" customWidth="1"/>
    <col min="4214" max="4216" width="6.7109375" style="79" customWidth="1"/>
    <col min="4217" max="4464" width="11.42578125" style="79"/>
    <col min="4465" max="4465" width="48.42578125" style="79" customWidth="1"/>
    <col min="4466" max="4468" width="5.85546875" style="79" customWidth="1"/>
    <col min="4469" max="4469" width="1.5703125" style="79" customWidth="1"/>
    <col min="4470" max="4472" width="6.7109375" style="79" customWidth="1"/>
    <col min="4473" max="4720" width="11.42578125" style="79"/>
    <col min="4721" max="4721" width="48.42578125" style="79" customWidth="1"/>
    <col min="4722" max="4724" width="5.85546875" style="79" customWidth="1"/>
    <col min="4725" max="4725" width="1.5703125" style="79" customWidth="1"/>
    <col min="4726" max="4728" width="6.7109375" style="79" customWidth="1"/>
    <col min="4729" max="4976" width="11.42578125" style="79"/>
    <col min="4977" max="4977" width="48.42578125" style="79" customWidth="1"/>
    <col min="4978" max="4980" width="5.85546875" style="79" customWidth="1"/>
    <col min="4981" max="4981" width="1.5703125" style="79" customWidth="1"/>
    <col min="4982" max="4984" width="6.7109375" style="79" customWidth="1"/>
    <col min="4985" max="5232" width="11.42578125" style="79"/>
    <col min="5233" max="5233" width="48.42578125" style="79" customWidth="1"/>
    <col min="5234" max="5236" width="5.85546875" style="79" customWidth="1"/>
    <col min="5237" max="5237" width="1.5703125" style="79" customWidth="1"/>
    <col min="5238" max="5240" width="6.7109375" style="79" customWidth="1"/>
    <col min="5241" max="5488" width="11.42578125" style="79"/>
    <col min="5489" max="5489" width="48.42578125" style="79" customWidth="1"/>
    <col min="5490" max="5492" width="5.85546875" style="79" customWidth="1"/>
    <col min="5493" max="5493" width="1.5703125" style="79" customWidth="1"/>
    <col min="5494" max="5496" width="6.7109375" style="79" customWidth="1"/>
    <col min="5497" max="5744" width="11.42578125" style="79"/>
    <col min="5745" max="5745" width="48.42578125" style="79" customWidth="1"/>
    <col min="5746" max="5748" width="5.85546875" style="79" customWidth="1"/>
    <col min="5749" max="5749" width="1.5703125" style="79" customWidth="1"/>
    <col min="5750" max="5752" width="6.7109375" style="79" customWidth="1"/>
    <col min="5753" max="6000" width="11.42578125" style="79"/>
    <col min="6001" max="6001" width="48.42578125" style="79" customWidth="1"/>
    <col min="6002" max="6004" width="5.85546875" style="79" customWidth="1"/>
    <col min="6005" max="6005" width="1.5703125" style="79" customWidth="1"/>
    <col min="6006" max="6008" width="6.7109375" style="79" customWidth="1"/>
    <col min="6009" max="6256" width="11.42578125" style="79"/>
    <col min="6257" max="6257" width="48.42578125" style="79" customWidth="1"/>
    <col min="6258" max="6260" width="5.85546875" style="79" customWidth="1"/>
    <col min="6261" max="6261" width="1.5703125" style="79" customWidth="1"/>
    <col min="6262" max="6264" width="6.7109375" style="79" customWidth="1"/>
    <col min="6265" max="6512" width="11.42578125" style="79"/>
    <col min="6513" max="6513" width="48.42578125" style="79" customWidth="1"/>
    <col min="6514" max="6516" width="5.85546875" style="79" customWidth="1"/>
    <col min="6517" max="6517" width="1.5703125" style="79" customWidth="1"/>
    <col min="6518" max="6520" width="6.7109375" style="79" customWidth="1"/>
    <col min="6521" max="6768" width="11.42578125" style="79"/>
    <col min="6769" max="6769" width="48.42578125" style="79" customWidth="1"/>
    <col min="6770" max="6772" width="5.85546875" style="79" customWidth="1"/>
    <col min="6773" max="6773" width="1.5703125" style="79" customWidth="1"/>
    <col min="6774" max="6776" width="6.7109375" style="79" customWidth="1"/>
    <col min="6777" max="7024" width="11.42578125" style="79"/>
    <col min="7025" max="7025" width="48.42578125" style="79" customWidth="1"/>
    <col min="7026" max="7028" width="5.85546875" style="79" customWidth="1"/>
    <col min="7029" max="7029" width="1.5703125" style="79" customWidth="1"/>
    <col min="7030" max="7032" width="6.7109375" style="79" customWidth="1"/>
    <col min="7033" max="7280" width="11.42578125" style="79"/>
    <col min="7281" max="7281" width="48.42578125" style="79" customWidth="1"/>
    <col min="7282" max="7284" width="5.85546875" style="79" customWidth="1"/>
    <col min="7285" max="7285" width="1.5703125" style="79" customWidth="1"/>
    <col min="7286" max="7288" width="6.7109375" style="79" customWidth="1"/>
    <col min="7289" max="7536" width="11.42578125" style="79"/>
    <col min="7537" max="7537" width="48.42578125" style="79" customWidth="1"/>
    <col min="7538" max="7540" width="5.85546875" style="79" customWidth="1"/>
    <col min="7541" max="7541" width="1.5703125" style="79" customWidth="1"/>
    <col min="7542" max="7544" width="6.7109375" style="79" customWidth="1"/>
    <col min="7545" max="7792" width="11.42578125" style="79"/>
    <col min="7793" max="7793" width="48.42578125" style="79" customWidth="1"/>
    <col min="7794" max="7796" width="5.85546875" style="79" customWidth="1"/>
    <col min="7797" max="7797" width="1.5703125" style="79" customWidth="1"/>
    <col min="7798" max="7800" width="6.7109375" style="79" customWidth="1"/>
    <col min="7801" max="8048" width="11.42578125" style="79"/>
    <col min="8049" max="8049" width="48.42578125" style="79" customWidth="1"/>
    <col min="8050" max="8052" width="5.85546875" style="79" customWidth="1"/>
    <col min="8053" max="8053" width="1.5703125" style="79" customWidth="1"/>
    <col min="8054" max="8056" width="6.7109375" style="79" customWidth="1"/>
    <col min="8057" max="8304" width="11.42578125" style="79"/>
    <col min="8305" max="8305" width="48.42578125" style="79" customWidth="1"/>
    <col min="8306" max="8308" width="5.85546875" style="79" customWidth="1"/>
    <col min="8309" max="8309" width="1.5703125" style="79" customWidth="1"/>
    <col min="8310" max="8312" width="6.7109375" style="79" customWidth="1"/>
    <col min="8313" max="8560" width="11.42578125" style="79"/>
    <col min="8561" max="8561" width="48.42578125" style="79" customWidth="1"/>
    <col min="8562" max="8564" width="5.85546875" style="79" customWidth="1"/>
    <col min="8565" max="8565" width="1.5703125" style="79" customWidth="1"/>
    <col min="8566" max="8568" width="6.7109375" style="79" customWidth="1"/>
    <col min="8569" max="8816" width="11.42578125" style="79"/>
    <col min="8817" max="8817" width="48.42578125" style="79" customWidth="1"/>
    <col min="8818" max="8820" width="5.85546875" style="79" customWidth="1"/>
    <col min="8821" max="8821" width="1.5703125" style="79" customWidth="1"/>
    <col min="8822" max="8824" width="6.7109375" style="79" customWidth="1"/>
    <col min="8825" max="9072" width="11.42578125" style="79"/>
    <col min="9073" max="9073" width="48.42578125" style="79" customWidth="1"/>
    <col min="9074" max="9076" width="5.85546875" style="79" customWidth="1"/>
    <col min="9077" max="9077" width="1.5703125" style="79" customWidth="1"/>
    <col min="9078" max="9080" width="6.7109375" style="79" customWidth="1"/>
    <col min="9081" max="9328" width="11.42578125" style="79"/>
    <col min="9329" max="9329" width="48.42578125" style="79" customWidth="1"/>
    <col min="9330" max="9332" width="5.85546875" style="79" customWidth="1"/>
    <col min="9333" max="9333" width="1.5703125" style="79" customWidth="1"/>
    <col min="9334" max="9336" width="6.7109375" style="79" customWidth="1"/>
    <col min="9337" max="9584" width="11.42578125" style="79"/>
    <col min="9585" max="9585" width="48.42578125" style="79" customWidth="1"/>
    <col min="9586" max="9588" width="5.85546875" style="79" customWidth="1"/>
    <col min="9589" max="9589" width="1.5703125" style="79" customWidth="1"/>
    <col min="9590" max="9592" width="6.7109375" style="79" customWidth="1"/>
    <col min="9593" max="9840" width="11.42578125" style="79"/>
    <col min="9841" max="9841" width="48.42578125" style="79" customWidth="1"/>
    <col min="9842" max="9844" width="5.85546875" style="79" customWidth="1"/>
    <col min="9845" max="9845" width="1.5703125" style="79" customWidth="1"/>
    <col min="9846" max="9848" width="6.7109375" style="79" customWidth="1"/>
    <col min="9849" max="10096" width="11.42578125" style="79"/>
    <col min="10097" max="10097" width="48.42578125" style="79" customWidth="1"/>
    <col min="10098" max="10100" width="5.85546875" style="79" customWidth="1"/>
    <col min="10101" max="10101" width="1.5703125" style="79" customWidth="1"/>
    <col min="10102" max="10104" width="6.7109375" style="79" customWidth="1"/>
    <col min="10105" max="10352" width="11.42578125" style="79"/>
    <col min="10353" max="10353" width="48.42578125" style="79" customWidth="1"/>
    <col min="10354" max="10356" width="5.85546875" style="79" customWidth="1"/>
    <col min="10357" max="10357" width="1.5703125" style="79" customWidth="1"/>
    <col min="10358" max="10360" width="6.7109375" style="79" customWidth="1"/>
    <col min="10361" max="10608" width="11.42578125" style="79"/>
    <col min="10609" max="10609" width="48.42578125" style="79" customWidth="1"/>
    <col min="10610" max="10612" width="5.85546875" style="79" customWidth="1"/>
    <col min="10613" max="10613" width="1.5703125" style="79" customWidth="1"/>
    <col min="10614" max="10616" width="6.7109375" style="79" customWidth="1"/>
    <col min="10617" max="10864" width="11.42578125" style="79"/>
    <col min="10865" max="10865" width="48.42578125" style="79" customWidth="1"/>
    <col min="10866" max="10868" width="5.85546875" style="79" customWidth="1"/>
    <col min="10869" max="10869" width="1.5703125" style="79" customWidth="1"/>
    <col min="10870" max="10872" width="6.7109375" style="79" customWidth="1"/>
    <col min="10873" max="11120" width="11.42578125" style="79"/>
    <col min="11121" max="11121" width="48.42578125" style="79" customWidth="1"/>
    <col min="11122" max="11124" width="5.85546875" style="79" customWidth="1"/>
    <col min="11125" max="11125" width="1.5703125" style="79" customWidth="1"/>
    <col min="11126" max="11128" width="6.7109375" style="79" customWidth="1"/>
    <col min="11129" max="11376" width="11.42578125" style="79"/>
    <col min="11377" max="11377" width="48.42578125" style="79" customWidth="1"/>
    <col min="11378" max="11380" width="5.85546875" style="79" customWidth="1"/>
    <col min="11381" max="11381" width="1.5703125" style="79" customWidth="1"/>
    <col min="11382" max="11384" width="6.7109375" style="79" customWidth="1"/>
    <col min="11385" max="11632" width="11.42578125" style="79"/>
    <col min="11633" max="11633" width="48.42578125" style="79" customWidth="1"/>
    <col min="11634" max="11636" width="5.85546875" style="79" customWidth="1"/>
    <col min="11637" max="11637" width="1.5703125" style="79" customWidth="1"/>
    <col min="11638" max="11640" width="6.7109375" style="79" customWidth="1"/>
    <col min="11641" max="11888" width="11.42578125" style="79"/>
    <col min="11889" max="11889" width="48.42578125" style="79" customWidth="1"/>
    <col min="11890" max="11892" width="5.85546875" style="79" customWidth="1"/>
    <col min="11893" max="11893" width="1.5703125" style="79" customWidth="1"/>
    <col min="11894" max="11896" width="6.7109375" style="79" customWidth="1"/>
    <col min="11897" max="12144" width="11.42578125" style="79"/>
    <col min="12145" max="12145" width="48.42578125" style="79" customWidth="1"/>
    <col min="12146" max="12148" width="5.85546875" style="79" customWidth="1"/>
    <col min="12149" max="12149" width="1.5703125" style="79" customWidth="1"/>
    <col min="12150" max="12152" width="6.7109375" style="79" customWidth="1"/>
    <col min="12153" max="12400" width="11.42578125" style="79"/>
    <col min="12401" max="12401" width="48.42578125" style="79" customWidth="1"/>
    <col min="12402" max="12404" width="5.85546875" style="79" customWidth="1"/>
    <col min="12405" max="12405" width="1.5703125" style="79" customWidth="1"/>
    <col min="12406" max="12408" width="6.7109375" style="79" customWidth="1"/>
    <col min="12409" max="12656" width="11.42578125" style="79"/>
    <col min="12657" max="12657" width="48.42578125" style="79" customWidth="1"/>
    <col min="12658" max="12660" width="5.85546875" style="79" customWidth="1"/>
    <col min="12661" max="12661" width="1.5703125" style="79" customWidth="1"/>
    <col min="12662" max="12664" width="6.7109375" style="79" customWidth="1"/>
    <col min="12665" max="12912" width="11.42578125" style="79"/>
    <col min="12913" max="12913" width="48.42578125" style="79" customWidth="1"/>
    <col min="12914" max="12916" width="5.85546875" style="79" customWidth="1"/>
    <col min="12917" max="12917" width="1.5703125" style="79" customWidth="1"/>
    <col min="12918" max="12920" width="6.7109375" style="79" customWidth="1"/>
    <col min="12921" max="13168" width="11.42578125" style="79"/>
    <col min="13169" max="13169" width="48.42578125" style="79" customWidth="1"/>
    <col min="13170" max="13172" width="5.85546875" style="79" customWidth="1"/>
    <col min="13173" max="13173" width="1.5703125" style="79" customWidth="1"/>
    <col min="13174" max="13176" width="6.7109375" style="79" customWidth="1"/>
    <col min="13177" max="13424" width="11.42578125" style="79"/>
    <col min="13425" max="13425" width="48.42578125" style="79" customWidth="1"/>
    <col min="13426" max="13428" width="5.85546875" style="79" customWidth="1"/>
    <col min="13429" max="13429" width="1.5703125" style="79" customWidth="1"/>
    <col min="13430" max="13432" width="6.7109375" style="79" customWidth="1"/>
    <col min="13433" max="13680" width="11.42578125" style="79"/>
    <col min="13681" max="13681" width="48.42578125" style="79" customWidth="1"/>
    <col min="13682" max="13684" width="5.85546875" style="79" customWidth="1"/>
    <col min="13685" max="13685" width="1.5703125" style="79" customWidth="1"/>
    <col min="13686" max="13688" width="6.7109375" style="79" customWidth="1"/>
    <col min="13689" max="13936" width="11.42578125" style="79"/>
    <col min="13937" max="13937" width="48.42578125" style="79" customWidth="1"/>
    <col min="13938" max="13940" width="5.85546875" style="79" customWidth="1"/>
    <col min="13941" max="13941" width="1.5703125" style="79" customWidth="1"/>
    <col min="13942" max="13944" width="6.7109375" style="79" customWidth="1"/>
    <col min="13945" max="14192" width="11.42578125" style="79"/>
    <col min="14193" max="14193" width="48.42578125" style="79" customWidth="1"/>
    <col min="14194" max="14196" width="5.85546875" style="79" customWidth="1"/>
    <col min="14197" max="14197" width="1.5703125" style="79" customWidth="1"/>
    <col min="14198" max="14200" width="6.7109375" style="79" customWidth="1"/>
    <col min="14201" max="14448" width="11.42578125" style="79"/>
    <col min="14449" max="14449" width="48.42578125" style="79" customWidth="1"/>
    <col min="14450" max="14452" width="5.85546875" style="79" customWidth="1"/>
    <col min="14453" max="14453" width="1.5703125" style="79" customWidth="1"/>
    <col min="14454" max="14456" width="6.7109375" style="79" customWidth="1"/>
    <col min="14457" max="14704" width="11.42578125" style="79"/>
    <col min="14705" max="14705" width="48.42578125" style="79" customWidth="1"/>
    <col min="14706" max="14708" width="5.85546875" style="79" customWidth="1"/>
    <col min="14709" max="14709" width="1.5703125" style="79" customWidth="1"/>
    <col min="14710" max="14712" width="6.7109375" style="79" customWidth="1"/>
    <col min="14713" max="14960" width="11.42578125" style="79"/>
    <col min="14961" max="14961" width="48.42578125" style="79" customWidth="1"/>
    <col min="14962" max="14964" width="5.85546875" style="79" customWidth="1"/>
    <col min="14965" max="14965" width="1.5703125" style="79" customWidth="1"/>
    <col min="14966" max="14968" width="6.7109375" style="79" customWidth="1"/>
    <col min="14969" max="15216" width="11.42578125" style="79"/>
    <col min="15217" max="15217" width="48.42578125" style="79" customWidth="1"/>
    <col min="15218" max="15220" width="5.85546875" style="79" customWidth="1"/>
    <col min="15221" max="15221" width="1.5703125" style="79" customWidth="1"/>
    <col min="15222" max="15224" width="6.7109375" style="79" customWidth="1"/>
    <col min="15225" max="15472" width="11.42578125" style="79"/>
    <col min="15473" max="15473" width="48.42578125" style="79" customWidth="1"/>
    <col min="15474" max="15476" width="5.85546875" style="79" customWidth="1"/>
    <col min="15477" max="15477" width="1.5703125" style="79" customWidth="1"/>
    <col min="15478" max="15480" width="6.7109375" style="79" customWidth="1"/>
    <col min="15481" max="15728" width="11.42578125" style="79"/>
    <col min="15729" max="15729" width="48.42578125" style="79" customWidth="1"/>
    <col min="15730" max="15732" width="5.85546875" style="79" customWidth="1"/>
    <col min="15733" max="15733" width="1.5703125" style="79" customWidth="1"/>
    <col min="15734" max="15736" width="6.7109375" style="79" customWidth="1"/>
    <col min="15737" max="15984" width="11.42578125" style="79"/>
    <col min="15985" max="15985" width="48.42578125" style="79" customWidth="1"/>
    <col min="15986" max="15988" width="5.85546875" style="79" customWidth="1"/>
    <col min="15989" max="15989" width="1.5703125" style="79" customWidth="1"/>
    <col min="15990" max="15992" width="6.7109375" style="79" customWidth="1"/>
    <col min="15993" max="16384" width="11.42578125" style="79"/>
  </cols>
  <sheetData>
    <row r="1" spans="1:22" ht="12.75" customHeight="1" x14ac:dyDescent="0.25">
      <c r="A1" s="432" t="s">
        <v>214</v>
      </c>
      <c r="B1" s="432"/>
      <c r="C1" s="432"/>
      <c r="D1" s="432"/>
      <c r="E1" s="432"/>
      <c r="F1" s="432"/>
      <c r="G1" s="432"/>
      <c r="H1" s="432"/>
      <c r="I1" s="432"/>
      <c r="J1" s="432"/>
      <c r="K1" s="432"/>
      <c r="L1" s="432"/>
      <c r="M1" s="432"/>
      <c r="N1" s="432"/>
      <c r="O1" s="432"/>
      <c r="P1" s="432"/>
      <c r="Q1" s="432"/>
      <c r="R1" s="432"/>
      <c r="S1" s="432"/>
      <c r="T1" s="432"/>
      <c r="V1" s="434" t="s">
        <v>178</v>
      </c>
    </row>
    <row r="2" spans="1:22" ht="12.75" customHeight="1" x14ac:dyDescent="0.25">
      <c r="A2" s="432" t="s">
        <v>349</v>
      </c>
      <c r="B2" s="432"/>
      <c r="C2" s="432"/>
      <c r="D2" s="432"/>
      <c r="E2" s="432"/>
      <c r="F2" s="432"/>
      <c r="G2" s="432"/>
      <c r="H2" s="432"/>
      <c r="I2" s="432"/>
      <c r="J2" s="432"/>
      <c r="K2" s="432"/>
      <c r="L2" s="432"/>
      <c r="M2" s="432"/>
      <c r="N2" s="432"/>
      <c r="O2" s="432"/>
      <c r="P2" s="432"/>
      <c r="Q2" s="432"/>
      <c r="R2" s="432"/>
      <c r="S2" s="432"/>
      <c r="T2" s="432"/>
      <c r="V2" s="434"/>
    </row>
    <row r="3" spans="1:22" x14ac:dyDescent="0.25">
      <c r="A3" s="432" t="s">
        <v>328</v>
      </c>
      <c r="B3" s="432"/>
      <c r="C3" s="432"/>
      <c r="D3" s="432"/>
      <c r="E3" s="432"/>
      <c r="F3" s="432"/>
      <c r="G3" s="432"/>
      <c r="H3" s="432"/>
      <c r="I3" s="432"/>
      <c r="J3" s="432"/>
      <c r="K3" s="432"/>
      <c r="L3" s="432"/>
      <c r="M3" s="432"/>
      <c r="N3" s="432"/>
      <c r="O3" s="432"/>
      <c r="P3" s="432"/>
      <c r="Q3" s="432"/>
      <c r="R3" s="432"/>
      <c r="S3" s="432"/>
      <c r="T3" s="432"/>
    </row>
    <row r="4" spans="1:22" x14ac:dyDescent="0.25">
      <c r="A4" s="432" t="s">
        <v>36</v>
      </c>
      <c r="B4" s="432"/>
      <c r="C4" s="432"/>
      <c r="D4" s="432"/>
      <c r="E4" s="432"/>
      <c r="F4" s="432"/>
      <c r="G4" s="432"/>
      <c r="H4" s="432"/>
      <c r="I4" s="432"/>
      <c r="J4" s="432"/>
      <c r="K4" s="432"/>
      <c r="L4" s="432"/>
      <c r="M4" s="432"/>
      <c r="N4" s="432"/>
      <c r="O4" s="432"/>
      <c r="P4" s="432"/>
      <c r="Q4" s="432"/>
      <c r="R4" s="432"/>
      <c r="S4" s="432"/>
      <c r="T4" s="432"/>
    </row>
    <row r="5" spans="1:22" x14ac:dyDescent="0.25">
      <c r="A5" s="432" t="s">
        <v>374</v>
      </c>
      <c r="B5" s="432"/>
      <c r="C5" s="432"/>
      <c r="D5" s="432"/>
      <c r="E5" s="432"/>
      <c r="F5" s="432"/>
      <c r="G5" s="432"/>
      <c r="H5" s="432"/>
      <c r="I5" s="432"/>
      <c r="J5" s="432"/>
      <c r="K5" s="432"/>
      <c r="L5" s="432"/>
      <c r="M5" s="432"/>
      <c r="N5" s="432"/>
      <c r="O5" s="432"/>
      <c r="P5" s="432"/>
      <c r="Q5" s="432"/>
      <c r="R5" s="432"/>
      <c r="S5" s="432"/>
      <c r="T5" s="432"/>
    </row>
    <row r="6" spans="1:22" x14ac:dyDescent="0.25">
      <c r="A6" s="178"/>
      <c r="B6" s="178"/>
      <c r="C6" s="178"/>
      <c r="D6" s="178"/>
      <c r="E6" s="205"/>
      <c r="F6" s="205"/>
      <c r="G6" s="205"/>
      <c r="H6" s="205"/>
      <c r="I6" s="205"/>
      <c r="J6" s="205"/>
      <c r="K6" s="205"/>
      <c r="L6" s="205"/>
      <c r="M6" s="205"/>
      <c r="N6" s="205"/>
      <c r="O6" s="205"/>
      <c r="P6" s="205"/>
      <c r="Q6" s="205"/>
      <c r="R6" s="205"/>
      <c r="S6" s="205"/>
      <c r="T6" s="205"/>
    </row>
    <row r="7" spans="1:22" x14ac:dyDescent="0.25">
      <c r="A7" s="426" t="s">
        <v>39</v>
      </c>
      <c r="B7" s="431" t="s">
        <v>0</v>
      </c>
      <c r="C7" s="431"/>
      <c r="D7" s="431"/>
      <c r="E7" s="152"/>
      <c r="F7" s="431" t="s">
        <v>113</v>
      </c>
      <c r="G7" s="431"/>
      <c r="H7" s="431"/>
      <c r="I7" s="152"/>
      <c r="J7" s="431" t="s">
        <v>114</v>
      </c>
      <c r="K7" s="431"/>
      <c r="L7" s="431"/>
      <c r="M7" s="152"/>
      <c r="N7" s="431" t="s">
        <v>115</v>
      </c>
      <c r="O7" s="431"/>
      <c r="P7" s="431"/>
      <c r="Q7" s="152"/>
      <c r="R7" s="431" t="s">
        <v>116</v>
      </c>
      <c r="S7" s="431"/>
      <c r="T7" s="431"/>
    </row>
    <row r="8" spans="1:22" ht="12.75" customHeight="1" x14ac:dyDescent="0.25">
      <c r="A8" s="426"/>
      <c r="B8" s="375" t="s">
        <v>45</v>
      </c>
      <c r="C8" s="375" t="s">
        <v>3</v>
      </c>
      <c r="D8" s="375" t="s">
        <v>4</v>
      </c>
      <c r="E8" s="375"/>
      <c r="F8" s="375" t="s">
        <v>45</v>
      </c>
      <c r="G8" s="375" t="s">
        <v>3</v>
      </c>
      <c r="H8" s="375" t="s">
        <v>4</v>
      </c>
      <c r="I8" s="375"/>
      <c r="J8" s="375" t="s">
        <v>45</v>
      </c>
      <c r="K8" s="375" t="s">
        <v>3</v>
      </c>
      <c r="L8" s="375" t="s">
        <v>4</v>
      </c>
      <c r="M8" s="375"/>
      <c r="N8" s="375" t="s">
        <v>45</v>
      </c>
      <c r="O8" s="375" t="s">
        <v>3</v>
      </c>
      <c r="P8" s="375" t="s">
        <v>4</v>
      </c>
      <c r="Q8" s="375"/>
      <c r="R8" s="375" t="s">
        <v>45</v>
      </c>
      <c r="S8" s="375" t="s">
        <v>3</v>
      </c>
      <c r="T8" s="375" t="s">
        <v>4</v>
      </c>
    </row>
    <row r="9" spans="1:22" ht="15.75" customHeight="1" x14ac:dyDescent="0.25">
      <c r="A9" s="171" t="s">
        <v>0</v>
      </c>
      <c r="B9" s="203">
        <f>+B11+B18+B24+B51</f>
        <v>45886</v>
      </c>
      <c r="C9" s="203">
        <f t="shared" ref="C9:D9" si="0">+C11+C18+C24+C51</f>
        <v>18926</v>
      </c>
      <c r="D9" s="203">
        <f t="shared" si="0"/>
        <v>26960</v>
      </c>
      <c r="E9" s="377"/>
      <c r="F9" s="197">
        <f>+F11+F18+F24+F51</f>
        <v>30093</v>
      </c>
      <c r="G9" s="197">
        <f t="shared" ref="G9:H9" si="1">+G11+G18+G24+G51</f>
        <v>12263</v>
      </c>
      <c r="H9" s="197">
        <f t="shared" si="1"/>
        <v>17830</v>
      </c>
      <c r="I9" s="377"/>
      <c r="J9" s="197">
        <f>+J11+J18+J24+J51</f>
        <v>2669</v>
      </c>
      <c r="K9" s="197">
        <f t="shared" ref="K9:L9" si="2">+K11+K18+K24+K51</f>
        <v>1117</v>
      </c>
      <c r="L9" s="197">
        <f t="shared" si="2"/>
        <v>1552</v>
      </c>
      <c r="M9" s="377"/>
      <c r="N9" s="197">
        <f>+N11+N18+N24+N51</f>
        <v>10824</v>
      </c>
      <c r="O9" s="197">
        <f t="shared" ref="O9:P9" si="3">+O11+O18+O24+O51</f>
        <v>4616</v>
      </c>
      <c r="P9" s="197">
        <f t="shared" si="3"/>
        <v>6208</v>
      </c>
      <c r="Q9" s="377"/>
      <c r="R9" s="197">
        <f>+R11+R18+R24+R51</f>
        <v>2300</v>
      </c>
      <c r="S9" s="197">
        <f t="shared" ref="S9:T9" si="4">+S11+S18+S24+S51</f>
        <v>930</v>
      </c>
      <c r="T9" s="197">
        <f t="shared" si="4"/>
        <v>1370</v>
      </c>
    </row>
    <row r="10" spans="1:22" ht="8.1" customHeight="1" x14ac:dyDescent="0.25">
      <c r="A10" s="166"/>
      <c r="B10" s="191"/>
      <c r="C10" s="191"/>
      <c r="D10" s="191"/>
      <c r="E10" s="221"/>
      <c r="F10" s="90"/>
      <c r="G10" s="90"/>
      <c r="H10" s="90"/>
      <c r="I10" s="221"/>
      <c r="J10" s="90"/>
      <c r="K10" s="90"/>
      <c r="L10" s="90"/>
      <c r="M10" s="221"/>
      <c r="N10" s="90"/>
      <c r="O10" s="90"/>
      <c r="P10" s="90"/>
      <c r="Q10" s="221"/>
      <c r="R10" s="90"/>
      <c r="S10" s="90"/>
      <c r="T10" s="90"/>
    </row>
    <row r="11" spans="1:22" s="93" customFormat="1" ht="17.100000000000001" customHeight="1" x14ac:dyDescent="0.25">
      <c r="A11" s="171" t="s">
        <v>79</v>
      </c>
      <c r="B11" s="202">
        <f>+F11+J11+N11+R11</f>
        <v>2870</v>
      </c>
      <c r="C11" s="202">
        <f t="shared" ref="C11:D16" si="5">+G11+K11+O11+S11</f>
        <v>1104</v>
      </c>
      <c r="D11" s="202">
        <f t="shared" si="5"/>
        <v>1766</v>
      </c>
      <c r="E11" s="377"/>
      <c r="F11" s="197">
        <f>SUM(F12:F16)</f>
        <v>1943</v>
      </c>
      <c r="G11" s="197">
        <f t="shared" ref="G11:H11" si="6">SUM(G12:G16)</f>
        <v>701</v>
      </c>
      <c r="H11" s="197">
        <f t="shared" si="6"/>
        <v>1242</v>
      </c>
      <c r="I11" s="377"/>
      <c r="J11" s="197">
        <f>SUM(J12:J16)</f>
        <v>184</v>
      </c>
      <c r="K11" s="197">
        <f t="shared" ref="K11" si="7">SUM(K12:K16)</f>
        <v>80</v>
      </c>
      <c r="L11" s="197">
        <f t="shared" ref="L11" si="8">SUM(L12:L16)</f>
        <v>104</v>
      </c>
      <c r="M11" s="377"/>
      <c r="N11" s="197">
        <f>SUM(N12:N16)</f>
        <v>501</v>
      </c>
      <c r="O11" s="197">
        <f t="shared" ref="O11" si="9">SUM(O12:O16)</f>
        <v>211</v>
      </c>
      <c r="P11" s="197">
        <f t="shared" ref="P11" si="10">SUM(P12:P16)</f>
        <v>290</v>
      </c>
      <c r="Q11" s="377"/>
      <c r="R11" s="197">
        <f>SUM(R12:R16)</f>
        <v>242</v>
      </c>
      <c r="S11" s="197">
        <f t="shared" ref="S11" si="11">SUM(S12:S16)</f>
        <v>112</v>
      </c>
      <c r="T11" s="197">
        <f t="shared" ref="T11" si="12">SUM(T12:T16)</f>
        <v>130</v>
      </c>
    </row>
    <row r="12" spans="1:22" ht="17.100000000000001" customHeight="1" x14ac:dyDescent="0.25">
      <c r="A12" s="172" t="s">
        <v>46</v>
      </c>
      <c r="B12" s="191">
        <f>+F12+J12+N12+R12</f>
        <v>995</v>
      </c>
      <c r="C12" s="191">
        <f t="shared" si="5"/>
        <v>519</v>
      </c>
      <c r="D12" s="191">
        <f t="shared" si="5"/>
        <v>476</v>
      </c>
      <c r="E12" s="221"/>
      <c r="F12" s="90">
        <v>720</v>
      </c>
      <c r="G12" s="90">
        <v>356</v>
      </c>
      <c r="H12" s="90">
        <v>364</v>
      </c>
      <c r="I12" s="221"/>
      <c r="J12" s="90">
        <v>53</v>
      </c>
      <c r="K12" s="90">
        <v>33</v>
      </c>
      <c r="L12" s="90">
        <v>20</v>
      </c>
      <c r="M12" s="221"/>
      <c r="N12" s="90">
        <v>134</v>
      </c>
      <c r="O12" s="90">
        <v>82</v>
      </c>
      <c r="P12" s="90">
        <v>52</v>
      </c>
      <c r="Q12" s="221"/>
      <c r="R12" s="90">
        <v>88</v>
      </c>
      <c r="S12" s="90">
        <v>48</v>
      </c>
      <c r="T12" s="90">
        <v>40</v>
      </c>
    </row>
    <row r="13" spans="1:22" ht="17.100000000000001" customHeight="1" x14ac:dyDescent="0.25">
      <c r="A13" s="172" t="s">
        <v>80</v>
      </c>
      <c r="B13" s="191">
        <f t="shared" ref="B13:B16" si="13">+F13+J13+N13+R13</f>
        <v>276</v>
      </c>
      <c r="C13" s="191">
        <f t="shared" si="5"/>
        <v>96</v>
      </c>
      <c r="D13" s="191">
        <f t="shared" si="5"/>
        <v>180</v>
      </c>
      <c r="E13" s="221"/>
      <c r="F13" s="90">
        <v>167</v>
      </c>
      <c r="G13" s="90">
        <v>46</v>
      </c>
      <c r="H13" s="90">
        <v>121</v>
      </c>
      <c r="I13" s="221"/>
      <c r="J13" s="90">
        <v>10</v>
      </c>
      <c r="K13" s="90">
        <v>4</v>
      </c>
      <c r="L13" s="90">
        <v>6</v>
      </c>
      <c r="M13" s="221"/>
      <c r="N13" s="90">
        <v>86</v>
      </c>
      <c r="O13" s="90">
        <v>40</v>
      </c>
      <c r="P13" s="90">
        <v>46</v>
      </c>
      <c r="Q13" s="221"/>
      <c r="R13" s="90">
        <v>13</v>
      </c>
      <c r="S13" s="90">
        <v>6</v>
      </c>
      <c r="T13" s="90">
        <v>7</v>
      </c>
    </row>
    <row r="14" spans="1:22" ht="17.100000000000001" customHeight="1" x14ac:dyDescent="0.25">
      <c r="A14" s="172" t="s">
        <v>47</v>
      </c>
      <c r="B14" s="191">
        <f t="shared" si="13"/>
        <v>580</v>
      </c>
      <c r="C14" s="191">
        <f t="shared" si="5"/>
        <v>193</v>
      </c>
      <c r="D14" s="191">
        <f t="shared" si="5"/>
        <v>387</v>
      </c>
      <c r="E14" s="221"/>
      <c r="F14" s="90">
        <v>419</v>
      </c>
      <c r="G14" s="90">
        <v>119</v>
      </c>
      <c r="H14" s="90">
        <v>300</v>
      </c>
      <c r="I14" s="221"/>
      <c r="J14" s="90">
        <v>41</v>
      </c>
      <c r="K14" s="90">
        <v>18</v>
      </c>
      <c r="L14" s="90">
        <v>23</v>
      </c>
      <c r="M14" s="221"/>
      <c r="N14" s="90">
        <v>49</v>
      </c>
      <c r="O14" s="90">
        <v>21</v>
      </c>
      <c r="P14" s="90">
        <v>28</v>
      </c>
      <c r="Q14" s="221"/>
      <c r="R14" s="90">
        <v>71</v>
      </c>
      <c r="S14" s="90">
        <v>35</v>
      </c>
      <c r="T14" s="90">
        <v>36</v>
      </c>
    </row>
    <row r="15" spans="1:22" ht="17.100000000000001" customHeight="1" x14ac:dyDescent="0.25">
      <c r="A15" s="172" t="s">
        <v>81</v>
      </c>
      <c r="B15" s="191">
        <f t="shared" si="13"/>
        <v>935</v>
      </c>
      <c r="C15" s="191">
        <f t="shared" si="5"/>
        <v>282</v>
      </c>
      <c r="D15" s="191">
        <f t="shared" si="5"/>
        <v>653</v>
      </c>
      <c r="E15" s="221"/>
      <c r="F15" s="90">
        <v>576</v>
      </c>
      <c r="G15" s="90">
        <v>171</v>
      </c>
      <c r="H15" s="90">
        <v>405</v>
      </c>
      <c r="I15" s="221"/>
      <c r="J15" s="90">
        <v>78</v>
      </c>
      <c r="K15" s="90">
        <v>25</v>
      </c>
      <c r="L15" s="90">
        <v>53</v>
      </c>
      <c r="M15" s="221"/>
      <c r="N15" s="90">
        <v>212</v>
      </c>
      <c r="O15" s="90">
        <v>63</v>
      </c>
      <c r="P15" s="90">
        <v>149</v>
      </c>
      <c r="Q15" s="221"/>
      <c r="R15" s="90">
        <v>69</v>
      </c>
      <c r="S15" s="90">
        <v>23</v>
      </c>
      <c r="T15" s="90">
        <v>46</v>
      </c>
    </row>
    <row r="16" spans="1:22" x14ac:dyDescent="0.25">
      <c r="A16" s="172" t="s">
        <v>82</v>
      </c>
      <c r="B16" s="191">
        <f t="shared" si="13"/>
        <v>84</v>
      </c>
      <c r="C16" s="191">
        <f t="shared" si="5"/>
        <v>14</v>
      </c>
      <c r="D16" s="191">
        <f t="shared" si="5"/>
        <v>70</v>
      </c>
      <c r="E16" s="221"/>
      <c r="F16" s="90">
        <v>61</v>
      </c>
      <c r="G16" s="90">
        <v>9</v>
      </c>
      <c r="H16" s="90">
        <v>52</v>
      </c>
      <c r="I16" s="221"/>
      <c r="J16" s="90">
        <v>2</v>
      </c>
      <c r="K16" s="90">
        <v>0</v>
      </c>
      <c r="L16" s="90">
        <v>2</v>
      </c>
      <c r="M16" s="221"/>
      <c r="N16" s="90">
        <v>20</v>
      </c>
      <c r="O16" s="90">
        <v>5</v>
      </c>
      <c r="P16" s="90">
        <v>15</v>
      </c>
      <c r="Q16" s="221"/>
      <c r="R16" s="90">
        <v>1</v>
      </c>
      <c r="S16" s="90">
        <v>0</v>
      </c>
      <c r="T16" s="90">
        <v>1</v>
      </c>
    </row>
    <row r="17" spans="1:20" ht="8.1" customHeight="1" x14ac:dyDescent="0.25">
      <c r="A17" s="166"/>
      <c r="B17" s="191"/>
      <c r="C17" s="191"/>
      <c r="D17" s="191"/>
      <c r="E17" s="221"/>
      <c r="F17" s="90"/>
      <c r="G17" s="90"/>
      <c r="H17" s="90"/>
      <c r="I17" s="221"/>
      <c r="J17" s="90"/>
      <c r="K17" s="90"/>
      <c r="L17" s="90"/>
      <c r="M17" s="221"/>
      <c r="N17" s="90"/>
      <c r="O17" s="90"/>
      <c r="P17" s="90"/>
      <c r="Q17" s="221"/>
      <c r="R17" s="90"/>
      <c r="S17" s="90"/>
      <c r="T17" s="90"/>
    </row>
    <row r="18" spans="1:20" s="93" customFormat="1" ht="17.100000000000001" customHeight="1" x14ac:dyDescent="0.25">
      <c r="A18" s="171" t="s">
        <v>83</v>
      </c>
      <c r="B18" s="202">
        <f>+F18+J18+N18+R18</f>
        <v>1888</v>
      </c>
      <c r="C18" s="202">
        <f t="shared" ref="C18:C19" si="14">+G18+K18+O18+S18</f>
        <v>290</v>
      </c>
      <c r="D18" s="202">
        <f t="shared" ref="D18:D19" si="15">+H18+L18+P18+T18</f>
        <v>1598</v>
      </c>
      <c r="E18" s="377"/>
      <c r="F18" s="197">
        <f>SUM(F19:F22)</f>
        <v>1251</v>
      </c>
      <c r="G18" s="197">
        <f t="shared" ref="G18:H18" si="16">SUM(G19:G22)</f>
        <v>191</v>
      </c>
      <c r="H18" s="197">
        <f t="shared" si="16"/>
        <v>1060</v>
      </c>
      <c r="I18" s="377"/>
      <c r="J18" s="197">
        <f>SUM(J19:J22)</f>
        <v>156</v>
      </c>
      <c r="K18" s="197">
        <f t="shared" ref="K18" si="17">SUM(K19:K22)</f>
        <v>23</v>
      </c>
      <c r="L18" s="197">
        <f t="shared" ref="L18" si="18">SUM(L19:L22)</f>
        <v>133</v>
      </c>
      <c r="M18" s="377"/>
      <c r="N18" s="197">
        <f>SUM(N19:N22)</f>
        <v>403</v>
      </c>
      <c r="O18" s="197">
        <f t="shared" ref="O18" si="19">SUM(O19:O22)</f>
        <v>58</v>
      </c>
      <c r="P18" s="197">
        <f t="shared" ref="P18" si="20">SUM(P19:P22)</f>
        <v>345</v>
      </c>
      <c r="Q18" s="377"/>
      <c r="R18" s="197">
        <f>SUM(R19:R22)</f>
        <v>78</v>
      </c>
      <c r="S18" s="197">
        <f t="shared" ref="S18" si="21">SUM(S19:S22)</f>
        <v>18</v>
      </c>
      <c r="T18" s="197">
        <f t="shared" ref="T18" si="22">SUM(T19:T22)</f>
        <v>60</v>
      </c>
    </row>
    <row r="19" spans="1:20" ht="17.100000000000001" customHeight="1" x14ac:dyDescent="0.25">
      <c r="A19" s="172" t="s">
        <v>48</v>
      </c>
      <c r="B19" s="191">
        <f>+F19+J19+N19+R19</f>
        <v>894</v>
      </c>
      <c r="C19" s="191">
        <f t="shared" si="14"/>
        <v>128</v>
      </c>
      <c r="D19" s="191">
        <f t="shared" si="15"/>
        <v>766</v>
      </c>
      <c r="E19" s="221"/>
      <c r="F19" s="90">
        <v>610</v>
      </c>
      <c r="G19" s="90">
        <v>92</v>
      </c>
      <c r="H19" s="90">
        <v>518</v>
      </c>
      <c r="I19" s="221"/>
      <c r="J19" s="90">
        <v>64</v>
      </c>
      <c r="K19" s="90">
        <v>6</v>
      </c>
      <c r="L19" s="90">
        <v>58</v>
      </c>
      <c r="M19" s="221"/>
      <c r="N19" s="90">
        <v>167</v>
      </c>
      <c r="O19" s="90">
        <v>20</v>
      </c>
      <c r="P19" s="90">
        <v>147</v>
      </c>
      <c r="Q19" s="221"/>
      <c r="R19" s="90">
        <v>53</v>
      </c>
      <c r="S19" s="90">
        <v>10</v>
      </c>
      <c r="T19" s="90">
        <v>43</v>
      </c>
    </row>
    <row r="20" spans="1:20" ht="17.100000000000001" customHeight="1" x14ac:dyDescent="0.25">
      <c r="A20" s="172" t="s">
        <v>49</v>
      </c>
      <c r="B20" s="191">
        <f t="shared" ref="B20:B22" si="23">+F20+J20+N20+R20</f>
        <v>528</v>
      </c>
      <c r="C20" s="191">
        <f t="shared" ref="C20:C22" si="24">+G20+K20+O20+S20</f>
        <v>86</v>
      </c>
      <c r="D20" s="191">
        <f t="shared" ref="D20:D22" si="25">+H20+L20+P20+T20</f>
        <v>442</v>
      </c>
      <c r="E20" s="221"/>
      <c r="F20" s="90">
        <v>318</v>
      </c>
      <c r="G20" s="90">
        <v>52</v>
      </c>
      <c r="H20" s="90">
        <v>266</v>
      </c>
      <c r="I20" s="221"/>
      <c r="J20" s="90">
        <v>58</v>
      </c>
      <c r="K20" s="90">
        <v>10</v>
      </c>
      <c r="L20" s="90">
        <v>48</v>
      </c>
      <c r="M20" s="221"/>
      <c r="N20" s="90">
        <v>133</v>
      </c>
      <c r="O20" s="90">
        <v>19</v>
      </c>
      <c r="P20" s="90">
        <v>114</v>
      </c>
      <c r="Q20" s="221"/>
      <c r="R20" s="90">
        <v>19</v>
      </c>
      <c r="S20" s="90">
        <v>5</v>
      </c>
      <c r="T20" s="90">
        <v>14</v>
      </c>
    </row>
    <row r="21" spans="1:20" ht="17.100000000000001" customHeight="1" x14ac:dyDescent="0.25">
      <c r="A21" s="172" t="s">
        <v>84</v>
      </c>
      <c r="B21" s="191">
        <f t="shared" si="23"/>
        <v>420</v>
      </c>
      <c r="C21" s="191">
        <f t="shared" si="24"/>
        <v>65</v>
      </c>
      <c r="D21" s="191">
        <f t="shared" si="25"/>
        <v>355</v>
      </c>
      <c r="E21" s="221"/>
      <c r="F21" s="90">
        <v>292</v>
      </c>
      <c r="G21" s="90">
        <v>44</v>
      </c>
      <c r="H21" s="90">
        <v>248</v>
      </c>
      <c r="I21" s="221"/>
      <c r="J21" s="90">
        <v>31</v>
      </c>
      <c r="K21" s="90">
        <v>6</v>
      </c>
      <c r="L21" s="90">
        <v>25</v>
      </c>
      <c r="M21" s="221"/>
      <c r="N21" s="90">
        <v>95</v>
      </c>
      <c r="O21" s="90">
        <v>15</v>
      </c>
      <c r="P21" s="90">
        <v>80</v>
      </c>
      <c r="Q21" s="221"/>
      <c r="R21" s="90">
        <v>2</v>
      </c>
      <c r="S21" s="90">
        <v>0</v>
      </c>
      <c r="T21" s="90">
        <v>2</v>
      </c>
    </row>
    <row r="22" spans="1:20" x14ac:dyDescent="0.25">
      <c r="A22" s="172" t="s">
        <v>85</v>
      </c>
      <c r="B22" s="191">
        <f t="shared" si="23"/>
        <v>46</v>
      </c>
      <c r="C22" s="191">
        <f t="shared" si="24"/>
        <v>11</v>
      </c>
      <c r="D22" s="191">
        <f t="shared" si="25"/>
        <v>35</v>
      </c>
      <c r="E22" s="221"/>
      <c r="F22" s="90">
        <v>31</v>
      </c>
      <c r="G22" s="90">
        <v>3</v>
      </c>
      <c r="H22" s="90">
        <v>28</v>
      </c>
      <c r="I22" s="221"/>
      <c r="J22" s="90">
        <v>3</v>
      </c>
      <c r="K22" s="90">
        <v>1</v>
      </c>
      <c r="L22" s="90">
        <v>2</v>
      </c>
      <c r="M22" s="221"/>
      <c r="N22" s="90">
        <v>8</v>
      </c>
      <c r="O22" s="90">
        <v>4</v>
      </c>
      <c r="P22" s="90">
        <v>4</v>
      </c>
      <c r="Q22" s="221"/>
      <c r="R22" s="90">
        <v>4</v>
      </c>
      <c r="S22" s="90">
        <v>3</v>
      </c>
      <c r="T22" s="90">
        <v>1</v>
      </c>
    </row>
    <row r="23" spans="1:20" ht="8.1" customHeight="1" x14ac:dyDescent="0.25">
      <c r="A23" s="166"/>
      <c r="B23" s="191"/>
      <c r="C23" s="191"/>
      <c r="D23" s="191"/>
      <c r="E23" s="221"/>
      <c r="F23" s="90"/>
      <c r="G23" s="90"/>
      <c r="H23" s="90"/>
      <c r="I23" s="221"/>
      <c r="J23" s="90"/>
      <c r="K23" s="90"/>
      <c r="L23" s="90"/>
      <c r="M23" s="221"/>
      <c r="N23" s="90"/>
      <c r="O23" s="90"/>
      <c r="P23" s="90"/>
      <c r="Q23" s="221"/>
      <c r="R23" s="90"/>
      <c r="S23" s="90"/>
      <c r="T23" s="90"/>
    </row>
    <row r="24" spans="1:20" ht="17.100000000000001" customHeight="1" x14ac:dyDescent="0.25">
      <c r="A24" s="171" t="s">
        <v>42</v>
      </c>
      <c r="B24" s="202">
        <f>+F24+J24+N24+R24</f>
        <v>33455</v>
      </c>
      <c r="C24" s="202">
        <f t="shared" ref="C24:C25" si="26">+G24+K24+O24+S24</f>
        <v>14660</v>
      </c>
      <c r="D24" s="202">
        <f t="shared" ref="D24:D25" si="27">+H24+L24+P24+T24</f>
        <v>18795</v>
      </c>
      <c r="E24" s="112"/>
      <c r="F24" s="197">
        <f>SUM(F25:F49)</f>
        <v>21570</v>
      </c>
      <c r="G24" s="197">
        <f t="shared" ref="G24:H24" si="28">SUM(G25:G49)</f>
        <v>9408</v>
      </c>
      <c r="H24" s="197">
        <f t="shared" si="28"/>
        <v>12162</v>
      </c>
      <c r="I24" s="112"/>
      <c r="J24" s="197">
        <f>SUM(J25:J49)</f>
        <v>1910</v>
      </c>
      <c r="K24" s="197">
        <f t="shared" ref="K24" si="29">SUM(K25:K49)</f>
        <v>860</v>
      </c>
      <c r="L24" s="197">
        <f t="shared" ref="L24" si="30">SUM(L25:L49)</f>
        <v>1050</v>
      </c>
      <c r="M24" s="112"/>
      <c r="N24" s="197">
        <f>SUM(N25:N49)</f>
        <v>8320</v>
      </c>
      <c r="O24" s="197">
        <f t="shared" ref="O24" si="31">SUM(O25:O49)</f>
        <v>3707</v>
      </c>
      <c r="P24" s="197">
        <f t="shared" ref="P24" si="32">SUM(P25:P49)</f>
        <v>4613</v>
      </c>
      <c r="Q24" s="112"/>
      <c r="R24" s="197">
        <f>SUM(R25:R49)</f>
        <v>1655</v>
      </c>
      <c r="S24" s="197">
        <f t="shared" ref="S24" si="33">SUM(S25:S49)</f>
        <v>685</v>
      </c>
      <c r="T24" s="197">
        <f t="shared" ref="T24" si="34">SUM(T25:T49)</f>
        <v>970</v>
      </c>
    </row>
    <row r="25" spans="1:20" ht="17.100000000000001" customHeight="1" x14ac:dyDescent="0.25">
      <c r="A25" s="172" t="s">
        <v>51</v>
      </c>
      <c r="B25" s="191">
        <f>+F25+J25+N25+R25</f>
        <v>2453</v>
      </c>
      <c r="C25" s="191">
        <f t="shared" si="26"/>
        <v>458</v>
      </c>
      <c r="D25" s="191">
        <f t="shared" si="27"/>
        <v>1995</v>
      </c>
      <c r="E25" s="221"/>
      <c r="F25" s="90">
        <v>1733</v>
      </c>
      <c r="G25" s="90">
        <v>348</v>
      </c>
      <c r="H25" s="90">
        <v>1385</v>
      </c>
      <c r="I25" s="221"/>
      <c r="J25" s="90">
        <v>250</v>
      </c>
      <c r="K25" s="90">
        <v>46</v>
      </c>
      <c r="L25" s="90">
        <v>204</v>
      </c>
      <c r="M25" s="221"/>
      <c r="N25" s="90">
        <v>470</v>
      </c>
      <c r="O25" s="90">
        <v>64</v>
      </c>
      <c r="P25" s="90">
        <v>406</v>
      </c>
      <c r="Q25" s="221"/>
      <c r="R25" s="90">
        <v>0</v>
      </c>
      <c r="S25" s="90">
        <v>0</v>
      </c>
      <c r="T25" s="90">
        <v>0</v>
      </c>
    </row>
    <row r="26" spans="1:20" ht="17.100000000000001" customHeight="1" x14ac:dyDescent="0.25">
      <c r="A26" s="172" t="s">
        <v>52</v>
      </c>
      <c r="B26" s="191">
        <f t="shared" ref="B26:B49" si="35">+F26+J26+N26+R26</f>
        <v>2722</v>
      </c>
      <c r="C26" s="191">
        <f t="shared" ref="C26:C49" si="36">+G26+K26+O26+S26</f>
        <v>1433</v>
      </c>
      <c r="D26" s="191">
        <f t="shared" ref="D26:D49" si="37">+H26+L26+P26+T26</f>
        <v>1289</v>
      </c>
      <c r="E26" s="221"/>
      <c r="F26" s="90">
        <v>1920</v>
      </c>
      <c r="G26" s="90">
        <v>993</v>
      </c>
      <c r="H26" s="90">
        <v>927</v>
      </c>
      <c r="I26" s="221"/>
      <c r="J26" s="90">
        <v>291</v>
      </c>
      <c r="K26" s="90">
        <v>159</v>
      </c>
      <c r="L26" s="90">
        <v>132</v>
      </c>
      <c r="M26" s="221"/>
      <c r="N26" s="90">
        <v>511</v>
      </c>
      <c r="O26" s="90">
        <v>281</v>
      </c>
      <c r="P26" s="90">
        <v>230</v>
      </c>
      <c r="Q26" s="221"/>
      <c r="R26" s="90">
        <v>0</v>
      </c>
      <c r="S26" s="90">
        <v>0</v>
      </c>
      <c r="T26" s="90">
        <v>0</v>
      </c>
    </row>
    <row r="27" spans="1:20" ht="17.100000000000001" customHeight="1" x14ac:dyDescent="0.25">
      <c r="A27" s="172" t="s">
        <v>53</v>
      </c>
      <c r="B27" s="191">
        <f t="shared" si="35"/>
        <v>2796</v>
      </c>
      <c r="C27" s="191">
        <f t="shared" si="36"/>
        <v>1534</v>
      </c>
      <c r="D27" s="191">
        <f t="shared" si="37"/>
        <v>1262</v>
      </c>
      <c r="E27" s="221"/>
      <c r="F27" s="90">
        <v>2000</v>
      </c>
      <c r="G27" s="90">
        <v>1090</v>
      </c>
      <c r="H27" s="90">
        <v>910</v>
      </c>
      <c r="I27" s="221"/>
      <c r="J27" s="90">
        <v>262</v>
      </c>
      <c r="K27" s="90">
        <v>160</v>
      </c>
      <c r="L27" s="90">
        <v>102</v>
      </c>
      <c r="M27" s="221"/>
      <c r="N27" s="90">
        <v>534</v>
      </c>
      <c r="O27" s="90">
        <v>284</v>
      </c>
      <c r="P27" s="90">
        <v>250</v>
      </c>
      <c r="Q27" s="221"/>
      <c r="R27" s="90">
        <v>0</v>
      </c>
      <c r="S27" s="90">
        <v>0</v>
      </c>
      <c r="T27" s="90">
        <v>0</v>
      </c>
    </row>
    <row r="28" spans="1:20" ht="17.100000000000001" customHeight="1" x14ac:dyDescent="0.25">
      <c r="A28" s="172" t="s">
        <v>54</v>
      </c>
      <c r="B28" s="191">
        <f t="shared" si="35"/>
        <v>1995</v>
      </c>
      <c r="C28" s="191">
        <f t="shared" si="36"/>
        <v>779</v>
      </c>
      <c r="D28" s="191">
        <f t="shared" si="37"/>
        <v>1216</v>
      </c>
      <c r="E28" s="221"/>
      <c r="F28" s="90">
        <v>1459</v>
      </c>
      <c r="G28" s="90">
        <v>553</v>
      </c>
      <c r="H28" s="90">
        <v>906</v>
      </c>
      <c r="I28" s="221"/>
      <c r="J28" s="90">
        <v>151</v>
      </c>
      <c r="K28" s="90">
        <v>64</v>
      </c>
      <c r="L28" s="90">
        <v>87</v>
      </c>
      <c r="M28" s="221"/>
      <c r="N28" s="90">
        <v>385</v>
      </c>
      <c r="O28" s="90">
        <v>162</v>
      </c>
      <c r="P28" s="90">
        <v>223</v>
      </c>
      <c r="Q28" s="221"/>
      <c r="R28" s="90">
        <v>0</v>
      </c>
      <c r="S28" s="90">
        <v>0</v>
      </c>
      <c r="T28" s="90">
        <v>0</v>
      </c>
    </row>
    <row r="29" spans="1:20" ht="17.100000000000001" customHeight="1" x14ac:dyDescent="0.25">
      <c r="A29" s="172" t="s">
        <v>55</v>
      </c>
      <c r="B29" s="191">
        <f t="shared" si="35"/>
        <v>1291</v>
      </c>
      <c r="C29" s="191">
        <f t="shared" si="36"/>
        <v>515</v>
      </c>
      <c r="D29" s="191">
        <f t="shared" si="37"/>
        <v>776</v>
      </c>
      <c r="E29" s="221"/>
      <c r="F29" s="90">
        <v>927</v>
      </c>
      <c r="G29" s="90">
        <v>362</v>
      </c>
      <c r="H29" s="90">
        <v>565</v>
      </c>
      <c r="I29" s="221"/>
      <c r="J29" s="90">
        <v>131</v>
      </c>
      <c r="K29" s="90">
        <v>64</v>
      </c>
      <c r="L29" s="90">
        <v>67</v>
      </c>
      <c r="M29" s="221"/>
      <c r="N29" s="90">
        <v>233</v>
      </c>
      <c r="O29" s="90">
        <v>89</v>
      </c>
      <c r="P29" s="90">
        <v>144</v>
      </c>
      <c r="Q29" s="221"/>
      <c r="R29" s="90">
        <v>0</v>
      </c>
      <c r="S29" s="90">
        <v>0</v>
      </c>
      <c r="T29" s="90">
        <v>0</v>
      </c>
    </row>
    <row r="30" spans="1:20" ht="17.100000000000001" customHeight="1" x14ac:dyDescent="0.25">
      <c r="A30" s="172" t="s">
        <v>108</v>
      </c>
      <c r="B30" s="191">
        <f t="shared" si="35"/>
        <v>1073</v>
      </c>
      <c r="C30" s="191">
        <f t="shared" si="36"/>
        <v>443</v>
      </c>
      <c r="D30" s="191">
        <f t="shared" si="37"/>
        <v>630</v>
      </c>
      <c r="E30" s="221"/>
      <c r="F30" s="90">
        <v>764</v>
      </c>
      <c r="G30" s="90">
        <v>316</v>
      </c>
      <c r="H30" s="90">
        <v>448</v>
      </c>
      <c r="I30" s="221"/>
      <c r="J30" s="90">
        <v>83</v>
      </c>
      <c r="K30" s="90">
        <v>38</v>
      </c>
      <c r="L30" s="90">
        <v>45</v>
      </c>
      <c r="M30" s="221"/>
      <c r="N30" s="90">
        <v>226</v>
      </c>
      <c r="O30" s="90">
        <v>89</v>
      </c>
      <c r="P30" s="90">
        <v>137</v>
      </c>
      <c r="Q30" s="221"/>
      <c r="R30" s="90">
        <v>0</v>
      </c>
      <c r="S30" s="90">
        <v>0</v>
      </c>
      <c r="T30" s="90">
        <v>0</v>
      </c>
    </row>
    <row r="31" spans="1:20" ht="17.100000000000001" customHeight="1" x14ac:dyDescent="0.25">
      <c r="A31" s="172" t="s">
        <v>56</v>
      </c>
      <c r="B31" s="191">
        <f t="shared" si="35"/>
        <v>1040</v>
      </c>
      <c r="C31" s="191">
        <f t="shared" si="36"/>
        <v>461</v>
      </c>
      <c r="D31" s="191">
        <f t="shared" si="37"/>
        <v>579</v>
      </c>
      <c r="E31" s="112"/>
      <c r="F31" s="90">
        <v>761</v>
      </c>
      <c r="G31" s="90">
        <v>338</v>
      </c>
      <c r="H31" s="90">
        <v>423</v>
      </c>
      <c r="I31" s="112"/>
      <c r="J31" s="90">
        <v>70</v>
      </c>
      <c r="K31" s="90">
        <v>32</v>
      </c>
      <c r="L31" s="90">
        <v>38</v>
      </c>
      <c r="M31" s="112"/>
      <c r="N31" s="90">
        <v>209</v>
      </c>
      <c r="O31" s="90">
        <v>91</v>
      </c>
      <c r="P31" s="90">
        <v>118</v>
      </c>
      <c r="Q31" s="112"/>
      <c r="R31" s="90">
        <v>0</v>
      </c>
      <c r="S31" s="90">
        <v>0</v>
      </c>
      <c r="T31" s="90">
        <v>0</v>
      </c>
    </row>
    <row r="32" spans="1:20" ht="17.100000000000001" customHeight="1" x14ac:dyDescent="0.25">
      <c r="A32" s="172" t="s">
        <v>58</v>
      </c>
      <c r="B32" s="191">
        <f t="shared" si="35"/>
        <v>3492</v>
      </c>
      <c r="C32" s="191">
        <f t="shared" si="36"/>
        <v>1182</v>
      </c>
      <c r="D32" s="191">
        <f t="shared" si="37"/>
        <v>2310</v>
      </c>
      <c r="E32" s="112"/>
      <c r="F32" s="90">
        <v>2168</v>
      </c>
      <c r="G32" s="90">
        <v>721</v>
      </c>
      <c r="H32" s="90">
        <v>1447</v>
      </c>
      <c r="I32" s="112"/>
      <c r="J32" s="90">
        <v>240</v>
      </c>
      <c r="K32" s="90">
        <v>84</v>
      </c>
      <c r="L32" s="90">
        <v>156</v>
      </c>
      <c r="M32" s="112"/>
      <c r="N32" s="90">
        <v>1006</v>
      </c>
      <c r="O32" s="90">
        <v>349</v>
      </c>
      <c r="P32" s="90">
        <v>657</v>
      </c>
      <c r="Q32" s="112"/>
      <c r="R32" s="90">
        <v>78</v>
      </c>
      <c r="S32" s="90">
        <v>28</v>
      </c>
      <c r="T32" s="90">
        <v>50</v>
      </c>
    </row>
    <row r="33" spans="1:20" ht="17.100000000000001" customHeight="1" x14ac:dyDescent="0.25">
      <c r="A33" s="172" t="s">
        <v>57</v>
      </c>
      <c r="B33" s="191">
        <f t="shared" si="35"/>
        <v>961</v>
      </c>
      <c r="C33" s="191">
        <f t="shared" si="36"/>
        <v>244</v>
      </c>
      <c r="D33" s="191">
        <f t="shared" si="37"/>
        <v>717</v>
      </c>
      <c r="E33" s="112"/>
      <c r="F33" s="90">
        <v>754</v>
      </c>
      <c r="G33" s="90">
        <v>191</v>
      </c>
      <c r="H33" s="90">
        <v>563</v>
      </c>
      <c r="I33" s="112"/>
      <c r="J33" s="90">
        <v>14</v>
      </c>
      <c r="K33" s="90">
        <v>4</v>
      </c>
      <c r="L33" s="90">
        <v>10</v>
      </c>
      <c r="M33" s="112"/>
      <c r="N33" s="90">
        <v>193</v>
      </c>
      <c r="O33" s="90">
        <v>49</v>
      </c>
      <c r="P33" s="90">
        <v>144</v>
      </c>
      <c r="Q33" s="112"/>
      <c r="R33" s="90">
        <v>0</v>
      </c>
      <c r="S33" s="90">
        <v>0</v>
      </c>
      <c r="T33" s="90">
        <v>0</v>
      </c>
    </row>
    <row r="34" spans="1:20" x14ac:dyDescent="0.25">
      <c r="A34" s="115" t="s">
        <v>72</v>
      </c>
      <c r="B34" s="127">
        <f t="shared" si="35"/>
        <v>681</v>
      </c>
      <c r="C34" s="127">
        <f t="shared" si="36"/>
        <v>206</v>
      </c>
      <c r="D34" s="127">
        <f t="shared" si="37"/>
        <v>475</v>
      </c>
      <c r="E34" s="112"/>
      <c r="F34" s="90">
        <v>676</v>
      </c>
      <c r="G34" s="90">
        <v>202</v>
      </c>
      <c r="H34" s="90">
        <v>474</v>
      </c>
      <c r="I34" s="112"/>
      <c r="J34" s="90">
        <v>5</v>
      </c>
      <c r="K34" s="90">
        <v>4</v>
      </c>
      <c r="L34" s="90">
        <v>1</v>
      </c>
      <c r="M34" s="112"/>
      <c r="N34" s="90">
        <v>0</v>
      </c>
      <c r="O34" s="90">
        <v>0</v>
      </c>
      <c r="P34" s="90">
        <v>0</v>
      </c>
      <c r="Q34" s="112"/>
      <c r="R34" s="90">
        <v>0</v>
      </c>
      <c r="S34" s="90">
        <v>0</v>
      </c>
      <c r="T34" s="90">
        <v>0</v>
      </c>
    </row>
    <row r="35" spans="1:20" ht="17.100000000000001" customHeight="1" x14ac:dyDescent="0.25">
      <c r="A35" s="201" t="s">
        <v>63</v>
      </c>
      <c r="B35" s="191">
        <f t="shared" si="35"/>
        <v>610</v>
      </c>
      <c r="C35" s="191">
        <f t="shared" si="36"/>
        <v>432</v>
      </c>
      <c r="D35" s="191">
        <f t="shared" si="37"/>
        <v>178</v>
      </c>
      <c r="E35" s="112"/>
      <c r="F35" s="90">
        <v>609</v>
      </c>
      <c r="G35" s="90">
        <v>432</v>
      </c>
      <c r="H35" s="90">
        <v>177</v>
      </c>
      <c r="I35" s="112"/>
      <c r="J35" s="90">
        <v>1</v>
      </c>
      <c r="K35" s="90">
        <v>0</v>
      </c>
      <c r="L35" s="90">
        <v>1</v>
      </c>
      <c r="M35" s="112"/>
      <c r="N35" s="90">
        <v>0</v>
      </c>
      <c r="O35" s="90">
        <v>0</v>
      </c>
      <c r="P35" s="90">
        <v>0</v>
      </c>
      <c r="Q35" s="112"/>
      <c r="R35" s="90">
        <v>0</v>
      </c>
      <c r="S35" s="90">
        <v>0</v>
      </c>
      <c r="T35" s="90">
        <v>0</v>
      </c>
    </row>
    <row r="36" spans="1:20" ht="17.100000000000001" customHeight="1" x14ac:dyDescent="0.25">
      <c r="A36" s="172" t="s">
        <v>110</v>
      </c>
      <c r="B36" s="191">
        <f t="shared" si="35"/>
        <v>627</v>
      </c>
      <c r="C36" s="191">
        <f t="shared" si="36"/>
        <v>18</v>
      </c>
      <c r="D36" s="191">
        <f t="shared" si="37"/>
        <v>609</v>
      </c>
      <c r="E36" s="112"/>
      <c r="F36" s="90">
        <v>627</v>
      </c>
      <c r="G36" s="90">
        <v>18</v>
      </c>
      <c r="H36" s="90">
        <v>609</v>
      </c>
      <c r="I36" s="112"/>
      <c r="J36" s="90">
        <v>0</v>
      </c>
      <c r="K36" s="90">
        <v>0</v>
      </c>
      <c r="L36" s="90">
        <v>0</v>
      </c>
      <c r="M36" s="112"/>
      <c r="N36" s="90">
        <v>0</v>
      </c>
      <c r="O36" s="90">
        <v>0</v>
      </c>
      <c r="P36" s="90">
        <v>0</v>
      </c>
      <c r="Q36" s="112"/>
      <c r="R36" s="90">
        <v>0</v>
      </c>
      <c r="S36" s="90">
        <v>0</v>
      </c>
      <c r="T36" s="90">
        <v>0</v>
      </c>
    </row>
    <row r="37" spans="1:20" ht="17.100000000000001" customHeight="1" x14ac:dyDescent="0.25">
      <c r="A37" s="172" t="s">
        <v>109</v>
      </c>
      <c r="B37" s="191">
        <f t="shared" si="35"/>
        <v>2285</v>
      </c>
      <c r="C37" s="191">
        <f t="shared" si="36"/>
        <v>1206</v>
      </c>
      <c r="D37" s="191">
        <f t="shared" si="37"/>
        <v>1079</v>
      </c>
      <c r="E37" s="112"/>
      <c r="F37" s="90">
        <v>1650</v>
      </c>
      <c r="G37" s="90">
        <v>862</v>
      </c>
      <c r="H37" s="90">
        <v>788</v>
      </c>
      <c r="I37" s="112"/>
      <c r="J37" s="90">
        <v>197</v>
      </c>
      <c r="K37" s="90">
        <v>111</v>
      </c>
      <c r="L37" s="90">
        <v>86</v>
      </c>
      <c r="M37" s="112"/>
      <c r="N37" s="90">
        <v>438</v>
      </c>
      <c r="O37" s="90">
        <v>233</v>
      </c>
      <c r="P37" s="90">
        <v>205</v>
      </c>
      <c r="Q37" s="112"/>
      <c r="R37" s="90">
        <v>0</v>
      </c>
      <c r="S37" s="90">
        <v>0</v>
      </c>
      <c r="T37" s="90">
        <v>0</v>
      </c>
    </row>
    <row r="38" spans="1:20" ht="17.100000000000001" customHeight="1" x14ac:dyDescent="0.25">
      <c r="A38" s="172" t="s">
        <v>170</v>
      </c>
      <c r="B38" s="191">
        <f t="shared" si="35"/>
        <v>4</v>
      </c>
      <c r="C38" s="191">
        <f t="shared" si="36"/>
        <v>4</v>
      </c>
      <c r="D38" s="191">
        <f t="shared" si="37"/>
        <v>0</v>
      </c>
      <c r="E38" s="112"/>
      <c r="F38" s="90">
        <v>3</v>
      </c>
      <c r="G38" s="90">
        <v>3</v>
      </c>
      <c r="H38" s="90">
        <v>0</v>
      </c>
      <c r="I38" s="112"/>
      <c r="J38" s="90">
        <v>1</v>
      </c>
      <c r="K38" s="90">
        <v>1</v>
      </c>
      <c r="L38" s="90">
        <v>0</v>
      </c>
      <c r="M38" s="112"/>
      <c r="N38" s="90">
        <v>0</v>
      </c>
      <c r="O38" s="90">
        <v>0</v>
      </c>
      <c r="P38" s="90">
        <v>0</v>
      </c>
      <c r="Q38" s="112"/>
      <c r="R38" s="90">
        <v>0</v>
      </c>
      <c r="S38" s="90">
        <v>0</v>
      </c>
      <c r="T38" s="90">
        <v>0</v>
      </c>
    </row>
    <row r="39" spans="1:20" ht="17.100000000000001" customHeight="1" x14ac:dyDescent="0.25">
      <c r="A39" s="172" t="s">
        <v>171</v>
      </c>
      <c r="B39" s="191">
        <f t="shared" si="35"/>
        <v>3</v>
      </c>
      <c r="C39" s="191">
        <f t="shared" si="36"/>
        <v>2</v>
      </c>
      <c r="D39" s="191">
        <f t="shared" si="37"/>
        <v>1</v>
      </c>
      <c r="E39" s="112"/>
      <c r="F39" s="90">
        <v>3</v>
      </c>
      <c r="G39" s="90">
        <v>2</v>
      </c>
      <c r="H39" s="90">
        <v>1</v>
      </c>
      <c r="I39" s="112"/>
      <c r="J39" s="90">
        <v>0</v>
      </c>
      <c r="K39" s="90">
        <v>0</v>
      </c>
      <c r="L39" s="90">
        <v>0</v>
      </c>
      <c r="M39" s="112"/>
      <c r="N39" s="90">
        <v>0</v>
      </c>
      <c r="O39" s="90">
        <v>0</v>
      </c>
      <c r="P39" s="90">
        <v>0</v>
      </c>
      <c r="Q39" s="112"/>
      <c r="R39" s="90">
        <v>0</v>
      </c>
      <c r="S39" s="90">
        <v>0</v>
      </c>
      <c r="T39" s="90">
        <v>0</v>
      </c>
    </row>
    <row r="40" spans="1:20" x14ac:dyDescent="0.25">
      <c r="A40" s="172" t="s">
        <v>172</v>
      </c>
      <c r="B40" s="191">
        <f t="shared" si="35"/>
        <v>3</v>
      </c>
      <c r="C40" s="191">
        <f t="shared" si="36"/>
        <v>3</v>
      </c>
      <c r="D40" s="191">
        <f t="shared" si="37"/>
        <v>0</v>
      </c>
      <c r="E40" s="221"/>
      <c r="F40" s="90">
        <v>3</v>
      </c>
      <c r="G40" s="90">
        <v>3</v>
      </c>
      <c r="H40" s="90">
        <v>0</v>
      </c>
      <c r="I40" s="221"/>
      <c r="J40" s="90">
        <v>0</v>
      </c>
      <c r="K40" s="90">
        <v>0</v>
      </c>
      <c r="L40" s="90">
        <v>0</v>
      </c>
      <c r="M40" s="221"/>
      <c r="N40" s="90">
        <v>0</v>
      </c>
      <c r="O40" s="90">
        <v>0</v>
      </c>
      <c r="P40" s="90">
        <v>0</v>
      </c>
      <c r="Q40" s="221"/>
      <c r="R40" s="90">
        <v>0</v>
      </c>
      <c r="S40" s="90">
        <v>0</v>
      </c>
      <c r="T40" s="90">
        <v>0</v>
      </c>
    </row>
    <row r="41" spans="1:20" ht="17.100000000000001" customHeight="1" x14ac:dyDescent="0.25">
      <c r="A41" s="172" t="s">
        <v>61</v>
      </c>
      <c r="B41" s="191">
        <f t="shared" si="35"/>
        <v>984</v>
      </c>
      <c r="C41" s="191">
        <f t="shared" si="36"/>
        <v>744</v>
      </c>
      <c r="D41" s="191">
        <f t="shared" si="37"/>
        <v>240</v>
      </c>
      <c r="E41" s="112"/>
      <c r="F41" s="90">
        <v>755</v>
      </c>
      <c r="G41" s="90">
        <v>575</v>
      </c>
      <c r="H41" s="90">
        <v>180</v>
      </c>
      <c r="I41" s="112"/>
      <c r="J41" s="90">
        <v>0</v>
      </c>
      <c r="K41" s="90">
        <v>0</v>
      </c>
      <c r="L41" s="90">
        <v>0</v>
      </c>
      <c r="M41" s="112"/>
      <c r="N41" s="90">
        <v>229</v>
      </c>
      <c r="O41" s="90">
        <v>169</v>
      </c>
      <c r="P41" s="90">
        <v>60</v>
      </c>
      <c r="Q41" s="112"/>
      <c r="R41" s="90">
        <v>0</v>
      </c>
      <c r="S41" s="90">
        <v>0</v>
      </c>
      <c r="T41" s="90">
        <v>0</v>
      </c>
    </row>
    <row r="42" spans="1:20" ht="17.100000000000001" customHeight="1" x14ac:dyDescent="0.25">
      <c r="A42" s="172" t="s">
        <v>59</v>
      </c>
      <c r="B42" s="191">
        <f t="shared" si="35"/>
        <v>798</v>
      </c>
      <c r="C42" s="191">
        <f t="shared" si="36"/>
        <v>372</v>
      </c>
      <c r="D42" s="191">
        <f t="shared" si="37"/>
        <v>426</v>
      </c>
      <c r="E42" s="112"/>
      <c r="F42" s="90">
        <v>561</v>
      </c>
      <c r="G42" s="90">
        <v>266</v>
      </c>
      <c r="H42" s="90">
        <v>295</v>
      </c>
      <c r="I42" s="112"/>
      <c r="J42" s="90">
        <v>61</v>
      </c>
      <c r="K42" s="90">
        <v>25</v>
      </c>
      <c r="L42" s="90">
        <v>36</v>
      </c>
      <c r="M42" s="112"/>
      <c r="N42" s="90">
        <v>176</v>
      </c>
      <c r="O42" s="90">
        <v>81</v>
      </c>
      <c r="P42" s="90">
        <v>95</v>
      </c>
      <c r="Q42" s="112"/>
      <c r="R42" s="90">
        <v>0</v>
      </c>
      <c r="S42" s="90">
        <v>0</v>
      </c>
      <c r="T42" s="90">
        <v>0</v>
      </c>
    </row>
    <row r="43" spans="1:20" ht="17.100000000000001" customHeight="1" x14ac:dyDescent="0.25">
      <c r="A43" s="172" t="s">
        <v>60</v>
      </c>
      <c r="B43" s="191">
        <f t="shared" si="35"/>
        <v>1866</v>
      </c>
      <c r="C43" s="191">
        <f t="shared" si="36"/>
        <v>1366</v>
      </c>
      <c r="D43" s="191">
        <f t="shared" si="37"/>
        <v>500</v>
      </c>
      <c r="E43" s="112"/>
      <c r="F43" s="90">
        <v>1429</v>
      </c>
      <c r="G43" s="90">
        <v>1032</v>
      </c>
      <c r="H43" s="90">
        <v>397</v>
      </c>
      <c r="I43" s="112"/>
      <c r="J43" s="90">
        <v>0</v>
      </c>
      <c r="K43" s="90">
        <v>0</v>
      </c>
      <c r="L43" s="90">
        <v>0</v>
      </c>
      <c r="M43" s="112"/>
      <c r="N43" s="90">
        <v>437</v>
      </c>
      <c r="O43" s="90">
        <v>334</v>
      </c>
      <c r="P43" s="90">
        <v>103</v>
      </c>
      <c r="Q43" s="112"/>
      <c r="R43" s="90">
        <v>0</v>
      </c>
      <c r="S43" s="90">
        <v>0</v>
      </c>
      <c r="T43" s="90">
        <v>0</v>
      </c>
    </row>
    <row r="44" spans="1:20" ht="17.100000000000001" customHeight="1" x14ac:dyDescent="0.25">
      <c r="A44" s="172" t="s">
        <v>111</v>
      </c>
      <c r="B44" s="191">
        <f t="shared" si="35"/>
        <v>424</v>
      </c>
      <c r="C44" s="191">
        <f t="shared" si="36"/>
        <v>280</v>
      </c>
      <c r="D44" s="191">
        <f t="shared" si="37"/>
        <v>144</v>
      </c>
      <c r="E44" s="112"/>
      <c r="F44" s="90">
        <v>423</v>
      </c>
      <c r="G44" s="90">
        <v>279</v>
      </c>
      <c r="H44" s="90">
        <v>144</v>
      </c>
      <c r="I44" s="112"/>
      <c r="J44" s="90">
        <v>0</v>
      </c>
      <c r="K44" s="90">
        <v>0</v>
      </c>
      <c r="L44" s="90">
        <v>0</v>
      </c>
      <c r="M44" s="112"/>
      <c r="N44" s="90">
        <v>1</v>
      </c>
      <c r="O44" s="90">
        <v>1</v>
      </c>
      <c r="P44" s="90">
        <v>0</v>
      </c>
      <c r="Q44" s="112"/>
      <c r="R44" s="90">
        <v>0</v>
      </c>
      <c r="S44" s="90">
        <v>0</v>
      </c>
      <c r="T44" s="90">
        <v>0</v>
      </c>
    </row>
    <row r="45" spans="1:20" ht="17.100000000000001" customHeight="1" x14ac:dyDescent="0.25">
      <c r="A45" s="172" t="s">
        <v>112</v>
      </c>
      <c r="B45" s="191">
        <f t="shared" si="35"/>
        <v>648</v>
      </c>
      <c r="C45" s="191">
        <f t="shared" si="36"/>
        <v>127</v>
      </c>
      <c r="D45" s="191">
        <f t="shared" si="37"/>
        <v>521</v>
      </c>
      <c r="E45" s="112"/>
      <c r="F45" s="90">
        <v>511</v>
      </c>
      <c r="G45" s="90">
        <v>104</v>
      </c>
      <c r="H45" s="90">
        <v>407</v>
      </c>
      <c r="I45" s="112"/>
      <c r="J45" s="90">
        <v>0</v>
      </c>
      <c r="K45" s="90">
        <v>0</v>
      </c>
      <c r="L45" s="90">
        <v>0</v>
      </c>
      <c r="M45" s="112"/>
      <c r="N45" s="90">
        <v>137</v>
      </c>
      <c r="O45" s="90">
        <v>23</v>
      </c>
      <c r="P45" s="90">
        <v>114</v>
      </c>
      <c r="Q45" s="112"/>
      <c r="R45" s="90">
        <v>0</v>
      </c>
      <c r="S45" s="90">
        <v>0</v>
      </c>
      <c r="T45" s="90">
        <v>0</v>
      </c>
    </row>
    <row r="46" spans="1:20" ht="17.100000000000001" customHeight="1" x14ac:dyDescent="0.25">
      <c r="A46" s="172" t="s">
        <v>353</v>
      </c>
      <c r="B46" s="191">
        <f t="shared" si="35"/>
        <v>12</v>
      </c>
      <c r="C46" s="191">
        <f t="shared" si="36"/>
        <v>5</v>
      </c>
      <c r="D46" s="191">
        <f t="shared" si="37"/>
        <v>7</v>
      </c>
      <c r="E46" s="112"/>
      <c r="F46" s="90">
        <v>12</v>
      </c>
      <c r="G46" s="90">
        <v>5</v>
      </c>
      <c r="H46" s="90">
        <v>7</v>
      </c>
      <c r="I46" s="112"/>
      <c r="J46" s="90">
        <v>0</v>
      </c>
      <c r="K46" s="90">
        <v>0</v>
      </c>
      <c r="L46" s="90">
        <v>0</v>
      </c>
      <c r="M46" s="112"/>
      <c r="N46" s="90">
        <v>0</v>
      </c>
      <c r="O46" s="90">
        <v>0</v>
      </c>
      <c r="P46" s="90">
        <v>0</v>
      </c>
      <c r="Q46" s="112"/>
      <c r="R46" s="90">
        <v>0</v>
      </c>
      <c r="S46" s="90">
        <v>0</v>
      </c>
      <c r="T46" s="90">
        <v>0</v>
      </c>
    </row>
    <row r="47" spans="1:20" ht="17.100000000000001" customHeight="1" x14ac:dyDescent="0.25">
      <c r="A47" s="172" t="s">
        <v>87</v>
      </c>
      <c r="B47" s="191">
        <f t="shared" si="35"/>
        <v>790</v>
      </c>
      <c r="C47" s="191">
        <f t="shared" si="36"/>
        <v>376</v>
      </c>
      <c r="D47" s="191">
        <f t="shared" si="37"/>
        <v>414</v>
      </c>
      <c r="E47" s="112"/>
      <c r="F47" s="90">
        <v>762</v>
      </c>
      <c r="G47" s="90">
        <v>358</v>
      </c>
      <c r="H47" s="90">
        <v>404</v>
      </c>
      <c r="I47" s="112"/>
      <c r="J47" s="90">
        <v>28</v>
      </c>
      <c r="K47" s="90">
        <v>18</v>
      </c>
      <c r="L47" s="90">
        <v>10</v>
      </c>
      <c r="M47" s="112"/>
      <c r="N47" s="90">
        <v>0</v>
      </c>
      <c r="O47" s="90">
        <v>0</v>
      </c>
      <c r="P47" s="90">
        <v>0</v>
      </c>
      <c r="Q47" s="112"/>
      <c r="R47" s="90">
        <v>0</v>
      </c>
      <c r="S47" s="90">
        <v>0</v>
      </c>
      <c r="T47" s="90">
        <v>0</v>
      </c>
    </row>
    <row r="48" spans="1:20" ht="17.100000000000001" customHeight="1" x14ac:dyDescent="0.25">
      <c r="A48" s="172" t="s">
        <v>88</v>
      </c>
      <c r="B48" s="191">
        <f t="shared" si="35"/>
        <v>349</v>
      </c>
      <c r="C48" s="191">
        <f t="shared" si="36"/>
        <v>89</v>
      </c>
      <c r="D48" s="191">
        <f t="shared" si="37"/>
        <v>260</v>
      </c>
      <c r="E48" s="112"/>
      <c r="F48" s="90">
        <v>228</v>
      </c>
      <c r="G48" s="90">
        <v>55</v>
      </c>
      <c r="H48" s="90">
        <v>173</v>
      </c>
      <c r="I48" s="112"/>
      <c r="J48" s="90">
        <v>31</v>
      </c>
      <c r="K48" s="90">
        <v>9</v>
      </c>
      <c r="L48" s="90">
        <v>22</v>
      </c>
      <c r="M48" s="112"/>
      <c r="N48" s="90">
        <v>88</v>
      </c>
      <c r="O48" s="90">
        <v>24</v>
      </c>
      <c r="P48" s="90">
        <v>64</v>
      </c>
      <c r="Q48" s="112"/>
      <c r="R48" s="90">
        <v>2</v>
      </c>
      <c r="S48" s="90">
        <v>1</v>
      </c>
      <c r="T48" s="90">
        <v>1</v>
      </c>
    </row>
    <row r="49" spans="1:20" ht="17.100000000000001" customHeight="1" x14ac:dyDescent="0.25">
      <c r="A49" s="172" t="s">
        <v>89</v>
      </c>
      <c r="B49" s="191">
        <f t="shared" si="35"/>
        <v>5548</v>
      </c>
      <c r="C49" s="191">
        <f t="shared" si="36"/>
        <v>2381</v>
      </c>
      <c r="D49" s="191">
        <f t="shared" si="37"/>
        <v>3167</v>
      </c>
      <c r="E49" s="112"/>
      <c r="F49" s="90">
        <v>832</v>
      </c>
      <c r="G49" s="90">
        <v>300</v>
      </c>
      <c r="H49" s="90">
        <v>532</v>
      </c>
      <c r="I49" s="112"/>
      <c r="J49" s="90">
        <v>94</v>
      </c>
      <c r="K49" s="90">
        <v>41</v>
      </c>
      <c r="L49" s="90">
        <v>53</v>
      </c>
      <c r="M49" s="112"/>
      <c r="N49" s="90">
        <v>3047</v>
      </c>
      <c r="O49" s="90">
        <v>1384</v>
      </c>
      <c r="P49" s="90">
        <v>1663</v>
      </c>
      <c r="Q49" s="112"/>
      <c r="R49" s="90">
        <v>1575</v>
      </c>
      <c r="S49" s="90">
        <v>656</v>
      </c>
      <c r="T49" s="90">
        <v>919</v>
      </c>
    </row>
    <row r="50" spans="1:20" ht="8.1" customHeight="1" x14ac:dyDescent="0.25">
      <c r="A50" s="166"/>
      <c r="B50" s="191"/>
      <c r="C50" s="191"/>
      <c r="D50" s="191"/>
      <c r="E50" s="221"/>
      <c r="F50" s="90"/>
      <c r="G50" s="90"/>
      <c r="H50" s="90"/>
      <c r="I50" s="221"/>
      <c r="J50" s="90"/>
      <c r="K50" s="90"/>
      <c r="L50" s="90"/>
      <c r="M50" s="221"/>
      <c r="N50" s="90"/>
      <c r="O50" s="90"/>
      <c r="P50" s="90"/>
      <c r="Q50" s="221"/>
      <c r="R50" s="90"/>
      <c r="S50" s="90"/>
      <c r="T50" s="90"/>
    </row>
    <row r="51" spans="1:20" ht="17.100000000000001" customHeight="1" x14ac:dyDescent="0.25">
      <c r="A51" s="171" t="s">
        <v>97</v>
      </c>
      <c r="B51" s="202">
        <f>+F51+J51+N51+R51</f>
        <v>7673</v>
      </c>
      <c r="C51" s="202">
        <f t="shared" ref="C51:C52" si="38">+G51+K51+O51+S51</f>
        <v>2872</v>
      </c>
      <c r="D51" s="202">
        <f t="shared" ref="D51:D52" si="39">+H51+L51+P51+T51</f>
        <v>4801</v>
      </c>
      <c r="E51" s="112"/>
      <c r="F51" s="197">
        <f>SUM(F52:F64)</f>
        <v>5329</v>
      </c>
      <c r="G51" s="197">
        <f t="shared" ref="G51:H51" si="40">SUM(G52:G64)</f>
        <v>1963</v>
      </c>
      <c r="H51" s="197">
        <f t="shared" si="40"/>
        <v>3366</v>
      </c>
      <c r="I51" s="112"/>
      <c r="J51" s="197">
        <f>SUM(J52:J64)</f>
        <v>419</v>
      </c>
      <c r="K51" s="197">
        <f t="shared" ref="K51" si="41">SUM(K52:K64)</f>
        <v>154</v>
      </c>
      <c r="L51" s="197">
        <f t="shared" ref="L51" si="42">SUM(L52:L64)</f>
        <v>265</v>
      </c>
      <c r="M51" s="112"/>
      <c r="N51" s="197">
        <f>SUM(N52:N64)</f>
        <v>1600</v>
      </c>
      <c r="O51" s="197">
        <f t="shared" ref="O51" si="43">SUM(O52:O64)</f>
        <v>640</v>
      </c>
      <c r="P51" s="197">
        <f t="shared" ref="P51" si="44">SUM(P52:P64)</f>
        <v>960</v>
      </c>
      <c r="Q51" s="112"/>
      <c r="R51" s="197">
        <f>SUM(R52:R64)</f>
        <v>325</v>
      </c>
      <c r="S51" s="197">
        <f t="shared" ref="S51" si="45">SUM(S52:S64)</f>
        <v>115</v>
      </c>
      <c r="T51" s="197">
        <f t="shared" ref="T51" si="46">SUM(T52:T64)</f>
        <v>210</v>
      </c>
    </row>
    <row r="52" spans="1:20" ht="17.100000000000001" customHeight="1" x14ac:dyDescent="0.25">
      <c r="A52" s="172" t="s">
        <v>64</v>
      </c>
      <c r="B52" s="191">
        <f>+F52+J52+N52+R52</f>
        <v>1143</v>
      </c>
      <c r="C52" s="191">
        <f t="shared" si="38"/>
        <v>181</v>
      </c>
      <c r="D52" s="191">
        <f t="shared" si="39"/>
        <v>962</v>
      </c>
      <c r="E52" s="112"/>
      <c r="F52" s="90">
        <v>815</v>
      </c>
      <c r="G52" s="90">
        <v>121</v>
      </c>
      <c r="H52" s="90">
        <v>694</v>
      </c>
      <c r="I52" s="112"/>
      <c r="J52" s="90">
        <v>67</v>
      </c>
      <c r="K52" s="90">
        <v>12</v>
      </c>
      <c r="L52" s="90">
        <v>55</v>
      </c>
      <c r="M52" s="112"/>
      <c r="N52" s="90">
        <v>190</v>
      </c>
      <c r="O52" s="90">
        <v>34</v>
      </c>
      <c r="P52" s="90">
        <v>156</v>
      </c>
      <c r="Q52" s="112"/>
      <c r="R52" s="90">
        <v>71</v>
      </c>
      <c r="S52" s="90">
        <v>14</v>
      </c>
      <c r="T52" s="90">
        <v>57</v>
      </c>
    </row>
    <row r="53" spans="1:20" ht="17.100000000000001" customHeight="1" x14ac:dyDescent="0.25">
      <c r="A53" s="172" t="s">
        <v>98</v>
      </c>
      <c r="B53" s="191">
        <f t="shared" ref="B53:B64" si="47">+F53+J53+N53+R53</f>
        <v>170</v>
      </c>
      <c r="C53" s="191">
        <f t="shared" ref="C53:C64" si="48">+G53+K53+O53+S53</f>
        <v>28</v>
      </c>
      <c r="D53" s="191">
        <f t="shared" ref="D53:D64" si="49">+H53+L53+P53+T53</f>
        <v>142</v>
      </c>
      <c r="E53" s="112"/>
      <c r="F53" s="90">
        <v>165</v>
      </c>
      <c r="G53" s="90">
        <v>28</v>
      </c>
      <c r="H53" s="90">
        <v>137</v>
      </c>
      <c r="I53" s="112"/>
      <c r="J53" s="90">
        <v>0</v>
      </c>
      <c r="K53" s="90">
        <v>0</v>
      </c>
      <c r="L53" s="90">
        <v>0</v>
      </c>
      <c r="M53" s="112"/>
      <c r="N53" s="90">
        <v>5</v>
      </c>
      <c r="O53" s="90">
        <v>0</v>
      </c>
      <c r="P53" s="90">
        <v>5</v>
      </c>
      <c r="Q53" s="112"/>
      <c r="R53" s="90">
        <v>0</v>
      </c>
      <c r="S53" s="90">
        <v>0</v>
      </c>
      <c r="T53" s="90">
        <v>0</v>
      </c>
    </row>
    <row r="54" spans="1:20" ht="17.100000000000001" customHeight="1" x14ac:dyDescent="0.25">
      <c r="A54" s="172" t="s">
        <v>99</v>
      </c>
      <c r="B54" s="191">
        <f t="shared" si="47"/>
        <v>6</v>
      </c>
      <c r="C54" s="191">
        <f t="shared" si="48"/>
        <v>0</v>
      </c>
      <c r="D54" s="191">
        <f t="shared" si="49"/>
        <v>6</v>
      </c>
      <c r="E54" s="112"/>
      <c r="F54" s="90">
        <v>5</v>
      </c>
      <c r="G54" s="90">
        <v>0</v>
      </c>
      <c r="H54" s="90">
        <v>5</v>
      </c>
      <c r="I54" s="112"/>
      <c r="J54" s="90">
        <v>1</v>
      </c>
      <c r="K54" s="90">
        <v>0</v>
      </c>
      <c r="L54" s="90">
        <v>1</v>
      </c>
      <c r="M54" s="112"/>
      <c r="N54" s="90">
        <v>0</v>
      </c>
      <c r="O54" s="90">
        <v>0</v>
      </c>
      <c r="P54" s="90">
        <v>0</v>
      </c>
      <c r="Q54" s="112"/>
      <c r="R54" s="90">
        <v>0</v>
      </c>
      <c r="S54" s="90">
        <v>0</v>
      </c>
      <c r="T54" s="90">
        <v>0</v>
      </c>
    </row>
    <row r="55" spans="1:20" ht="17.100000000000001" customHeight="1" x14ac:dyDescent="0.25">
      <c r="A55" s="172" t="s">
        <v>70</v>
      </c>
      <c r="B55" s="191">
        <f t="shared" si="47"/>
        <v>5</v>
      </c>
      <c r="C55" s="191">
        <f t="shared" si="48"/>
        <v>0</v>
      </c>
      <c r="D55" s="191">
        <f t="shared" si="49"/>
        <v>5</v>
      </c>
      <c r="E55" s="112"/>
      <c r="F55" s="90">
        <v>5</v>
      </c>
      <c r="G55" s="90">
        <v>0</v>
      </c>
      <c r="H55" s="90">
        <v>5</v>
      </c>
      <c r="I55" s="112"/>
      <c r="J55" s="90">
        <v>0</v>
      </c>
      <c r="K55" s="90">
        <v>0</v>
      </c>
      <c r="L55" s="90">
        <v>0</v>
      </c>
      <c r="M55" s="112"/>
      <c r="N55" s="90">
        <v>0</v>
      </c>
      <c r="O55" s="90">
        <v>0</v>
      </c>
      <c r="P55" s="90">
        <v>0</v>
      </c>
      <c r="Q55" s="112"/>
      <c r="R55" s="90">
        <v>0</v>
      </c>
      <c r="S55" s="90">
        <v>0</v>
      </c>
      <c r="T55" s="90">
        <v>0</v>
      </c>
    </row>
    <row r="56" spans="1:20" ht="17.100000000000001" customHeight="1" x14ac:dyDescent="0.25">
      <c r="A56" s="172" t="s">
        <v>100</v>
      </c>
      <c r="B56" s="191">
        <f t="shared" si="47"/>
        <v>10</v>
      </c>
      <c r="C56" s="191">
        <f t="shared" si="48"/>
        <v>8</v>
      </c>
      <c r="D56" s="191">
        <f t="shared" si="49"/>
        <v>2</v>
      </c>
      <c r="E56" s="112"/>
      <c r="F56" s="90">
        <v>6</v>
      </c>
      <c r="G56" s="90">
        <v>6</v>
      </c>
      <c r="H56" s="90">
        <v>0</v>
      </c>
      <c r="I56" s="112"/>
      <c r="J56" s="90">
        <v>0</v>
      </c>
      <c r="K56" s="90">
        <v>0</v>
      </c>
      <c r="L56" s="90">
        <v>0</v>
      </c>
      <c r="M56" s="112"/>
      <c r="N56" s="90">
        <v>4</v>
      </c>
      <c r="O56" s="90">
        <v>2</v>
      </c>
      <c r="P56" s="90">
        <v>2</v>
      </c>
      <c r="Q56" s="112"/>
      <c r="R56" s="90">
        <v>0</v>
      </c>
      <c r="S56" s="90">
        <v>0</v>
      </c>
      <c r="T56" s="90">
        <v>0</v>
      </c>
    </row>
    <row r="57" spans="1:20" ht="17.100000000000001" customHeight="1" x14ac:dyDescent="0.25">
      <c r="A57" s="172" t="s">
        <v>71</v>
      </c>
      <c r="B57" s="191">
        <f t="shared" si="47"/>
        <v>6</v>
      </c>
      <c r="C57" s="191">
        <f t="shared" si="48"/>
        <v>4</v>
      </c>
      <c r="D57" s="191">
        <f t="shared" si="49"/>
        <v>2</v>
      </c>
      <c r="E57" s="112"/>
      <c r="F57" s="90">
        <v>3</v>
      </c>
      <c r="G57" s="90">
        <v>2</v>
      </c>
      <c r="H57" s="90">
        <v>1</v>
      </c>
      <c r="I57" s="112"/>
      <c r="J57" s="90">
        <v>0</v>
      </c>
      <c r="K57" s="90">
        <v>0</v>
      </c>
      <c r="L57" s="90">
        <v>0</v>
      </c>
      <c r="M57" s="112"/>
      <c r="N57" s="90">
        <v>3</v>
      </c>
      <c r="O57" s="90">
        <v>2</v>
      </c>
      <c r="P57" s="90">
        <v>1</v>
      </c>
      <c r="Q57" s="112"/>
      <c r="R57" s="90">
        <v>0</v>
      </c>
      <c r="S57" s="90">
        <v>0</v>
      </c>
      <c r="T57" s="90">
        <v>0</v>
      </c>
    </row>
    <row r="58" spans="1:20" ht="17.100000000000001" customHeight="1" x14ac:dyDescent="0.25">
      <c r="A58" s="172" t="s">
        <v>101</v>
      </c>
      <c r="B58" s="191">
        <f t="shared" si="47"/>
        <v>158</v>
      </c>
      <c r="C58" s="191">
        <f t="shared" si="48"/>
        <v>124</v>
      </c>
      <c r="D58" s="191">
        <f t="shared" si="49"/>
        <v>34</v>
      </c>
      <c r="E58" s="112"/>
      <c r="F58" s="90">
        <v>102</v>
      </c>
      <c r="G58" s="90">
        <v>74</v>
      </c>
      <c r="H58" s="90">
        <v>28</v>
      </c>
      <c r="I58" s="112"/>
      <c r="J58" s="90">
        <v>6</v>
      </c>
      <c r="K58" s="90">
        <v>5</v>
      </c>
      <c r="L58" s="90">
        <v>1</v>
      </c>
      <c r="M58" s="112"/>
      <c r="N58" s="90">
        <v>46</v>
      </c>
      <c r="O58" s="90">
        <v>42</v>
      </c>
      <c r="P58" s="90">
        <v>4</v>
      </c>
      <c r="Q58" s="112"/>
      <c r="R58" s="90">
        <v>4</v>
      </c>
      <c r="S58" s="90">
        <v>3</v>
      </c>
      <c r="T58" s="90">
        <v>1</v>
      </c>
    </row>
    <row r="59" spans="1:20" ht="17.100000000000001" customHeight="1" x14ac:dyDescent="0.25">
      <c r="A59" s="172" t="s">
        <v>102</v>
      </c>
      <c r="B59" s="191">
        <f t="shared" si="47"/>
        <v>993</v>
      </c>
      <c r="C59" s="191">
        <f t="shared" si="48"/>
        <v>921</v>
      </c>
      <c r="D59" s="191">
        <f t="shared" si="49"/>
        <v>72</v>
      </c>
      <c r="E59" s="112"/>
      <c r="F59" s="90">
        <v>683</v>
      </c>
      <c r="G59" s="90">
        <v>640</v>
      </c>
      <c r="H59" s="90">
        <v>43</v>
      </c>
      <c r="I59" s="112"/>
      <c r="J59" s="90">
        <v>55</v>
      </c>
      <c r="K59" s="90">
        <v>51</v>
      </c>
      <c r="L59" s="90">
        <v>4</v>
      </c>
      <c r="M59" s="112"/>
      <c r="N59" s="90">
        <v>221</v>
      </c>
      <c r="O59" s="90">
        <v>203</v>
      </c>
      <c r="P59" s="90">
        <v>18</v>
      </c>
      <c r="Q59" s="112"/>
      <c r="R59" s="90">
        <v>34</v>
      </c>
      <c r="S59" s="90">
        <v>27</v>
      </c>
      <c r="T59" s="90">
        <v>7</v>
      </c>
    </row>
    <row r="60" spans="1:20" ht="17.100000000000001" customHeight="1" x14ac:dyDescent="0.25">
      <c r="A60" s="172" t="s">
        <v>103</v>
      </c>
      <c r="B60" s="191">
        <f t="shared" si="47"/>
        <v>934</v>
      </c>
      <c r="C60" s="191">
        <f t="shared" si="48"/>
        <v>722</v>
      </c>
      <c r="D60" s="191">
        <f t="shared" si="49"/>
        <v>212</v>
      </c>
      <c r="E60" s="112"/>
      <c r="F60" s="90">
        <v>608</v>
      </c>
      <c r="G60" s="90">
        <v>465</v>
      </c>
      <c r="H60" s="90">
        <v>143</v>
      </c>
      <c r="I60" s="112"/>
      <c r="J60" s="90">
        <v>40</v>
      </c>
      <c r="K60" s="90">
        <v>28</v>
      </c>
      <c r="L60" s="90">
        <v>12</v>
      </c>
      <c r="M60" s="112"/>
      <c r="N60" s="90">
        <v>245</v>
      </c>
      <c r="O60" s="90">
        <v>192</v>
      </c>
      <c r="P60" s="90">
        <v>53</v>
      </c>
      <c r="Q60" s="112"/>
      <c r="R60" s="90">
        <v>41</v>
      </c>
      <c r="S60" s="90">
        <v>37</v>
      </c>
      <c r="T60" s="90">
        <v>4</v>
      </c>
    </row>
    <row r="61" spans="1:20" ht="17.100000000000001" customHeight="1" x14ac:dyDescent="0.25">
      <c r="A61" s="172" t="s">
        <v>104</v>
      </c>
      <c r="B61" s="191">
        <f t="shared" si="47"/>
        <v>2419</v>
      </c>
      <c r="C61" s="191">
        <f t="shared" si="48"/>
        <v>538</v>
      </c>
      <c r="D61" s="191">
        <f t="shared" si="49"/>
        <v>1881</v>
      </c>
      <c r="E61" s="112"/>
      <c r="F61" s="90">
        <v>1658</v>
      </c>
      <c r="G61" s="90">
        <v>363</v>
      </c>
      <c r="H61" s="90">
        <v>1295</v>
      </c>
      <c r="I61" s="112"/>
      <c r="J61" s="90">
        <v>152</v>
      </c>
      <c r="K61" s="90">
        <v>40</v>
      </c>
      <c r="L61" s="90">
        <v>112</v>
      </c>
      <c r="M61" s="112"/>
      <c r="N61" s="90">
        <v>501</v>
      </c>
      <c r="O61" s="90">
        <v>105</v>
      </c>
      <c r="P61" s="90">
        <v>396</v>
      </c>
      <c r="Q61" s="112"/>
      <c r="R61" s="90">
        <v>108</v>
      </c>
      <c r="S61" s="90">
        <v>30</v>
      </c>
      <c r="T61" s="90">
        <v>78</v>
      </c>
    </row>
    <row r="62" spans="1:20" ht="17.100000000000001" customHeight="1" x14ac:dyDescent="0.25">
      <c r="A62" s="172" t="s">
        <v>65</v>
      </c>
      <c r="B62" s="191">
        <f t="shared" si="47"/>
        <v>1102</v>
      </c>
      <c r="C62" s="191">
        <f t="shared" si="48"/>
        <v>98</v>
      </c>
      <c r="D62" s="191">
        <f t="shared" si="49"/>
        <v>1004</v>
      </c>
      <c r="E62" s="112"/>
      <c r="F62" s="90">
        <v>718</v>
      </c>
      <c r="G62" s="90">
        <v>63</v>
      </c>
      <c r="H62" s="90">
        <v>655</v>
      </c>
      <c r="I62" s="112"/>
      <c r="J62" s="90">
        <v>56</v>
      </c>
      <c r="K62" s="90">
        <v>9</v>
      </c>
      <c r="L62" s="90">
        <v>47</v>
      </c>
      <c r="M62" s="112"/>
      <c r="N62" s="90">
        <v>272</v>
      </c>
      <c r="O62" s="90">
        <v>23</v>
      </c>
      <c r="P62" s="90">
        <v>249</v>
      </c>
      <c r="Q62" s="112"/>
      <c r="R62" s="90">
        <v>56</v>
      </c>
      <c r="S62" s="90">
        <v>3</v>
      </c>
      <c r="T62" s="90">
        <v>53</v>
      </c>
    </row>
    <row r="63" spans="1:20" ht="25.5" x14ac:dyDescent="0.25">
      <c r="A63" s="174" t="s">
        <v>529</v>
      </c>
      <c r="B63" s="191">
        <f t="shared" si="47"/>
        <v>359</v>
      </c>
      <c r="C63" s="191">
        <f t="shared" si="48"/>
        <v>54</v>
      </c>
      <c r="D63" s="191">
        <f t="shared" si="49"/>
        <v>305</v>
      </c>
      <c r="E63" s="112"/>
      <c r="F63" s="90">
        <v>238</v>
      </c>
      <c r="G63" s="90">
        <v>31</v>
      </c>
      <c r="H63" s="90">
        <v>207</v>
      </c>
      <c r="I63" s="112"/>
      <c r="J63" s="90">
        <v>38</v>
      </c>
      <c r="K63" s="90">
        <v>5</v>
      </c>
      <c r="L63" s="90">
        <v>33</v>
      </c>
      <c r="M63" s="112"/>
      <c r="N63" s="90">
        <v>76</v>
      </c>
      <c r="O63" s="90">
        <v>18</v>
      </c>
      <c r="P63" s="90">
        <v>58</v>
      </c>
      <c r="Q63" s="112"/>
      <c r="R63" s="90">
        <v>7</v>
      </c>
      <c r="S63" s="90">
        <v>0</v>
      </c>
      <c r="T63" s="90">
        <v>7</v>
      </c>
    </row>
    <row r="64" spans="1:20" ht="13.5" thickBot="1" x14ac:dyDescent="0.3">
      <c r="A64" s="214" t="s">
        <v>50</v>
      </c>
      <c r="B64" s="200">
        <f t="shared" si="47"/>
        <v>368</v>
      </c>
      <c r="C64" s="200">
        <f t="shared" si="48"/>
        <v>194</v>
      </c>
      <c r="D64" s="200">
        <f t="shared" si="49"/>
        <v>174</v>
      </c>
      <c r="E64" s="139"/>
      <c r="F64" s="155">
        <v>323</v>
      </c>
      <c r="G64" s="155">
        <v>170</v>
      </c>
      <c r="H64" s="155">
        <v>153</v>
      </c>
      <c r="I64" s="139"/>
      <c r="J64" s="155">
        <v>4</v>
      </c>
      <c r="K64" s="155">
        <v>4</v>
      </c>
      <c r="L64" s="155">
        <v>0</v>
      </c>
      <c r="M64" s="139"/>
      <c r="N64" s="155">
        <v>37</v>
      </c>
      <c r="O64" s="155">
        <v>19</v>
      </c>
      <c r="P64" s="155">
        <v>18</v>
      </c>
      <c r="Q64" s="139"/>
      <c r="R64" s="155">
        <v>4</v>
      </c>
      <c r="S64" s="155">
        <v>1</v>
      </c>
      <c r="T64" s="155">
        <v>3</v>
      </c>
    </row>
    <row r="65" spans="1:20" ht="35.25" customHeight="1" x14ac:dyDescent="0.25">
      <c r="A65" s="444" t="s">
        <v>407</v>
      </c>
      <c r="B65" s="444"/>
      <c r="C65" s="444"/>
      <c r="D65" s="444"/>
      <c r="E65" s="444"/>
      <c r="F65" s="444"/>
      <c r="G65" s="444"/>
      <c r="H65" s="444"/>
      <c r="I65" s="444"/>
      <c r="J65" s="444"/>
      <c r="K65" s="444"/>
      <c r="L65" s="444"/>
      <c r="M65" s="444"/>
      <c r="N65" s="444"/>
      <c r="O65" s="444"/>
      <c r="P65" s="444"/>
      <c r="Q65" s="444"/>
      <c r="R65" s="444"/>
      <c r="S65" s="444"/>
      <c r="T65" s="444"/>
    </row>
    <row r="66" spans="1:20" x14ac:dyDescent="0.25">
      <c r="A66" s="448" t="s">
        <v>530</v>
      </c>
      <c r="B66" s="448"/>
      <c r="C66" s="448"/>
      <c r="D66" s="448"/>
      <c r="E66" s="448"/>
      <c r="F66" s="448"/>
      <c r="G66" s="448"/>
      <c r="H66" s="448"/>
      <c r="I66" s="448"/>
      <c r="J66" s="448"/>
      <c r="K66" s="448"/>
      <c r="L66" s="448"/>
      <c r="M66" s="448"/>
      <c r="N66" s="448"/>
      <c r="O66" s="448"/>
      <c r="P66" s="448"/>
      <c r="Q66" s="448"/>
      <c r="R66" s="448"/>
      <c r="S66" s="448"/>
      <c r="T66" s="448"/>
    </row>
    <row r="67" spans="1:20" x14ac:dyDescent="0.25">
      <c r="A67" s="423" t="s">
        <v>368</v>
      </c>
      <c r="B67" s="423"/>
      <c r="C67" s="423"/>
      <c r="D67" s="423"/>
      <c r="E67" s="423"/>
      <c r="F67" s="423"/>
      <c r="G67" s="423"/>
      <c r="H67" s="423"/>
      <c r="I67" s="423"/>
      <c r="J67" s="423"/>
      <c r="K67" s="423"/>
      <c r="L67" s="423"/>
      <c r="M67" s="423"/>
      <c r="N67" s="423"/>
      <c r="O67" s="423"/>
      <c r="P67" s="423"/>
      <c r="Q67" s="423"/>
      <c r="R67" s="423"/>
      <c r="S67" s="423"/>
      <c r="T67" s="423"/>
    </row>
  </sheetData>
  <sortState ref="R20:T21">
    <sortCondition descending="1" ref="R20"/>
  </sortState>
  <mergeCells count="15">
    <mergeCell ref="A67:T67"/>
    <mergeCell ref="V1:V2"/>
    <mergeCell ref="A66:T66"/>
    <mergeCell ref="A1:T1"/>
    <mergeCell ref="A65:T65"/>
    <mergeCell ref="A2:T2"/>
    <mergeCell ref="A3:T3"/>
    <mergeCell ref="A4:T4"/>
    <mergeCell ref="A5:T5"/>
    <mergeCell ref="A7:A8"/>
    <mergeCell ref="B7:D7"/>
    <mergeCell ref="F7:H7"/>
    <mergeCell ref="J7:L7"/>
    <mergeCell ref="N7:P7"/>
    <mergeCell ref="R7:T7"/>
  </mergeCells>
  <hyperlinks>
    <hyperlink ref="V1" location="INDICE!A1" display="INDICE"/>
  </hyperlinks>
  <printOptions horizontalCentered="1"/>
  <pageMargins left="0.70866141732283472" right="0.70866141732283472" top="0.74803149606299213" bottom="0.74803149606299213" header="0.31496062992125984" footer="0.31496062992125984"/>
  <pageSetup scale="6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D37"/>
  <sheetViews>
    <sheetView showGridLines="0" zoomScaleNormal="100" zoomScaleSheetLayoutView="100" workbookViewId="0">
      <selection activeCell="A9" sqref="A9"/>
    </sheetView>
  </sheetViews>
  <sheetFormatPr baseColWidth="10" defaultRowHeight="12.75" x14ac:dyDescent="0.2"/>
  <cols>
    <col min="1" max="1" width="16.28515625" style="190" bestFit="1" customWidth="1"/>
    <col min="2" max="2" width="6.85546875" style="176" bestFit="1" customWidth="1"/>
    <col min="3" max="3" width="6.42578125" style="176" bestFit="1" customWidth="1"/>
    <col min="4" max="4" width="6.85546875" style="176" bestFit="1" customWidth="1"/>
    <col min="5" max="5" width="7" style="176" customWidth="1"/>
    <col min="6" max="7" width="6.7109375" style="176" bestFit="1" customWidth="1"/>
    <col min="8" max="8" width="6.85546875" style="176" bestFit="1" customWidth="1"/>
    <col min="9" max="10" width="6" style="176" bestFit="1" customWidth="1"/>
    <col min="11" max="11" width="6.42578125" style="79" bestFit="1" customWidth="1"/>
    <col min="12" max="12" width="7.140625" style="79" bestFit="1" customWidth="1"/>
    <col min="13" max="13" width="9.140625" style="79" bestFit="1" customWidth="1"/>
    <col min="14" max="14" width="8.28515625" style="79" bestFit="1" customWidth="1"/>
    <col min="15" max="15" width="6" style="79" bestFit="1" customWidth="1"/>
    <col min="16" max="16" width="7.7109375" style="79" bestFit="1" customWidth="1"/>
    <col min="17" max="17" width="8" style="79" bestFit="1" customWidth="1"/>
    <col min="18" max="18" width="10.140625" style="79" bestFit="1" customWidth="1"/>
    <col min="19" max="19" width="6.42578125" style="79" bestFit="1" customWidth="1"/>
    <col min="20" max="20" width="7.42578125" style="79" bestFit="1" customWidth="1"/>
    <col min="21" max="21" width="6" style="4" bestFit="1" customWidth="1"/>
    <col min="22" max="22" width="7" style="4" bestFit="1" customWidth="1"/>
    <col min="23" max="23" width="8" style="4" bestFit="1" customWidth="1"/>
    <col min="24" max="24" width="7" style="4" bestFit="1" customWidth="1"/>
    <col min="25" max="25" width="9.140625" style="4" bestFit="1" customWidth="1"/>
    <col min="26" max="26" width="9" style="4" bestFit="1" customWidth="1"/>
    <col min="27" max="27" width="7.5703125" style="4" bestFit="1" customWidth="1"/>
    <col min="28" max="28" width="8.28515625" style="4" customWidth="1"/>
    <col min="29" max="29" width="9" style="4" bestFit="1" customWidth="1"/>
    <col min="30" max="241" width="11.42578125" style="4"/>
    <col min="242" max="242" width="18.140625" style="4" customWidth="1"/>
    <col min="243" max="243" width="6.5703125" style="4" customWidth="1"/>
    <col min="244" max="244" width="9.28515625" style="4" bestFit="1" customWidth="1"/>
    <col min="245" max="245" width="9.42578125" style="4" bestFit="1" customWidth="1"/>
    <col min="246" max="246" width="10.5703125" style="4" bestFit="1" customWidth="1"/>
    <col min="247" max="247" width="6.42578125" style="4" bestFit="1" customWidth="1"/>
    <col min="248" max="248" width="7.5703125" style="4" bestFit="1" customWidth="1"/>
    <col min="249" max="249" width="7.85546875" style="4" bestFit="1" customWidth="1"/>
    <col min="250" max="251" width="9.7109375" style="4" bestFit="1" customWidth="1"/>
    <col min="252" max="252" width="8.85546875" style="4" customWidth="1"/>
    <col min="253" max="497" width="11.42578125" style="4"/>
    <col min="498" max="498" width="18.140625" style="4" customWidth="1"/>
    <col min="499" max="499" width="6.5703125" style="4" customWidth="1"/>
    <col min="500" max="500" width="9.28515625" style="4" bestFit="1" customWidth="1"/>
    <col min="501" max="501" width="9.42578125" style="4" bestFit="1" customWidth="1"/>
    <col min="502" max="502" width="10.5703125" style="4" bestFit="1" customWidth="1"/>
    <col min="503" max="503" width="6.42578125" style="4" bestFit="1" customWidth="1"/>
    <col min="504" max="504" width="7.5703125" style="4" bestFit="1" customWidth="1"/>
    <col min="505" max="505" width="7.85546875" style="4" bestFit="1" customWidth="1"/>
    <col min="506" max="507" width="9.7109375" style="4" bestFit="1" customWidth="1"/>
    <col min="508" max="508" width="8.85546875" style="4" customWidth="1"/>
    <col min="509" max="753" width="11.42578125" style="4"/>
    <col min="754" max="754" width="18.140625" style="4" customWidth="1"/>
    <col min="755" max="755" width="6.5703125" style="4" customWidth="1"/>
    <col min="756" max="756" width="9.28515625" style="4" bestFit="1" customWidth="1"/>
    <col min="757" max="757" width="9.42578125" style="4" bestFit="1" customWidth="1"/>
    <col min="758" max="758" width="10.5703125" style="4" bestFit="1" customWidth="1"/>
    <col min="759" max="759" width="6.42578125" style="4" bestFit="1" customWidth="1"/>
    <col min="760" max="760" width="7.5703125" style="4" bestFit="1" customWidth="1"/>
    <col min="761" max="761" width="7.85546875" style="4" bestFit="1" customWidth="1"/>
    <col min="762" max="763" width="9.7109375" style="4" bestFit="1" customWidth="1"/>
    <col min="764" max="764" width="8.85546875" style="4" customWidth="1"/>
    <col min="765" max="1009" width="11.42578125" style="4"/>
    <col min="1010" max="1010" width="18.140625" style="4" customWidth="1"/>
    <col min="1011" max="1011" width="6.5703125" style="4" customWidth="1"/>
    <col min="1012" max="1012" width="9.28515625" style="4" bestFit="1" customWidth="1"/>
    <col min="1013" max="1013" width="9.42578125" style="4" bestFit="1" customWidth="1"/>
    <col min="1014" max="1014" width="10.5703125" style="4" bestFit="1" customWidth="1"/>
    <col min="1015" max="1015" width="6.42578125" style="4" bestFit="1" customWidth="1"/>
    <col min="1016" max="1016" width="7.5703125" style="4" bestFit="1" customWidth="1"/>
    <col min="1017" max="1017" width="7.85546875" style="4" bestFit="1" customWidth="1"/>
    <col min="1018" max="1019" width="9.7109375" style="4" bestFit="1" customWidth="1"/>
    <col min="1020" max="1020" width="8.85546875" style="4" customWidth="1"/>
    <col min="1021" max="1265" width="11.42578125" style="4"/>
    <col min="1266" max="1266" width="18.140625" style="4" customWidth="1"/>
    <col min="1267" max="1267" width="6.5703125" style="4" customWidth="1"/>
    <col min="1268" max="1268" width="9.28515625" style="4" bestFit="1" customWidth="1"/>
    <col min="1269" max="1269" width="9.42578125" style="4" bestFit="1" customWidth="1"/>
    <col min="1270" max="1270" width="10.5703125" style="4" bestFit="1" customWidth="1"/>
    <col min="1271" max="1271" width="6.42578125" style="4" bestFit="1" customWidth="1"/>
    <col min="1272" max="1272" width="7.5703125" style="4" bestFit="1" customWidth="1"/>
    <col min="1273" max="1273" width="7.85546875" style="4" bestFit="1" customWidth="1"/>
    <col min="1274" max="1275" width="9.7109375" style="4" bestFit="1" customWidth="1"/>
    <col min="1276" max="1276" width="8.85546875" style="4" customWidth="1"/>
    <col min="1277" max="1521" width="11.42578125" style="4"/>
    <col min="1522" max="1522" width="18.140625" style="4" customWidth="1"/>
    <col min="1523" max="1523" width="6.5703125" style="4" customWidth="1"/>
    <col min="1524" max="1524" width="9.28515625" style="4" bestFit="1" customWidth="1"/>
    <col min="1525" max="1525" width="9.42578125" style="4" bestFit="1" customWidth="1"/>
    <col min="1526" max="1526" width="10.5703125" style="4" bestFit="1" customWidth="1"/>
    <col min="1527" max="1527" width="6.42578125" style="4" bestFit="1" customWidth="1"/>
    <col min="1528" max="1528" width="7.5703125" style="4" bestFit="1" customWidth="1"/>
    <col min="1529" max="1529" width="7.85546875" style="4" bestFit="1" customWidth="1"/>
    <col min="1530" max="1531" width="9.7109375" style="4" bestFit="1" customWidth="1"/>
    <col min="1532" max="1532" width="8.85546875" style="4" customWidth="1"/>
    <col min="1533" max="1777" width="11.42578125" style="4"/>
    <col min="1778" max="1778" width="18.140625" style="4" customWidth="1"/>
    <col min="1779" max="1779" width="6.5703125" style="4" customWidth="1"/>
    <col min="1780" max="1780" width="9.28515625" style="4" bestFit="1" customWidth="1"/>
    <col min="1781" max="1781" width="9.42578125" style="4" bestFit="1" customWidth="1"/>
    <col min="1782" max="1782" width="10.5703125" style="4" bestFit="1" customWidth="1"/>
    <col min="1783" max="1783" width="6.42578125" style="4" bestFit="1" customWidth="1"/>
    <col min="1784" max="1784" width="7.5703125" style="4" bestFit="1" customWidth="1"/>
    <col min="1785" max="1785" width="7.85546875" style="4" bestFit="1" customWidth="1"/>
    <col min="1786" max="1787" width="9.7109375" style="4" bestFit="1" customWidth="1"/>
    <col min="1788" max="1788" width="8.85546875" style="4" customWidth="1"/>
    <col min="1789" max="2033" width="11.42578125" style="4"/>
    <col min="2034" max="2034" width="18.140625" style="4" customWidth="1"/>
    <col min="2035" max="2035" width="6.5703125" style="4" customWidth="1"/>
    <col min="2036" max="2036" width="9.28515625" style="4" bestFit="1" customWidth="1"/>
    <col min="2037" max="2037" width="9.42578125" style="4" bestFit="1" customWidth="1"/>
    <col min="2038" max="2038" width="10.5703125" style="4" bestFit="1" customWidth="1"/>
    <col min="2039" max="2039" width="6.42578125" style="4" bestFit="1" customWidth="1"/>
    <col min="2040" max="2040" width="7.5703125" style="4" bestFit="1" customWidth="1"/>
    <col min="2041" max="2041" width="7.85546875" style="4" bestFit="1" customWidth="1"/>
    <col min="2042" max="2043" width="9.7109375" style="4" bestFit="1" customWidth="1"/>
    <col min="2044" max="2044" width="8.85546875" style="4" customWidth="1"/>
    <col min="2045" max="2289" width="11.42578125" style="4"/>
    <col min="2290" max="2290" width="18.140625" style="4" customWidth="1"/>
    <col min="2291" max="2291" width="6.5703125" style="4" customWidth="1"/>
    <col min="2292" max="2292" width="9.28515625" style="4" bestFit="1" customWidth="1"/>
    <col min="2293" max="2293" width="9.42578125" style="4" bestFit="1" customWidth="1"/>
    <col min="2294" max="2294" width="10.5703125" style="4" bestFit="1" customWidth="1"/>
    <col min="2295" max="2295" width="6.42578125" style="4" bestFit="1" customWidth="1"/>
    <col min="2296" max="2296" width="7.5703125" style="4" bestFit="1" customWidth="1"/>
    <col min="2297" max="2297" width="7.85546875" style="4" bestFit="1" customWidth="1"/>
    <col min="2298" max="2299" width="9.7109375" style="4" bestFit="1" customWidth="1"/>
    <col min="2300" max="2300" width="8.85546875" style="4" customWidth="1"/>
    <col min="2301" max="2545" width="11.42578125" style="4"/>
    <col min="2546" max="2546" width="18.140625" style="4" customWidth="1"/>
    <col min="2547" max="2547" width="6.5703125" style="4" customWidth="1"/>
    <col min="2548" max="2548" width="9.28515625" style="4" bestFit="1" customWidth="1"/>
    <col min="2549" max="2549" width="9.42578125" style="4" bestFit="1" customWidth="1"/>
    <col min="2550" max="2550" width="10.5703125" style="4" bestFit="1" customWidth="1"/>
    <col min="2551" max="2551" width="6.42578125" style="4" bestFit="1" customWidth="1"/>
    <col min="2552" max="2552" width="7.5703125" style="4" bestFit="1" customWidth="1"/>
    <col min="2553" max="2553" width="7.85546875" style="4" bestFit="1" customWidth="1"/>
    <col min="2554" max="2555" width="9.7109375" style="4" bestFit="1" customWidth="1"/>
    <col min="2556" max="2556" width="8.85546875" style="4" customWidth="1"/>
    <col min="2557" max="2801" width="11.42578125" style="4"/>
    <col min="2802" max="2802" width="18.140625" style="4" customWidth="1"/>
    <col min="2803" max="2803" width="6.5703125" style="4" customWidth="1"/>
    <col min="2804" max="2804" width="9.28515625" style="4" bestFit="1" customWidth="1"/>
    <col min="2805" max="2805" width="9.42578125" style="4" bestFit="1" customWidth="1"/>
    <col min="2806" max="2806" width="10.5703125" style="4" bestFit="1" customWidth="1"/>
    <col min="2807" max="2807" width="6.42578125" style="4" bestFit="1" customWidth="1"/>
    <col min="2808" max="2808" width="7.5703125" style="4" bestFit="1" customWidth="1"/>
    <col min="2809" max="2809" width="7.85546875" style="4" bestFit="1" customWidth="1"/>
    <col min="2810" max="2811" width="9.7109375" style="4" bestFit="1" customWidth="1"/>
    <col min="2812" max="2812" width="8.85546875" style="4" customWidth="1"/>
    <col min="2813" max="3057" width="11.42578125" style="4"/>
    <col min="3058" max="3058" width="18.140625" style="4" customWidth="1"/>
    <col min="3059" max="3059" width="6.5703125" style="4" customWidth="1"/>
    <col min="3060" max="3060" width="9.28515625" style="4" bestFit="1" customWidth="1"/>
    <col min="3061" max="3061" width="9.42578125" style="4" bestFit="1" customWidth="1"/>
    <col min="3062" max="3062" width="10.5703125" style="4" bestFit="1" customWidth="1"/>
    <col min="3063" max="3063" width="6.42578125" style="4" bestFit="1" customWidth="1"/>
    <col min="3064" max="3064" width="7.5703125" style="4" bestFit="1" customWidth="1"/>
    <col min="3065" max="3065" width="7.85546875" style="4" bestFit="1" customWidth="1"/>
    <col min="3066" max="3067" width="9.7109375" style="4" bestFit="1" customWidth="1"/>
    <col min="3068" max="3068" width="8.85546875" style="4" customWidth="1"/>
    <col min="3069" max="3313" width="11.42578125" style="4"/>
    <col min="3314" max="3314" width="18.140625" style="4" customWidth="1"/>
    <col min="3315" max="3315" width="6.5703125" style="4" customWidth="1"/>
    <col min="3316" max="3316" width="9.28515625" style="4" bestFit="1" customWidth="1"/>
    <col min="3317" max="3317" width="9.42578125" style="4" bestFit="1" customWidth="1"/>
    <col min="3318" max="3318" width="10.5703125" style="4" bestFit="1" customWidth="1"/>
    <col min="3319" max="3319" width="6.42578125" style="4" bestFit="1" customWidth="1"/>
    <col min="3320" max="3320" width="7.5703125" style="4" bestFit="1" customWidth="1"/>
    <col min="3321" max="3321" width="7.85546875" style="4" bestFit="1" customWidth="1"/>
    <col min="3322" max="3323" width="9.7109375" style="4" bestFit="1" customWidth="1"/>
    <col min="3324" max="3324" width="8.85546875" style="4" customWidth="1"/>
    <col min="3325" max="3569" width="11.42578125" style="4"/>
    <col min="3570" max="3570" width="18.140625" style="4" customWidth="1"/>
    <col min="3571" max="3571" width="6.5703125" style="4" customWidth="1"/>
    <col min="3572" max="3572" width="9.28515625" style="4" bestFit="1" customWidth="1"/>
    <col min="3573" max="3573" width="9.42578125" style="4" bestFit="1" customWidth="1"/>
    <col min="3574" max="3574" width="10.5703125" style="4" bestFit="1" customWidth="1"/>
    <col min="3575" max="3575" width="6.42578125" style="4" bestFit="1" customWidth="1"/>
    <col min="3576" max="3576" width="7.5703125" style="4" bestFit="1" customWidth="1"/>
    <col min="3577" max="3577" width="7.85546875" style="4" bestFit="1" customWidth="1"/>
    <col min="3578" max="3579" width="9.7109375" style="4" bestFit="1" customWidth="1"/>
    <col min="3580" max="3580" width="8.85546875" style="4" customWidth="1"/>
    <col min="3581" max="3825" width="11.42578125" style="4"/>
    <col min="3826" max="3826" width="18.140625" style="4" customWidth="1"/>
    <col min="3827" max="3827" width="6.5703125" style="4" customWidth="1"/>
    <col min="3828" max="3828" width="9.28515625" style="4" bestFit="1" customWidth="1"/>
    <col min="3829" max="3829" width="9.42578125" style="4" bestFit="1" customWidth="1"/>
    <col min="3830" max="3830" width="10.5703125" style="4" bestFit="1" customWidth="1"/>
    <col min="3831" max="3831" width="6.42578125" style="4" bestFit="1" customWidth="1"/>
    <col min="3832" max="3832" width="7.5703125" style="4" bestFit="1" customWidth="1"/>
    <col min="3833" max="3833" width="7.85546875" style="4" bestFit="1" customWidth="1"/>
    <col min="3834" max="3835" width="9.7109375" style="4" bestFit="1" customWidth="1"/>
    <col min="3836" max="3836" width="8.85546875" style="4" customWidth="1"/>
    <col min="3837" max="4081" width="11.42578125" style="4"/>
    <col min="4082" max="4082" width="18.140625" style="4" customWidth="1"/>
    <col min="4083" max="4083" width="6.5703125" style="4" customWidth="1"/>
    <col min="4084" max="4084" width="9.28515625" style="4" bestFit="1" customWidth="1"/>
    <col min="4085" max="4085" width="9.42578125" style="4" bestFit="1" customWidth="1"/>
    <col min="4086" max="4086" width="10.5703125" style="4" bestFit="1" customWidth="1"/>
    <col min="4087" max="4087" width="6.42578125" style="4" bestFit="1" customWidth="1"/>
    <col min="4088" max="4088" width="7.5703125" style="4" bestFit="1" customWidth="1"/>
    <col min="4089" max="4089" width="7.85546875" style="4" bestFit="1" customWidth="1"/>
    <col min="4090" max="4091" width="9.7109375" style="4" bestFit="1" customWidth="1"/>
    <col min="4092" max="4092" width="8.85546875" style="4" customWidth="1"/>
    <col min="4093" max="4337" width="11.42578125" style="4"/>
    <col min="4338" max="4338" width="18.140625" style="4" customWidth="1"/>
    <col min="4339" max="4339" width="6.5703125" style="4" customWidth="1"/>
    <col min="4340" max="4340" width="9.28515625" style="4" bestFit="1" customWidth="1"/>
    <col min="4341" max="4341" width="9.42578125" style="4" bestFit="1" customWidth="1"/>
    <col min="4342" max="4342" width="10.5703125" style="4" bestFit="1" customWidth="1"/>
    <col min="4343" max="4343" width="6.42578125" style="4" bestFit="1" customWidth="1"/>
    <col min="4344" max="4344" width="7.5703125" style="4" bestFit="1" customWidth="1"/>
    <col min="4345" max="4345" width="7.85546875" style="4" bestFit="1" customWidth="1"/>
    <col min="4346" max="4347" width="9.7109375" style="4" bestFit="1" customWidth="1"/>
    <col min="4348" max="4348" width="8.85546875" style="4" customWidth="1"/>
    <col min="4349" max="4593" width="11.42578125" style="4"/>
    <col min="4594" max="4594" width="18.140625" style="4" customWidth="1"/>
    <col min="4595" max="4595" width="6.5703125" style="4" customWidth="1"/>
    <col min="4596" max="4596" width="9.28515625" style="4" bestFit="1" customWidth="1"/>
    <col min="4597" max="4597" width="9.42578125" style="4" bestFit="1" customWidth="1"/>
    <col min="4598" max="4598" width="10.5703125" style="4" bestFit="1" customWidth="1"/>
    <col min="4599" max="4599" width="6.42578125" style="4" bestFit="1" customWidth="1"/>
    <col min="4600" max="4600" width="7.5703125" style="4" bestFit="1" customWidth="1"/>
    <col min="4601" max="4601" width="7.85546875" style="4" bestFit="1" customWidth="1"/>
    <col min="4602" max="4603" width="9.7109375" style="4" bestFit="1" customWidth="1"/>
    <col min="4604" max="4604" width="8.85546875" style="4" customWidth="1"/>
    <col min="4605" max="4849" width="11.42578125" style="4"/>
    <col min="4850" max="4850" width="18.140625" style="4" customWidth="1"/>
    <col min="4851" max="4851" width="6.5703125" style="4" customWidth="1"/>
    <col min="4852" max="4852" width="9.28515625" style="4" bestFit="1" customWidth="1"/>
    <col min="4853" max="4853" width="9.42578125" style="4" bestFit="1" customWidth="1"/>
    <col min="4854" max="4854" width="10.5703125" style="4" bestFit="1" customWidth="1"/>
    <col min="4855" max="4855" width="6.42578125" style="4" bestFit="1" customWidth="1"/>
    <col min="4856" max="4856" width="7.5703125" style="4" bestFit="1" customWidth="1"/>
    <col min="4857" max="4857" width="7.85546875" style="4" bestFit="1" customWidth="1"/>
    <col min="4858" max="4859" width="9.7109375" style="4" bestFit="1" customWidth="1"/>
    <col min="4860" max="4860" width="8.85546875" style="4" customWidth="1"/>
    <col min="4861" max="5105" width="11.42578125" style="4"/>
    <col min="5106" max="5106" width="18.140625" style="4" customWidth="1"/>
    <col min="5107" max="5107" width="6.5703125" style="4" customWidth="1"/>
    <col min="5108" max="5108" width="9.28515625" style="4" bestFit="1" customWidth="1"/>
    <col min="5109" max="5109" width="9.42578125" style="4" bestFit="1" customWidth="1"/>
    <col min="5110" max="5110" width="10.5703125" style="4" bestFit="1" customWidth="1"/>
    <col min="5111" max="5111" width="6.42578125" style="4" bestFit="1" customWidth="1"/>
    <col min="5112" max="5112" width="7.5703125" style="4" bestFit="1" customWidth="1"/>
    <col min="5113" max="5113" width="7.85546875" style="4" bestFit="1" customWidth="1"/>
    <col min="5114" max="5115" width="9.7109375" style="4" bestFit="1" customWidth="1"/>
    <col min="5116" max="5116" width="8.85546875" style="4" customWidth="1"/>
    <col min="5117" max="5361" width="11.42578125" style="4"/>
    <col min="5362" max="5362" width="18.140625" style="4" customWidth="1"/>
    <col min="5363" max="5363" width="6.5703125" style="4" customWidth="1"/>
    <col min="5364" max="5364" width="9.28515625" style="4" bestFit="1" customWidth="1"/>
    <col min="5365" max="5365" width="9.42578125" style="4" bestFit="1" customWidth="1"/>
    <col min="5366" max="5366" width="10.5703125" style="4" bestFit="1" customWidth="1"/>
    <col min="5367" max="5367" width="6.42578125" style="4" bestFit="1" customWidth="1"/>
    <col min="5368" max="5368" width="7.5703125" style="4" bestFit="1" customWidth="1"/>
    <col min="5369" max="5369" width="7.85546875" style="4" bestFit="1" customWidth="1"/>
    <col min="5370" max="5371" width="9.7109375" style="4" bestFit="1" customWidth="1"/>
    <col min="5372" max="5372" width="8.85546875" style="4" customWidth="1"/>
    <col min="5373" max="5617" width="11.42578125" style="4"/>
    <col min="5618" max="5618" width="18.140625" style="4" customWidth="1"/>
    <col min="5619" max="5619" width="6.5703125" style="4" customWidth="1"/>
    <col min="5620" max="5620" width="9.28515625" style="4" bestFit="1" customWidth="1"/>
    <col min="5621" max="5621" width="9.42578125" style="4" bestFit="1" customWidth="1"/>
    <col min="5622" max="5622" width="10.5703125" style="4" bestFit="1" customWidth="1"/>
    <col min="5623" max="5623" width="6.42578125" style="4" bestFit="1" customWidth="1"/>
    <col min="5624" max="5624" width="7.5703125" style="4" bestFit="1" customWidth="1"/>
    <col min="5625" max="5625" width="7.85546875" style="4" bestFit="1" customWidth="1"/>
    <col min="5626" max="5627" width="9.7109375" style="4" bestFit="1" customWidth="1"/>
    <col min="5628" max="5628" width="8.85546875" style="4" customWidth="1"/>
    <col min="5629" max="5873" width="11.42578125" style="4"/>
    <col min="5874" max="5874" width="18.140625" style="4" customWidth="1"/>
    <col min="5875" max="5875" width="6.5703125" style="4" customWidth="1"/>
    <col min="5876" max="5876" width="9.28515625" style="4" bestFit="1" customWidth="1"/>
    <col min="5877" max="5877" width="9.42578125" style="4" bestFit="1" customWidth="1"/>
    <col min="5878" max="5878" width="10.5703125" style="4" bestFit="1" customWidth="1"/>
    <col min="5879" max="5879" width="6.42578125" style="4" bestFit="1" customWidth="1"/>
    <col min="5880" max="5880" width="7.5703125" style="4" bestFit="1" customWidth="1"/>
    <col min="5881" max="5881" width="7.85546875" style="4" bestFit="1" customWidth="1"/>
    <col min="5882" max="5883" width="9.7109375" style="4" bestFit="1" customWidth="1"/>
    <col min="5884" max="5884" width="8.85546875" style="4" customWidth="1"/>
    <col min="5885" max="6129" width="11.42578125" style="4"/>
    <col min="6130" max="6130" width="18.140625" style="4" customWidth="1"/>
    <col min="6131" max="6131" width="6.5703125" style="4" customWidth="1"/>
    <col min="6132" max="6132" width="9.28515625" style="4" bestFit="1" customWidth="1"/>
    <col min="6133" max="6133" width="9.42578125" style="4" bestFit="1" customWidth="1"/>
    <col min="6134" max="6134" width="10.5703125" style="4" bestFit="1" customWidth="1"/>
    <col min="6135" max="6135" width="6.42578125" style="4" bestFit="1" customWidth="1"/>
    <col min="6136" max="6136" width="7.5703125" style="4" bestFit="1" customWidth="1"/>
    <col min="6137" max="6137" width="7.85546875" style="4" bestFit="1" customWidth="1"/>
    <col min="6138" max="6139" width="9.7109375" style="4" bestFit="1" customWidth="1"/>
    <col min="6140" max="6140" width="8.85546875" style="4" customWidth="1"/>
    <col min="6141" max="6385" width="11.42578125" style="4"/>
    <col min="6386" max="6386" width="18.140625" style="4" customWidth="1"/>
    <col min="6387" max="6387" width="6.5703125" style="4" customWidth="1"/>
    <col min="6388" max="6388" width="9.28515625" style="4" bestFit="1" customWidth="1"/>
    <col min="6389" max="6389" width="9.42578125" style="4" bestFit="1" customWidth="1"/>
    <col min="6390" max="6390" width="10.5703125" style="4" bestFit="1" customWidth="1"/>
    <col min="6391" max="6391" width="6.42578125" style="4" bestFit="1" customWidth="1"/>
    <col min="6392" max="6392" width="7.5703125" style="4" bestFit="1" customWidth="1"/>
    <col min="6393" max="6393" width="7.85546875" style="4" bestFit="1" customWidth="1"/>
    <col min="6394" max="6395" width="9.7109375" style="4" bestFit="1" customWidth="1"/>
    <col min="6396" max="6396" width="8.85546875" style="4" customWidth="1"/>
    <col min="6397" max="6641" width="11.42578125" style="4"/>
    <col min="6642" max="6642" width="18.140625" style="4" customWidth="1"/>
    <col min="6643" max="6643" width="6.5703125" style="4" customWidth="1"/>
    <col min="6644" max="6644" width="9.28515625" style="4" bestFit="1" customWidth="1"/>
    <col min="6645" max="6645" width="9.42578125" style="4" bestFit="1" customWidth="1"/>
    <col min="6646" max="6646" width="10.5703125" style="4" bestFit="1" customWidth="1"/>
    <col min="6647" max="6647" width="6.42578125" style="4" bestFit="1" customWidth="1"/>
    <col min="6648" max="6648" width="7.5703125" style="4" bestFit="1" customWidth="1"/>
    <col min="6649" max="6649" width="7.85546875" style="4" bestFit="1" customWidth="1"/>
    <col min="6650" max="6651" width="9.7109375" style="4" bestFit="1" customWidth="1"/>
    <col min="6652" max="6652" width="8.85546875" style="4" customWidth="1"/>
    <col min="6653" max="6897" width="11.42578125" style="4"/>
    <col min="6898" max="6898" width="18.140625" style="4" customWidth="1"/>
    <col min="6899" max="6899" width="6.5703125" style="4" customWidth="1"/>
    <col min="6900" max="6900" width="9.28515625" style="4" bestFit="1" customWidth="1"/>
    <col min="6901" max="6901" width="9.42578125" style="4" bestFit="1" customWidth="1"/>
    <col min="6902" max="6902" width="10.5703125" style="4" bestFit="1" customWidth="1"/>
    <col min="6903" max="6903" width="6.42578125" style="4" bestFit="1" customWidth="1"/>
    <col min="6904" max="6904" width="7.5703125" style="4" bestFit="1" customWidth="1"/>
    <col min="6905" max="6905" width="7.85546875" style="4" bestFit="1" customWidth="1"/>
    <col min="6906" max="6907" width="9.7109375" style="4" bestFit="1" customWidth="1"/>
    <col min="6908" max="6908" width="8.85546875" style="4" customWidth="1"/>
    <col min="6909" max="7153" width="11.42578125" style="4"/>
    <col min="7154" max="7154" width="18.140625" style="4" customWidth="1"/>
    <col min="7155" max="7155" width="6.5703125" style="4" customWidth="1"/>
    <col min="7156" max="7156" width="9.28515625" style="4" bestFit="1" customWidth="1"/>
    <col min="7157" max="7157" width="9.42578125" style="4" bestFit="1" customWidth="1"/>
    <col min="7158" max="7158" width="10.5703125" style="4" bestFit="1" customWidth="1"/>
    <col min="7159" max="7159" width="6.42578125" style="4" bestFit="1" customWidth="1"/>
    <col min="7160" max="7160" width="7.5703125" style="4" bestFit="1" customWidth="1"/>
    <col min="7161" max="7161" width="7.85546875" style="4" bestFit="1" customWidth="1"/>
    <col min="7162" max="7163" width="9.7109375" style="4" bestFit="1" customWidth="1"/>
    <col min="7164" max="7164" width="8.85546875" style="4" customWidth="1"/>
    <col min="7165" max="7409" width="11.42578125" style="4"/>
    <col min="7410" max="7410" width="18.140625" style="4" customWidth="1"/>
    <col min="7411" max="7411" width="6.5703125" style="4" customWidth="1"/>
    <col min="7412" max="7412" width="9.28515625" style="4" bestFit="1" customWidth="1"/>
    <col min="7413" max="7413" width="9.42578125" style="4" bestFit="1" customWidth="1"/>
    <col min="7414" max="7414" width="10.5703125" style="4" bestFit="1" customWidth="1"/>
    <col min="7415" max="7415" width="6.42578125" style="4" bestFit="1" customWidth="1"/>
    <col min="7416" max="7416" width="7.5703125" style="4" bestFit="1" customWidth="1"/>
    <col min="7417" max="7417" width="7.85546875" style="4" bestFit="1" customWidth="1"/>
    <col min="7418" max="7419" width="9.7109375" style="4" bestFit="1" customWidth="1"/>
    <col min="7420" max="7420" width="8.85546875" style="4" customWidth="1"/>
    <col min="7421" max="7665" width="11.42578125" style="4"/>
    <col min="7666" max="7666" width="18.140625" style="4" customWidth="1"/>
    <col min="7667" max="7667" width="6.5703125" style="4" customWidth="1"/>
    <col min="7668" max="7668" width="9.28515625" style="4" bestFit="1" customWidth="1"/>
    <col min="7669" max="7669" width="9.42578125" style="4" bestFit="1" customWidth="1"/>
    <col min="7670" max="7670" width="10.5703125" style="4" bestFit="1" customWidth="1"/>
    <col min="7671" max="7671" width="6.42578125" style="4" bestFit="1" customWidth="1"/>
    <col min="7672" max="7672" width="7.5703125" style="4" bestFit="1" customWidth="1"/>
    <col min="7673" max="7673" width="7.85546875" style="4" bestFit="1" customWidth="1"/>
    <col min="7674" max="7675" width="9.7109375" style="4" bestFit="1" customWidth="1"/>
    <col min="7676" max="7676" width="8.85546875" style="4" customWidth="1"/>
    <col min="7677" max="7921" width="11.42578125" style="4"/>
    <col min="7922" max="7922" width="18.140625" style="4" customWidth="1"/>
    <col min="7923" max="7923" width="6.5703125" style="4" customWidth="1"/>
    <col min="7924" max="7924" width="9.28515625" style="4" bestFit="1" customWidth="1"/>
    <col min="7925" max="7925" width="9.42578125" style="4" bestFit="1" customWidth="1"/>
    <col min="7926" max="7926" width="10.5703125" style="4" bestFit="1" customWidth="1"/>
    <col min="7927" max="7927" width="6.42578125" style="4" bestFit="1" customWidth="1"/>
    <col min="7928" max="7928" width="7.5703125" style="4" bestFit="1" customWidth="1"/>
    <col min="7929" max="7929" width="7.85546875" style="4" bestFit="1" customWidth="1"/>
    <col min="7930" max="7931" width="9.7109375" style="4" bestFit="1" customWidth="1"/>
    <col min="7932" max="7932" width="8.85546875" style="4" customWidth="1"/>
    <col min="7933" max="8177" width="11.42578125" style="4"/>
    <col min="8178" max="8178" width="18.140625" style="4" customWidth="1"/>
    <col min="8179" max="8179" width="6.5703125" style="4" customWidth="1"/>
    <col min="8180" max="8180" width="9.28515625" style="4" bestFit="1" customWidth="1"/>
    <col min="8181" max="8181" width="9.42578125" style="4" bestFit="1" customWidth="1"/>
    <col min="8182" max="8182" width="10.5703125" style="4" bestFit="1" customWidth="1"/>
    <col min="8183" max="8183" width="6.42578125" style="4" bestFit="1" customWidth="1"/>
    <col min="8184" max="8184" width="7.5703125" style="4" bestFit="1" customWidth="1"/>
    <col min="8185" max="8185" width="7.85546875" style="4" bestFit="1" customWidth="1"/>
    <col min="8186" max="8187" width="9.7109375" style="4" bestFit="1" customWidth="1"/>
    <col min="8188" max="8188" width="8.85546875" style="4" customWidth="1"/>
    <col min="8189" max="8433" width="11.42578125" style="4"/>
    <col min="8434" max="8434" width="18.140625" style="4" customWidth="1"/>
    <col min="8435" max="8435" width="6.5703125" style="4" customWidth="1"/>
    <col min="8436" max="8436" width="9.28515625" style="4" bestFit="1" customWidth="1"/>
    <col min="8437" max="8437" width="9.42578125" style="4" bestFit="1" customWidth="1"/>
    <col min="8438" max="8438" width="10.5703125" style="4" bestFit="1" customWidth="1"/>
    <col min="8439" max="8439" width="6.42578125" style="4" bestFit="1" customWidth="1"/>
    <col min="8440" max="8440" width="7.5703125" style="4" bestFit="1" customWidth="1"/>
    <col min="8441" max="8441" width="7.85546875" style="4" bestFit="1" customWidth="1"/>
    <col min="8442" max="8443" width="9.7109375" style="4" bestFit="1" customWidth="1"/>
    <col min="8444" max="8444" width="8.85546875" style="4" customWidth="1"/>
    <col min="8445" max="8689" width="11.42578125" style="4"/>
    <col min="8690" max="8690" width="18.140625" style="4" customWidth="1"/>
    <col min="8691" max="8691" width="6.5703125" style="4" customWidth="1"/>
    <col min="8692" max="8692" width="9.28515625" style="4" bestFit="1" customWidth="1"/>
    <col min="8693" max="8693" width="9.42578125" style="4" bestFit="1" customWidth="1"/>
    <col min="8694" max="8694" width="10.5703125" style="4" bestFit="1" customWidth="1"/>
    <col min="8695" max="8695" width="6.42578125" style="4" bestFit="1" customWidth="1"/>
    <col min="8696" max="8696" width="7.5703125" style="4" bestFit="1" customWidth="1"/>
    <col min="8697" max="8697" width="7.85546875" style="4" bestFit="1" customWidth="1"/>
    <col min="8698" max="8699" width="9.7109375" style="4" bestFit="1" customWidth="1"/>
    <col min="8700" max="8700" width="8.85546875" style="4" customWidth="1"/>
    <col min="8701" max="8945" width="11.42578125" style="4"/>
    <col min="8946" max="8946" width="18.140625" style="4" customWidth="1"/>
    <col min="8947" max="8947" width="6.5703125" style="4" customWidth="1"/>
    <col min="8948" max="8948" width="9.28515625" style="4" bestFit="1" customWidth="1"/>
    <col min="8949" max="8949" width="9.42578125" style="4" bestFit="1" customWidth="1"/>
    <col min="8950" max="8950" width="10.5703125" style="4" bestFit="1" customWidth="1"/>
    <col min="8951" max="8951" width="6.42578125" style="4" bestFit="1" customWidth="1"/>
    <col min="8952" max="8952" width="7.5703125" style="4" bestFit="1" customWidth="1"/>
    <col min="8953" max="8953" width="7.85546875" style="4" bestFit="1" customWidth="1"/>
    <col min="8954" max="8955" width="9.7109375" style="4" bestFit="1" customWidth="1"/>
    <col min="8956" max="8956" width="8.85546875" style="4" customWidth="1"/>
    <col min="8957" max="9201" width="11.42578125" style="4"/>
    <col min="9202" max="9202" width="18.140625" style="4" customWidth="1"/>
    <col min="9203" max="9203" width="6.5703125" style="4" customWidth="1"/>
    <col min="9204" max="9204" width="9.28515625" style="4" bestFit="1" customWidth="1"/>
    <col min="9205" max="9205" width="9.42578125" style="4" bestFit="1" customWidth="1"/>
    <col min="9206" max="9206" width="10.5703125" style="4" bestFit="1" customWidth="1"/>
    <col min="9207" max="9207" width="6.42578125" style="4" bestFit="1" customWidth="1"/>
    <col min="9208" max="9208" width="7.5703125" style="4" bestFit="1" customWidth="1"/>
    <col min="9209" max="9209" width="7.85546875" style="4" bestFit="1" customWidth="1"/>
    <col min="9210" max="9211" width="9.7109375" style="4" bestFit="1" customWidth="1"/>
    <col min="9212" max="9212" width="8.85546875" style="4" customWidth="1"/>
    <col min="9213" max="9457" width="11.42578125" style="4"/>
    <col min="9458" max="9458" width="18.140625" style="4" customWidth="1"/>
    <col min="9459" max="9459" width="6.5703125" style="4" customWidth="1"/>
    <col min="9460" max="9460" width="9.28515625" style="4" bestFit="1" customWidth="1"/>
    <col min="9461" max="9461" width="9.42578125" style="4" bestFit="1" customWidth="1"/>
    <col min="9462" max="9462" width="10.5703125" style="4" bestFit="1" customWidth="1"/>
    <col min="9463" max="9463" width="6.42578125" style="4" bestFit="1" customWidth="1"/>
    <col min="9464" max="9464" width="7.5703125" style="4" bestFit="1" customWidth="1"/>
    <col min="9465" max="9465" width="7.85546875" style="4" bestFit="1" customWidth="1"/>
    <col min="9466" max="9467" width="9.7109375" style="4" bestFit="1" customWidth="1"/>
    <col min="9468" max="9468" width="8.85546875" style="4" customWidth="1"/>
    <col min="9469" max="9713" width="11.42578125" style="4"/>
    <col min="9714" max="9714" width="18.140625" style="4" customWidth="1"/>
    <col min="9715" max="9715" width="6.5703125" style="4" customWidth="1"/>
    <col min="9716" max="9716" width="9.28515625" style="4" bestFit="1" customWidth="1"/>
    <col min="9717" max="9717" width="9.42578125" style="4" bestFit="1" customWidth="1"/>
    <col min="9718" max="9718" width="10.5703125" style="4" bestFit="1" customWidth="1"/>
    <col min="9719" max="9719" width="6.42578125" style="4" bestFit="1" customWidth="1"/>
    <col min="9720" max="9720" width="7.5703125" style="4" bestFit="1" customWidth="1"/>
    <col min="9721" max="9721" width="7.85546875" style="4" bestFit="1" customWidth="1"/>
    <col min="9722" max="9723" width="9.7109375" style="4" bestFit="1" customWidth="1"/>
    <col min="9724" max="9724" width="8.85546875" style="4" customWidth="1"/>
    <col min="9725" max="9969" width="11.42578125" style="4"/>
    <col min="9970" max="9970" width="18.140625" style="4" customWidth="1"/>
    <col min="9971" max="9971" width="6.5703125" style="4" customWidth="1"/>
    <col min="9972" max="9972" width="9.28515625" style="4" bestFit="1" customWidth="1"/>
    <col min="9973" max="9973" width="9.42578125" style="4" bestFit="1" customWidth="1"/>
    <col min="9974" max="9974" width="10.5703125" style="4" bestFit="1" customWidth="1"/>
    <col min="9975" max="9975" width="6.42578125" style="4" bestFit="1" customWidth="1"/>
    <col min="9976" max="9976" width="7.5703125" style="4" bestFit="1" customWidth="1"/>
    <col min="9977" max="9977" width="7.85546875" style="4" bestFit="1" customWidth="1"/>
    <col min="9978" max="9979" width="9.7109375" style="4" bestFit="1" customWidth="1"/>
    <col min="9980" max="9980" width="8.85546875" style="4" customWidth="1"/>
    <col min="9981" max="10225" width="11.42578125" style="4"/>
    <col min="10226" max="10226" width="18.140625" style="4" customWidth="1"/>
    <col min="10227" max="10227" width="6.5703125" style="4" customWidth="1"/>
    <col min="10228" max="10228" width="9.28515625" style="4" bestFit="1" customWidth="1"/>
    <col min="10229" max="10229" width="9.42578125" style="4" bestFit="1" customWidth="1"/>
    <col min="10230" max="10230" width="10.5703125" style="4" bestFit="1" customWidth="1"/>
    <col min="10231" max="10231" width="6.42578125" style="4" bestFit="1" customWidth="1"/>
    <col min="10232" max="10232" width="7.5703125" style="4" bestFit="1" customWidth="1"/>
    <col min="10233" max="10233" width="7.85546875" style="4" bestFit="1" customWidth="1"/>
    <col min="10234" max="10235" width="9.7109375" style="4" bestFit="1" customWidth="1"/>
    <col min="10236" max="10236" width="8.85546875" style="4" customWidth="1"/>
    <col min="10237" max="10481" width="11.42578125" style="4"/>
    <col min="10482" max="10482" width="18.140625" style="4" customWidth="1"/>
    <col min="10483" max="10483" width="6.5703125" style="4" customWidth="1"/>
    <col min="10484" max="10484" width="9.28515625" style="4" bestFit="1" customWidth="1"/>
    <col min="10485" max="10485" width="9.42578125" style="4" bestFit="1" customWidth="1"/>
    <col min="10486" max="10486" width="10.5703125" style="4" bestFit="1" customWidth="1"/>
    <col min="10487" max="10487" width="6.42578125" style="4" bestFit="1" customWidth="1"/>
    <col min="10488" max="10488" width="7.5703125" style="4" bestFit="1" customWidth="1"/>
    <col min="10489" max="10489" width="7.85546875" style="4" bestFit="1" customWidth="1"/>
    <col min="10490" max="10491" width="9.7109375" style="4" bestFit="1" customWidth="1"/>
    <col min="10492" max="10492" width="8.85546875" style="4" customWidth="1"/>
    <col min="10493" max="10737" width="11.42578125" style="4"/>
    <col min="10738" max="10738" width="18.140625" style="4" customWidth="1"/>
    <col min="10739" max="10739" width="6.5703125" style="4" customWidth="1"/>
    <col min="10740" max="10740" width="9.28515625" style="4" bestFit="1" customWidth="1"/>
    <col min="10741" max="10741" width="9.42578125" style="4" bestFit="1" customWidth="1"/>
    <col min="10742" max="10742" width="10.5703125" style="4" bestFit="1" customWidth="1"/>
    <col min="10743" max="10743" width="6.42578125" style="4" bestFit="1" customWidth="1"/>
    <col min="10744" max="10744" width="7.5703125" style="4" bestFit="1" customWidth="1"/>
    <col min="10745" max="10745" width="7.85546875" style="4" bestFit="1" customWidth="1"/>
    <col min="10746" max="10747" width="9.7109375" style="4" bestFit="1" customWidth="1"/>
    <col min="10748" max="10748" width="8.85546875" style="4" customWidth="1"/>
    <col min="10749" max="10993" width="11.42578125" style="4"/>
    <col min="10994" max="10994" width="18.140625" style="4" customWidth="1"/>
    <col min="10995" max="10995" width="6.5703125" style="4" customWidth="1"/>
    <col min="10996" max="10996" width="9.28515625" style="4" bestFit="1" customWidth="1"/>
    <col min="10997" max="10997" width="9.42578125" style="4" bestFit="1" customWidth="1"/>
    <col min="10998" max="10998" width="10.5703125" style="4" bestFit="1" customWidth="1"/>
    <col min="10999" max="10999" width="6.42578125" style="4" bestFit="1" customWidth="1"/>
    <col min="11000" max="11000" width="7.5703125" style="4" bestFit="1" customWidth="1"/>
    <col min="11001" max="11001" width="7.85546875" style="4" bestFit="1" customWidth="1"/>
    <col min="11002" max="11003" width="9.7109375" style="4" bestFit="1" customWidth="1"/>
    <col min="11004" max="11004" width="8.85546875" style="4" customWidth="1"/>
    <col min="11005" max="11249" width="11.42578125" style="4"/>
    <col min="11250" max="11250" width="18.140625" style="4" customWidth="1"/>
    <col min="11251" max="11251" width="6.5703125" style="4" customWidth="1"/>
    <col min="11252" max="11252" width="9.28515625" style="4" bestFit="1" customWidth="1"/>
    <col min="11253" max="11253" width="9.42578125" style="4" bestFit="1" customWidth="1"/>
    <col min="11254" max="11254" width="10.5703125" style="4" bestFit="1" customWidth="1"/>
    <col min="11255" max="11255" width="6.42578125" style="4" bestFit="1" customWidth="1"/>
    <col min="11256" max="11256" width="7.5703125" style="4" bestFit="1" customWidth="1"/>
    <col min="11257" max="11257" width="7.85546875" style="4" bestFit="1" customWidth="1"/>
    <col min="11258" max="11259" width="9.7109375" style="4" bestFit="1" customWidth="1"/>
    <col min="11260" max="11260" width="8.85546875" style="4" customWidth="1"/>
    <col min="11261" max="11505" width="11.42578125" style="4"/>
    <col min="11506" max="11506" width="18.140625" style="4" customWidth="1"/>
    <col min="11507" max="11507" width="6.5703125" style="4" customWidth="1"/>
    <col min="11508" max="11508" width="9.28515625" style="4" bestFit="1" customWidth="1"/>
    <col min="11509" max="11509" width="9.42578125" style="4" bestFit="1" customWidth="1"/>
    <col min="11510" max="11510" width="10.5703125" style="4" bestFit="1" customWidth="1"/>
    <col min="11511" max="11511" width="6.42578125" style="4" bestFit="1" customWidth="1"/>
    <col min="11512" max="11512" width="7.5703125" style="4" bestFit="1" customWidth="1"/>
    <col min="11513" max="11513" width="7.85546875" style="4" bestFit="1" customWidth="1"/>
    <col min="11514" max="11515" width="9.7109375" style="4" bestFit="1" customWidth="1"/>
    <col min="11516" max="11516" width="8.85546875" style="4" customWidth="1"/>
    <col min="11517" max="11761" width="11.42578125" style="4"/>
    <col min="11762" max="11762" width="18.140625" style="4" customWidth="1"/>
    <col min="11763" max="11763" width="6.5703125" style="4" customWidth="1"/>
    <col min="11764" max="11764" width="9.28515625" style="4" bestFit="1" customWidth="1"/>
    <col min="11765" max="11765" width="9.42578125" style="4" bestFit="1" customWidth="1"/>
    <col min="11766" max="11766" width="10.5703125" style="4" bestFit="1" customWidth="1"/>
    <col min="11767" max="11767" width="6.42578125" style="4" bestFit="1" customWidth="1"/>
    <col min="11768" max="11768" width="7.5703125" style="4" bestFit="1" customWidth="1"/>
    <col min="11769" max="11769" width="7.85546875" style="4" bestFit="1" customWidth="1"/>
    <col min="11770" max="11771" width="9.7109375" style="4" bestFit="1" customWidth="1"/>
    <col min="11772" max="11772" width="8.85546875" style="4" customWidth="1"/>
    <col min="11773" max="12017" width="11.42578125" style="4"/>
    <col min="12018" max="12018" width="18.140625" style="4" customWidth="1"/>
    <col min="12019" max="12019" width="6.5703125" style="4" customWidth="1"/>
    <col min="12020" max="12020" width="9.28515625" style="4" bestFit="1" customWidth="1"/>
    <col min="12021" max="12021" width="9.42578125" style="4" bestFit="1" customWidth="1"/>
    <col min="12022" max="12022" width="10.5703125" style="4" bestFit="1" customWidth="1"/>
    <col min="12023" max="12023" width="6.42578125" style="4" bestFit="1" customWidth="1"/>
    <col min="12024" max="12024" width="7.5703125" style="4" bestFit="1" customWidth="1"/>
    <col min="12025" max="12025" width="7.85546875" style="4" bestFit="1" customWidth="1"/>
    <col min="12026" max="12027" width="9.7109375" style="4" bestFit="1" customWidth="1"/>
    <col min="12028" max="12028" width="8.85546875" style="4" customWidth="1"/>
    <col min="12029" max="12273" width="11.42578125" style="4"/>
    <col min="12274" max="12274" width="18.140625" style="4" customWidth="1"/>
    <col min="12275" max="12275" width="6.5703125" style="4" customWidth="1"/>
    <col min="12276" max="12276" width="9.28515625" style="4" bestFit="1" customWidth="1"/>
    <col min="12277" max="12277" width="9.42578125" style="4" bestFit="1" customWidth="1"/>
    <col min="12278" max="12278" width="10.5703125" style="4" bestFit="1" customWidth="1"/>
    <col min="12279" max="12279" width="6.42578125" style="4" bestFit="1" customWidth="1"/>
    <col min="12280" max="12280" width="7.5703125" style="4" bestFit="1" customWidth="1"/>
    <col min="12281" max="12281" width="7.85546875" style="4" bestFit="1" customWidth="1"/>
    <col min="12282" max="12283" width="9.7109375" style="4" bestFit="1" customWidth="1"/>
    <col min="12284" max="12284" width="8.85546875" style="4" customWidth="1"/>
    <col min="12285" max="12529" width="11.42578125" style="4"/>
    <col min="12530" max="12530" width="18.140625" style="4" customWidth="1"/>
    <col min="12531" max="12531" width="6.5703125" style="4" customWidth="1"/>
    <col min="12532" max="12532" width="9.28515625" style="4" bestFit="1" customWidth="1"/>
    <col min="12533" max="12533" width="9.42578125" style="4" bestFit="1" customWidth="1"/>
    <col min="12534" max="12534" width="10.5703125" style="4" bestFit="1" customWidth="1"/>
    <col min="12535" max="12535" width="6.42578125" style="4" bestFit="1" customWidth="1"/>
    <col min="12536" max="12536" width="7.5703125" style="4" bestFit="1" customWidth="1"/>
    <col min="12537" max="12537" width="7.85546875" style="4" bestFit="1" customWidth="1"/>
    <col min="12538" max="12539" width="9.7109375" style="4" bestFit="1" customWidth="1"/>
    <col min="12540" max="12540" width="8.85546875" style="4" customWidth="1"/>
    <col min="12541" max="12785" width="11.42578125" style="4"/>
    <col min="12786" max="12786" width="18.140625" style="4" customWidth="1"/>
    <col min="12787" max="12787" width="6.5703125" style="4" customWidth="1"/>
    <col min="12788" max="12788" width="9.28515625" style="4" bestFit="1" customWidth="1"/>
    <col min="12789" max="12789" width="9.42578125" style="4" bestFit="1" customWidth="1"/>
    <col min="12790" max="12790" width="10.5703125" style="4" bestFit="1" customWidth="1"/>
    <col min="12791" max="12791" width="6.42578125" style="4" bestFit="1" customWidth="1"/>
    <col min="12792" max="12792" width="7.5703125" style="4" bestFit="1" customWidth="1"/>
    <col min="12793" max="12793" width="7.85546875" style="4" bestFit="1" customWidth="1"/>
    <col min="12794" max="12795" width="9.7109375" style="4" bestFit="1" customWidth="1"/>
    <col min="12796" max="12796" width="8.85546875" style="4" customWidth="1"/>
    <col min="12797" max="13041" width="11.42578125" style="4"/>
    <col min="13042" max="13042" width="18.140625" style="4" customWidth="1"/>
    <col min="13043" max="13043" width="6.5703125" style="4" customWidth="1"/>
    <col min="13044" max="13044" width="9.28515625" style="4" bestFit="1" customWidth="1"/>
    <col min="13045" max="13045" width="9.42578125" style="4" bestFit="1" customWidth="1"/>
    <col min="13046" max="13046" width="10.5703125" style="4" bestFit="1" customWidth="1"/>
    <col min="13047" max="13047" width="6.42578125" style="4" bestFit="1" customWidth="1"/>
    <col min="13048" max="13048" width="7.5703125" style="4" bestFit="1" customWidth="1"/>
    <col min="13049" max="13049" width="7.85546875" style="4" bestFit="1" customWidth="1"/>
    <col min="13050" max="13051" width="9.7109375" style="4" bestFit="1" customWidth="1"/>
    <col min="13052" max="13052" width="8.85546875" style="4" customWidth="1"/>
    <col min="13053" max="13297" width="11.42578125" style="4"/>
    <col min="13298" max="13298" width="18.140625" style="4" customWidth="1"/>
    <col min="13299" max="13299" width="6.5703125" style="4" customWidth="1"/>
    <col min="13300" max="13300" width="9.28515625" style="4" bestFit="1" customWidth="1"/>
    <col min="13301" max="13301" width="9.42578125" style="4" bestFit="1" customWidth="1"/>
    <col min="13302" max="13302" width="10.5703125" style="4" bestFit="1" customWidth="1"/>
    <col min="13303" max="13303" width="6.42578125" style="4" bestFit="1" customWidth="1"/>
    <col min="13304" max="13304" width="7.5703125" style="4" bestFit="1" customWidth="1"/>
    <col min="13305" max="13305" width="7.85546875" style="4" bestFit="1" customWidth="1"/>
    <col min="13306" max="13307" width="9.7109375" style="4" bestFit="1" customWidth="1"/>
    <col min="13308" max="13308" width="8.85546875" style="4" customWidth="1"/>
    <col min="13309" max="13553" width="11.42578125" style="4"/>
    <col min="13554" max="13554" width="18.140625" style="4" customWidth="1"/>
    <col min="13555" max="13555" width="6.5703125" style="4" customWidth="1"/>
    <col min="13556" max="13556" width="9.28515625" style="4" bestFit="1" customWidth="1"/>
    <col min="13557" max="13557" width="9.42578125" style="4" bestFit="1" customWidth="1"/>
    <col min="13558" max="13558" width="10.5703125" style="4" bestFit="1" customWidth="1"/>
    <col min="13559" max="13559" width="6.42578125" style="4" bestFit="1" customWidth="1"/>
    <col min="13560" max="13560" width="7.5703125" style="4" bestFit="1" customWidth="1"/>
    <col min="13561" max="13561" width="7.85546875" style="4" bestFit="1" customWidth="1"/>
    <col min="13562" max="13563" width="9.7109375" style="4" bestFit="1" customWidth="1"/>
    <col min="13564" max="13564" width="8.85546875" style="4" customWidth="1"/>
    <col min="13565" max="13809" width="11.42578125" style="4"/>
    <col min="13810" max="13810" width="18.140625" style="4" customWidth="1"/>
    <col min="13811" max="13811" width="6.5703125" style="4" customWidth="1"/>
    <col min="13812" max="13812" width="9.28515625" style="4" bestFit="1" customWidth="1"/>
    <col min="13813" max="13813" width="9.42578125" style="4" bestFit="1" customWidth="1"/>
    <col min="13814" max="13814" width="10.5703125" style="4" bestFit="1" customWidth="1"/>
    <col min="13815" max="13815" width="6.42578125" style="4" bestFit="1" customWidth="1"/>
    <col min="13816" max="13816" width="7.5703125" style="4" bestFit="1" customWidth="1"/>
    <col min="13817" max="13817" width="7.85546875" style="4" bestFit="1" customWidth="1"/>
    <col min="13818" max="13819" width="9.7109375" style="4" bestFit="1" customWidth="1"/>
    <col min="13820" max="13820" width="8.85546875" style="4" customWidth="1"/>
    <col min="13821" max="14065" width="11.42578125" style="4"/>
    <col min="14066" max="14066" width="18.140625" style="4" customWidth="1"/>
    <col min="14067" max="14067" width="6.5703125" style="4" customWidth="1"/>
    <col min="14068" max="14068" width="9.28515625" style="4" bestFit="1" customWidth="1"/>
    <col min="14069" max="14069" width="9.42578125" style="4" bestFit="1" customWidth="1"/>
    <col min="14070" max="14070" width="10.5703125" style="4" bestFit="1" customWidth="1"/>
    <col min="14071" max="14071" width="6.42578125" style="4" bestFit="1" customWidth="1"/>
    <col min="14072" max="14072" width="7.5703125" style="4" bestFit="1" customWidth="1"/>
    <col min="14073" max="14073" width="7.85546875" style="4" bestFit="1" customWidth="1"/>
    <col min="14074" max="14075" width="9.7109375" style="4" bestFit="1" customWidth="1"/>
    <col min="14076" max="14076" width="8.85546875" style="4" customWidth="1"/>
    <col min="14077" max="14321" width="11.42578125" style="4"/>
    <col min="14322" max="14322" width="18.140625" style="4" customWidth="1"/>
    <col min="14323" max="14323" width="6.5703125" style="4" customWidth="1"/>
    <col min="14324" max="14324" width="9.28515625" style="4" bestFit="1" customWidth="1"/>
    <col min="14325" max="14325" width="9.42578125" style="4" bestFit="1" customWidth="1"/>
    <col min="14326" max="14326" width="10.5703125" style="4" bestFit="1" customWidth="1"/>
    <col min="14327" max="14327" width="6.42578125" style="4" bestFit="1" customWidth="1"/>
    <col min="14328" max="14328" width="7.5703125" style="4" bestFit="1" customWidth="1"/>
    <col min="14329" max="14329" width="7.85546875" style="4" bestFit="1" customWidth="1"/>
    <col min="14330" max="14331" width="9.7109375" style="4" bestFit="1" customWidth="1"/>
    <col min="14332" max="14332" width="8.85546875" style="4" customWidth="1"/>
    <col min="14333" max="14577" width="11.42578125" style="4"/>
    <col min="14578" max="14578" width="18.140625" style="4" customWidth="1"/>
    <col min="14579" max="14579" width="6.5703125" style="4" customWidth="1"/>
    <col min="14580" max="14580" width="9.28515625" style="4" bestFit="1" customWidth="1"/>
    <col min="14581" max="14581" width="9.42578125" style="4" bestFit="1" customWidth="1"/>
    <col min="14582" max="14582" width="10.5703125" style="4" bestFit="1" customWidth="1"/>
    <col min="14583" max="14583" width="6.42578125" style="4" bestFit="1" customWidth="1"/>
    <col min="14584" max="14584" width="7.5703125" style="4" bestFit="1" customWidth="1"/>
    <col min="14585" max="14585" width="7.85546875" style="4" bestFit="1" customWidth="1"/>
    <col min="14586" max="14587" width="9.7109375" style="4" bestFit="1" customWidth="1"/>
    <col min="14588" max="14588" width="8.85546875" style="4" customWidth="1"/>
    <col min="14589" max="14833" width="11.42578125" style="4"/>
    <col min="14834" max="14834" width="18.140625" style="4" customWidth="1"/>
    <col min="14835" max="14835" width="6.5703125" style="4" customWidth="1"/>
    <col min="14836" max="14836" width="9.28515625" style="4" bestFit="1" customWidth="1"/>
    <col min="14837" max="14837" width="9.42578125" style="4" bestFit="1" customWidth="1"/>
    <col min="14838" max="14838" width="10.5703125" style="4" bestFit="1" customWidth="1"/>
    <col min="14839" max="14839" width="6.42578125" style="4" bestFit="1" customWidth="1"/>
    <col min="14840" max="14840" width="7.5703125" style="4" bestFit="1" customWidth="1"/>
    <col min="14841" max="14841" width="7.85546875" style="4" bestFit="1" customWidth="1"/>
    <col min="14842" max="14843" width="9.7109375" style="4" bestFit="1" customWidth="1"/>
    <col min="14844" max="14844" width="8.85546875" style="4" customWidth="1"/>
    <col min="14845" max="15089" width="11.42578125" style="4"/>
    <col min="15090" max="15090" width="18.140625" style="4" customWidth="1"/>
    <col min="15091" max="15091" width="6.5703125" style="4" customWidth="1"/>
    <col min="15092" max="15092" width="9.28515625" style="4" bestFit="1" customWidth="1"/>
    <col min="15093" max="15093" width="9.42578125" style="4" bestFit="1" customWidth="1"/>
    <col min="15094" max="15094" width="10.5703125" style="4" bestFit="1" customWidth="1"/>
    <col min="15095" max="15095" width="6.42578125" style="4" bestFit="1" customWidth="1"/>
    <col min="15096" max="15096" width="7.5703125" style="4" bestFit="1" customWidth="1"/>
    <col min="15097" max="15097" width="7.85546875" style="4" bestFit="1" customWidth="1"/>
    <col min="15098" max="15099" width="9.7109375" style="4" bestFit="1" customWidth="1"/>
    <col min="15100" max="15100" width="8.85546875" style="4" customWidth="1"/>
    <col min="15101" max="15345" width="11.42578125" style="4"/>
    <col min="15346" max="15346" width="18.140625" style="4" customWidth="1"/>
    <col min="15347" max="15347" width="6.5703125" style="4" customWidth="1"/>
    <col min="15348" max="15348" width="9.28515625" style="4" bestFit="1" customWidth="1"/>
    <col min="15349" max="15349" width="9.42578125" style="4" bestFit="1" customWidth="1"/>
    <col min="15350" max="15350" width="10.5703125" style="4" bestFit="1" customWidth="1"/>
    <col min="15351" max="15351" width="6.42578125" style="4" bestFit="1" customWidth="1"/>
    <col min="15352" max="15352" width="7.5703125" style="4" bestFit="1" customWidth="1"/>
    <col min="15353" max="15353" width="7.85546875" style="4" bestFit="1" customWidth="1"/>
    <col min="15354" max="15355" width="9.7109375" style="4" bestFit="1" customWidth="1"/>
    <col min="15356" max="15356" width="8.85546875" style="4" customWidth="1"/>
    <col min="15357" max="15601" width="11.42578125" style="4"/>
    <col min="15602" max="15602" width="18.140625" style="4" customWidth="1"/>
    <col min="15603" max="15603" width="6.5703125" style="4" customWidth="1"/>
    <col min="15604" max="15604" width="9.28515625" style="4" bestFit="1" customWidth="1"/>
    <col min="15605" max="15605" width="9.42578125" style="4" bestFit="1" customWidth="1"/>
    <col min="15606" max="15606" width="10.5703125" style="4" bestFit="1" customWidth="1"/>
    <col min="15607" max="15607" width="6.42578125" style="4" bestFit="1" customWidth="1"/>
    <col min="15608" max="15608" width="7.5703125" style="4" bestFit="1" customWidth="1"/>
    <col min="15609" max="15609" width="7.85546875" style="4" bestFit="1" customWidth="1"/>
    <col min="15610" max="15611" width="9.7109375" style="4" bestFit="1" customWidth="1"/>
    <col min="15612" max="15612" width="8.85546875" style="4" customWidth="1"/>
    <col min="15613" max="15857" width="11.42578125" style="4"/>
    <col min="15858" max="15858" width="18.140625" style="4" customWidth="1"/>
    <col min="15859" max="15859" width="6.5703125" style="4" customWidth="1"/>
    <col min="15860" max="15860" width="9.28515625" style="4" bestFit="1" customWidth="1"/>
    <col min="15861" max="15861" width="9.42578125" style="4" bestFit="1" customWidth="1"/>
    <col min="15862" max="15862" width="10.5703125" style="4" bestFit="1" customWidth="1"/>
    <col min="15863" max="15863" width="6.42578125" style="4" bestFit="1" customWidth="1"/>
    <col min="15864" max="15864" width="7.5703125" style="4" bestFit="1" customWidth="1"/>
    <col min="15865" max="15865" width="7.85546875" style="4" bestFit="1" customWidth="1"/>
    <col min="15866" max="15867" width="9.7109375" style="4" bestFit="1" customWidth="1"/>
    <col min="15868" max="15868" width="8.85546875" style="4" customWidth="1"/>
    <col min="15869" max="16113" width="11.42578125" style="4"/>
    <col min="16114" max="16114" width="18.140625" style="4" customWidth="1"/>
    <col min="16115" max="16115" width="6.5703125" style="4" customWidth="1"/>
    <col min="16116" max="16116" width="9.28515625" style="4" bestFit="1" customWidth="1"/>
    <col min="16117" max="16117" width="9.42578125" style="4" bestFit="1" customWidth="1"/>
    <col min="16118" max="16118" width="10.5703125" style="4" bestFit="1" customWidth="1"/>
    <col min="16119" max="16119" width="6.42578125" style="4" bestFit="1" customWidth="1"/>
    <col min="16120" max="16120" width="7.5703125" style="4" bestFit="1" customWidth="1"/>
    <col min="16121" max="16121" width="7.85546875" style="4" bestFit="1" customWidth="1"/>
    <col min="16122" max="16123" width="9.7109375" style="4" bestFit="1" customWidth="1"/>
    <col min="16124" max="16124" width="8.85546875" style="4" customWidth="1"/>
    <col min="16125" max="16384" width="11.42578125" style="79"/>
  </cols>
  <sheetData>
    <row r="1" spans="1:29" s="79" customFormat="1" ht="12.75" customHeight="1" x14ac:dyDescent="0.25">
      <c r="A1" s="440" t="s">
        <v>218</v>
      </c>
      <c r="B1" s="440"/>
      <c r="C1" s="440"/>
      <c r="D1" s="440"/>
      <c r="E1" s="440"/>
      <c r="F1" s="440"/>
      <c r="G1" s="440"/>
      <c r="H1" s="440"/>
      <c r="I1" s="440"/>
      <c r="J1" s="440"/>
      <c r="K1" s="440"/>
      <c r="L1" s="440"/>
      <c r="M1" s="440"/>
      <c r="N1" s="440"/>
      <c r="O1" s="440"/>
      <c r="P1" s="440"/>
      <c r="Q1" s="440"/>
      <c r="R1" s="440"/>
      <c r="S1" s="440"/>
      <c r="T1" s="440"/>
      <c r="U1" s="440"/>
      <c r="V1" s="440"/>
      <c r="W1" s="440"/>
      <c r="X1" s="440"/>
      <c r="Y1" s="440"/>
      <c r="Z1" s="440"/>
      <c r="AA1" s="440"/>
      <c r="AB1" s="206"/>
      <c r="AC1" s="434" t="s">
        <v>178</v>
      </c>
    </row>
    <row r="2" spans="1:29" s="79" customFormat="1" ht="12.75" customHeight="1" x14ac:dyDescent="0.25">
      <c r="A2" s="440" t="s">
        <v>350</v>
      </c>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206"/>
      <c r="AC2" s="434"/>
    </row>
    <row r="3" spans="1:29" s="79" customFormat="1" ht="18.75" x14ac:dyDescent="0.25">
      <c r="A3" s="440" t="s">
        <v>328</v>
      </c>
      <c r="B3" s="440"/>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206"/>
      <c r="AC3" s="222"/>
    </row>
    <row r="4" spans="1:29" s="79" customFormat="1" x14ac:dyDescent="0.25">
      <c r="A4" s="440" t="s">
        <v>136</v>
      </c>
      <c r="B4" s="440"/>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206"/>
    </row>
    <row r="5" spans="1:29" s="79" customFormat="1" x14ac:dyDescent="0.25">
      <c r="A5" s="440" t="s">
        <v>374</v>
      </c>
      <c r="B5" s="440"/>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206"/>
    </row>
    <row r="6" spans="1:29" s="79" customFormat="1" x14ac:dyDescent="0.25">
      <c r="A6" s="178"/>
      <c r="B6" s="178"/>
      <c r="C6" s="178"/>
      <c r="D6" s="178"/>
      <c r="E6" s="178"/>
      <c r="F6" s="178"/>
      <c r="G6" s="178"/>
      <c r="H6" s="178"/>
      <c r="I6" s="178"/>
      <c r="J6" s="178"/>
      <c r="K6" s="98"/>
      <c r="L6" s="98"/>
      <c r="M6" s="98"/>
      <c r="N6" s="98"/>
      <c r="O6" s="98"/>
      <c r="P6" s="98"/>
      <c r="Q6" s="98"/>
      <c r="R6" s="98"/>
      <c r="AB6" s="98"/>
    </row>
    <row r="7" spans="1:29" s="93" customFormat="1" ht="37.5" customHeight="1" x14ac:dyDescent="0.25">
      <c r="A7" s="359" t="s">
        <v>77</v>
      </c>
      <c r="B7" s="360" t="s">
        <v>0</v>
      </c>
      <c r="C7" s="361" t="s">
        <v>51</v>
      </c>
      <c r="D7" s="361" t="s">
        <v>52</v>
      </c>
      <c r="E7" s="361" t="s">
        <v>53</v>
      </c>
      <c r="F7" s="361" t="s">
        <v>54</v>
      </c>
      <c r="G7" s="361" t="s">
        <v>55</v>
      </c>
      <c r="H7" s="361" t="s">
        <v>108</v>
      </c>
      <c r="I7" s="361" t="s">
        <v>56</v>
      </c>
      <c r="J7" s="361" t="s">
        <v>58</v>
      </c>
      <c r="K7" s="361" t="s">
        <v>57</v>
      </c>
      <c r="L7" s="361" t="s">
        <v>72</v>
      </c>
      <c r="M7" s="361" t="s">
        <v>63</v>
      </c>
      <c r="N7" s="361" t="s">
        <v>524</v>
      </c>
      <c r="O7" s="361" t="s">
        <v>528</v>
      </c>
      <c r="P7" s="361" t="s">
        <v>170</v>
      </c>
      <c r="Q7" s="361" t="s">
        <v>171</v>
      </c>
      <c r="R7" s="361" t="s">
        <v>523</v>
      </c>
      <c r="S7" s="361" t="s">
        <v>525</v>
      </c>
      <c r="T7" s="361" t="s">
        <v>526</v>
      </c>
      <c r="U7" s="361" t="s">
        <v>527</v>
      </c>
      <c r="V7" s="361" t="s">
        <v>111</v>
      </c>
      <c r="W7" s="361" t="s">
        <v>112</v>
      </c>
      <c r="X7" s="361" t="s">
        <v>353</v>
      </c>
      <c r="Y7" s="361" t="s">
        <v>87</v>
      </c>
      <c r="Z7" s="361" t="s">
        <v>88</v>
      </c>
      <c r="AA7" s="361" t="s">
        <v>89</v>
      </c>
      <c r="AB7" s="224"/>
    </row>
    <row r="8" spans="1:29" s="79" customFormat="1" ht="17.100000000000001" customHeight="1" x14ac:dyDescent="0.25">
      <c r="A8" s="306" t="s">
        <v>0</v>
      </c>
      <c r="B8" s="362">
        <f>SUM(B9:B35)</f>
        <v>33455</v>
      </c>
      <c r="C8" s="362">
        <f t="shared" ref="C8:AA8" si="0">SUM(C9:C35)</f>
        <v>2453</v>
      </c>
      <c r="D8" s="362">
        <f t="shared" si="0"/>
        <v>2722</v>
      </c>
      <c r="E8" s="362">
        <f t="shared" si="0"/>
        <v>2796</v>
      </c>
      <c r="F8" s="362">
        <f t="shared" si="0"/>
        <v>1995</v>
      </c>
      <c r="G8" s="362">
        <f t="shared" si="0"/>
        <v>1291</v>
      </c>
      <c r="H8" s="362">
        <f t="shared" si="0"/>
        <v>1073</v>
      </c>
      <c r="I8" s="362">
        <f t="shared" si="0"/>
        <v>1040</v>
      </c>
      <c r="J8" s="362">
        <f t="shared" si="0"/>
        <v>3492</v>
      </c>
      <c r="K8" s="362">
        <f t="shared" si="0"/>
        <v>961</v>
      </c>
      <c r="L8" s="362">
        <f t="shared" si="0"/>
        <v>681</v>
      </c>
      <c r="M8" s="362">
        <f t="shared" si="0"/>
        <v>610</v>
      </c>
      <c r="N8" s="362">
        <f t="shared" si="0"/>
        <v>627</v>
      </c>
      <c r="O8" s="362">
        <f t="shared" si="0"/>
        <v>2285</v>
      </c>
      <c r="P8" s="362">
        <f t="shared" si="0"/>
        <v>4</v>
      </c>
      <c r="Q8" s="362">
        <f t="shared" si="0"/>
        <v>3</v>
      </c>
      <c r="R8" s="362">
        <f t="shared" si="0"/>
        <v>3</v>
      </c>
      <c r="S8" s="362">
        <f t="shared" si="0"/>
        <v>984</v>
      </c>
      <c r="T8" s="362">
        <f t="shared" si="0"/>
        <v>798</v>
      </c>
      <c r="U8" s="362">
        <f t="shared" si="0"/>
        <v>1866</v>
      </c>
      <c r="V8" s="362">
        <f t="shared" si="0"/>
        <v>424</v>
      </c>
      <c r="W8" s="362">
        <f t="shared" si="0"/>
        <v>648</v>
      </c>
      <c r="X8" s="362">
        <f t="shared" si="0"/>
        <v>12</v>
      </c>
      <c r="Y8" s="362">
        <f t="shared" si="0"/>
        <v>790</v>
      </c>
      <c r="Z8" s="362">
        <f t="shared" si="0"/>
        <v>349</v>
      </c>
      <c r="AA8" s="362">
        <f t="shared" si="0"/>
        <v>5548</v>
      </c>
      <c r="AB8" s="114"/>
      <c r="AC8" s="169"/>
    </row>
    <row r="9" spans="1:29" s="79" customFormat="1" ht="17.100000000000001" customHeight="1" x14ac:dyDescent="0.25">
      <c r="A9" s="363" t="s">
        <v>9</v>
      </c>
      <c r="B9" s="364">
        <f>SUM(C9:AA9)</f>
        <v>1769</v>
      </c>
      <c r="C9" s="365">
        <v>123</v>
      </c>
      <c r="D9" s="365">
        <v>140</v>
      </c>
      <c r="E9" s="365">
        <v>151</v>
      </c>
      <c r="F9" s="365">
        <v>112</v>
      </c>
      <c r="G9" s="365">
        <v>63</v>
      </c>
      <c r="H9" s="365">
        <v>62</v>
      </c>
      <c r="I9" s="365">
        <v>60</v>
      </c>
      <c r="J9" s="365">
        <v>173</v>
      </c>
      <c r="K9" s="365">
        <v>55</v>
      </c>
      <c r="L9" s="365">
        <v>47</v>
      </c>
      <c r="M9" s="365">
        <v>33</v>
      </c>
      <c r="N9" s="365">
        <v>33</v>
      </c>
      <c r="O9" s="365">
        <v>130</v>
      </c>
      <c r="P9" s="365">
        <v>0</v>
      </c>
      <c r="Q9" s="365">
        <v>0</v>
      </c>
      <c r="R9" s="365">
        <v>0</v>
      </c>
      <c r="S9" s="365">
        <v>59</v>
      </c>
      <c r="T9" s="365">
        <v>43</v>
      </c>
      <c r="U9" s="365">
        <v>103</v>
      </c>
      <c r="V9" s="365">
        <v>26</v>
      </c>
      <c r="W9" s="365">
        <v>37</v>
      </c>
      <c r="X9" s="365">
        <v>0</v>
      </c>
      <c r="Y9" s="365">
        <v>52</v>
      </c>
      <c r="Z9" s="365">
        <v>13</v>
      </c>
      <c r="AA9" s="365">
        <v>254</v>
      </c>
      <c r="AB9" s="114"/>
      <c r="AC9" s="169"/>
    </row>
    <row r="10" spans="1:29" s="79" customFormat="1" ht="17.100000000000001" customHeight="1" x14ac:dyDescent="0.25">
      <c r="A10" s="363" t="s">
        <v>10</v>
      </c>
      <c r="B10" s="364">
        <f t="shared" ref="B10:B35" si="1">SUM(C10:AA10)</f>
        <v>2142</v>
      </c>
      <c r="C10" s="365">
        <v>163</v>
      </c>
      <c r="D10" s="365">
        <v>194</v>
      </c>
      <c r="E10" s="365">
        <v>186</v>
      </c>
      <c r="F10" s="365">
        <v>129</v>
      </c>
      <c r="G10" s="365">
        <v>78</v>
      </c>
      <c r="H10" s="365">
        <v>69</v>
      </c>
      <c r="I10" s="365">
        <v>67</v>
      </c>
      <c r="J10" s="365">
        <v>216</v>
      </c>
      <c r="K10" s="365">
        <v>72</v>
      </c>
      <c r="L10" s="365">
        <v>60</v>
      </c>
      <c r="M10" s="365">
        <v>42</v>
      </c>
      <c r="N10" s="365">
        <v>50</v>
      </c>
      <c r="O10" s="365">
        <v>160</v>
      </c>
      <c r="P10" s="365">
        <v>1</v>
      </c>
      <c r="Q10" s="365">
        <v>0</v>
      </c>
      <c r="R10" s="365">
        <v>0</v>
      </c>
      <c r="S10" s="365">
        <v>75</v>
      </c>
      <c r="T10" s="365">
        <v>65</v>
      </c>
      <c r="U10" s="365">
        <v>113</v>
      </c>
      <c r="V10" s="365">
        <v>39</v>
      </c>
      <c r="W10" s="365">
        <v>45</v>
      </c>
      <c r="X10" s="365">
        <v>0</v>
      </c>
      <c r="Y10" s="365">
        <v>68</v>
      </c>
      <c r="Z10" s="365">
        <v>22</v>
      </c>
      <c r="AA10" s="365">
        <v>228</v>
      </c>
      <c r="AB10" s="114"/>
      <c r="AC10" s="169"/>
    </row>
    <row r="11" spans="1:29" s="79" customFormat="1" ht="17.100000000000001" customHeight="1" x14ac:dyDescent="0.25">
      <c r="A11" s="363" t="s">
        <v>11</v>
      </c>
      <c r="B11" s="364">
        <f t="shared" si="1"/>
        <v>1646</v>
      </c>
      <c r="C11" s="365">
        <v>139</v>
      </c>
      <c r="D11" s="365">
        <v>141</v>
      </c>
      <c r="E11" s="365">
        <v>154</v>
      </c>
      <c r="F11" s="365">
        <v>96</v>
      </c>
      <c r="G11" s="365">
        <v>65</v>
      </c>
      <c r="H11" s="365">
        <v>61</v>
      </c>
      <c r="I11" s="365">
        <v>71</v>
      </c>
      <c r="J11" s="365">
        <v>151</v>
      </c>
      <c r="K11" s="365">
        <v>43</v>
      </c>
      <c r="L11" s="365">
        <v>52</v>
      </c>
      <c r="M11" s="365">
        <v>32</v>
      </c>
      <c r="N11" s="365">
        <v>35</v>
      </c>
      <c r="O11" s="365">
        <v>106</v>
      </c>
      <c r="P11" s="365">
        <v>0</v>
      </c>
      <c r="Q11" s="365">
        <v>0</v>
      </c>
      <c r="R11" s="365">
        <v>0</v>
      </c>
      <c r="S11" s="365">
        <v>60</v>
      </c>
      <c r="T11" s="365">
        <v>43</v>
      </c>
      <c r="U11" s="365">
        <v>115</v>
      </c>
      <c r="V11" s="365">
        <v>18</v>
      </c>
      <c r="W11" s="365">
        <v>36</v>
      </c>
      <c r="X11" s="365">
        <v>0</v>
      </c>
      <c r="Y11" s="365">
        <v>47</v>
      </c>
      <c r="Z11" s="365">
        <v>11</v>
      </c>
      <c r="AA11" s="365">
        <v>170</v>
      </c>
      <c r="AB11" s="114"/>
      <c r="AC11" s="169"/>
    </row>
    <row r="12" spans="1:29" s="79" customFormat="1" ht="17.100000000000001" customHeight="1" x14ac:dyDescent="0.25">
      <c r="A12" s="363" t="s">
        <v>12</v>
      </c>
      <c r="B12" s="364">
        <f t="shared" si="1"/>
        <v>1724</v>
      </c>
      <c r="C12" s="365">
        <v>109</v>
      </c>
      <c r="D12" s="365">
        <v>130</v>
      </c>
      <c r="E12" s="365">
        <v>130</v>
      </c>
      <c r="F12" s="365">
        <v>93</v>
      </c>
      <c r="G12" s="365">
        <v>48</v>
      </c>
      <c r="H12" s="365">
        <v>38</v>
      </c>
      <c r="I12" s="365">
        <v>42</v>
      </c>
      <c r="J12" s="365">
        <v>156</v>
      </c>
      <c r="K12" s="365">
        <v>58</v>
      </c>
      <c r="L12" s="365">
        <v>30</v>
      </c>
      <c r="M12" s="365">
        <v>44</v>
      </c>
      <c r="N12" s="365">
        <v>40</v>
      </c>
      <c r="O12" s="365">
        <v>100</v>
      </c>
      <c r="P12" s="365">
        <v>0</v>
      </c>
      <c r="Q12" s="365">
        <v>0</v>
      </c>
      <c r="R12" s="365">
        <v>0</v>
      </c>
      <c r="S12" s="365">
        <v>54</v>
      </c>
      <c r="T12" s="365">
        <v>43</v>
      </c>
      <c r="U12" s="365">
        <v>100</v>
      </c>
      <c r="V12" s="365">
        <v>22</v>
      </c>
      <c r="W12" s="365">
        <v>31</v>
      </c>
      <c r="X12" s="365">
        <v>0</v>
      </c>
      <c r="Y12" s="365">
        <v>34</v>
      </c>
      <c r="Z12" s="365">
        <v>14</v>
      </c>
      <c r="AA12" s="365">
        <v>408</v>
      </c>
      <c r="AB12" s="114"/>
      <c r="AC12" s="169"/>
    </row>
    <row r="13" spans="1:29" s="79" customFormat="1" ht="17.100000000000001" customHeight="1" x14ac:dyDescent="0.25">
      <c r="A13" s="363" t="s">
        <v>13</v>
      </c>
      <c r="B13" s="364">
        <f t="shared" si="1"/>
        <v>588</v>
      </c>
      <c r="C13" s="365">
        <v>40</v>
      </c>
      <c r="D13" s="365">
        <v>50</v>
      </c>
      <c r="E13" s="365">
        <v>44</v>
      </c>
      <c r="F13" s="365">
        <v>36</v>
      </c>
      <c r="G13" s="365">
        <v>30</v>
      </c>
      <c r="H13" s="365">
        <v>23</v>
      </c>
      <c r="I13" s="365">
        <v>19</v>
      </c>
      <c r="J13" s="365">
        <v>55</v>
      </c>
      <c r="K13" s="365">
        <v>17</v>
      </c>
      <c r="L13" s="365">
        <v>11</v>
      </c>
      <c r="M13" s="365">
        <v>13</v>
      </c>
      <c r="N13" s="365">
        <v>13</v>
      </c>
      <c r="O13" s="365">
        <v>41</v>
      </c>
      <c r="P13" s="365">
        <v>0</v>
      </c>
      <c r="Q13" s="365">
        <v>0</v>
      </c>
      <c r="R13" s="365">
        <v>0</v>
      </c>
      <c r="S13" s="365">
        <v>18</v>
      </c>
      <c r="T13" s="365">
        <v>16</v>
      </c>
      <c r="U13" s="365">
        <v>32</v>
      </c>
      <c r="V13" s="365">
        <v>6</v>
      </c>
      <c r="W13" s="365">
        <v>13</v>
      </c>
      <c r="X13" s="365">
        <v>0</v>
      </c>
      <c r="Y13" s="365">
        <v>16</v>
      </c>
      <c r="Z13" s="365">
        <v>10</v>
      </c>
      <c r="AA13" s="365">
        <v>85</v>
      </c>
      <c r="AB13" s="114"/>
      <c r="AC13" s="169"/>
    </row>
    <row r="14" spans="1:29" s="79" customFormat="1" ht="17.100000000000001" customHeight="1" x14ac:dyDescent="0.25">
      <c r="A14" s="363" t="s">
        <v>14</v>
      </c>
      <c r="B14" s="364">
        <f t="shared" si="1"/>
        <v>1425</v>
      </c>
      <c r="C14" s="365">
        <v>109</v>
      </c>
      <c r="D14" s="365">
        <v>127</v>
      </c>
      <c r="E14" s="365">
        <v>123</v>
      </c>
      <c r="F14" s="365">
        <v>84</v>
      </c>
      <c r="G14" s="365">
        <v>54</v>
      </c>
      <c r="H14" s="365">
        <v>43</v>
      </c>
      <c r="I14" s="365">
        <v>42</v>
      </c>
      <c r="J14" s="365">
        <v>155</v>
      </c>
      <c r="K14" s="365">
        <v>41</v>
      </c>
      <c r="L14" s="365">
        <v>26</v>
      </c>
      <c r="M14" s="365">
        <v>22</v>
      </c>
      <c r="N14" s="365">
        <v>25</v>
      </c>
      <c r="O14" s="365">
        <v>109</v>
      </c>
      <c r="P14" s="365">
        <v>0</v>
      </c>
      <c r="Q14" s="365">
        <v>0</v>
      </c>
      <c r="R14" s="365">
        <v>0</v>
      </c>
      <c r="S14" s="365">
        <v>33</v>
      </c>
      <c r="T14" s="365">
        <v>36</v>
      </c>
      <c r="U14" s="365">
        <v>70</v>
      </c>
      <c r="V14" s="365">
        <v>18</v>
      </c>
      <c r="W14" s="365">
        <v>27</v>
      </c>
      <c r="X14" s="365">
        <v>0</v>
      </c>
      <c r="Y14" s="365">
        <v>29</v>
      </c>
      <c r="Z14" s="365">
        <v>33</v>
      </c>
      <c r="AA14" s="365">
        <v>219</v>
      </c>
      <c r="AB14" s="114"/>
      <c r="AC14" s="169"/>
    </row>
    <row r="15" spans="1:29" s="79" customFormat="1" ht="17.100000000000001" customHeight="1" x14ac:dyDescent="0.25">
      <c r="A15" s="363" t="s">
        <v>15</v>
      </c>
      <c r="B15" s="364">
        <f t="shared" si="1"/>
        <v>359</v>
      </c>
      <c r="C15" s="365">
        <v>22</v>
      </c>
      <c r="D15" s="365">
        <v>24</v>
      </c>
      <c r="E15" s="365">
        <v>24</v>
      </c>
      <c r="F15" s="365">
        <v>20</v>
      </c>
      <c r="G15" s="365">
        <v>17</v>
      </c>
      <c r="H15" s="365">
        <v>12</v>
      </c>
      <c r="I15" s="365">
        <v>11</v>
      </c>
      <c r="J15" s="365">
        <v>27</v>
      </c>
      <c r="K15" s="365">
        <v>11</v>
      </c>
      <c r="L15" s="365">
        <v>6</v>
      </c>
      <c r="M15" s="365">
        <v>10</v>
      </c>
      <c r="N15" s="365">
        <v>6</v>
      </c>
      <c r="O15" s="365">
        <v>25</v>
      </c>
      <c r="P15" s="365">
        <v>0</v>
      </c>
      <c r="Q15" s="365">
        <v>0</v>
      </c>
      <c r="R15" s="365">
        <v>0</v>
      </c>
      <c r="S15" s="365">
        <v>9</v>
      </c>
      <c r="T15" s="365">
        <v>9</v>
      </c>
      <c r="U15" s="365">
        <v>19</v>
      </c>
      <c r="V15" s="365">
        <v>5</v>
      </c>
      <c r="W15" s="365">
        <v>7</v>
      </c>
      <c r="X15" s="365">
        <v>0</v>
      </c>
      <c r="Y15" s="365">
        <v>3</v>
      </c>
      <c r="Z15" s="365">
        <v>0</v>
      </c>
      <c r="AA15" s="365">
        <v>92</v>
      </c>
      <c r="AB15" s="114"/>
      <c r="AC15" s="169"/>
    </row>
    <row r="16" spans="1:29" s="79" customFormat="1" ht="17.100000000000001" customHeight="1" x14ac:dyDescent="0.25">
      <c r="A16" s="363" t="s">
        <v>16</v>
      </c>
      <c r="B16" s="364">
        <f t="shared" si="1"/>
        <v>2931</v>
      </c>
      <c r="C16" s="365">
        <v>205</v>
      </c>
      <c r="D16" s="365">
        <v>234</v>
      </c>
      <c r="E16" s="365">
        <v>245</v>
      </c>
      <c r="F16" s="365">
        <v>163</v>
      </c>
      <c r="G16" s="365">
        <v>107</v>
      </c>
      <c r="H16" s="365">
        <v>97</v>
      </c>
      <c r="I16" s="365">
        <v>91</v>
      </c>
      <c r="J16" s="365">
        <v>292</v>
      </c>
      <c r="K16" s="365">
        <v>81</v>
      </c>
      <c r="L16" s="365">
        <v>64</v>
      </c>
      <c r="M16" s="365">
        <v>54</v>
      </c>
      <c r="N16" s="365">
        <v>62</v>
      </c>
      <c r="O16" s="365">
        <v>213</v>
      </c>
      <c r="P16" s="365">
        <v>2</v>
      </c>
      <c r="Q16" s="365">
        <v>2</v>
      </c>
      <c r="R16" s="365">
        <v>2</v>
      </c>
      <c r="S16" s="365">
        <v>89</v>
      </c>
      <c r="T16" s="365">
        <v>74</v>
      </c>
      <c r="U16" s="365">
        <v>173</v>
      </c>
      <c r="V16" s="365">
        <v>41</v>
      </c>
      <c r="W16" s="365">
        <v>68</v>
      </c>
      <c r="X16" s="365">
        <v>0</v>
      </c>
      <c r="Y16" s="365">
        <v>79</v>
      </c>
      <c r="Z16" s="365">
        <v>49</v>
      </c>
      <c r="AA16" s="365">
        <v>444</v>
      </c>
      <c r="AB16" s="114"/>
      <c r="AC16" s="169"/>
    </row>
    <row r="17" spans="1:29" s="79" customFormat="1" ht="17.100000000000001" customHeight="1" x14ac:dyDescent="0.25">
      <c r="A17" s="363" t="s">
        <v>17</v>
      </c>
      <c r="B17" s="364">
        <f t="shared" si="1"/>
        <v>1608</v>
      </c>
      <c r="C17" s="365">
        <v>112</v>
      </c>
      <c r="D17" s="365">
        <v>113</v>
      </c>
      <c r="E17" s="365">
        <v>125</v>
      </c>
      <c r="F17" s="365">
        <v>89</v>
      </c>
      <c r="G17" s="365">
        <v>62</v>
      </c>
      <c r="H17" s="365">
        <v>53</v>
      </c>
      <c r="I17" s="365">
        <v>52</v>
      </c>
      <c r="J17" s="365">
        <v>225</v>
      </c>
      <c r="K17" s="365">
        <v>51</v>
      </c>
      <c r="L17" s="365">
        <v>28</v>
      </c>
      <c r="M17" s="365">
        <v>33</v>
      </c>
      <c r="N17" s="365">
        <v>27</v>
      </c>
      <c r="O17" s="365">
        <v>98</v>
      </c>
      <c r="P17" s="365">
        <v>0</v>
      </c>
      <c r="Q17" s="365">
        <v>0</v>
      </c>
      <c r="R17" s="365">
        <v>0</v>
      </c>
      <c r="S17" s="365">
        <v>36</v>
      </c>
      <c r="T17" s="365">
        <v>40</v>
      </c>
      <c r="U17" s="365">
        <v>83</v>
      </c>
      <c r="V17" s="365">
        <v>14</v>
      </c>
      <c r="W17" s="365">
        <v>23</v>
      </c>
      <c r="X17" s="365">
        <v>0</v>
      </c>
      <c r="Y17" s="365">
        <v>34</v>
      </c>
      <c r="Z17" s="365">
        <v>42</v>
      </c>
      <c r="AA17" s="365">
        <v>268</v>
      </c>
      <c r="AB17" s="114"/>
      <c r="AC17" s="169"/>
    </row>
    <row r="18" spans="1:29" s="79" customFormat="1" ht="17.100000000000001" customHeight="1" x14ac:dyDescent="0.25">
      <c r="A18" s="363" t="s">
        <v>18</v>
      </c>
      <c r="B18" s="364">
        <f t="shared" si="1"/>
        <v>1781</v>
      </c>
      <c r="C18" s="365">
        <v>119</v>
      </c>
      <c r="D18" s="365">
        <v>132</v>
      </c>
      <c r="E18" s="365">
        <v>145</v>
      </c>
      <c r="F18" s="365">
        <v>111</v>
      </c>
      <c r="G18" s="365">
        <v>70</v>
      </c>
      <c r="H18" s="365">
        <v>53</v>
      </c>
      <c r="I18" s="365">
        <v>54</v>
      </c>
      <c r="J18" s="365">
        <v>188</v>
      </c>
      <c r="K18" s="365">
        <v>55</v>
      </c>
      <c r="L18" s="365">
        <v>31</v>
      </c>
      <c r="M18" s="365">
        <v>39</v>
      </c>
      <c r="N18" s="365">
        <v>33</v>
      </c>
      <c r="O18" s="365">
        <v>123</v>
      </c>
      <c r="P18" s="365">
        <v>0</v>
      </c>
      <c r="Q18" s="365">
        <v>0</v>
      </c>
      <c r="R18" s="365">
        <v>0</v>
      </c>
      <c r="S18" s="365">
        <v>54</v>
      </c>
      <c r="T18" s="365">
        <v>39</v>
      </c>
      <c r="U18" s="365">
        <v>115</v>
      </c>
      <c r="V18" s="365">
        <v>25</v>
      </c>
      <c r="W18" s="365">
        <v>36</v>
      </c>
      <c r="X18" s="365">
        <v>0</v>
      </c>
      <c r="Y18" s="365">
        <v>31</v>
      </c>
      <c r="Z18" s="365">
        <v>18</v>
      </c>
      <c r="AA18" s="365">
        <v>310</v>
      </c>
      <c r="AB18" s="114"/>
      <c r="AC18" s="169"/>
    </row>
    <row r="19" spans="1:29" s="79" customFormat="1" ht="17.100000000000001" customHeight="1" x14ac:dyDescent="0.25">
      <c r="A19" s="363" t="s">
        <v>19</v>
      </c>
      <c r="B19" s="364">
        <f t="shared" si="1"/>
        <v>647</v>
      </c>
      <c r="C19" s="365">
        <v>40</v>
      </c>
      <c r="D19" s="365">
        <v>42</v>
      </c>
      <c r="E19" s="365">
        <v>49</v>
      </c>
      <c r="F19" s="365">
        <v>43</v>
      </c>
      <c r="G19" s="365">
        <v>26</v>
      </c>
      <c r="H19" s="365">
        <v>25</v>
      </c>
      <c r="I19" s="365">
        <v>23</v>
      </c>
      <c r="J19" s="365">
        <v>71</v>
      </c>
      <c r="K19" s="365">
        <v>24</v>
      </c>
      <c r="L19" s="365">
        <v>17</v>
      </c>
      <c r="M19" s="365">
        <v>16</v>
      </c>
      <c r="N19" s="365">
        <v>15</v>
      </c>
      <c r="O19" s="365">
        <v>40</v>
      </c>
      <c r="P19" s="365">
        <v>0</v>
      </c>
      <c r="Q19" s="365">
        <v>0</v>
      </c>
      <c r="R19" s="365">
        <v>0</v>
      </c>
      <c r="S19" s="365">
        <v>20</v>
      </c>
      <c r="T19" s="365">
        <v>17</v>
      </c>
      <c r="U19" s="365">
        <v>40</v>
      </c>
      <c r="V19" s="365">
        <v>13</v>
      </c>
      <c r="W19" s="365">
        <v>17</v>
      </c>
      <c r="X19" s="365">
        <v>0</v>
      </c>
      <c r="Y19" s="365">
        <v>15</v>
      </c>
      <c r="Z19" s="365">
        <v>2</v>
      </c>
      <c r="AA19" s="365">
        <v>92</v>
      </c>
      <c r="AB19" s="114"/>
      <c r="AC19" s="169"/>
    </row>
    <row r="20" spans="1:29" s="79" customFormat="1" ht="17.100000000000001" customHeight="1" x14ac:dyDescent="0.25">
      <c r="A20" s="366" t="s">
        <v>20</v>
      </c>
      <c r="B20" s="364">
        <f t="shared" si="1"/>
        <v>2467</v>
      </c>
      <c r="C20" s="365">
        <v>178</v>
      </c>
      <c r="D20" s="365">
        <v>196</v>
      </c>
      <c r="E20" s="365">
        <v>202</v>
      </c>
      <c r="F20" s="365">
        <v>155</v>
      </c>
      <c r="G20" s="365">
        <v>78</v>
      </c>
      <c r="H20" s="365">
        <v>68</v>
      </c>
      <c r="I20" s="365">
        <v>61</v>
      </c>
      <c r="J20" s="365">
        <v>252</v>
      </c>
      <c r="K20" s="365">
        <v>81</v>
      </c>
      <c r="L20" s="365">
        <v>47</v>
      </c>
      <c r="M20" s="365">
        <v>48</v>
      </c>
      <c r="N20" s="365">
        <v>54</v>
      </c>
      <c r="O20" s="365">
        <v>160</v>
      </c>
      <c r="P20" s="365">
        <v>0</v>
      </c>
      <c r="Q20" s="365">
        <v>0</v>
      </c>
      <c r="R20" s="365">
        <v>0</v>
      </c>
      <c r="S20" s="365">
        <v>69</v>
      </c>
      <c r="T20" s="365">
        <v>59</v>
      </c>
      <c r="U20" s="365">
        <v>133</v>
      </c>
      <c r="V20" s="365">
        <v>29</v>
      </c>
      <c r="W20" s="365">
        <v>45</v>
      </c>
      <c r="X20" s="365">
        <v>0</v>
      </c>
      <c r="Y20" s="365">
        <v>52</v>
      </c>
      <c r="Z20" s="365">
        <v>21</v>
      </c>
      <c r="AA20" s="365">
        <v>479</v>
      </c>
      <c r="AB20" s="114"/>
      <c r="AC20" s="169"/>
    </row>
    <row r="21" spans="1:29" s="79" customFormat="1" ht="17.100000000000001" customHeight="1" x14ac:dyDescent="0.25">
      <c r="A21" s="363" t="s">
        <v>21</v>
      </c>
      <c r="B21" s="364">
        <f t="shared" si="1"/>
        <v>606</v>
      </c>
      <c r="C21" s="365">
        <v>55</v>
      </c>
      <c r="D21" s="365">
        <v>63</v>
      </c>
      <c r="E21" s="365">
        <v>61</v>
      </c>
      <c r="F21" s="365">
        <v>41</v>
      </c>
      <c r="G21" s="365">
        <v>26</v>
      </c>
      <c r="H21" s="365">
        <v>19</v>
      </c>
      <c r="I21" s="365">
        <v>19</v>
      </c>
      <c r="J21" s="365">
        <v>76</v>
      </c>
      <c r="K21" s="365">
        <v>14</v>
      </c>
      <c r="L21" s="365">
        <v>8</v>
      </c>
      <c r="M21" s="365">
        <v>10</v>
      </c>
      <c r="N21" s="365">
        <v>9</v>
      </c>
      <c r="O21" s="365">
        <v>50</v>
      </c>
      <c r="P21" s="365">
        <v>0</v>
      </c>
      <c r="Q21" s="365">
        <v>0</v>
      </c>
      <c r="R21" s="365">
        <v>0</v>
      </c>
      <c r="S21" s="365">
        <v>17</v>
      </c>
      <c r="T21" s="365">
        <v>10</v>
      </c>
      <c r="U21" s="365">
        <v>31</v>
      </c>
      <c r="V21" s="365">
        <v>7</v>
      </c>
      <c r="W21" s="365">
        <v>11</v>
      </c>
      <c r="X21" s="365">
        <v>0</v>
      </c>
      <c r="Y21" s="365">
        <v>20</v>
      </c>
      <c r="Z21" s="365">
        <v>5</v>
      </c>
      <c r="AA21" s="365">
        <v>54</v>
      </c>
      <c r="AB21" s="114"/>
      <c r="AC21" s="169"/>
    </row>
    <row r="22" spans="1:29" s="79" customFormat="1" ht="17.100000000000001" customHeight="1" x14ac:dyDescent="0.25">
      <c r="A22" s="363" t="s">
        <v>22</v>
      </c>
      <c r="B22" s="364">
        <f t="shared" si="1"/>
        <v>2589</v>
      </c>
      <c r="C22" s="365">
        <v>189</v>
      </c>
      <c r="D22" s="365">
        <v>216</v>
      </c>
      <c r="E22" s="365">
        <v>214</v>
      </c>
      <c r="F22" s="365">
        <v>144</v>
      </c>
      <c r="G22" s="365">
        <v>90</v>
      </c>
      <c r="H22" s="365">
        <v>92</v>
      </c>
      <c r="I22" s="365">
        <v>78</v>
      </c>
      <c r="J22" s="365">
        <v>264</v>
      </c>
      <c r="K22" s="365">
        <v>78</v>
      </c>
      <c r="L22" s="365">
        <v>63</v>
      </c>
      <c r="M22" s="365">
        <v>50</v>
      </c>
      <c r="N22" s="365">
        <v>55</v>
      </c>
      <c r="O22" s="365">
        <v>171</v>
      </c>
      <c r="P22" s="365">
        <v>0</v>
      </c>
      <c r="Q22" s="365">
        <v>0</v>
      </c>
      <c r="R22" s="365">
        <v>0</v>
      </c>
      <c r="S22" s="365">
        <v>78</v>
      </c>
      <c r="T22" s="365">
        <v>55</v>
      </c>
      <c r="U22" s="365">
        <v>145</v>
      </c>
      <c r="V22" s="365">
        <v>34</v>
      </c>
      <c r="W22" s="365">
        <v>50</v>
      </c>
      <c r="X22" s="365">
        <v>0</v>
      </c>
      <c r="Y22" s="365">
        <v>79</v>
      </c>
      <c r="Z22" s="365">
        <v>33</v>
      </c>
      <c r="AA22" s="365">
        <v>411</v>
      </c>
      <c r="AB22" s="114"/>
      <c r="AC22" s="169"/>
    </row>
    <row r="23" spans="1:29" s="79" customFormat="1" ht="17.100000000000001" customHeight="1" x14ac:dyDescent="0.25">
      <c r="A23" s="363" t="s">
        <v>23</v>
      </c>
      <c r="B23" s="364">
        <f t="shared" si="1"/>
        <v>576</v>
      </c>
      <c r="C23" s="365">
        <v>54</v>
      </c>
      <c r="D23" s="365">
        <v>58</v>
      </c>
      <c r="E23" s="365">
        <v>58</v>
      </c>
      <c r="F23" s="365">
        <v>39</v>
      </c>
      <c r="G23" s="365">
        <v>32</v>
      </c>
      <c r="H23" s="365">
        <v>18</v>
      </c>
      <c r="I23" s="365">
        <v>15</v>
      </c>
      <c r="J23" s="365">
        <v>55</v>
      </c>
      <c r="K23" s="365">
        <v>13</v>
      </c>
      <c r="L23" s="365">
        <v>8</v>
      </c>
      <c r="M23" s="365">
        <v>7</v>
      </c>
      <c r="N23" s="365">
        <v>6</v>
      </c>
      <c r="O23" s="365">
        <v>53</v>
      </c>
      <c r="P23" s="365">
        <v>0</v>
      </c>
      <c r="Q23" s="365">
        <v>0</v>
      </c>
      <c r="R23" s="365">
        <v>0</v>
      </c>
      <c r="S23" s="365">
        <v>15</v>
      </c>
      <c r="T23" s="365">
        <v>13</v>
      </c>
      <c r="U23" s="365">
        <v>27</v>
      </c>
      <c r="V23" s="365">
        <v>7</v>
      </c>
      <c r="W23" s="365">
        <v>9</v>
      </c>
      <c r="X23" s="365">
        <v>0</v>
      </c>
      <c r="Y23" s="365">
        <v>14</v>
      </c>
      <c r="Z23" s="365">
        <v>2</v>
      </c>
      <c r="AA23" s="365">
        <v>73</v>
      </c>
      <c r="AB23" s="114"/>
      <c r="AC23" s="169"/>
    </row>
    <row r="24" spans="1:29" s="79" customFormat="1" ht="17.100000000000001" customHeight="1" x14ac:dyDescent="0.25">
      <c r="A24" s="363" t="s">
        <v>24</v>
      </c>
      <c r="B24" s="364">
        <f t="shared" si="1"/>
        <v>1030</v>
      </c>
      <c r="C24" s="365">
        <v>78</v>
      </c>
      <c r="D24" s="365">
        <v>90</v>
      </c>
      <c r="E24" s="365">
        <v>82</v>
      </c>
      <c r="F24" s="365">
        <v>63</v>
      </c>
      <c r="G24" s="365">
        <v>49</v>
      </c>
      <c r="H24" s="365">
        <v>40</v>
      </c>
      <c r="I24" s="365">
        <v>38</v>
      </c>
      <c r="J24" s="365">
        <v>107</v>
      </c>
      <c r="K24" s="365">
        <v>29</v>
      </c>
      <c r="L24" s="365">
        <v>25</v>
      </c>
      <c r="M24" s="365">
        <v>21</v>
      </c>
      <c r="N24" s="365">
        <v>15</v>
      </c>
      <c r="O24" s="365">
        <v>76</v>
      </c>
      <c r="P24" s="365">
        <v>1</v>
      </c>
      <c r="Q24" s="365">
        <v>1</v>
      </c>
      <c r="R24" s="365">
        <v>1</v>
      </c>
      <c r="S24" s="365">
        <v>44</v>
      </c>
      <c r="T24" s="365">
        <v>30</v>
      </c>
      <c r="U24" s="365">
        <v>60</v>
      </c>
      <c r="V24" s="365">
        <v>12</v>
      </c>
      <c r="W24" s="365">
        <v>20</v>
      </c>
      <c r="X24" s="365">
        <v>0</v>
      </c>
      <c r="Y24" s="365">
        <v>26</v>
      </c>
      <c r="Z24" s="365">
        <v>13</v>
      </c>
      <c r="AA24" s="365">
        <v>109</v>
      </c>
      <c r="AB24" s="114"/>
      <c r="AC24" s="169"/>
    </row>
    <row r="25" spans="1:29" s="79" customFormat="1" ht="17.100000000000001" customHeight="1" x14ac:dyDescent="0.25">
      <c r="A25" s="363" t="s">
        <v>25</v>
      </c>
      <c r="B25" s="364">
        <f t="shared" si="1"/>
        <v>750</v>
      </c>
      <c r="C25" s="365">
        <v>47</v>
      </c>
      <c r="D25" s="365">
        <v>46</v>
      </c>
      <c r="E25" s="365">
        <v>52</v>
      </c>
      <c r="F25" s="365">
        <v>38</v>
      </c>
      <c r="G25" s="365">
        <v>26</v>
      </c>
      <c r="H25" s="365">
        <v>22</v>
      </c>
      <c r="I25" s="365">
        <v>22</v>
      </c>
      <c r="J25" s="365">
        <v>89</v>
      </c>
      <c r="K25" s="365">
        <v>20</v>
      </c>
      <c r="L25" s="365">
        <v>11</v>
      </c>
      <c r="M25" s="365">
        <v>10</v>
      </c>
      <c r="N25" s="365">
        <v>9</v>
      </c>
      <c r="O25" s="365">
        <v>32</v>
      </c>
      <c r="P25" s="365">
        <v>0</v>
      </c>
      <c r="Q25" s="365">
        <v>0</v>
      </c>
      <c r="R25" s="365">
        <v>0</v>
      </c>
      <c r="S25" s="365">
        <v>26</v>
      </c>
      <c r="T25" s="365">
        <v>19</v>
      </c>
      <c r="U25" s="365">
        <v>43</v>
      </c>
      <c r="V25" s="365">
        <v>11</v>
      </c>
      <c r="W25" s="365">
        <v>15</v>
      </c>
      <c r="X25" s="365">
        <v>0</v>
      </c>
      <c r="Y25" s="365">
        <v>13</v>
      </c>
      <c r="Z25" s="365">
        <v>10</v>
      </c>
      <c r="AA25" s="365">
        <v>189</v>
      </c>
      <c r="AB25" s="114"/>
      <c r="AC25" s="169"/>
    </row>
    <row r="26" spans="1:29" s="79" customFormat="1" ht="17.100000000000001" customHeight="1" x14ac:dyDescent="0.25">
      <c r="A26" s="363" t="s">
        <v>26</v>
      </c>
      <c r="B26" s="364">
        <f t="shared" si="1"/>
        <v>908</v>
      </c>
      <c r="C26" s="365">
        <v>65</v>
      </c>
      <c r="D26" s="365">
        <v>63</v>
      </c>
      <c r="E26" s="365">
        <v>73</v>
      </c>
      <c r="F26" s="365">
        <v>58</v>
      </c>
      <c r="G26" s="365">
        <v>31</v>
      </c>
      <c r="H26" s="365">
        <v>30</v>
      </c>
      <c r="I26" s="365">
        <v>26</v>
      </c>
      <c r="J26" s="365">
        <v>97</v>
      </c>
      <c r="K26" s="365">
        <v>22</v>
      </c>
      <c r="L26" s="365">
        <v>14</v>
      </c>
      <c r="M26" s="365">
        <v>8</v>
      </c>
      <c r="N26" s="365">
        <v>9</v>
      </c>
      <c r="O26" s="365">
        <v>50</v>
      </c>
      <c r="P26" s="365">
        <v>0</v>
      </c>
      <c r="Q26" s="365">
        <v>0</v>
      </c>
      <c r="R26" s="365">
        <v>0</v>
      </c>
      <c r="S26" s="365">
        <v>22</v>
      </c>
      <c r="T26" s="365">
        <v>18</v>
      </c>
      <c r="U26" s="365">
        <v>50</v>
      </c>
      <c r="V26" s="365">
        <v>8</v>
      </c>
      <c r="W26" s="365">
        <v>16</v>
      </c>
      <c r="X26" s="365">
        <v>0</v>
      </c>
      <c r="Y26" s="365">
        <v>20</v>
      </c>
      <c r="Z26" s="365">
        <v>10</v>
      </c>
      <c r="AA26" s="365">
        <v>218</v>
      </c>
      <c r="AB26" s="114"/>
      <c r="AC26" s="169"/>
    </row>
    <row r="27" spans="1:29" s="79" customFormat="1" ht="17.100000000000001" customHeight="1" x14ac:dyDescent="0.25">
      <c r="A27" s="363" t="s">
        <v>27</v>
      </c>
      <c r="B27" s="364">
        <f t="shared" si="1"/>
        <v>601</v>
      </c>
      <c r="C27" s="365">
        <v>40</v>
      </c>
      <c r="D27" s="365">
        <v>46</v>
      </c>
      <c r="E27" s="365">
        <v>51</v>
      </c>
      <c r="F27" s="365">
        <v>28</v>
      </c>
      <c r="G27" s="365">
        <v>24</v>
      </c>
      <c r="H27" s="365">
        <v>19</v>
      </c>
      <c r="I27" s="365">
        <v>19</v>
      </c>
      <c r="J27" s="365">
        <v>50</v>
      </c>
      <c r="K27" s="365">
        <v>17</v>
      </c>
      <c r="L27" s="365">
        <v>15</v>
      </c>
      <c r="M27" s="365">
        <v>15</v>
      </c>
      <c r="N27" s="365">
        <v>13</v>
      </c>
      <c r="O27" s="365">
        <v>33</v>
      </c>
      <c r="P27" s="365">
        <v>0</v>
      </c>
      <c r="Q27" s="365">
        <v>0</v>
      </c>
      <c r="R27" s="365">
        <v>0</v>
      </c>
      <c r="S27" s="365">
        <v>15</v>
      </c>
      <c r="T27" s="365">
        <v>14</v>
      </c>
      <c r="U27" s="365">
        <v>33</v>
      </c>
      <c r="V27" s="365">
        <v>8</v>
      </c>
      <c r="W27" s="365">
        <v>10</v>
      </c>
      <c r="X27" s="365">
        <v>0</v>
      </c>
      <c r="Y27" s="365">
        <v>11</v>
      </c>
      <c r="Z27" s="365">
        <v>9</v>
      </c>
      <c r="AA27" s="365">
        <v>131</v>
      </c>
      <c r="AB27" s="114"/>
      <c r="AC27" s="169"/>
    </row>
    <row r="28" spans="1:29" s="79" customFormat="1" ht="17.100000000000001" customHeight="1" x14ac:dyDescent="0.25">
      <c r="A28" s="363" t="s">
        <v>28</v>
      </c>
      <c r="B28" s="364">
        <f t="shared" si="1"/>
        <v>1013</v>
      </c>
      <c r="C28" s="365">
        <v>82</v>
      </c>
      <c r="D28" s="365">
        <v>88</v>
      </c>
      <c r="E28" s="365">
        <v>97</v>
      </c>
      <c r="F28" s="365">
        <v>67</v>
      </c>
      <c r="G28" s="365">
        <v>40</v>
      </c>
      <c r="H28" s="365">
        <v>34</v>
      </c>
      <c r="I28" s="365">
        <v>35</v>
      </c>
      <c r="J28" s="365">
        <v>101</v>
      </c>
      <c r="K28" s="365">
        <v>30</v>
      </c>
      <c r="L28" s="365">
        <v>22</v>
      </c>
      <c r="M28" s="365">
        <v>18</v>
      </c>
      <c r="N28" s="365">
        <v>21</v>
      </c>
      <c r="O28" s="365">
        <v>67</v>
      </c>
      <c r="P28" s="365">
        <v>0</v>
      </c>
      <c r="Q28" s="365">
        <v>0</v>
      </c>
      <c r="R28" s="365">
        <v>0</v>
      </c>
      <c r="S28" s="365">
        <v>31</v>
      </c>
      <c r="T28" s="365">
        <v>22</v>
      </c>
      <c r="U28" s="365">
        <v>58</v>
      </c>
      <c r="V28" s="365">
        <v>13</v>
      </c>
      <c r="W28" s="365">
        <v>19</v>
      </c>
      <c r="X28" s="365">
        <v>0</v>
      </c>
      <c r="Y28" s="365">
        <v>33</v>
      </c>
      <c r="Z28" s="365">
        <v>13</v>
      </c>
      <c r="AA28" s="365">
        <v>122</v>
      </c>
      <c r="AB28" s="114"/>
      <c r="AC28" s="169"/>
    </row>
    <row r="29" spans="1:29" s="79" customFormat="1" ht="17.100000000000001" customHeight="1" x14ac:dyDescent="0.25">
      <c r="A29" s="363" t="s">
        <v>29</v>
      </c>
      <c r="B29" s="364">
        <f t="shared" si="1"/>
        <v>1265</v>
      </c>
      <c r="C29" s="365">
        <v>93</v>
      </c>
      <c r="D29" s="365">
        <v>100</v>
      </c>
      <c r="E29" s="365">
        <v>101</v>
      </c>
      <c r="F29" s="365">
        <v>77</v>
      </c>
      <c r="G29" s="365">
        <v>53</v>
      </c>
      <c r="H29" s="365">
        <v>38</v>
      </c>
      <c r="I29" s="365">
        <v>39</v>
      </c>
      <c r="J29" s="365">
        <v>143</v>
      </c>
      <c r="K29" s="365">
        <v>26</v>
      </c>
      <c r="L29" s="365">
        <v>13</v>
      </c>
      <c r="M29" s="365">
        <v>17</v>
      </c>
      <c r="N29" s="365">
        <v>18</v>
      </c>
      <c r="O29" s="365">
        <v>88</v>
      </c>
      <c r="P29" s="365">
        <v>0</v>
      </c>
      <c r="Q29" s="365">
        <v>0</v>
      </c>
      <c r="R29" s="365">
        <v>0</v>
      </c>
      <c r="S29" s="365">
        <v>29</v>
      </c>
      <c r="T29" s="365">
        <v>28</v>
      </c>
      <c r="U29" s="365">
        <v>54</v>
      </c>
      <c r="V29" s="365">
        <v>11</v>
      </c>
      <c r="W29" s="365">
        <v>19</v>
      </c>
      <c r="X29" s="365">
        <v>2</v>
      </c>
      <c r="Y29" s="365">
        <v>22</v>
      </c>
      <c r="Z29" s="365">
        <v>11</v>
      </c>
      <c r="AA29" s="365">
        <v>283</v>
      </c>
      <c r="AB29" s="114"/>
      <c r="AC29" s="169"/>
    </row>
    <row r="30" spans="1:29" s="79" customFormat="1" ht="17.100000000000001" customHeight="1" x14ac:dyDescent="0.25">
      <c r="A30" s="363" t="s">
        <v>30</v>
      </c>
      <c r="B30" s="364">
        <f t="shared" si="1"/>
        <v>572</v>
      </c>
      <c r="C30" s="365">
        <v>42</v>
      </c>
      <c r="D30" s="365">
        <v>47</v>
      </c>
      <c r="E30" s="365">
        <v>50</v>
      </c>
      <c r="F30" s="365">
        <v>36</v>
      </c>
      <c r="G30" s="365">
        <v>23</v>
      </c>
      <c r="H30" s="365">
        <v>13</v>
      </c>
      <c r="I30" s="365">
        <v>15</v>
      </c>
      <c r="J30" s="365">
        <v>69</v>
      </c>
      <c r="K30" s="365">
        <v>11</v>
      </c>
      <c r="L30" s="365">
        <v>2</v>
      </c>
      <c r="M30" s="365">
        <v>1</v>
      </c>
      <c r="N30" s="365">
        <v>2</v>
      </c>
      <c r="O30" s="365">
        <v>31</v>
      </c>
      <c r="P30" s="365">
        <v>0</v>
      </c>
      <c r="Q30" s="365">
        <v>0</v>
      </c>
      <c r="R30" s="365">
        <v>0</v>
      </c>
      <c r="S30" s="365">
        <v>10</v>
      </c>
      <c r="T30" s="365">
        <v>9</v>
      </c>
      <c r="U30" s="365">
        <v>22</v>
      </c>
      <c r="V30" s="365">
        <v>2</v>
      </c>
      <c r="W30" s="365">
        <v>8</v>
      </c>
      <c r="X30" s="365">
        <v>0</v>
      </c>
      <c r="Y30" s="365">
        <v>3</v>
      </c>
      <c r="Z30" s="365">
        <v>2</v>
      </c>
      <c r="AA30" s="365">
        <v>174</v>
      </c>
      <c r="AB30" s="114"/>
      <c r="AC30" s="169"/>
    </row>
    <row r="31" spans="1:29" s="79" customFormat="1" ht="17.100000000000001" customHeight="1" x14ac:dyDescent="0.25">
      <c r="A31" s="363" t="s">
        <v>208</v>
      </c>
      <c r="B31" s="364">
        <f t="shared" si="1"/>
        <v>844</v>
      </c>
      <c r="C31" s="365">
        <v>68</v>
      </c>
      <c r="D31" s="365">
        <v>78</v>
      </c>
      <c r="E31" s="365">
        <v>73</v>
      </c>
      <c r="F31" s="365">
        <v>45</v>
      </c>
      <c r="G31" s="365">
        <v>39</v>
      </c>
      <c r="H31" s="365">
        <v>27</v>
      </c>
      <c r="I31" s="365">
        <v>28</v>
      </c>
      <c r="J31" s="365">
        <v>86</v>
      </c>
      <c r="K31" s="365">
        <v>24</v>
      </c>
      <c r="L31" s="365">
        <v>16</v>
      </c>
      <c r="M31" s="365">
        <v>14</v>
      </c>
      <c r="N31" s="365">
        <v>16</v>
      </c>
      <c r="O31" s="365">
        <v>61</v>
      </c>
      <c r="P31" s="365">
        <v>0</v>
      </c>
      <c r="Q31" s="365">
        <v>0</v>
      </c>
      <c r="R31" s="365">
        <v>0</v>
      </c>
      <c r="S31" s="365">
        <v>23</v>
      </c>
      <c r="T31" s="365">
        <v>22</v>
      </c>
      <c r="U31" s="365">
        <v>46</v>
      </c>
      <c r="V31" s="365">
        <v>16</v>
      </c>
      <c r="W31" s="365">
        <v>20</v>
      </c>
      <c r="X31" s="365">
        <v>3</v>
      </c>
      <c r="Y31" s="365">
        <v>16</v>
      </c>
      <c r="Z31" s="365">
        <v>2</v>
      </c>
      <c r="AA31" s="365">
        <v>121</v>
      </c>
      <c r="AB31" s="114"/>
      <c r="AC31" s="169"/>
    </row>
    <row r="32" spans="1:29" s="79" customFormat="1" ht="17.100000000000001" customHeight="1" x14ac:dyDescent="0.25">
      <c r="A32" s="363" t="s">
        <v>32</v>
      </c>
      <c r="B32" s="364">
        <f t="shared" si="1"/>
        <v>314</v>
      </c>
      <c r="C32" s="365">
        <v>18</v>
      </c>
      <c r="D32" s="365">
        <v>18</v>
      </c>
      <c r="E32" s="365">
        <v>21</v>
      </c>
      <c r="F32" s="365">
        <v>18</v>
      </c>
      <c r="G32" s="365">
        <v>10</v>
      </c>
      <c r="H32" s="365">
        <v>7</v>
      </c>
      <c r="I32" s="365">
        <v>6</v>
      </c>
      <c r="J32" s="365">
        <v>36</v>
      </c>
      <c r="K32" s="365">
        <v>6</v>
      </c>
      <c r="L32" s="365">
        <v>3</v>
      </c>
      <c r="M32" s="365">
        <v>0</v>
      </c>
      <c r="N32" s="365">
        <v>0</v>
      </c>
      <c r="O32" s="365">
        <v>18</v>
      </c>
      <c r="P32" s="365">
        <v>0</v>
      </c>
      <c r="Q32" s="365">
        <v>0</v>
      </c>
      <c r="R32" s="365">
        <v>0</v>
      </c>
      <c r="S32" s="365">
        <v>8</v>
      </c>
      <c r="T32" s="365">
        <v>4</v>
      </c>
      <c r="U32" s="365">
        <v>16</v>
      </c>
      <c r="V32" s="365">
        <v>1</v>
      </c>
      <c r="W32" s="365">
        <v>5</v>
      </c>
      <c r="X32" s="365">
        <v>0</v>
      </c>
      <c r="Y32" s="365">
        <v>2</v>
      </c>
      <c r="Z32" s="365">
        <v>0</v>
      </c>
      <c r="AA32" s="365">
        <v>117</v>
      </c>
      <c r="AB32" s="114"/>
      <c r="AC32" s="169"/>
    </row>
    <row r="33" spans="1:29" s="79" customFormat="1" ht="17.100000000000001" customHeight="1" x14ac:dyDescent="0.25">
      <c r="A33" s="363" t="s">
        <v>33</v>
      </c>
      <c r="B33" s="364">
        <f t="shared" si="1"/>
        <v>1659</v>
      </c>
      <c r="C33" s="365">
        <v>127</v>
      </c>
      <c r="D33" s="365">
        <v>141</v>
      </c>
      <c r="E33" s="365">
        <v>142</v>
      </c>
      <c r="F33" s="365">
        <v>94</v>
      </c>
      <c r="G33" s="365">
        <v>64</v>
      </c>
      <c r="H33" s="365">
        <v>55</v>
      </c>
      <c r="I33" s="365">
        <v>50</v>
      </c>
      <c r="J33" s="365">
        <v>165</v>
      </c>
      <c r="K33" s="365">
        <v>44</v>
      </c>
      <c r="L33" s="365">
        <v>31</v>
      </c>
      <c r="M33" s="365">
        <v>31</v>
      </c>
      <c r="N33" s="365">
        <v>32</v>
      </c>
      <c r="O33" s="365">
        <v>122</v>
      </c>
      <c r="P33" s="365">
        <v>0</v>
      </c>
      <c r="Q33" s="365">
        <v>0</v>
      </c>
      <c r="R33" s="365">
        <v>0</v>
      </c>
      <c r="S33" s="365">
        <v>50</v>
      </c>
      <c r="T33" s="365">
        <v>32</v>
      </c>
      <c r="U33" s="365">
        <v>98</v>
      </c>
      <c r="V33" s="365">
        <v>19</v>
      </c>
      <c r="W33" s="365">
        <v>35</v>
      </c>
      <c r="X33" s="365">
        <v>0</v>
      </c>
      <c r="Y33" s="365">
        <v>38</v>
      </c>
      <c r="Z33" s="365">
        <v>3</v>
      </c>
      <c r="AA33" s="365">
        <v>286</v>
      </c>
      <c r="AB33" s="114"/>
      <c r="AC33" s="169"/>
    </row>
    <row r="34" spans="1:29" s="79" customFormat="1" ht="17.100000000000001" customHeight="1" x14ac:dyDescent="0.25">
      <c r="A34" s="367" t="s">
        <v>34</v>
      </c>
      <c r="B34" s="364">
        <f t="shared" si="1"/>
        <v>1378</v>
      </c>
      <c r="C34" s="368">
        <v>113</v>
      </c>
      <c r="D34" s="368">
        <v>120</v>
      </c>
      <c r="E34" s="368">
        <v>122</v>
      </c>
      <c r="F34" s="368">
        <v>94</v>
      </c>
      <c r="G34" s="368">
        <v>68</v>
      </c>
      <c r="H34" s="368">
        <v>47</v>
      </c>
      <c r="I34" s="368">
        <v>48</v>
      </c>
      <c r="J34" s="368">
        <v>173</v>
      </c>
      <c r="K34" s="368">
        <v>36</v>
      </c>
      <c r="L34" s="368">
        <v>28</v>
      </c>
      <c r="M34" s="368">
        <v>22</v>
      </c>
      <c r="N34" s="368">
        <v>25</v>
      </c>
      <c r="O34" s="368">
        <v>104</v>
      </c>
      <c r="P34" s="368">
        <v>0</v>
      </c>
      <c r="Q34" s="368">
        <v>0</v>
      </c>
      <c r="R34" s="368">
        <v>0</v>
      </c>
      <c r="S34" s="368">
        <v>34</v>
      </c>
      <c r="T34" s="368">
        <v>30</v>
      </c>
      <c r="U34" s="368">
        <v>76</v>
      </c>
      <c r="V34" s="368">
        <v>15</v>
      </c>
      <c r="W34" s="368">
        <v>22</v>
      </c>
      <c r="X34" s="368">
        <v>0</v>
      </c>
      <c r="Y34" s="368">
        <v>30</v>
      </c>
      <c r="Z34" s="368">
        <v>1</v>
      </c>
      <c r="AA34" s="368">
        <v>170</v>
      </c>
      <c r="AB34" s="114"/>
      <c r="AC34" s="169"/>
    </row>
    <row r="35" spans="1:29" s="79" customFormat="1" ht="17.100000000000001" customHeight="1" thickBot="1" x14ac:dyDescent="0.3">
      <c r="A35" s="369" t="s">
        <v>35</v>
      </c>
      <c r="B35" s="370">
        <f t="shared" si="1"/>
        <v>263</v>
      </c>
      <c r="C35" s="371">
        <v>23</v>
      </c>
      <c r="D35" s="371">
        <v>25</v>
      </c>
      <c r="E35" s="371">
        <v>21</v>
      </c>
      <c r="F35" s="371">
        <v>22</v>
      </c>
      <c r="G35" s="371">
        <v>18</v>
      </c>
      <c r="H35" s="371">
        <v>8</v>
      </c>
      <c r="I35" s="371">
        <v>9</v>
      </c>
      <c r="J35" s="371">
        <v>20</v>
      </c>
      <c r="K35" s="371">
        <v>2</v>
      </c>
      <c r="L35" s="371">
        <v>3</v>
      </c>
      <c r="M35" s="371">
        <v>0</v>
      </c>
      <c r="N35" s="371">
        <v>4</v>
      </c>
      <c r="O35" s="371">
        <v>24</v>
      </c>
      <c r="P35" s="371">
        <v>0</v>
      </c>
      <c r="Q35" s="371">
        <v>0</v>
      </c>
      <c r="R35" s="371">
        <v>0</v>
      </c>
      <c r="S35" s="371">
        <v>6</v>
      </c>
      <c r="T35" s="371">
        <v>8</v>
      </c>
      <c r="U35" s="371">
        <v>11</v>
      </c>
      <c r="V35" s="371">
        <v>4</v>
      </c>
      <c r="W35" s="371">
        <v>4</v>
      </c>
      <c r="X35" s="371">
        <v>7</v>
      </c>
      <c r="Y35" s="371">
        <v>3</v>
      </c>
      <c r="Z35" s="371">
        <v>0</v>
      </c>
      <c r="AA35" s="371">
        <v>41</v>
      </c>
      <c r="AB35" s="114"/>
      <c r="AC35" s="169"/>
    </row>
    <row r="36" spans="1:29" s="194" customFormat="1" ht="28.5" customHeight="1" x14ac:dyDescent="0.25">
      <c r="A36" s="404" t="s">
        <v>402</v>
      </c>
      <c r="B36" s="404"/>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223"/>
    </row>
    <row r="37" spans="1:29" s="79" customFormat="1" ht="12.75" customHeight="1" x14ac:dyDescent="0.25">
      <c r="A37" s="435" t="s">
        <v>366</v>
      </c>
      <c r="B37" s="435"/>
      <c r="C37" s="435"/>
      <c r="D37" s="435"/>
      <c r="E37" s="435"/>
      <c r="F37" s="435"/>
      <c r="G37" s="435"/>
      <c r="H37" s="435"/>
      <c r="I37" s="435"/>
      <c r="J37" s="435"/>
      <c r="K37" s="435"/>
      <c r="L37" s="435"/>
      <c r="M37" s="435"/>
      <c r="N37" s="435"/>
      <c r="O37" s="435"/>
      <c r="P37" s="435"/>
      <c r="Q37" s="435"/>
      <c r="R37" s="435"/>
      <c r="S37" s="435"/>
      <c r="T37" s="435"/>
      <c r="U37" s="435"/>
      <c r="V37" s="435"/>
      <c r="W37" s="435"/>
      <c r="X37" s="435"/>
      <c r="Y37" s="435"/>
      <c r="Z37" s="435"/>
      <c r="AA37" s="435"/>
    </row>
  </sheetData>
  <mergeCells count="8">
    <mergeCell ref="A37:AA37"/>
    <mergeCell ref="AC1:AC2"/>
    <mergeCell ref="A36:AA36"/>
    <mergeCell ref="A1:AA1"/>
    <mergeCell ref="A2:AA2"/>
    <mergeCell ref="A3:AA3"/>
    <mergeCell ref="A4:AA4"/>
    <mergeCell ref="A5:AA5"/>
  </mergeCells>
  <hyperlinks>
    <hyperlink ref="AC1" location="INDICE!A1" display="INDICE"/>
  </hyperlinks>
  <printOptions horizontalCentered="1"/>
  <pageMargins left="0.51181102362204722" right="0.51181102362204722" top="0.74803149606299213" bottom="0.74803149606299213" header="0.31496062992125984" footer="0.31496062992125984"/>
  <pageSetup scale="6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7"/>
  <sheetViews>
    <sheetView showGridLines="0" topLeftCell="A57" workbookViewId="0">
      <selection activeCell="M70" sqref="M70"/>
    </sheetView>
  </sheetViews>
  <sheetFormatPr baseColWidth="10" defaultRowHeight="12.75" x14ac:dyDescent="0.2"/>
  <cols>
    <col min="1" max="1" width="31.85546875" style="19" bestFit="1" customWidth="1"/>
    <col min="2" max="2" width="9" style="4" customWidth="1"/>
    <col min="3" max="6" width="9.7109375" style="4" customWidth="1"/>
    <col min="7" max="7" width="7.42578125" style="4" bestFit="1" customWidth="1"/>
    <col min="8" max="8" width="8.42578125" style="4" customWidth="1"/>
    <col min="9" max="231" width="11.42578125" style="4"/>
    <col min="232" max="232" width="16.85546875" style="4" bestFit="1" customWidth="1"/>
    <col min="233" max="233" width="8.7109375" style="4" bestFit="1" customWidth="1"/>
    <col min="234" max="234" width="5.5703125" style="4" bestFit="1" customWidth="1"/>
    <col min="235" max="236" width="4.5703125" style="4" bestFit="1" customWidth="1"/>
    <col min="237" max="237" width="1.7109375" style="4" customWidth="1"/>
    <col min="238" max="238" width="5.42578125" style="4" bestFit="1" customWidth="1"/>
    <col min="239" max="239" width="5.5703125" style="4" bestFit="1" customWidth="1"/>
    <col min="240" max="240" width="7.28515625" style="4" bestFit="1" customWidth="1"/>
    <col min="241" max="242" width="7.5703125" style="4" bestFit="1" customWidth="1"/>
    <col min="243" max="243" width="7.28515625" style="4" bestFit="1" customWidth="1"/>
    <col min="244" max="244" width="1.5703125" style="4" customWidth="1"/>
    <col min="245" max="246" width="5.140625" style="4" bestFit="1" customWidth="1"/>
    <col min="247" max="247" width="1.140625" style="4" customWidth="1"/>
    <col min="248" max="248" width="5.42578125" style="4" bestFit="1" customWidth="1"/>
    <col min="249" max="249" width="5.5703125" style="4" bestFit="1" customWidth="1"/>
    <col min="250" max="250" width="5.42578125" style="4" bestFit="1" customWidth="1"/>
    <col min="251" max="251" width="5.5703125" style="4" bestFit="1" customWidth="1"/>
    <col min="252" max="252" width="7.28515625" style="4" bestFit="1" customWidth="1"/>
    <col min="253" max="253" width="7.5703125" style="4" bestFit="1" customWidth="1"/>
    <col min="254" max="254" width="7.28515625" style="4" bestFit="1" customWidth="1"/>
    <col min="255" max="487" width="11.42578125" style="4"/>
    <col min="488" max="488" width="16.85546875" style="4" bestFit="1" customWidth="1"/>
    <col min="489" max="489" width="8.7109375" style="4" bestFit="1" customWidth="1"/>
    <col min="490" max="490" width="5.5703125" style="4" bestFit="1" customWidth="1"/>
    <col min="491" max="492" width="4.5703125" style="4" bestFit="1" customWidth="1"/>
    <col min="493" max="493" width="1.7109375" style="4" customWidth="1"/>
    <col min="494" max="494" width="5.42578125" style="4" bestFit="1" customWidth="1"/>
    <col min="495" max="495" width="5.5703125" style="4" bestFit="1" customWidth="1"/>
    <col min="496" max="496" width="7.28515625" style="4" bestFit="1" customWidth="1"/>
    <col min="497" max="498" width="7.5703125" style="4" bestFit="1" customWidth="1"/>
    <col min="499" max="499" width="7.28515625" style="4" bestFit="1" customWidth="1"/>
    <col min="500" max="500" width="1.5703125" style="4" customWidth="1"/>
    <col min="501" max="502" width="5.140625" style="4" bestFit="1" customWidth="1"/>
    <col min="503" max="503" width="1.140625" style="4" customWidth="1"/>
    <col min="504" max="504" width="5.42578125" style="4" bestFit="1" customWidth="1"/>
    <col min="505" max="505" width="5.5703125" style="4" bestFit="1" customWidth="1"/>
    <col min="506" max="506" width="5.42578125" style="4" bestFit="1" customWidth="1"/>
    <col min="507" max="507" width="5.5703125" style="4" bestFit="1" customWidth="1"/>
    <col min="508" max="508" width="7.28515625" style="4" bestFit="1" customWidth="1"/>
    <col min="509" max="509" width="7.5703125" style="4" bestFit="1" customWidth="1"/>
    <col min="510" max="510" width="7.28515625" style="4" bestFit="1" customWidth="1"/>
    <col min="511" max="743" width="11.42578125" style="4"/>
    <col min="744" max="744" width="16.85546875" style="4" bestFit="1" customWidth="1"/>
    <col min="745" max="745" width="8.7109375" style="4" bestFit="1" customWidth="1"/>
    <col min="746" max="746" width="5.5703125" style="4" bestFit="1" customWidth="1"/>
    <col min="747" max="748" width="4.5703125" style="4" bestFit="1" customWidth="1"/>
    <col min="749" max="749" width="1.7109375" style="4" customWidth="1"/>
    <col min="750" max="750" width="5.42578125" style="4" bestFit="1" customWidth="1"/>
    <col min="751" max="751" width="5.5703125" style="4" bestFit="1" customWidth="1"/>
    <col min="752" max="752" width="7.28515625" style="4" bestFit="1" customWidth="1"/>
    <col min="753" max="754" width="7.5703125" style="4" bestFit="1" customWidth="1"/>
    <col min="755" max="755" width="7.28515625" style="4" bestFit="1" customWidth="1"/>
    <col min="756" max="756" width="1.5703125" style="4" customWidth="1"/>
    <col min="757" max="758" width="5.140625" style="4" bestFit="1" customWidth="1"/>
    <col min="759" max="759" width="1.140625" style="4" customWidth="1"/>
    <col min="760" max="760" width="5.42578125" style="4" bestFit="1" customWidth="1"/>
    <col min="761" max="761" width="5.5703125" style="4" bestFit="1" customWidth="1"/>
    <col min="762" max="762" width="5.42578125" style="4" bestFit="1" customWidth="1"/>
    <col min="763" max="763" width="5.5703125" style="4" bestFit="1" customWidth="1"/>
    <col min="764" max="764" width="7.28515625" style="4" bestFit="1" customWidth="1"/>
    <col min="765" max="765" width="7.5703125" style="4" bestFit="1" customWidth="1"/>
    <col min="766" max="766" width="7.28515625" style="4" bestFit="1" customWidth="1"/>
    <col min="767" max="999" width="11.42578125" style="4"/>
    <col min="1000" max="1000" width="16.85546875" style="4" bestFit="1" customWidth="1"/>
    <col min="1001" max="1001" width="8.7109375" style="4" bestFit="1" customWidth="1"/>
    <col min="1002" max="1002" width="5.5703125" style="4" bestFit="1" customWidth="1"/>
    <col min="1003" max="1004" width="4.5703125" style="4" bestFit="1" customWidth="1"/>
    <col min="1005" max="1005" width="1.7109375" style="4" customWidth="1"/>
    <col min="1006" max="1006" width="5.42578125" style="4" bestFit="1" customWidth="1"/>
    <col min="1007" max="1007" width="5.5703125" style="4" bestFit="1" customWidth="1"/>
    <col min="1008" max="1008" width="7.28515625" style="4" bestFit="1" customWidth="1"/>
    <col min="1009" max="1010" width="7.5703125" style="4" bestFit="1" customWidth="1"/>
    <col min="1011" max="1011" width="7.28515625" style="4" bestFit="1" customWidth="1"/>
    <col min="1012" max="1012" width="1.5703125" style="4" customWidth="1"/>
    <col min="1013" max="1014" width="5.140625" style="4" bestFit="1" customWidth="1"/>
    <col min="1015" max="1015" width="1.140625" style="4" customWidth="1"/>
    <col min="1016" max="1016" width="5.42578125" style="4" bestFit="1" customWidth="1"/>
    <col min="1017" max="1017" width="5.5703125" style="4" bestFit="1" customWidth="1"/>
    <col min="1018" max="1018" width="5.42578125" style="4" bestFit="1" customWidth="1"/>
    <col min="1019" max="1019" width="5.5703125" style="4" bestFit="1" customWidth="1"/>
    <col min="1020" max="1020" width="7.28515625" style="4" bestFit="1" customWidth="1"/>
    <col min="1021" max="1021" width="7.5703125" style="4" bestFit="1" customWidth="1"/>
    <col min="1022" max="1022" width="7.28515625" style="4" bestFit="1" customWidth="1"/>
    <col min="1023" max="1255" width="11.42578125" style="4"/>
    <col min="1256" max="1256" width="16.85546875" style="4" bestFit="1" customWidth="1"/>
    <col min="1257" max="1257" width="8.7109375" style="4" bestFit="1" customWidth="1"/>
    <col min="1258" max="1258" width="5.5703125" style="4" bestFit="1" customWidth="1"/>
    <col min="1259" max="1260" width="4.5703125" style="4" bestFit="1" customWidth="1"/>
    <col min="1261" max="1261" width="1.7109375" style="4" customWidth="1"/>
    <col min="1262" max="1262" width="5.42578125" style="4" bestFit="1" customWidth="1"/>
    <col min="1263" max="1263" width="5.5703125" style="4" bestFit="1" customWidth="1"/>
    <col min="1264" max="1264" width="7.28515625" style="4" bestFit="1" customWidth="1"/>
    <col min="1265" max="1266" width="7.5703125" style="4" bestFit="1" customWidth="1"/>
    <col min="1267" max="1267" width="7.28515625" style="4" bestFit="1" customWidth="1"/>
    <col min="1268" max="1268" width="1.5703125" style="4" customWidth="1"/>
    <col min="1269" max="1270" width="5.140625" style="4" bestFit="1" customWidth="1"/>
    <col min="1271" max="1271" width="1.140625" style="4" customWidth="1"/>
    <col min="1272" max="1272" width="5.42578125" style="4" bestFit="1" customWidth="1"/>
    <col min="1273" max="1273" width="5.5703125" style="4" bestFit="1" customWidth="1"/>
    <col min="1274" max="1274" width="5.42578125" style="4" bestFit="1" customWidth="1"/>
    <col min="1275" max="1275" width="5.5703125" style="4" bestFit="1" customWidth="1"/>
    <col min="1276" max="1276" width="7.28515625" style="4" bestFit="1" customWidth="1"/>
    <col min="1277" max="1277" width="7.5703125" style="4" bestFit="1" customWidth="1"/>
    <col min="1278" max="1278" width="7.28515625" style="4" bestFit="1" customWidth="1"/>
    <col min="1279" max="1511" width="11.42578125" style="4"/>
    <col min="1512" max="1512" width="16.85546875" style="4" bestFit="1" customWidth="1"/>
    <col min="1513" max="1513" width="8.7109375" style="4" bestFit="1" customWidth="1"/>
    <col min="1514" max="1514" width="5.5703125" style="4" bestFit="1" customWidth="1"/>
    <col min="1515" max="1516" width="4.5703125" style="4" bestFit="1" customWidth="1"/>
    <col min="1517" max="1517" width="1.7109375" style="4" customWidth="1"/>
    <col min="1518" max="1518" width="5.42578125" style="4" bestFit="1" customWidth="1"/>
    <col min="1519" max="1519" width="5.5703125" style="4" bestFit="1" customWidth="1"/>
    <col min="1520" max="1520" width="7.28515625" style="4" bestFit="1" customWidth="1"/>
    <col min="1521" max="1522" width="7.5703125" style="4" bestFit="1" customWidth="1"/>
    <col min="1523" max="1523" width="7.28515625" style="4" bestFit="1" customWidth="1"/>
    <col min="1524" max="1524" width="1.5703125" style="4" customWidth="1"/>
    <col min="1525" max="1526" width="5.140625" style="4" bestFit="1" customWidth="1"/>
    <col min="1527" max="1527" width="1.140625" style="4" customWidth="1"/>
    <col min="1528" max="1528" width="5.42578125" style="4" bestFit="1" customWidth="1"/>
    <col min="1529" max="1529" width="5.5703125" style="4" bestFit="1" customWidth="1"/>
    <col min="1530" max="1530" width="5.42578125" style="4" bestFit="1" customWidth="1"/>
    <col min="1531" max="1531" width="5.5703125" style="4" bestFit="1" customWidth="1"/>
    <col min="1532" max="1532" width="7.28515625" style="4" bestFit="1" customWidth="1"/>
    <col min="1533" max="1533" width="7.5703125" style="4" bestFit="1" customWidth="1"/>
    <col min="1534" max="1534" width="7.28515625" style="4" bestFit="1" customWidth="1"/>
    <col min="1535" max="1767" width="11.42578125" style="4"/>
    <col min="1768" max="1768" width="16.85546875" style="4" bestFit="1" customWidth="1"/>
    <col min="1769" max="1769" width="8.7109375" style="4" bestFit="1" customWidth="1"/>
    <col min="1770" max="1770" width="5.5703125" style="4" bestFit="1" customWidth="1"/>
    <col min="1771" max="1772" width="4.5703125" style="4" bestFit="1" customWidth="1"/>
    <col min="1773" max="1773" width="1.7109375" style="4" customWidth="1"/>
    <col min="1774" max="1774" width="5.42578125" style="4" bestFit="1" customWidth="1"/>
    <col min="1775" max="1775" width="5.5703125" style="4" bestFit="1" customWidth="1"/>
    <col min="1776" max="1776" width="7.28515625" style="4" bestFit="1" customWidth="1"/>
    <col min="1777" max="1778" width="7.5703125" style="4" bestFit="1" customWidth="1"/>
    <col min="1779" max="1779" width="7.28515625" style="4" bestFit="1" customWidth="1"/>
    <col min="1780" max="1780" width="1.5703125" style="4" customWidth="1"/>
    <col min="1781" max="1782" width="5.140625" style="4" bestFit="1" customWidth="1"/>
    <col min="1783" max="1783" width="1.140625" style="4" customWidth="1"/>
    <col min="1784" max="1784" width="5.42578125" style="4" bestFit="1" customWidth="1"/>
    <col min="1785" max="1785" width="5.5703125" style="4" bestFit="1" customWidth="1"/>
    <col min="1786" max="1786" width="5.42578125" style="4" bestFit="1" customWidth="1"/>
    <col min="1787" max="1787" width="5.5703125" style="4" bestFit="1" customWidth="1"/>
    <col min="1788" max="1788" width="7.28515625" style="4" bestFit="1" customWidth="1"/>
    <col min="1789" max="1789" width="7.5703125" style="4" bestFit="1" customWidth="1"/>
    <col min="1790" max="1790" width="7.28515625" style="4" bestFit="1" customWidth="1"/>
    <col min="1791" max="2023" width="11.42578125" style="4"/>
    <col min="2024" max="2024" width="16.85546875" style="4" bestFit="1" customWidth="1"/>
    <col min="2025" max="2025" width="8.7109375" style="4" bestFit="1" customWidth="1"/>
    <col min="2026" max="2026" width="5.5703125" style="4" bestFit="1" customWidth="1"/>
    <col min="2027" max="2028" width="4.5703125" style="4" bestFit="1" customWidth="1"/>
    <col min="2029" max="2029" width="1.7109375" style="4" customWidth="1"/>
    <col min="2030" max="2030" width="5.42578125" style="4" bestFit="1" customWidth="1"/>
    <col min="2031" max="2031" width="5.5703125" style="4" bestFit="1" customWidth="1"/>
    <col min="2032" max="2032" width="7.28515625" style="4" bestFit="1" customWidth="1"/>
    <col min="2033" max="2034" width="7.5703125" style="4" bestFit="1" customWidth="1"/>
    <col min="2035" max="2035" width="7.28515625" style="4" bestFit="1" customWidth="1"/>
    <col min="2036" max="2036" width="1.5703125" style="4" customWidth="1"/>
    <col min="2037" max="2038" width="5.140625" style="4" bestFit="1" customWidth="1"/>
    <col min="2039" max="2039" width="1.140625" style="4" customWidth="1"/>
    <col min="2040" max="2040" width="5.42578125" style="4" bestFit="1" customWidth="1"/>
    <col min="2041" max="2041" width="5.5703125" style="4" bestFit="1" customWidth="1"/>
    <col min="2042" max="2042" width="5.42578125" style="4" bestFit="1" customWidth="1"/>
    <col min="2043" max="2043" width="5.5703125" style="4" bestFit="1" customWidth="1"/>
    <col min="2044" max="2044" width="7.28515625" style="4" bestFit="1" customWidth="1"/>
    <col min="2045" max="2045" width="7.5703125" style="4" bestFit="1" customWidth="1"/>
    <col min="2046" max="2046" width="7.28515625" style="4" bestFit="1" customWidth="1"/>
    <col min="2047" max="2279" width="11.42578125" style="4"/>
    <col min="2280" max="2280" width="16.85546875" style="4" bestFit="1" customWidth="1"/>
    <col min="2281" max="2281" width="8.7109375" style="4" bestFit="1" customWidth="1"/>
    <col min="2282" max="2282" width="5.5703125" style="4" bestFit="1" customWidth="1"/>
    <col min="2283" max="2284" width="4.5703125" style="4" bestFit="1" customWidth="1"/>
    <col min="2285" max="2285" width="1.7109375" style="4" customWidth="1"/>
    <col min="2286" max="2286" width="5.42578125" style="4" bestFit="1" customWidth="1"/>
    <col min="2287" max="2287" width="5.5703125" style="4" bestFit="1" customWidth="1"/>
    <col min="2288" max="2288" width="7.28515625" style="4" bestFit="1" customWidth="1"/>
    <col min="2289" max="2290" width="7.5703125" style="4" bestFit="1" customWidth="1"/>
    <col min="2291" max="2291" width="7.28515625" style="4" bestFit="1" customWidth="1"/>
    <col min="2292" max="2292" width="1.5703125" style="4" customWidth="1"/>
    <col min="2293" max="2294" width="5.140625" style="4" bestFit="1" customWidth="1"/>
    <col min="2295" max="2295" width="1.140625" style="4" customWidth="1"/>
    <col min="2296" max="2296" width="5.42578125" style="4" bestFit="1" customWidth="1"/>
    <col min="2297" max="2297" width="5.5703125" style="4" bestFit="1" customWidth="1"/>
    <col min="2298" max="2298" width="5.42578125" style="4" bestFit="1" customWidth="1"/>
    <col min="2299" max="2299" width="5.5703125" style="4" bestFit="1" customWidth="1"/>
    <col min="2300" max="2300" width="7.28515625" style="4" bestFit="1" customWidth="1"/>
    <col min="2301" max="2301" width="7.5703125" style="4" bestFit="1" customWidth="1"/>
    <col min="2302" max="2302" width="7.28515625" style="4" bestFit="1" customWidth="1"/>
    <col min="2303" max="2535" width="11.42578125" style="4"/>
    <col min="2536" max="2536" width="16.85546875" style="4" bestFit="1" customWidth="1"/>
    <col min="2537" max="2537" width="8.7109375" style="4" bestFit="1" customWidth="1"/>
    <col min="2538" max="2538" width="5.5703125" style="4" bestFit="1" customWidth="1"/>
    <col min="2539" max="2540" width="4.5703125" style="4" bestFit="1" customWidth="1"/>
    <col min="2541" max="2541" width="1.7109375" style="4" customWidth="1"/>
    <col min="2542" max="2542" width="5.42578125" style="4" bestFit="1" customWidth="1"/>
    <col min="2543" max="2543" width="5.5703125" style="4" bestFit="1" customWidth="1"/>
    <col min="2544" max="2544" width="7.28515625" style="4" bestFit="1" customWidth="1"/>
    <col min="2545" max="2546" width="7.5703125" style="4" bestFit="1" customWidth="1"/>
    <col min="2547" max="2547" width="7.28515625" style="4" bestFit="1" customWidth="1"/>
    <col min="2548" max="2548" width="1.5703125" style="4" customWidth="1"/>
    <col min="2549" max="2550" width="5.140625" style="4" bestFit="1" customWidth="1"/>
    <col min="2551" max="2551" width="1.140625" style="4" customWidth="1"/>
    <col min="2552" max="2552" width="5.42578125" style="4" bestFit="1" customWidth="1"/>
    <col min="2553" max="2553" width="5.5703125" style="4" bestFit="1" customWidth="1"/>
    <col min="2554" max="2554" width="5.42578125" style="4" bestFit="1" customWidth="1"/>
    <col min="2555" max="2555" width="5.5703125" style="4" bestFit="1" customWidth="1"/>
    <col min="2556" max="2556" width="7.28515625" style="4" bestFit="1" customWidth="1"/>
    <col min="2557" max="2557" width="7.5703125" style="4" bestFit="1" customWidth="1"/>
    <col min="2558" max="2558" width="7.28515625" style="4" bestFit="1" customWidth="1"/>
    <col min="2559" max="2791" width="11.42578125" style="4"/>
    <col min="2792" max="2792" width="16.85546875" style="4" bestFit="1" customWidth="1"/>
    <col min="2793" max="2793" width="8.7109375" style="4" bestFit="1" customWidth="1"/>
    <col min="2794" max="2794" width="5.5703125" style="4" bestFit="1" customWidth="1"/>
    <col min="2795" max="2796" width="4.5703125" style="4" bestFit="1" customWidth="1"/>
    <col min="2797" max="2797" width="1.7109375" style="4" customWidth="1"/>
    <col min="2798" max="2798" width="5.42578125" style="4" bestFit="1" customWidth="1"/>
    <col min="2799" max="2799" width="5.5703125" style="4" bestFit="1" customWidth="1"/>
    <col min="2800" max="2800" width="7.28515625" style="4" bestFit="1" customWidth="1"/>
    <col min="2801" max="2802" width="7.5703125" style="4" bestFit="1" customWidth="1"/>
    <col min="2803" max="2803" width="7.28515625" style="4" bestFit="1" customWidth="1"/>
    <col min="2804" max="2804" width="1.5703125" style="4" customWidth="1"/>
    <col min="2805" max="2806" width="5.140625" style="4" bestFit="1" customWidth="1"/>
    <col min="2807" max="2807" width="1.140625" style="4" customWidth="1"/>
    <col min="2808" max="2808" width="5.42578125" style="4" bestFit="1" customWidth="1"/>
    <col min="2809" max="2809" width="5.5703125" style="4" bestFit="1" customWidth="1"/>
    <col min="2810" max="2810" width="5.42578125" style="4" bestFit="1" customWidth="1"/>
    <col min="2811" max="2811" width="5.5703125" style="4" bestFit="1" customWidth="1"/>
    <col min="2812" max="2812" width="7.28515625" style="4" bestFit="1" customWidth="1"/>
    <col min="2813" max="2813" width="7.5703125" style="4" bestFit="1" customWidth="1"/>
    <col min="2814" max="2814" width="7.28515625" style="4" bestFit="1" customWidth="1"/>
    <col min="2815" max="3047" width="11.42578125" style="4"/>
    <col min="3048" max="3048" width="16.85546875" style="4" bestFit="1" customWidth="1"/>
    <col min="3049" max="3049" width="8.7109375" style="4" bestFit="1" customWidth="1"/>
    <col min="3050" max="3050" width="5.5703125" style="4" bestFit="1" customWidth="1"/>
    <col min="3051" max="3052" width="4.5703125" style="4" bestFit="1" customWidth="1"/>
    <col min="3053" max="3053" width="1.7109375" style="4" customWidth="1"/>
    <col min="3054" max="3054" width="5.42578125" style="4" bestFit="1" customWidth="1"/>
    <col min="3055" max="3055" width="5.5703125" style="4" bestFit="1" customWidth="1"/>
    <col min="3056" max="3056" width="7.28515625" style="4" bestFit="1" customWidth="1"/>
    <col min="3057" max="3058" width="7.5703125" style="4" bestFit="1" customWidth="1"/>
    <col min="3059" max="3059" width="7.28515625" style="4" bestFit="1" customWidth="1"/>
    <col min="3060" max="3060" width="1.5703125" style="4" customWidth="1"/>
    <col min="3061" max="3062" width="5.140625" style="4" bestFit="1" customWidth="1"/>
    <col min="3063" max="3063" width="1.140625" style="4" customWidth="1"/>
    <col min="3064" max="3064" width="5.42578125" style="4" bestFit="1" customWidth="1"/>
    <col min="3065" max="3065" width="5.5703125" style="4" bestFit="1" customWidth="1"/>
    <col min="3066" max="3066" width="5.42578125" style="4" bestFit="1" customWidth="1"/>
    <col min="3067" max="3067" width="5.5703125" style="4" bestFit="1" customWidth="1"/>
    <col min="3068" max="3068" width="7.28515625" style="4" bestFit="1" customWidth="1"/>
    <col min="3069" max="3069" width="7.5703125" style="4" bestFit="1" customWidth="1"/>
    <col min="3070" max="3070" width="7.28515625" style="4" bestFit="1" customWidth="1"/>
    <col min="3071" max="3303" width="11.42578125" style="4"/>
    <col min="3304" max="3304" width="16.85546875" style="4" bestFit="1" customWidth="1"/>
    <col min="3305" max="3305" width="8.7109375" style="4" bestFit="1" customWidth="1"/>
    <col min="3306" max="3306" width="5.5703125" style="4" bestFit="1" customWidth="1"/>
    <col min="3307" max="3308" width="4.5703125" style="4" bestFit="1" customWidth="1"/>
    <col min="3309" max="3309" width="1.7109375" style="4" customWidth="1"/>
    <col min="3310" max="3310" width="5.42578125" style="4" bestFit="1" customWidth="1"/>
    <col min="3311" max="3311" width="5.5703125" style="4" bestFit="1" customWidth="1"/>
    <col min="3312" max="3312" width="7.28515625" style="4" bestFit="1" customWidth="1"/>
    <col min="3313" max="3314" width="7.5703125" style="4" bestFit="1" customWidth="1"/>
    <col min="3315" max="3315" width="7.28515625" style="4" bestFit="1" customWidth="1"/>
    <col min="3316" max="3316" width="1.5703125" style="4" customWidth="1"/>
    <col min="3317" max="3318" width="5.140625" style="4" bestFit="1" customWidth="1"/>
    <col min="3319" max="3319" width="1.140625" style="4" customWidth="1"/>
    <col min="3320" max="3320" width="5.42578125" style="4" bestFit="1" customWidth="1"/>
    <col min="3321" max="3321" width="5.5703125" style="4" bestFit="1" customWidth="1"/>
    <col min="3322" max="3322" width="5.42578125" style="4" bestFit="1" customWidth="1"/>
    <col min="3323" max="3323" width="5.5703125" style="4" bestFit="1" customWidth="1"/>
    <col min="3324" max="3324" width="7.28515625" style="4" bestFit="1" customWidth="1"/>
    <col min="3325" max="3325" width="7.5703125" style="4" bestFit="1" customWidth="1"/>
    <col min="3326" max="3326" width="7.28515625" style="4" bestFit="1" customWidth="1"/>
    <col min="3327" max="3559" width="11.42578125" style="4"/>
    <col min="3560" max="3560" width="16.85546875" style="4" bestFit="1" customWidth="1"/>
    <col min="3561" max="3561" width="8.7109375" style="4" bestFit="1" customWidth="1"/>
    <col min="3562" max="3562" width="5.5703125" style="4" bestFit="1" customWidth="1"/>
    <col min="3563" max="3564" width="4.5703125" style="4" bestFit="1" customWidth="1"/>
    <col min="3565" max="3565" width="1.7109375" style="4" customWidth="1"/>
    <col min="3566" max="3566" width="5.42578125" style="4" bestFit="1" customWidth="1"/>
    <col min="3567" max="3567" width="5.5703125" style="4" bestFit="1" customWidth="1"/>
    <col min="3568" max="3568" width="7.28515625" style="4" bestFit="1" customWidth="1"/>
    <col min="3569" max="3570" width="7.5703125" style="4" bestFit="1" customWidth="1"/>
    <col min="3571" max="3571" width="7.28515625" style="4" bestFit="1" customWidth="1"/>
    <col min="3572" max="3572" width="1.5703125" style="4" customWidth="1"/>
    <col min="3573" max="3574" width="5.140625" style="4" bestFit="1" customWidth="1"/>
    <col min="3575" max="3575" width="1.140625" style="4" customWidth="1"/>
    <col min="3576" max="3576" width="5.42578125" style="4" bestFit="1" customWidth="1"/>
    <col min="3577" max="3577" width="5.5703125" style="4" bestFit="1" customWidth="1"/>
    <col min="3578" max="3578" width="5.42578125" style="4" bestFit="1" customWidth="1"/>
    <col min="3579" max="3579" width="5.5703125" style="4" bestFit="1" customWidth="1"/>
    <col min="3580" max="3580" width="7.28515625" style="4" bestFit="1" customWidth="1"/>
    <col min="3581" max="3581" width="7.5703125" style="4" bestFit="1" customWidth="1"/>
    <col min="3582" max="3582" width="7.28515625" style="4" bestFit="1" customWidth="1"/>
    <col min="3583" max="3815" width="11.42578125" style="4"/>
    <col min="3816" max="3816" width="16.85546875" style="4" bestFit="1" customWidth="1"/>
    <col min="3817" max="3817" width="8.7109375" style="4" bestFit="1" customWidth="1"/>
    <col min="3818" max="3818" width="5.5703125" style="4" bestFit="1" customWidth="1"/>
    <col min="3819" max="3820" width="4.5703125" style="4" bestFit="1" customWidth="1"/>
    <col min="3821" max="3821" width="1.7109375" style="4" customWidth="1"/>
    <col min="3822" max="3822" width="5.42578125" style="4" bestFit="1" customWidth="1"/>
    <col min="3823" max="3823" width="5.5703125" style="4" bestFit="1" customWidth="1"/>
    <col min="3824" max="3824" width="7.28515625" style="4" bestFit="1" customWidth="1"/>
    <col min="3825" max="3826" width="7.5703125" style="4" bestFit="1" customWidth="1"/>
    <col min="3827" max="3827" width="7.28515625" style="4" bestFit="1" customWidth="1"/>
    <col min="3828" max="3828" width="1.5703125" style="4" customWidth="1"/>
    <col min="3829" max="3830" width="5.140625" style="4" bestFit="1" customWidth="1"/>
    <col min="3831" max="3831" width="1.140625" style="4" customWidth="1"/>
    <col min="3832" max="3832" width="5.42578125" style="4" bestFit="1" customWidth="1"/>
    <col min="3833" max="3833" width="5.5703125" style="4" bestFit="1" customWidth="1"/>
    <col min="3834" max="3834" width="5.42578125" style="4" bestFit="1" customWidth="1"/>
    <col min="3835" max="3835" width="5.5703125" style="4" bestFit="1" customWidth="1"/>
    <col min="3836" max="3836" width="7.28515625" style="4" bestFit="1" customWidth="1"/>
    <col min="3837" max="3837" width="7.5703125" style="4" bestFit="1" customWidth="1"/>
    <col min="3838" max="3838" width="7.28515625" style="4" bestFit="1" customWidth="1"/>
    <col min="3839" max="4071" width="11.42578125" style="4"/>
    <col min="4072" max="4072" width="16.85546875" style="4" bestFit="1" customWidth="1"/>
    <col min="4073" max="4073" width="8.7109375" style="4" bestFit="1" customWidth="1"/>
    <col min="4074" max="4074" width="5.5703125" style="4" bestFit="1" customWidth="1"/>
    <col min="4075" max="4076" width="4.5703125" style="4" bestFit="1" customWidth="1"/>
    <col min="4077" max="4077" width="1.7109375" style="4" customWidth="1"/>
    <col min="4078" max="4078" width="5.42578125" style="4" bestFit="1" customWidth="1"/>
    <col min="4079" max="4079" width="5.5703125" style="4" bestFit="1" customWidth="1"/>
    <col min="4080" max="4080" width="7.28515625" style="4" bestFit="1" customWidth="1"/>
    <col min="4081" max="4082" width="7.5703125" style="4" bestFit="1" customWidth="1"/>
    <col min="4083" max="4083" width="7.28515625" style="4" bestFit="1" customWidth="1"/>
    <col min="4084" max="4084" width="1.5703125" style="4" customWidth="1"/>
    <col min="4085" max="4086" width="5.140625" style="4" bestFit="1" customWidth="1"/>
    <col min="4087" max="4087" width="1.140625" style="4" customWidth="1"/>
    <col min="4088" max="4088" width="5.42578125" style="4" bestFit="1" customWidth="1"/>
    <col min="4089" max="4089" width="5.5703125" style="4" bestFit="1" customWidth="1"/>
    <col min="4090" max="4090" width="5.42578125" style="4" bestFit="1" customWidth="1"/>
    <col min="4091" max="4091" width="5.5703125" style="4" bestFit="1" customWidth="1"/>
    <col min="4092" max="4092" width="7.28515625" style="4" bestFit="1" customWidth="1"/>
    <col min="4093" max="4093" width="7.5703125" style="4" bestFit="1" customWidth="1"/>
    <col min="4094" max="4094" width="7.28515625" style="4" bestFit="1" customWidth="1"/>
    <col min="4095" max="4327" width="11.42578125" style="4"/>
    <col min="4328" max="4328" width="16.85546875" style="4" bestFit="1" customWidth="1"/>
    <col min="4329" max="4329" width="8.7109375" style="4" bestFit="1" customWidth="1"/>
    <col min="4330" max="4330" width="5.5703125" style="4" bestFit="1" customWidth="1"/>
    <col min="4331" max="4332" width="4.5703125" style="4" bestFit="1" customWidth="1"/>
    <col min="4333" max="4333" width="1.7109375" style="4" customWidth="1"/>
    <col min="4334" max="4334" width="5.42578125" style="4" bestFit="1" customWidth="1"/>
    <col min="4335" max="4335" width="5.5703125" style="4" bestFit="1" customWidth="1"/>
    <col min="4336" max="4336" width="7.28515625" style="4" bestFit="1" customWidth="1"/>
    <col min="4337" max="4338" width="7.5703125" style="4" bestFit="1" customWidth="1"/>
    <col min="4339" max="4339" width="7.28515625" style="4" bestFit="1" customWidth="1"/>
    <col min="4340" max="4340" width="1.5703125" style="4" customWidth="1"/>
    <col min="4341" max="4342" width="5.140625" style="4" bestFit="1" customWidth="1"/>
    <col min="4343" max="4343" width="1.140625" style="4" customWidth="1"/>
    <col min="4344" max="4344" width="5.42578125" style="4" bestFit="1" customWidth="1"/>
    <col min="4345" max="4345" width="5.5703125" style="4" bestFit="1" customWidth="1"/>
    <col min="4346" max="4346" width="5.42578125" style="4" bestFit="1" customWidth="1"/>
    <col min="4347" max="4347" width="5.5703125" style="4" bestFit="1" customWidth="1"/>
    <col min="4348" max="4348" width="7.28515625" style="4" bestFit="1" customWidth="1"/>
    <col min="4349" max="4349" width="7.5703125" style="4" bestFit="1" customWidth="1"/>
    <col min="4350" max="4350" width="7.28515625" style="4" bestFit="1" customWidth="1"/>
    <col min="4351" max="4583" width="11.42578125" style="4"/>
    <col min="4584" max="4584" width="16.85546875" style="4" bestFit="1" customWidth="1"/>
    <col min="4585" max="4585" width="8.7109375" style="4" bestFit="1" customWidth="1"/>
    <col min="4586" max="4586" width="5.5703125" style="4" bestFit="1" customWidth="1"/>
    <col min="4587" max="4588" width="4.5703125" style="4" bestFit="1" customWidth="1"/>
    <col min="4589" max="4589" width="1.7109375" style="4" customWidth="1"/>
    <col min="4590" max="4590" width="5.42578125" style="4" bestFit="1" customWidth="1"/>
    <col min="4591" max="4591" width="5.5703125" style="4" bestFit="1" customWidth="1"/>
    <col min="4592" max="4592" width="7.28515625" style="4" bestFit="1" customWidth="1"/>
    <col min="4593" max="4594" width="7.5703125" style="4" bestFit="1" customWidth="1"/>
    <col min="4595" max="4595" width="7.28515625" style="4" bestFit="1" customWidth="1"/>
    <col min="4596" max="4596" width="1.5703125" style="4" customWidth="1"/>
    <col min="4597" max="4598" width="5.140625" style="4" bestFit="1" customWidth="1"/>
    <col min="4599" max="4599" width="1.140625" style="4" customWidth="1"/>
    <col min="4600" max="4600" width="5.42578125" style="4" bestFit="1" customWidth="1"/>
    <col min="4601" max="4601" width="5.5703125" style="4" bestFit="1" customWidth="1"/>
    <col min="4602" max="4602" width="5.42578125" style="4" bestFit="1" customWidth="1"/>
    <col min="4603" max="4603" width="5.5703125" style="4" bestFit="1" customWidth="1"/>
    <col min="4604" max="4604" width="7.28515625" style="4" bestFit="1" customWidth="1"/>
    <col min="4605" max="4605" width="7.5703125" style="4" bestFit="1" customWidth="1"/>
    <col min="4606" max="4606" width="7.28515625" style="4" bestFit="1" customWidth="1"/>
    <col min="4607" max="4839" width="11.42578125" style="4"/>
    <col min="4840" max="4840" width="16.85546875" style="4" bestFit="1" customWidth="1"/>
    <col min="4841" max="4841" width="8.7109375" style="4" bestFit="1" customWidth="1"/>
    <col min="4842" max="4842" width="5.5703125" style="4" bestFit="1" customWidth="1"/>
    <col min="4843" max="4844" width="4.5703125" style="4" bestFit="1" customWidth="1"/>
    <col min="4845" max="4845" width="1.7109375" style="4" customWidth="1"/>
    <col min="4846" max="4846" width="5.42578125" style="4" bestFit="1" customWidth="1"/>
    <col min="4847" max="4847" width="5.5703125" style="4" bestFit="1" customWidth="1"/>
    <col min="4848" max="4848" width="7.28515625" style="4" bestFit="1" customWidth="1"/>
    <col min="4849" max="4850" width="7.5703125" style="4" bestFit="1" customWidth="1"/>
    <col min="4851" max="4851" width="7.28515625" style="4" bestFit="1" customWidth="1"/>
    <col min="4852" max="4852" width="1.5703125" style="4" customWidth="1"/>
    <col min="4853" max="4854" width="5.140625" style="4" bestFit="1" customWidth="1"/>
    <col min="4855" max="4855" width="1.140625" style="4" customWidth="1"/>
    <col min="4856" max="4856" width="5.42578125" style="4" bestFit="1" customWidth="1"/>
    <col min="4857" max="4857" width="5.5703125" style="4" bestFit="1" customWidth="1"/>
    <col min="4858" max="4858" width="5.42578125" style="4" bestFit="1" customWidth="1"/>
    <col min="4859" max="4859" width="5.5703125" style="4" bestFit="1" customWidth="1"/>
    <col min="4860" max="4860" width="7.28515625" style="4" bestFit="1" customWidth="1"/>
    <col min="4861" max="4861" width="7.5703125" style="4" bestFit="1" customWidth="1"/>
    <col min="4862" max="4862" width="7.28515625" style="4" bestFit="1" customWidth="1"/>
    <col min="4863" max="5095" width="11.42578125" style="4"/>
    <col min="5096" max="5096" width="16.85546875" style="4" bestFit="1" customWidth="1"/>
    <col min="5097" max="5097" width="8.7109375" style="4" bestFit="1" customWidth="1"/>
    <col min="5098" max="5098" width="5.5703125" style="4" bestFit="1" customWidth="1"/>
    <col min="5099" max="5100" width="4.5703125" style="4" bestFit="1" customWidth="1"/>
    <col min="5101" max="5101" width="1.7109375" style="4" customWidth="1"/>
    <col min="5102" max="5102" width="5.42578125" style="4" bestFit="1" customWidth="1"/>
    <col min="5103" max="5103" width="5.5703125" style="4" bestFit="1" customWidth="1"/>
    <col min="5104" max="5104" width="7.28515625" style="4" bestFit="1" customWidth="1"/>
    <col min="5105" max="5106" width="7.5703125" style="4" bestFit="1" customWidth="1"/>
    <col min="5107" max="5107" width="7.28515625" style="4" bestFit="1" customWidth="1"/>
    <col min="5108" max="5108" width="1.5703125" style="4" customWidth="1"/>
    <col min="5109" max="5110" width="5.140625" style="4" bestFit="1" customWidth="1"/>
    <col min="5111" max="5111" width="1.140625" style="4" customWidth="1"/>
    <col min="5112" max="5112" width="5.42578125" style="4" bestFit="1" customWidth="1"/>
    <col min="5113" max="5113" width="5.5703125" style="4" bestFit="1" customWidth="1"/>
    <col min="5114" max="5114" width="5.42578125" style="4" bestFit="1" customWidth="1"/>
    <col min="5115" max="5115" width="5.5703125" style="4" bestFit="1" customWidth="1"/>
    <col min="5116" max="5116" width="7.28515625" style="4" bestFit="1" customWidth="1"/>
    <col min="5117" max="5117" width="7.5703125" style="4" bestFit="1" customWidth="1"/>
    <col min="5118" max="5118" width="7.28515625" style="4" bestFit="1" customWidth="1"/>
    <col min="5119" max="5351" width="11.42578125" style="4"/>
    <col min="5352" max="5352" width="16.85546875" style="4" bestFit="1" customWidth="1"/>
    <col min="5353" max="5353" width="8.7109375" style="4" bestFit="1" customWidth="1"/>
    <col min="5354" max="5354" width="5.5703125" style="4" bestFit="1" customWidth="1"/>
    <col min="5355" max="5356" width="4.5703125" style="4" bestFit="1" customWidth="1"/>
    <col min="5357" max="5357" width="1.7109375" style="4" customWidth="1"/>
    <col min="5358" max="5358" width="5.42578125" style="4" bestFit="1" customWidth="1"/>
    <col min="5359" max="5359" width="5.5703125" style="4" bestFit="1" customWidth="1"/>
    <col min="5360" max="5360" width="7.28515625" style="4" bestFit="1" customWidth="1"/>
    <col min="5361" max="5362" width="7.5703125" style="4" bestFit="1" customWidth="1"/>
    <col min="5363" max="5363" width="7.28515625" style="4" bestFit="1" customWidth="1"/>
    <col min="5364" max="5364" width="1.5703125" style="4" customWidth="1"/>
    <col min="5365" max="5366" width="5.140625" style="4" bestFit="1" customWidth="1"/>
    <col min="5367" max="5367" width="1.140625" style="4" customWidth="1"/>
    <col min="5368" max="5368" width="5.42578125" style="4" bestFit="1" customWidth="1"/>
    <col min="5369" max="5369" width="5.5703125" style="4" bestFit="1" customWidth="1"/>
    <col min="5370" max="5370" width="5.42578125" style="4" bestFit="1" customWidth="1"/>
    <col min="5371" max="5371" width="5.5703125" style="4" bestFit="1" customWidth="1"/>
    <col min="5372" max="5372" width="7.28515625" style="4" bestFit="1" customWidth="1"/>
    <col min="5373" max="5373" width="7.5703125" style="4" bestFit="1" customWidth="1"/>
    <col min="5374" max="5374" width="7.28515625" style="4" bestFit="1" customWidth="1"/>
    <col min="5375" max="5607" width="11.42578125" style="4"/>
    <col min="5608" max="5608" width="16.85546875" style="4" bestFit="1" customWidth="1"/>
    <col min="5609" max="5609" width="8.7109375" style="4" bestFit="1" customWidth="1"/>
    <col min="5610" max="5610" width="5.5703125" style="4" bestFit="1" customWidth="1"/>
    <col min="5611" max="5612" width="4.5703125" style="4" bestFit="1" customWidth="1"/>
    <col min="5613" max="5613" width="1.7109375" style="4" customWidth="1"/>
    <col min="5614" max="5614" width="5.42578125" style="4" bestFit="1" customWidth="1"/>
    <col min="5615" max="5615" width="5.5703125" style="4" bestFit="1" customWidth="1"/>
    <col min="5616" max="5616" width="7.28515625" style="4" bestFit="1" customWidth="1"/>
    <col min="5617" max="5618" width="7.5703125" style="4" bestFit="1" customWidth="1"/>
    <col min="5619" max="5619" width="7.28515625" style="4" bestFit="1" customWidth="1"/>
    <col min="5620" max="5620" width="1.5703125" style="4" customWidth="1"/>
    <col min="5621" max="5622" width="5.140625" style="4" bestFit="1" customWidth="1"/>
    <col min="5623" max="5623" width="1.140625" style="4" customWidth="1"/>
    <col min="5624" max="5624" width="5.42578125" style="4" bestFit="1" customWidth="1"/>
    <col min="5625" max="5625" width="5.5703125" style="4" bestFit="1" customWidth="1"/>
    <col min="5626" max="5626" width="5.42578125" style="4" bestFit="1" customWidth="1"/>
    <col min="5627" max="5627" width="5.5703125" style="4" bestFit="1" customWidth="1"/>
    <col min="5628" max="5628" width="7.28515625" style="4" bestFit="1" customWidth="1"/>
    <col min="5629" max="5629" width="7.5703125" style="4" bestFit="1" customWidth="1"/>
    <col min="5630" max="5630" width="7.28515625" style="4" bestFit="1" customWidth="1"/>
    <col min="5631" max="5863" width="11.42578125" style="4"/>
    <col min="5864" max="5864" width="16.85546875" style="4" bestFit="1" customWidth="1"/>
    <col min="5865" max="5865" width="8.7109375" style="4" bestFit="1" customWidth="1"/>
    <col min="5866" max="5866" width="5.5703125" style="4" bestFit="1" customWidth="1"/>
    <col min="5867" max="5868" width="4.5703125" style="4" bestFit="1" customWidth="1"/>
    <col min="5869" max="5869" width="1.7109375" style="4" customWidth="1"/>
    <col min="5870" max="5870" width="5.42578125" style="4" bestFit="1" customWidth="1"/>
    <col min="5871" max="5871" width="5.5703125" style="4" bestFit="1" customWidth="1"/>
    <col min="5872" max="5872" width="7.28515625" style="4" bestFit="1" customWidth="1"/>
    <col min="5873" max="5874" width="7.5703125" style="4" bestFit="1" customWidth="1"/>
    <col min="5875" max="5875" width="7.28515625" style="4" bestFit="1" customWidth="1"/>
    <col min="5876" max="5876" width="1.5703125" style="4" customWidth="1"/>
    <col min="5877" max="5878" width="5.140625" style="4" bestFit="1" customWidth="1"/>
    <col min="5879" max="5879" width="1.140625" style="4" customWidth="1"/>
    <col min="5880" max="5880" width="5.42578125" style="4" bestFit="1" customWidth="1"/>
    <col min="5881" max="5881" width="5.5703125" style="4" bestFit="1" customWidth="1"/>
    <col min="5882" max="5882" width="5.42578125" style="4" bestFit="1" customWidth="1"/>
    <col min="5883" max="5883" width="5.5703125" style="4" bestFit="1" customWidth="1"/>
    <col min="5884" max="5884" width="7.28515625" style="4" bestFit="1" customWidth="1"/>
    <col min="5885" max="5885" width="7.5703125" style="4" bestFit="1" customWidth="1"/>
    <col min="5886" max="5886" width="7.28515625" style="4" bestFit="1" customWidth="1"/>
    <col min="5887" max="6119" width="11.42578125" style="4"/>
    <col min="6120" max="6120" width="16.85546875" style="4" bestFit="1" customWidth="1"/>
    <col min="6121" max="6121" width="8.7109375" style="4" bestFit="1" customWidth="1"/>
    <col min="6122" max="6122" width="5.5703125" style="4" bestFit="1" customWidth="1"/>
    <col min="6123" max="6124" width="4.5703125" style="4" bestFit="1" customWidth="1"/>
    <col min="6125" max="6125" width="1.7109375" style="4" customWidth="1"/>
    <col min="6126" max="6126" width="5.42578125" style="4" bestFit="1" customWidth="1"/>
    <col min="6127" max="6127" width="5.5703125" style="4" bestFit="1" customWidth="1"/>
    <col min="6128" max="6128" width="7.28515625" style="4" bestFit="1" customWidth="1"/>
    <col min="6129" max="6130" width="7.5703125" style="4" bestFit="1" customWidth="1"/>
    <col min="6131" max="6131" width="7.28515625" style="4" bestFit="1" customWidth="1"/>
    <col min="6132" max="6132" width="1.5703125" style="4" customWidth="1"/>
    <col min="6133" max="6134" width="5.140625" style="4" bestFit="1" customWidth="1"/>
    <col min="6135" max="6135" width="1.140625" style="4" customWidth="1"/>
    <col min="6136" max="6136" width="5.42578125" style="4" bestFit="1" customWidth="1"/>
    <col min="6137" max="6137" width="5.5703125" style="4" bestFit="1" customWidth="1"/>
    <col min="6138" max="6138" width="5.42578125" style="4" bestFit="1" customWidth="1"/>
    <col min="6139" max="6139" width="5.5703125" style="4" bestFit="1" customWidth="1"/>
    <col min="6140" max="6140" width="7.28515625" style="4" bestFit="1" customWidth="1"/>
    <col min="6141" max="6141" width="7.5703125" style="4" bestFit="1" customWidth="1"/>
    <col min="6142" max="6142" width="7.28515625" style="4" bestFit="1" customWidth="1"/>
    <col min="6143" max="6375" width="11.42578125" style="4"/>
    <col min="6376" max="6376" width="16.85546875" style="4" bestFit="1" customWidth="1"/>
    <col min="6377" max="6377" width="8.7109375" style="4" bestFit="1" customWidth="1"/>
    <col min="6378" max="6378" width="5.5703125" style="4" bestFit="1" customWidth="1"/>
    <col min="6379" max="6380" width="4.5703125" style="4" bestFit="1" customWidth="1"/>
    <col min="6381" max="6381" width="1.7109375" style="4" customWidth="1"/>
    <col min="6382" max="6382" width="5.42578125" style="4" bestFit="1" customWidth="1"/>
    <col min="6383" max="6383" width="5.5703125" style="4" bestFit="1" customWidth="1"/>
    <col min="6384" max="6384" width="7.28515625" style="4" bestFit="1" customWidth="1"/>
    <col min="6385" max="6386" width="7.5703125" style="4" bestFit="1" customWidth="1"/>
    <col min="6387" max="6387" width="7.28515625" style="4" bestFit="1" customWidth="1"/>
    <col min="6388" max="6388" width="1.5703125" style="4" customWidth="1"/>
    <col min="6389" max="6390" width="5.140625" style="4" bestFit="1" customWidth="1"/>
    <col min="6391" max="6391" width="1.140625" style="4" customWidth="1"/>
    <col min="6392" max="6392" width="5.42578125" style="4" bestFit="1" customWidth="1"/>
    <col min="6393" max="6393" width="5.5703125" style="4" bestFit="1" customWidth="1"/>
    <col min="6394" max="6394" width="5.42578125" style="4" bestFit="1" customWidth="1"/>
    <col min="6395" max="6395" width="5.5703125" style="4" bestFit="1" customWidth="1"/>
    <col min="6396" max="6396" width="7.28515625" style="4" bestFit="1" customWidth="1"/>
    <col min="6397" max="6397" width="7.5703125" style="4" bestFit="1" customWidth="1"/>
    <col min="6398" max="6398" width="7.28515625" style="4" bestFit="1" customWidth="1"/>
    <col min="6399" max="6631" width="11.42578125" style="4"/>
    <col min="6632" max="6632" width="16.85546875" style="4" bestFit="1" customWidth="1"/>
    <col min="6633" max="6633" width="8.7109375" style="4" bestFit="1" customWidth="1"/>
    <col min="6634" max="6634" width="5.5703125" style="4" bestFit="1" customWidth="1"/>
    <col min="6635" max="6636" width="4.5703125" style="4" bestFit="1" customWidth="1"/>
    <col min="6637" max="6637" width="1.7109375" style="4" customWidth="1"/>
    <col min="6638" max="6638" width="5.42578125" style="4" bestFit="1" customWidth="1"/>
    <col min="6639" max="6639" width="5.5703125" style="4" bestFit="1" customWidth="1"/>
    <col min="6640" max="6640" width="7.28515625" style="4" bestFit="1" customWidth="1"/>
    <col min="6641" max="6642" width="7.5703125" style="4" bestFit="1" customWidth="1"/>
    <col min="6643" max="6643" width="7.28515625" style="4" bestFit="1" customWidth="1"/>
    <col min="6644" max="6644" width="1.5703125" style="4" customWidth="1"/>
    <col min="6645" max="6646" width="5.140625" style="4" bestFit="1" customWidth="1"/>
    <col min="6647" max="6647" width="1.140625" style="4" customWidth="1"/>
    <col min="6648" max="6648" width="5.42578125" style="4" bestFit="1" customWidth="1"/>
    <col min="6649" max="6649" width="5.5703125" style="4" bestFit="1" customWidth="1"/>
    <col min="6650" max="6650" width="5.42578125" style="4" bestFit="1" customWidth="1"/>
    <col min="6651" max="6651" width="5.5703125" style="4" bestFit="1" customWidth="1"/>
    <col min="6652" max="6652" width="7.28515625" style="4" bestFit="1" customWidth="1"/>
    <col min="6653" max="6653" width="7.5703125" style="4" bestFit="1" customWidth="1"/>
    <col min="6654" max="6654" width="7.28515625" style="4" bestFit="1" customWidth="1"/>
    <col min="6655" max="6887" width="11.42578125" style="4"/>
    <col min="6888" max="6888" width="16.85546875" style="4" bestFit="1" customWidth="1"/>
    <col min="6889" max="6889" width="8.7109375" style="4" bestFit="1" customWidth="1"/>
    <col min="6890" max="6890" width="5.5703125" style="4" bestFit="1" customWidth="1"/>
    <col min="6891" max="6892" width="4.5703125" style="4" bestFit="1" customWidth="1"/>
    <col min="6893" max="6893" width="1.7109375" style="4" customWidth="1"/>
    <col min="6894" max="6894" width="5.42578125" style="4" bestFit="1" customWidth="1"/>
    <col min="6895" max="6895" width="5.5703125" style="4" bestFit="1" customWidth="1"/>
    <col min="6896" max="6896" width="7.28515625" style="4" bestFit="1" customWidth="1"/>
    <col min="6897" max="6898" width="7.5703125" style="4" bestFit="1" customWidth="1"/>
    <col min="6899" max="6899" width="7.28515625" style="4" bestFit="1" customWidth="1"/>
    <col min="6900" max="6900" width="1.5703125" style="4" customWidth="1"/>
    <col min="6901" max="6902" width="5.140625" style="4" bestFit="1" customWidth="1"/>
    <col min="6903" max="6903" width="1.140625" style="4" customWidth="1"/>
    <col min="6904" max="6904" width="5.42578125" style="4" bestFit="1" customWidth="1"/>
    <col min="6905" max="6905" width="5.5703125" style="4" bestFit="1" customWidth="1"/>
    <col min="6906" max="6906" width="5.42578125" style="4" bestFit="1" customWidth="1"/>
    <col min="6907" max="6907" width="5.5703125" style="4" bestFit="1" customWidth="1"/>
    <col min="6908" max="6908" width="7.28515625" style="4" bestFit="1" customWidth="1"/>
    <col min="6909" max="6909" width="7.5703125" style="4" bestFit="1" customWidth="1"/>
    <col min="6910" max="6910" width="7.28515625" style="4" bestFit="1" customWidth="1"/>
    <col min="6911" max="7143" width="11.42578125" style="4"/>
    <col min="7144" max="7144" width="16.85546875" style="4" bestFit="1" customWidth="1"/>
    <col min="7145" max="7145" width="8.7109375" style="4" bestFit="1" customWidth="1"/>
    <col min="7146" max="7146" width="5.5703125" style="4" bestFit="1" customWidth="1"/>
    <col min="7147" max="7148" width="4.5703125" style="4" bestFit="1" customWidth="1"/>
    <col min="7149" max="7149" width="1.7109375" style="4" customWidth="1"/>
    <col min="7150" max="7150" width="5.42578125" style="4" bestFit="1" customWidth="1"/>
    <col min="7151" max="7151" width="5.5703125" style="4" bestFit="1" customWidth="1"/>
    <col min="7152" max="7152" width="7.28515625" style="4" bestFit="1" customWidth="1"/>
    <col min="7153" max="7154" width="7.5703125" style="4" bestFit="1" customWidth="1"/>
    <col min="7155" max="7155" width="7.28515625" style="4" bestFit="1" customWidth="1"/>
    <col min="7156" max="7156" width="1.5703125" style="4" customWidth="1"/>
    <col min="7157" max="7158" width="5.140625" style="4" bestFit="1" customWidth="1"/>
    <col min="7159" max="7159" width="1.140625" style="4" customWidth="1"/>
    <col min="7160" max="7160" width="5.42578125" style="4" bestFit="1" customWidth="1"/>
    <col min="7161" max="7161" width="5.5703125" style="4" bestFit="1" customWidth="1"/>
    <col min="7162" max="7162" width="5.42578125" style="4" bestFit="1" customWidth="1"/>
    <col min="7163" max="7163" width="5.5703125" style="4" bestFit="1" customWidth="1"/>
    <col min="7164" max="7164" width="7.28515625" style="4" bestFit="1" customWidth="1"/>
    <col min="7165" max="7165" width="7.5703125" style="4" bestFit="1" customWidth="1"/>
    <col min="7166" max="7166" width="7.28515625" style="4" bestFit="1" customWidth="1"/>
    <col min="7167" max="7399" width="11.42578125" style="4"/>
    <col min="7400" max="7400" width="16.85546875" style="4" bestFit="1" customWidth="1"/>
    <col min="7401" max="7401" width="8.7109375" style="4" bestFit="1" customWidth="1"/>
    <col min="7402" max="7402" width="5.5703125" style="4" bestFit="1" customWidth="1"/>
    <col min="7403" max="7404" width="4.5703125" style="4" bestFit="1" customWidth="1"/>
    <col min="7405" max="7405" width="1.7109375" style="4" customWidth="1"/>
    <col min="7406" max="7406" width="5.42578125" style="4" bestFit="1" customWidth="1"/>
    <col min="7407" max="7407" width="5.5703125" style="4" bestFit="1" customWidth="1"/>
    <col min="7408" max="7408" width="7.28515625" style="4" bestFit="1" customWidth="1"/>
    <col min="7409" max="7410" width="7.5703125" style="4" bestFit="1" customWidth="1"/>
    <col min="7411" max="7411" width="7.28515625" style="4" bestFit="1" customWidth="1"/>
    <col min="7412" max="7412" width="1.5703125" style="4" customWidth="1"/>
    <col min="7413" max="7414" width="5.140625" style="4" bestFit="1" customWidth="1"/>
    <col min="7415" max="7415" width="1.140625" style="4" customWidth="1"/>
    <col min="7416" max="7416" width="5.42578125" style="4" bestFit="1" customWidth="1"/>
    <col min="7417" max="7417" width="5.5703125" style="4" bestFit="1" customWidth="1"/>
    <col min="7418" max="7418" width="5.42578125" style="4" bestFit="1" customWidth="1"/>
    <col min="7419" max="7419" width="5.5703125" style="4" bestFit="1" customWidth="1"/>
    <col min="7420" max="7420" width="7.28515625" style="4" bestFit="1" customWidth="1"/>
    <col min="7421" max="7421" width="7.5703125" style="4" bestFit="1" customWidth="1"/>
    <col min="7422" max="7422" width="7.28515625" style="4" bestFit="1" customWidth="1"/>
    <col min="7423" max="7655" width="11.42578125" style="4"/>
    <col min="7656" max="7656" width="16.85546875" style="4" bestFit="1" customWidth="1"/>
    <col min="7657" max="7657" width="8.7109375" style="4" bestFit="1" customWidth="1"/>
    <col min="7658" max="7658" width="5.5703125" style="4" bestFit="1" customWidth="1"/>
    <col min="7659" max="7660" width="4.5703125" style="4" bestFit="1" customWidth="1"/>
    <col min="7661" max="7661" width="1.7109375" style="4" customWidth="1"/>
    <col min="7662" max="7662" width="5.42578125" style="4" bestFit="1" customWidth="1"/>
    <col min="7663" max="7663" width="5.5703125" style="4" bestFit="1" customWidth="1"/>
    <col min="7664" max="7664" width="7.28515625" style="4" bestFit="1" customWidth="1"/>
    <col min="7665" max="7666" width="7.5703125" style="4" bestFit="1" customWidth="1"/>
    <col min="7667" max="7667" width="7.28515625" style="4" bestFit="1" customWidth="1"/>
    <col min="7668" max="7668" width="1.5703125" style="4" customWidth="1"/>
    <col min="7669" max="7670" width="5.140625" style="4" bestFit="1" customWidth="1"/>
    <col min="7671" max="7671" width="1.140625" style="4" customWidth="1"/>
    <col min="7672" max="7672" width="5.42578125" style="4" bestFit="1" customWidth="1"/>
    <col min="7673" max="7673" width="5.5703125" style="4" bestFit="1" customWidth="1"/>
    <col min="7674" max="7674" width="5.42578125" style="4" bestFit="1" customWidth="1"/>
    <col min="7675" max="7675" width="5.5703125" style="4" bestFit="1" customWidth="1"/>
    <col min="7676" max="7676" width="7.28515625" style="4" bestFit="1" customWidth="1"/>
    <col min="7677" max="7677" width="7.5703125" style="4" bestFit="1" customWidth="1"/>
    <col min="7678" max="7678" width="7.28515625" style="4" bestFit="1" customWidth="1"/>
    <col min="7679" max="7911" width="11.42578125" style="4"/>
    <col min="7912" max="7912" width="16.85546875" style="4" bestFit="1" customWidth="1"/>
    <col min="7913" max="7913" width="8.7109375" style="4" bestFit="1" customWidth="1"/>
    <col min="7914" max="7914" width="5.5703125" style="4" bestFit="1" customWidth="1"/>
    <col min="7915" max="7916" width="4.5703125" style="4" bestFit="1" customWidth="1"/>
    <col min="7917" max="7917" width="1.7109375" style="4" customWidth="1"/>
    <col min="7918" max="7918" width="5.42578125" style="4" bestFit="1" customWidth="1"/>
    <col min="7919" max="7919" width="5.5703125" style="4" bestFit="1" customWidth="1"/>
    <col min="7920" max="7920" width="7.28515625" style="4" bestFit="1" customWidth="1"/>
    <col min="7921" max="7922" width="7.5703125" style="4" bestFit="1" customWidth="1"/>
    <col min="7923" max="7923" width="7.28515625" style="4" bestFit="1" customWidth="1"/>
    <col min="7924" max="7924" width="1.5703125" style="4" customWidth="1"/>
    <col min="7925" max="7926" width="5.140625" style="4" bestFit="1" customWidth="1"/>
    <col min="7927" max="7927" width="1.140625" style="4" customWidth="1"/>
    <col min="7928" max="7928" width="5.42578125" style="4" bestFit="1" customWidth="1"/>
    <col min="7929" max="7929" width="5.5703125" style="4" bestFit="1" customWidth="1"/>
    <col min="7930" max="7930" width="5.42578125" style="4" bestFit="1" customWidth="1"/>
    <col min="7931" max="7931" width="5.5703125" style="4" bestFit="1" customWidth="1"/>
    <col min="7932" max="7932" width="7.28515625" style="4" bestFit="1" customWidth="1"/>
    <col min="7933" max="7933" width="7.5703125" style="4" bestFit="1" customWidth="1"/>
    <col min="7934" max="7934" width="7.28515625" style="4" bestFit="1" customWidth="1"/>
    <col min="7935" max="8167" width="11.42578125" style="4"/>
    <col min="8168" max="8168" width="16.85546875" style="4" bestFit="1" customWidth="1"/>
    <col min="8169" max="8169" width="8.7109375" style="4" bestFit="1" customWidth="1"/>
    <col min="8170" max="8170" width="5.5703125" style="4" bestFit="1" customWidth="1"/>
    <col min="8171" max="8172" width="4.5703125" style="4" bestFit="1" customWidth="1"/>
    <col min="8173" max="8173" width="1.7109375" style="4" customWidth="1"/>
    <col min="8174" max="8174" width="5.42578125" style="4" bestFit="1" customWidth="1"/>
    <col min="8175" max="8175" width="5.5703125" style="4" bestFit="1" customWidth="1"/>
    <col min="8176" max="8176" width="7.28515625" style="4" bestFit="1" customWidth="1"/>
    <col min="8177" max="8178" width="7.5703125" style="4" bestFit="1" customWidth="1"/>
    <col min="8179" max="8179" width="7.28515625" style="4" bestFit="1" customWidth="1"/>
    <col min="8180" max="8180" width="1.5703125" style="4" customWidth="1"/>
    <col min="8181" max="8182" width="5.140625" style="4" bestFit="1" customWidth="1"/>
    <col min="8183" max="8183" width="1.140625" style="4" customWidth="1"/>
    <col min="8184" max="8184" width="5.42578125" style="4" bestFit="1" customWidth="1"/>
    <col min="8185" max="8185" width="5.5703125" style="4" bestFit="1" customWidth="1"/>
    <col min="8186" max="8186" width="5.42578125" style="4" bestFit="1" customWidth="1"/>
    <col min="8187" max="8187" width="5.5703125" style="4" bestFit="1" customWidth="1"/>
    <col min="8188" max="8188" width="7.28515625" style="4" bestFit="1" customWidth="1"/>
    <col min="8189" max="8189" width="7.5703125" style="4" bestFit="1" customWidth="1"/>
    <col min="8190" max="8190" width="7.28515625" style="4" bestFit="1" customWidth="1"/>
    <col min="8191" max="8423" width="11.42578125" style="4"/>
    <col min="8424" max="8424" width="16.85546875" style="4" bestFit="1" customWidth="1"/>
    <col min="8425" max="8425" width="8.7109375" style="4" bestFit="1" customWidth="1"/>
    <col min="8426" max="8426" width="5.5703125" style="4" bestFit="1" customWidth="1"/>
    <col min="8427" max="8428" width="4.5703125" style="4" bestFit="1" customWidth="1"/>
    <col min="8429" max="8429" width="1.7109375" style="4" customWidth="1"/>
    <col min="8430" max="8430" width="5.42578125" style="4" bestFit="1" customWidth="1"/>
    <col min="8431" max="8431" width="5.5703125" style="4" bestFit="1" customWidth="1"/>
    <col min="8432" max="8432" width="7.28515625" style="4" bestFit="1" customWidth="1"/>
    <col min="8433" max="8434" width="7.5703125" style="4" bestFit="1" customWidth="1"/>
    <col min="8435" max="8435" width="7.28515625" style="4" bestFit="1" customWidth="1"/>
    <col min="8436" max="8436" width="1.5703125" style="4" customWidth="1"/>
    <col min="8437" max="8438" width="5.140625" style="4" bestFit="1" customWidth="1"/>
    <col min="8439" max="8439" width="1.140625" style="4" customWidth="1"/>
    <col min="8440" max="8440" width="5.42578125" style="4" bestFit="1" customWidth="1"/>
    <col min="8441" max="8441" width="5.5703125" style="4" bestFit="1" customWidth="1"/>
    <col min="8442" max="8442" width="5.42578125" style="4" bestFit="1" customWidth="1"/>
    <col min="8443" max="8443" width="5.5703125" style="4" bestFit="1" customWidth="1"/>
    <col min="8444" max="8444" width="7.28515625" style="4" bestFit="1" customWidth="1"/>
    <col min="8445" max="8445" width="7.5703125" style="4" bestFit="1" customWidth="1"/>
    <col min="8446" max="8446" width="7.28515625" style="4" bestFit="1" customWidth="1"/>
    <col min="8447" max="8679" width="11.42578125" style="4"/>
    <col min="8680" max="8680" width="16.85546875" style="4" bestFit="1" customWidth="1"/>
    <col min="8681" max="8681" width="8.7109375" style="4" bestFit="1" customWidth="1"/>
    <col min="8682" max="8682" width="5.5703125" style="4" bestFit="1" customWidth="1"/>
    <col min="8683" max="8684" width="4.5703125" style="4" bestFit="1" customWidth="1"/>
    <col min="8685" max="8685" width="1.7109375" style="4" customWidth="1"/>
    <col min="8686" max="8686" width="5.42578125" style="4" bestFit="1" customWidth="1"/>
    <col min="8687" max="8687" width="5.5703125" style="4" bestFit="1" customWidth="1"/>
    <col min="8688" max="8688" width="7.28515625" style="4" bestFit="1" customWidth="1"/>
    <col min="8689" max="8690" width="7.5703125" style="4" bestFit="1" customWidth="1"/>
    <col min="8691" max="8691" width="7.28515625" style="4" bestFit="1" customWidth="1"/>
    <col min="8692" max="8692" width="1.5703125" style="4" customWidth="1"/>
    <col min="8693" max="8694" width="5.140625" style="4" bestFit="1" customWidth="1"/>
    <col min="8695" max="8695" width="1.140625" style="4" customWidth="1"/>
    <col min="8696" max="8696" width="5.42578125" style="4" bestFit="1" customWidth="1"/>
    <col min="8697" max="8697" width="5.5703125" style="4" bestFit="1" customWidth="1"/>
    <col min="8698" max="8698" width="5.42578125" style="4" bestFit="1" customWidth="1"/>
    <col min="8699" max="8699" width="5.5703125" style="4" bestFit="1" customWidth="1"/>
    <col min="8700" max="8700" width="7.28515625" style="4" bestFit="1" customWidth="1"/>
    <col min="8701" max="8701" width="7.5703125" style="4" bestFit="1" customWidth="1"/>
    <col min="8702" max="8702" width="7.28515625" style="4" bestFit="1" customWidth="1"/>
    <col min="8703" max="8935" width="11.42578125" style="4"/>
    <col min="8936" max="8936" width="16.85546875" style="4" bestFit="1" customWidth="1"/>
    <col min="8937" max="8937" width="8.7109375" style="4" bestFit="1" customWidth="1"/>
    <col min="8938" max="8938" width="5.5703125" style="4" bestFit="1" customWidth="1"/>
    <col min="8939" max="8940" width="4.5703125" style="4" bestFit="1" customWidth="1"/>
    <col min="8941" max="8941" width="1.7109375" style="4" customWidth="1"/>
    <col min="8942" max="8942" width="5.42578125" style="4" bestFit="1" customWidth="1"/>
    <col min="8943" max="8943" width="5.5703125" style="4" bestFit="1" customWidth="1"/>
    <col min="8944" max="8944" width="7.28515625" style="4" bestFit="1" customWidth="1"/>
    <col min="8945" max="8946" width="7.5703125" style="4" bestFit="1" customWidth="1"/>
    <col min="8947" max="8947" width="7.28515625" style="4" bestFit="1" customWidth="1"/>
    <col min="8948" max="8948" width="1.5703125" style="4" customWidth="1"/>
    <col min="8949" max="8950" width="5.140625" style="4" bestFit="1" customWidth="1"/>
    <col min="8951" max="8951" width="1.140625" style="4" customWidth="1"/>
    <col min="8952" max="8952" width="5.42578125" style="4" bestFit="1" customWidth="1"/>
    <col min="8953" max="8953" width="5.5703125" style="4" bestFit="1" customWidth="1"/>
    <col min="8954" max="8954" width="5.42578125" style="4" bestFit="1" customWidth="1"/>
    <col min="8955" max="8955" width="5.5703125" style="4" bestFit="1" customWidth="1"/>
    <col min="8956" max="8956" width="7.28515625" style="4" bestFit="1" customWidth="1"/>
    <col min="8957" max="8957" width="7.5703125" style="4" bestFit="1" customWidth="1"/>
    <col min="8958" max="8958" width="7.28515625" style="4" bestFit="1" customWidth="1"/>
    <col min="8959" max="9191" width="11.42578125" style="4"/>
    <col min="9192" max="9192" width="16.85546875" style="4" bestFit="1" customWidth="1"/>
    <col min="9193" max="9193" width="8.7109375" style="4" bestFit="1" customWidth="1"/>
    <col min="9194" max="9194" width="5.5703125" style="4" bestFit="1" customWidth="1"/>
    <col min="9195" max="9196" width="4.5703125" style="4" bestFit="1" customWidth="1"/>
    <col min="9197" max="9197" width="1.7109375" style="4" customWidth="1"/>
    <col min="9198" max="9198" width="5.42578125" style="4" bestFit="1" customWidth="1"/>
    <col min="9199" max="9199" width="5.5703125" style="4" bestFit="1" customWidth="1"/>
    <col min="9200" max="9200" width="7.28515625" style="4" bestFit="1" customWidth="1"/>
    <col min="9201" max="9202" width="7.5703125" style="4" bestFit="1" customWidth="1"/>
    <col min="9203" max="9203" width="7.28515625" style="4" bestFit="1" customWidth="1"/>
    <col min="9204" max="9204" width="1.5703125" style="4" customWidth="1"/>
    <col min="9205" max="9206" width="5.140625" style="4" bestFit="1" customWidth="1"/>
    <col min="9207" max="9207" width="1.140625" style="4" customWidth="1"/>
    <col min="9208" max="9208" width="5.42578125" style="4" bestFit="1" customWidth="1"/>
    <col min="9209" max="9209" width="5.5703125" style="4" bestFit="1" customWidth="1"/>
    <col min="9210" max="9210" width="5.42578125" style="4" bestFit="1" customWidth="1"/>
    <col min="9211" max="9211" width="5.5703125" style="4" bestFit="1" customWidth="1"/>
    <col min="9212" max="9212" width="7.28515625" style="4" bestFit="1" customWidth="1"/>
    <col min="9213" max="9213" width="7.5703125" style="4" bestFit="1" customWidth="1"/>
    <col min="9214" max="9214" width="7.28515625" style="4" bestFit="1" customWidth="1"/>
    <col min="9215" max="9447" width="11.42578125" style="4"/>
    <col min="9448" max="9448" width="16.85546875" style="4" bestFit="1" customWidth="1"/>
    <col min="9449" max="9449" width="8.7109375" style="4" bestFit="1" customWidth="1"/>
    <col min="9450" max="9450" width="5.5703125" style="4" bestFit="1" customWidth="1"/>
    <col min="9451" max="9452" width="4.5703125" style="4" bestFit="1" customWidth="1"/>
    <col min="9453" max="9453" width="1.7109375" style="4" customWidth="1"/>
    <col min="9454" max="9454" width="5.42578125" style="4" bestFit="1" customWidth="1"/>
    <col min="9455" max="9455" width="5.5703125" style="4" bestFit="1" customWidth="1"/>
    <col min="9456" max="9456" width="7.28515625" style="4" bestFit="1" customWidth="1"/>
    <col min="9457" max="9458" width="7.5703125" style="4" bestFit="1" customWidth="1"/>
    <col min="9459" max="9459" width="7.28515625" style="4" bestFit="1" customWidth="1"/>
    <col min="9460" max="9460" width="1.5703125" style="4" customWidth="1"/>
    <col min="9461" max="9462" width="5.140625" style="4" bestFit="1" customWidth="1"/>
    <col min="9463" max="9463" width="1.140625" style="4" customWidth="1"/>
    <col min="9464" max="9464" width="5.42578125" style="4" bestFit="1" customWidth="1"/>
    <col min="9465" max="9465" width="5.5703125" style="4" bestFit="1" customWidth="1"/>
    <col min="9466" max="9466" width="5.42578125" style="4" bestFit="1" customWidth="1"/>
    <col min="9467" max="9467" width="5.5703125" style="4" bestFit="1" customWidth="1"/>
    <col min="9468" max="9468" width="7.28515625" style="4" bestFit="1" customWidth="1"/>
    <col min="9469" max="9469" width="7.5703125" style="4" bestFit="1" customWidth="1"/>
    <col min="9470" max="9470" width="7.28515625" style="4" bestFit="1" customWidth="1"/>
    <col min="9471" max="9703" width="11.42578125" style="4"/>
    <col min="9704" max="9704" width="16.85546875" style="4" bestFit="1" customWidth="1"/>
    <col min="9705" max="9705" width="8.7109375" style="4" bestFit="1" customWidth="1"/>
    <col min="9706" max="9706" width="5.5703125" style="4" bestFit="1" customWidth="1"/>
    <col min="9707" max="9708" width="4.5703125" style="4" bestFit="1" customWidth="1"/>
    <col min="9709" max="9709" width="1.7109375" style="4" customWidth="1"/>
    <col min="9710" max="9710" width="5.42578125" style="4" bestFit="1" customWidth="1"/>
    <col min="9711" max="9711" width="5.5703125" style="4" bestFit="1" customWidth="1"/>
    <col min="9712" max="9712" width="7.28515625" style="4" bestFit="1" customWidth="1"/>
    <col min="9713" max="9714" width="7.5703125" style="4" bestFit="1" customWidth="1"/>
    <col min="9715" max="9715" width="7.28515625" style="4" bestFit="1" customWidth="1"/>
    <col min="9716" max="9716" width="1.5703125" style="4" customWidth="1"/>
    <col min="9717" max="9718" width="5.140625" style="4" bestFit="1" customWidth="1"/>
    <col min="9719" max="9719" width="1.140625" style="4" customWidth="1"/>
    <col min="9720" max="9720" width="5.42578125" style="4" bestFit="1" customWidth="1"/>
    <col min="9721" max="9721" width="5.5703125" style="4" bestFit="1" customWidth="1"/>
    <col min="9722" max="9722" width="5.42578125" style="4" bestFit="1" customWidth="1"/>
    <col min="9723" max="9723" width="5.5703125" style="4" bestFit="1" customWidth="1"/>
    <col min="9724" max="9724" width="7.28515625" style="4" bestFit="1" customWidth="1"/>
    <col min="9725" max="9725" width="7.5703125" style="4" bestFit="1" customWidth="1"/>
    <col min="9726" max="9726" width="7.28515625" style="4" bestFit="1" customWidth="1"/>
    <col min="9727" max="9959" width="11.42578125" style="4"/>
    <col min="9960" max="9960" width="16.85546875" style="4" bestFit="1" customWidth="1"/>
    <col min="9961" max="9961" width="8.7109375" style="4" bestFit="1" customWidth="1"/>
    <col min="9962" max="9962" width="5.5703125" style="4" bestFit="1" customWidth="1"/>
    <col min="9963" max="9964" width="4.5703125" style="4" bestFit="1" customWidth="1"/>
    <col min="9965" max="9965" width="1.7109375" style="4" customWidth="1"/>
    <col min="9966" max="9966" width="5.42578125" style="4" bestFit="1" customWidth="1"/>
    <col min="9967" max="9967" width="5.5703125" style="4" bestFit="1" customWidth="1"/>
    <col min="9968" max="9968" width="7.28515625" style="4" bestFit="1" customWidth="1"/>
    <col min="9969" max="9970" width="7.5703125" style="4" bestFit="1" customWidth="1"/>
    <col min="9971" max="9971" width="7.28515625" style="4" bestFit="1" customWidth="1"/>
    <col min="9972" max="9972" width="1.5703125" style="4" customWidth="1"/>
    <col min="9973" max="9974" width="5.140625" style="4" bestFit="1" customWidth="1"/>
    <col min="9975" max="9975" width="1.140625" style="4" customWidth="1"/>
    <col min="9976" max="9976" width="5.42578125" style="4" bestFit="1" customWidth="1"/>
    <col min="9977" max="9977" width="5.5703125" style="4" bestFit="1" customWidth="1"/>
    <col min="9978" max="9978" width="5.42578125" style="4" bestFit="1" customWidth="1"/>
    <col min="9979" max="9979" width="5.5703125" style="4" bestFit="1" customWidth="1"/>
    <col min="9980" max="9980" width="7.28515625" style="4" bestFit="1" customWidth="1"/>
    <col min="9981" max="9981" width="7.5703125" style="4" bestFit="1" customWidth="1"/>
    <col min="9982" max="9982" width="7.28515625" style="4" bestFit="1" customWidth="1"/>
    <col min="9983" max="10215" width="11.42578125" style="4"/>
    <col min="10216" max="10216" width="16.85546875" style="4" bestFit="1" customWidth="1"/>
    <col min="10217" max="10217" width="8.7109375" style="4" bestFit="1" customWidth="1"/>
    <col min="10218" max="10218" width="5.5703125" style="4" bestFit="1" customWidth="1"/>
    <col min="10219" max="10220" width="4.5703125" style="4" bestFit="1" customWidth="1"/>
    <col min="10221" max="10221" width="1.7109375" style="4" customWidth="1"/>
    <col min="10222" max="10222" width="5.42578125" style="4" bestFit="1" customWidth="1"/>
    <col min="10223" max="10223" width="5.5703125" style="4" bestFit="1" customWidth="1"/>
    <col min="10224" max="10224" width="7.28515625" style="4" bestFit="1" customWidth="1"/>
    <col min="10225" max="10226" width="7.5703125" style="4" bestFit="1" customWidth="1"/>
    <col min="10227" max="10227" width="7.28515625" style="4" bestFit="1" customWidth="1"/>
    <col min="10228" max="10228" width="1.5703125" style="4" customWidth="1"/>
    <col min="10229" max="10230" width="5.140625" style="4" bestFit="1" customWidth="1"/>
    <col min="10231" max="10231" width="1.140625" style="4" customWidth="1"/>
    <col min="10232" max="10232" width="5.42578125" style="4" bestFit="1" customWidth="1"/>
    <col min="10233" max="10233" width="5.5703125" style="4" bestFit="1" customWidth="1"/>
    <col min="10234" max="10234" width="5.42578125" style="4" bestFit="1" customWidth="1"/>
    <col min="10235" max="10235" width="5.5703125" style="4" bestFit="1" customWidth="1"/>
    <col min="10236" max="10236" width="7.28515625" style="4" bestFit="1" customWidth="1"/>
    <col min="10237" max="10237" width="7.5703125" style="4" bestFit="1" customWidth="1"/>
    <col min="10238" max="10238" width="7.28515625" style="4" bestFit="1" customWidth="1"/>
    <col min="10239" max="10471" width="11.42578125" style="4"/>
    <col min="10472" max="10472" width="16.85546875" style="4" bestFit="1" customWidth="1"/>
    <col min="10473" max="10473" width="8.7109375" style="4" bestFit="1" customWidth="1"/>
    <col min="10474" max="10474" width="5.5703125" style="4" bestFit="1" customWidth="1"/>
    <col min="10475" max="10476" width="4.5703125" style="4" bestFit="1" customWidth="1"/>
    <col min="10477" max="10477" width="1.7109375" style="4" customWidth="1"/>
    <col min="10478" max="10478" width="5.42578125" style="4" bestFit="1" customWidth="1"/>
    <col min="10479" max="10479" width="5.5703125" style="4" bestFit="1" customWidth="1"/>
    <col min="10480" max="10480" width="7.28515625" style="4" bestFit="1" customWidth="1"/>
    <col min="10481" max="10482" width="7.5703125" style="4" bestFit="1" customWidth="1"/>
    <col min="10483" max="10483" width="7.28515625" style="4" bestFit="1" customWidth="1"/>
    <col min="10484" max="10484" width="1.5703125" style="4" customWidth="1"/>
    <col min="10485" max="10486" width="5.140625" style="4" bestFit="1" customWidth="1"/>
    <col min="10487" max="10487" width="1.140625" style="4" customWidth="1"/>
    <col min="10488" max="10488" width="5.42578125" style="4" bestFit="1" customWidth="1"/>
    <col min="10489" max="10489" width="5.5703125" style="4" bestFit="1" customWidth="1"/>
    <col min="10490" max="10490" width="5.42578125" style="4" bestFit="1" customWidth="1"/>
    <col min="10491" max="10491" width="5.5703125" style="4" bestFit="1" customWidth="1"/>
    <col min="10492" max="10492" width="7.28515625" style="4" bestFit="1" customWidth="1"/>
    <col min="10493" max="10493" width="7.5703125" style="4" bestFit="1" customWidth="1"/>
    <col min="10494" max="10494" width="7.28515625" style="4" bestFit="1" customWidth="1"/>
    <col min="10495" max="10727" width="11.42578125" style="4"/>
    <col min="10728" max="10728" width="16.85546875" style="4" bestFit="1" customWidth="1"/>
    <col min="10729" max="10729" width="8.7109375" style="4" bestFit="1" customWidth="1"/>
    <col min="10730" max="10730" width="5.5703125" style="4" bestFit="1" customWidth="1"/>
    <col min="10731" max="10732" width="4.5703125" style="4" bestFit="1" customWidth="1"/>
    <col min="10733" max="10733" width="1.7109375" style="4" customWidth="1"/>
    <col min="10734" max="10734" width="5.42578125" style="4" bestFit="1" customWidth="1"/>
    <col min="10735" max="10735" width="5.5703125" style="4" bestFit="1" customWidth="1"/>
    <col min="10736" max="10736" width="7.28515625" style="4" bestFit="1" customWidth="1"/>
    <col min="10737" max="10738" width="7.5703125" style="4" bestFit="1" customWidth="1"/>
    <col min="10739" max="10739" width="7.28515625" style="4" bestFit="1" customWidth="1"/>
    <col min="10740" max="10740" width="1.5703125" style="4" customWidth="1"/>
    <col min="10741" max="10742" width="5.140625" style="4" bestFit="1" customWidth="1"/>
    <col min="10743" max="10743" width="1.140625" style="4" customWidth="1"/>
    <col min="10744" max="10744" width="5.42578125" style="4" bestFit="1" customWidth="1"/>
    <col min="10745" max="10745" width="5.5703125" style="4" bestFit="1" customWidth="1"/>
    <col min="10746" max="10746" width="5.42578125" style="4" bestFit="1" customWidth="1"/>
    <col min="10747" max="10747" width="5.5703125" style="4" bestFit="1" customWidth="1"/>
    <col min="10748" max="10748" width="7.28515625" style="4" bestFit="1" customWidth="1"/>
    <col min="10749" max="10749" width="7.5703125" style="4" bestFit="1" customWidth="1"/>
    <col min="10750" max="10750" width="7.28515625" style="4" bestFit="1" customWidth="1"/>
    <col min="10751" max="10983" width="11.42578125" style="4"/>
    <col min="10984" max="10984" width="16.85546875" style="4" bestFit="1" customWidth="1"/>
    <col min="10985" max="10985" width="8.7109375" style="4" bestFit="1" customWidth="1"/>
    <col min="10986" max="10986" width="5.5703125" style="4" bestFit="1" customWidth="1"/>
    <col min="10987" max="10988" width="4.5703125" style="4" bestFit="1" customWidth="1"/>
    <col min="10989" max="10989" width="1.7109375" style="4" customWidth="1"/>
    <col min="10990" max="10990" width="5.42578125" style="4" bestFit="1" customWidth="1"/>
    <col min="10991" max="10991" width="5.5703125" style="4" bestFit="1" customWidth="1"/>
    <col min="10992" max="10992" width="7.28515625" style="4" bestFit="1" customWidth="1"/>
    <col min="10993" max="10994" width="7.5703125" style="4" bestFit="1" customWidth="1"/>
    <col min="10995" max="10995" width="7.28515625" style="4" bestFit="1" customWidth="1"/>
    <col min="10996" max="10996" width="1.5703125" style="4" customWidth="1"/>
    <col min="10997" max="10998" width="5.140625" style="4" bestFit="1" customWidth="1"/>
    <col min="10999" max="10999" width="1.140625" style="4" customWidth="1"/>
    <col min="11000" max="11000" width="5.42578125" style="4" bestFit="1" customWidth="1"/>
    <col min="11001" max="11001" width="5.5703125" style="4" bestFit="1" customWidth="1"/>
    <col min="11002" max="11002" width="5.42578125" style="4" bestFit="1" customWidth="1"/>
    <col min="11003" max="11003" width="5.5703125" style="4" bestFit="1" customWidth="1"/>
    <col min="11004" max="11004" width="7.28515625" style="4" bestFit="1" customWidth="1"/>
    <col min="11005" max="11005" width="7.5703125" style="4" bestFit="1" customWidth="1"/>
    <col min="11006" max="11006" width="7.28515625" style="4" bestFit="1" customWidth="1"/>
    <col min="11007" max="11239" width="11.42578125" style="4"/>
    <col min="11240" max="11240" width="16.85546875" style="4" bestFit="1" customWidth="1"/>
    <col min="11241" max="11241" width="8.7109375" style="4" bestFit="1" customWidth="1"/>
    <col min="11242" max="11242" width="5.5703125" style="4" bestFit="1" customWidth="1"/>
    <col min="11243" max="11244" width="4.5703125" style="4" bestFit="1" customWidth="1"/>
    <col min="11245" max="11245" width="1.7109375" style="4" customWidth="1"/>
    <col min="11246" max="11246" width="5.42578125" style="4" bestFit="1" customWidth="1"/>
    <col min="11247" max="11247" width="5.5703125" style="4" bestFit="1" customWidth="1"/>
    <col min="11248" max="11248" width="7.28515625" style="4" bestFit="1" customWidth="1"/>
    <col min="11249" max="11250" width="7.5703125" style="4" bestFit="1" customWidth="1"/>
    <col min="11251" max="11251" width="7.28515625" style="4" bestFit="1" customWidth="1"/>
    <col min="11252" max="11252" width="1.5703125" style="4" customWidth="1"/>
    <col min="11253" max="11254" width="5.140625" style="4" bestFit="1" customWidth="1"/>
    <col min="11255" max="11255" width="1.140625" style="4" customWidth="1"/>
    <col min="11256" max="11256" width="5.42578125" style="4" bestFit="1" customWidth="1"/>
    <col min="11257" max="11257" width="5.5703125" style="4" bestFit="1" customWidth="1"/>
    <col min="11258" max="11258" width="5.42578125" style="4" bestFit="1" customWidth="1"/>
    <col min="11259" max="11259" width="5.5703125" style="4" bestFit="1" customWidth="1"/>
    <col min="11260" max="11260" width="7.28515625" style="4" bestFit="1" customWidth="1"/>
    <col min="11261" max="11261" width="7.5703125" style="4" bestFit="1" customWidth="1"/>
    <col min="11262" max="11262" width="7.28515625" style="4" bestFit="1" customWidth="1"/>
    <col min="11263" max="11495" width="11.42578125" style="4"/>
    <col min="11496" max="11496" width="16.85546875" style="4" bestFit="1" customWidth="1"/>
    <col min="11497" max="11497" width="8.7109375" style="4" bestFit="1" customWidth="1"/>
    <col min="11498" max="11498" width="5.5703125" style="4" bestFit="1" customWidth="1"/>
    <col min="11499" max="11500" width="4.5703125" style="4" bestFit="1" customWidth="1"/>
    <col min="11501" max="11501" width="1.7109375" style="4" customWidth="1"/>
    <col min="11502" max="11502" width="5.42578125" style="4" bestFit="1" customWidth="1"/>
    <col min="11503" max="11503" width="5.5703125" style="4" bestFit="1" customWidth="1"/>
    <col min="11504" max="11504" width="7.28515625" style="4" bestFit="1" customWidth="1"/>
    <col min="11505" max="11506" width="7.5703125" style="4" bestFit="1" customWidth="1"/>
    <col min="11507" max="11507" width="7.28515625" style="4" bestFit="1" customWidth="1"/>
    <col min="11508" max="11508" width="1.5703125" style="4" customWidth="1"/>
    <col min="11509" max="11510" width="5.140625" style="4" bestFit="1" customWidth="1"/>
    <col min="11511" max="11511" width="1.140625" style="4" customWidth="1"/>
    <col min="11512" max="11512" width="5.42578125" style="4" bestFit="1" customWidth="1"/>
    <col min="11513" max="11513" width="5.5703125" style="4" bestFit="1" customWidth="1"/>
    <col min="11514" max="11514" width="5.42578125" style="4" bestFit="1" customWidth="1"/>
    <col min="11515" max="11515" width="5.5703125" style="4" bestFit="1" customWidth="1"/>
    <col min="11516" max="11516" width="7.28515625" style="4" bestFit="1" customWidth="1"/>
    <col min="11517" max="11517" width="7.5703125" style="4" bestFit="1" customWidth="1"/>
    <col min="11518" max="11518" width="7.28515625" style="4" bestFit="1" customWidth="1"/>
    <col min="11519" max="11751" width="11.42578125" style="4"/>
    <col min="11752" max="11752" width="16.85546875" style="4" bestFit="1" customWidth="1"/>
    <col min="11753" max="11753" width="8.7109375" style="4" bestFit="1" customWidth="1"/>
    <col min="11754" max="11754" width="5.5703125" style="4" bestFit="1" customWidth="1"/>
    <col min="11755" max="11756" width="4.5703125" style="4" bestFit="1" customWidth="1"/>
    <col min="11757" max="11757" width="1.7109375" style="4" customWidth="1"/>
    <col min="11758" max="11758" width="5.42578125" style="4" bestFit="1" customWidth="1"/>
    <col min="11759" max="11759" width="5.5703125" style="4" bestFit="1" customWidth="1"/>
    <col min="11760" max="11760" width="7.28515625" style="4" bestFit="1" customWidth="1"/>
    <col min="11761" max="11762" width="7.5703125" style="4" bestFit="1" customWidth="1"/>
    <col min="11763" max="11763" width="7.28515625" style="4" bestFit="1" customWidth="1"/>
    <col min="11764" max="11764" width="1.5703125" style="4" customWidth="1"/>
    <col min="11765" max="11766" width="5.140625" style="4" bestFit="1" customWidth="1"/>
    <col min="11767" max="11767" width="1.140625" style="4" customWidth="1"/>
    <col min="11768" max="11768" width="5.42578125" style="4" bestFit="1" customWidth="1"/>
    <col min="11769" max="11769" width="5.5703125" style="4" bestFit="1" customWidth="1"/>
    <col min="11770" max="11770" width="5.42578125" style="4" bestFit="1" customWidth="1"/>
    <col min="11771" max="11771" width="5.5703125" style="4" bestFit="1" customWidth="1"/>
    <col min="11772" max="11772" width="7.28515625" style="4" bestFit="1" customWidth="1"/>
    <col min="11773" max="11773" width="7.5703125" style="4" bestFit="1" customWidth="1"/>
    <col min="11774" max="11774" width="7.28515625" style="4" bestFit="1" customWidth="1"/>
    <col min="11775" max="12007" width="11.42578125" style="4"/>
    <col min="12008" max="12008" width="16.85546875" style="4" bestFit="1" customWidth="1"/>
    <col min="12009" max="12009" width="8.7109375" style="4" bestFit="1" customWidth="1"/>
    <col min="12010" max="12010" width="5.5703125" style="4" bestFit="1" customWidth="1"/>
    <col min="12011" max="12012" width="4.5703125" style="4" bestFit="1" customWidth="1"/>
    <col min="12013" max="12013" width="1.7109375" style="4" customWidth="1"/>
    <col min="12014" max="12014" width="5.42578125" style="4" bestFit="1" customWidth="1"/>
    <col min="12015" max="12015" width="5.5703125" style="4" bestFit="1" customWidth="1"/>
    <col min="12016" max="12016" width="7.28515625" style="4" bestFit="1" customWidth="1"/>
    <col min="12017" max="12018" width="7.5703125" style="4" bestFit="1" customWidth="1"/>
    <col min="12019" max="12019" width="7.28515625" style="4" bestFit="1" customWidth="1"/>
    <col min="12020" max="12020" width="1.5703125" style="4" customWidth="1"/>
    <col min="12021" max="12022" width="5.140625" style="4" bestFit="1" customWidth="1"/>
    <col min="12023" max="12023" width="1.140625" style="4" customWidth="1"/>
    <col min="12024" max="12024" width="5.42578125" style="4" bestFit="1" customWidth="1"/>
    <col min="12025" max="12025" width="5.5703125" style="4" bestFit="1" customWidth="1"/>
    <col min="12026" max="12026" width="5.42578125" style="4" bestFit="1" customWidth="1"/>
    <col min="12027" max="12027" width="5.5703125" style="4" bestFit="1" customWidth="1"/>
    <col min="12028" max="12028" width="7.28515625" style="4" bestFit="1" customWidth="1"/>
    <col min="12029" max="12029" width="7.5703125" style="4" bestFit="1" customWidth="1"/>
    <col min="12030" max="12030" width="7.28515625" style="4" bestFit="1" customWidth="1"/>
    <col min="12031" max="12263" width="11.42578125" style="4"/>
    <col min="12264" max="12264" width="16.85546875" style="4" bestFit="1" customWidth="1"/>
    <col min="12265" max="12265" width="8.7109375" style="4" bestFit="1" customWidth="1"/>
    <col min="12266" max="12266" width="5.5703125" style="4" bestFit="1" customWidth="1"/>
    <col min="12267" max="12268" width="4.5703125" style="4" bestFit="1" customWidth="1"/>
    <col min="12269" max="12269" width="1.7109375" style="4" customWidth="1"/>
    <col min="12270" max="12270" width="5.42578125" style="4" bestFit="1" customWidth="1"/>
    <col min="12271" max="12271" width="5.5703125" style="4" bestFit="1" customWidth="1"/>
    <col min="12272" max="12272" width="7.28515625" style="4" bestFit="1" customWidth="1"/>
    <col min="12273" max="12274" width="7.5703125" style="4" bestFit="1" customWidth="1"/>
    <col min="12275" max="12275" width="7.28515625" style="4" bestFit="1" customWidth="1"/>
    <col min="12276" max="12276" width="1.5703125" style="4" customWidth="1"/>
    <col min="12277" max="12278" width="5.140625" style="4" bestFit="1" customWidth="1"/>
    <col min="12279" max="12279" width="1.140625" style="4" customWidth="1"/>
    <col min="12280" max="12280" width="5.42578125" style="4" bestFit="1" customWidth="1"/>
    <col min="12281" max="12281" width="5.5703125" style="4" bestFit="1" customWidth="1"/>
    <col min="12282" max="12282" width="5.42578125" style="4" bestFit="1" customWidth="1"/>
    <col min="12283" max="12283" width="5.5703125" style="4" bestFit="1" customWidth="1"/>
    <col min="12284" max="12284" width="7.28515625" style="4" bestFit="1" customWidth="1"/>
    <col min="12285" max="12285" width="7.5703125" style="4" bestFit="1" customWidth="1"/>
    <col min="12286" max="12286" width="7.28515625" style="4" bestFit="1" customWidth="1"/>
    <col min="12287" max="12519" width="11.42578125" style="4"/>
    <col min="12520" max="12520" width="16.85546875" style="4" bestFit="1" customWidth="1"/>
    <col min="12521" max="12521" width="8.7109375" style="4" bestFit="1" customWidth="1"/>
    <col min="12522" max="12522" width="5.5703125" style="4" bestFit="1" customWidth="1"/>
    <col min="12523" max="12524" width="4.5703125" style="4" bestFit="1" customWidth="1"/>
    <col min="12525" max="12525" width="1.7109375" style="4" customWidth="1"/>
    <col min="12526" max="12526" width="5.42578125" style="4" bestFit="1" customWidth="1"/>
    <col min="12527" max="12527" width="5.5703125" style="4" bestFit="1" customWidth="1"/>
    <col min="12528" max="12528" width="7.28515625" style="4" bestFit="1" customWidth="1"/>
    <col min="12529" max="12530" width="7.5703125" style="4" bestFit="1" customWidth="1"/>
    <col min="12531" max="12531" width="7.28515625" style="4" bestFit="1" customWidth="1"/>
    <col min="12532" max="12532" width="1.5703125" style="4" customWidth="1"/>
    <col min="12533" max="12534" width="5.140625" style="4" bestFit="1" customWidth="1"/>
    <col min="12535" max="12535" width="1.140625" style="4" customWidth="1"/>
    <col min="12536" max="12536" width="5.42578125" style="4" bestFit="1" customWidth="1"/>
    <col min="12537" max="12537" width="5.5703125" style="4" bestFit="1" customWidth="1"/>
    <col min="12538" max="12538" width="5.42578125" style="4" bestFit="1" customWidth="1"/>
    <col min="12539" max="12539" width="5.5703125" style="4" bestFit="1" customWidth="1"/>
    <col min="12540" max="12540" width="7.28515625" style="4" bestFit="1" customWidth="1"/>
    <col min="12541" max="12541" width="7.5703125" style="4" bestFit="1" customWidth="1"/>
    <col min="12542" max="12542" width="7.28515625" style="4" bestFit="1" customWidth="1"/>
    <col min="12543" max="12775" width="11.42578125" style="4"/>
    <col min="12776" max="12776" width="16.85546875" style="4" bestFit="1" customWidth="1"/>
    <col min="12777" max="12777" width="8.7109375" style="4" bestFit="1" customWidth="1"/>
    <col min="12778" max="12778" width="5.5703125" style="4" bestFit="1" customWidth="1"/>
    <col min="12779" max="12780" width="4.5703125" style="4" bestFit="1" customWidth="1"/>
    <col min="12781" max="12781" width="1.7109375" style="4" customWidth="1"/>
    <col min="12782" max="12782" width="5.42578125" style="4" bestFit="1" customWidth="1"/>
    <col min="12783" max="12783" width="5.5703125" style="4" bestFit="1" customWidth="1"/>
    <col min="12784" max="12784" width="7.28515625" style="4" bestFit="1" customWidth="1"/>
    <col min="12785" max="12786" width="7.5703125" style="4" bestFit="1" customWidth="1"/>
    <col min="12787" max="12787" width="7.28515625" style="4" bestFit="1" customWidth="1"/>
    <col min="12788" max="12788" width="1.5703125" style="4" customWidth="1"/>
    <col min="12789" max="12790" width="5.140625" style="4" bestFit="1" customWidth="1"/>
    <col min="12791" max="12791" width="1.140625" style="4" customWidth="1"/>
    <col min="12792" max="12792" width="5.42578125" style="4" bestFit="1" customWidth="1"/>
    <col min="12793" max="12793" width="5.5703125" style="4" bestFit="1" customWidth="1"/>
    <col min="12794" max="12794" width="5.42578125" style="4" bestFit="1" customWidth="1"/>
    <col min="12795" max="12795" width="5.5703125" style="4" bestFit="1" customWidth="1"/>
    <col min="12796" max="12796" width="7.28515625" style="4" bestFit="1" customWidth="1"/>
    <col min="12797" max="12797" width="7.5703125" style="4" bestFit="1" customWidth="1"/>
    <col min="12798" max="12798" width="7.28515625" style="4" bestFit="1" customWidth="1"/>
    <col min="12799" max="13031" width="11.42578125" style="4"/>
    <col min="13032" max="13032" width="16.85546875" style="4" bestFit="1" customWidth="1"/>
    <col min="13033" max="13033" width="8.7109375" style="4" bestFit="1" customWidth="1"/>
    <col min="13034" max="13034" width="5.5703125" style="4" bestFit="1" customWidth="1"/>
    <col min="13035" max="13036" width="4.5703125" style="4" bestFit="1" customWidth="1"/>
    <col min="13037" max="13037" width="1.7109375" style="4" customWidth="1"/>
    <col min="13038" max="13038" width="5.42578125" style="4" bestFit="1" customWidth="1"/>
    <col min="13039" max="13039" width="5.5703125" style="4" bestFit="1" customWidth="1"/>
    <col min="13040" max="13040" width="7.28515625" style="4" bestFit="1" customWidth="1"/>
    <col min="13041" max="13042" width="7.5703125" style="4" bestFit="1" customWidth="1"/>
    <col min="13043" max="13043" width="7.28515625" style="4" bestFit="1" customWidth="1"/>
    <col min="13044" max="13044" width="1.5703125" style="4" customWidth="1"/>
    <col min="13045" max="13046" width="5.140625" style="4" bestFit="1" customWidth="1"/>
    <col min="13047" max="13047" width="1.140625" style="4" customWidth="1"/>
    <col min="13048" max="13048" width="5.42578125" style="4" bestFit="1" customWidth="1"/>
    <col min="13049" max="13049" width="5.5703125" style="4" bestFit="1" customWidth="1"/>
    <col min="13050" max="13050" width="5.42578125" style="4" bestFit="1" customWidth="1"/>
    <col min="13051" max="13051" width="5.5703125" style="4" bestFit="1" customWidth="1"/>
    <col min="13052" max="13052" width="7.28515625" style="4" bestFit="1" customWidth="1"/>
    <col min="13053" max="13053" width="7.5703125" style="4" bestFit="1" customWidth="1"/>
    <col min="13054" max="13054" width="7.28515625" style="4" bestFit="1" customWidth="1"/>
    <col min="13055" max="13287" width="11.42578125" style="4"/>
    <col min="13288" max="13288" width="16.85546875" style="4" bestFit="1" customWidth="1"/>
    <col min="13289" max="13289" width="8.7109375" style="4" bestFit="1" customWidth="1"/>
    <col min="13290" max="13290" width="5.5703125" style="4" bestFit="1" customWidth="1"/>
    <col min="13291" max="13292" width="4.5703125" style="4" bestFit="1" customWidth="1"/>
    <col min="13293" max="13293" width="1.7109375" style="4" customWidth="1"/>
    <col min="13294" max="13294" width="5.42578125" style="4" bestFit="1" customWidth="1"/>
    <col min="13295" max="13295" width="5.5703125" style="4" bestFit="1" customWidth="1"/>
    <col min="13296" max="13296" width="7.28515625" style="4" bestFit="1" customWidth="1"/>
    <col min="13297" max="13298" width="7.5703125" style="4" bestFit="1" customWidth="1"/>
    <col min="13299" max="13299" width="7.28515625" style="4" bestFit="1" customWidth="1"/>
    <col min="13300" max="13300" width="1.5703125" style="4" customWidth="1"/>
    <col min="13301" max="13302" width="5.140625" style="4" bestFit="1" customWidth="1"/>
    <col min="13303" max="13303" width="1.140625" style="4" customWidth="1"/>
    <col min="13304" max="13304" width="5.42578125" style="4" bestFit="1" customWidth="1"/>
    <col min="13305" max="13305" width="5.5703125" style="4" bestFit="1" customWidth="1"/>
    <col min="13306" max="13306" width="5.42578125" style="4" bestFit="1" customWidth="1"/>
    <col min="13307" max="13307" width="5.5703125" style="4" bestFit="1" customWidth="1"/>
    <col min="13308" max="13308" width="7.28515625" style="4" bestFit="1" customWidth="1"/>
    <col min="13309" max="13309" width="7.5703125" style="4" bestFit="1" customWidth="1"/>
    <col min="13310" max="13310" width="7.28515625" style="4" bestFit="1" customWidth="1"/>
    <col min="13311" max="13543" width="11.42578125" style="4"/>
    <col min="13544" max="13544" width="16.85546875" style="4" bestFit="1" customWidth="1"/>
    <col min="13545" max="13545" width="8.7109375" style="4" bestFit="1" customWidth="1"/>
    <col min="13546" max="13546" width="5.5703125" style="4" bestFit="1" customWidth="1"/>
    <col min="13547" max="13548" width="4.5703125" style="4" bestFit="1" customWidth="1"/>
    <col min="13549" max="13549" width="1.7109375" style="4" customWidth="1"/>
    <col min="13550" max="13550" width="5.42578125" style="4" bestFit="1" customWidth="1"/>
    <col min="13551" max="13551" width="5.5703125" style="4" bestFit="1" customWidth="1"/>
    <col min="13552" max="13552" width="7.28515625" style="4" bestFit="1" customWidth="1"/>
    <col min="13553" max="13554" width="7.5703125" style="4" bestFit="1" customWidth="1"/>
    <col min="13555" max="13555" width="7.28515625" style="4" bestFit="1" customWidth="1"/>
    <col min="13556" max="13556" width="1.5703125" style="4" customWidth="1"/>
    <col min="13557" max="13558" width="5.140625" style="4" bestFit="1" customWidth="1"/>
    <col min="13559" max="13559" width="1.140625" style="4" customWidth="1"/>
    <col min="13560" max="13560" width="5.42578125" style="4" bestFit="1" customWidth="1"/>
    <col min="13561" max="13561" width="5.5703125" style="4" bestFit="1" customWidth="1"/>
    <col min="13562" max="13562" width="5.42578125" style="4" bestFit="1" customWidth="1"/>
    <col min="13563" max="13563" width="5.5703125" style="4" bestFit="1" customWidth="1"/>
    <col min="13564" max="13564" width="7.28515625" style="4" bestFit="1" customWidth="1"/>
    <col min="13565" max="13565" width="7.5703125" style="4" bestFit="1" customWidth="1"/>
    <col min="13566" max="13566" width="7.28515625" style="4" bestFit="1" customWidth="1"/>
    <col min="13567" max="13799" width="11.42578125" style="4"/>
    <col min="13800" max="13800" width="16.85546875" style="4" bestFit="1" customWidth="1"/>
    <col min="13801" max="13801" width="8.7109375" style="4" bestFit="1" customWidth="1"/>
    <col min="13802" max="13802" width="5.5703125" style="4" bestFit="1" customWidth="1"/>
    <col min="13803" max="13804" width="4.5703125" style="4" bestFit="1" customWidth="1"/>
    <col min="13805" max="13805" width="1.7109375" style="4" customWidth="1"/>
    <col min="13806" max="13806" width="5.42578125" style="4" bestFit="1" customWidth="1"/>
    <col min="13807" max="13807" width="5.5703125" style="4" bestFit="1" customWidth="1"/>
    <col min="13808" max="13808" width="7.28515625" style="4" bestFit="1" customWidth="1"/>
    <col min="13809" max="13810" width="7.5703125" style="4" bestFit="1" customWidth="1"/>
    <col min="13811" max="13811" width="7.28515625" style="4" bestFit="1" customWidth="1"/>
    <col min="13812" max="13812" width="1.5703125" style="4" customWidth="1"/>
    <col min="13813" max="13814" width="5.140625" style="4" bestFit="1" customWidth="1"/>
    <col min="13815" max="13815" width="1.140625" style="4" customWidth="1"/>
    <col min="13816" max="13816" width="5.42578125" style="4" bestFit="1" customWidth="1"/>
    <col min="13817" max="13817" width="5.5703125" style="4" bestFit="1" customWidth="1"/>
    <col min="13818" max="13818" width="5.42578125" style="4" bestFit="1" customWidth="1"/>
    <col min="13819" max="13819" width="5.5703125" style="4" bestFit="1" customWidth="1"/>
    <col min="13820" max="13820" width="7.28515625" style="4" bestFit="1" customWidth="1"/>
    <col min="13821" max="13821" width="7.5703125" style="4" bestFit="1" customWidth="1"/>
    <col min="13822" max="13822" width="7.28515625" style="4" bestFit="1" customWidth="1"/>
    <col min="13823" max="14055" width="11.42578125" style="4"/>
    <col min="14056" max="14056" width="16.85546875" style="4" bestFit="1" customWidth="1"/>
    <col min="14057" max="14057" width="8.7109375" style="4" bestFit="1" customWidth="1"/>
    <col min="14058" max="14058" width="5.5703125" style="4" bestFit="1" customWidth="1"/>
    <col min="14059" max="14060" width="4.5703125" style="4" bestFit="1" customWidth="1"/>
    <col min="14061" max="14061" width="1.7109375" style="4" customWidth="1"/>
    <col min="14062" max="14062" width="5.42578125" style="4" bestFit="1" customWidth="1"/>
    <col min="14063" max="14063" width="5.5703125" style="4" bestFit="1" customWidth="1"/>
    <col min="14064" max="14064" width="7.28515625" style="4" bestFit="1" customWidth="1"/>
    <col min="14065" max="14066" width="7.5703125" style="4" bestFit="1" customWidth="1"/>
    <col min="14067" max="14067" width="7.28515625" style="4" bestFit="1" customWidth="1"/>
    <col min="14068" max="14068" width="1.5703125" style="4" customWidth="1"/>
    <col min="14069" max="14070" width="5.140625" style="4" bestFit="1" customWidth="1"/>
    <col min="14071" max="14071" width="1.140625" style="4" customWidth="1"/>
    <col min="14072" max="14072" width="5.42578125" style="4" bestFit="1" customWidth="1"/>
    <col min="14073" max="14073" width="5.5703125" style="4" bestFit="1" customWidth="1"/>
    <col min="14074" max="14074" width="5.42578125" style="4" bestFit="1" customWidth="1"/>
    <col min="14075" max="14075" width="5.5703125" style="4" bestFit="1" customWidth="1"/>
    <col min="14076" max="14076" width="7.28515625" style="4" bestFit="1" customWidth="1"/>
    <col min="14077" max="14077" width="7.5703125" style="4" bestFit="1" customWidth="1"/>
    <col min="14078" max="14078" width="7.28515625" style="4" bestFit="1" customWidth="1"/>
    <col min="14079" max="14311" width="11.42578125" style="4"/>
    <col min="14312" max="14312" width="16.85546875" style="4" bestFit="1" customWidth="1"/>
    <col min="14313" max="14313" width="8.7109375" style="4" bestFit="1" customWidth="1"/>
    <col min="14314" max="14314" width="5.5703125" style="4" bestFit="1" customWidth="1"/>
    <col min="14315" max="14316" width="4.5703125" style="4" bestFit="1" customWidth="1"/>
    <col min="14317" max="14317" width="1.7109375" style="4" customWidth="1"/>
    <col min="14318" max="14318" width="5.42578125" style="4" bestFit="1" customWidth="1"/>
    <col min="14319" max="14319" width="5.5703125" style="4" bestFit="1" customWidth="1"/>
    <col min="14320" max="14320" width="7.28515625" style="4" bestFit="1" customWidth="1"/>
    <col min="14321" max="14322" width="7.5703125" style="4" bestFit="1" customWidth="1"/>
    <col min="14323" max="14323" width="7.28515625" style="4" bestFit="1" customWidth="1"/>
    <col min="14324" max="14324" width="1.5703125" style="4" customWidth="1"/>
    <col min="14325" max="14326" width="5.140625" style="4" bestFit="1" customWidth="1"/>
    <col min="14327" max="14327" width="1.140625" style="4" customWidth="1"/>
    <col min="14328" max="14328" width="5.42578125" style="4" bestFit="1" customWidth="1"/>
    <col min="14329" max="14329" width="5.5703125" style="4" bestFit="1" customWidth="1"/>
    <col min="14330" max="14330" width="5.42578125" style="4" bestFit="1" customWidth="1"/>
    <col min="14331" max="14331" width="5.5703125" style="4" bestFit="1" customWidth="1"/>
    <col min="14332" max="14332" width="7.28515625" style="4" bestFit="1" customWidth="1"/>
    <col min="14333" max="14333" width="7.5703125" style="4" bestFit="1" customWidth="1"/>
    <col min="14334" max="14334" width="7.28515625" style="4" bestFit="1" customWidth="1"/>
    <col min="14335" max="14567" width="11.42578125" style="4"/>
    <col min="14568" max="14568" width="16.85546875" style="4" bestFit="1" customWidth="1"/>
    <col min="14569" max="14569" width="8.7109375" style="4" bestFit="1" customWidth="1"/>
    <col min="14570" max="14570" width="5.5703125" style="4" bestFit="1" customWidth="1"/>
    <col min="14571" max="14572" width="4.5703125" style="4" bestFit="1" customWidth="1"/>
    <col min="14573" max="14573" width="1.7109375" style="4" customWidth="1"/>
    <col min="14574" max="14574" width="5.42578125" style="4" bestFit="1" customWidth="1"/>
    <col min="14575" max="14575" width="5.5703125" style="4" bestFit="1" customWidth="1"/>
    <col min="14576" max="14576" width="7.28515625" style="4" bestFit="1" customWidth="1"/>
    <col min="14577" max="14578" width="7.5703125" style="4" bestFit="1" customWidth="1"/>
    <col min="14579" max="14579" width="7.28515625" style="4" bestFit="1" customWidth="1"/>
    <col min="14580" max="14580" width="1.5703125" style="4" customWidth="1"/>
    <col min="14581" max="14582" width="5.140625" style="4" bestFit="1" customWidth="1"/>
    <col min="14583" max="14583" width="1.140625" style="4" customWidth="1"/>
    <col min="14584" max="14584" width="5.42578125" style="4" bestFit="1" customWidth="1"/>
    <col min="14585" max="14585" width="5.5703125" style="4" bestFit="1" customWidth="1"/>
    <col min="14586" max="14586" width="5.42578125" style="4" bestFit="1" customWidth="1"/>
    <col min="14587" max="14587" width="5.5703125" style="4" bestFit="1" customWidth="1"/>
    <col min="14588" max="14588" width="7.28515625" style="4" bestFit="1" customWidth="1"/>
    <col min="14589" max="14589" width="7.5703125" style="4" bestFit="1" customWidth="1"/>
    <col min="14590" max="14590" width="7.28515625" style="4" bestFit="1" customWidth="1"/>
    <col min="14591" max="14823" width="11.42578125" style="4"/>
    <col min="14824" max="14824" width="16.85546875" style="4" bestFit="1" customWidth="1"/>
    <col min="14825" max="14825" width="8.7109375" style="4" bestFit="1" customWidth="1"/>
    <col min="14826" max="14826" width="5.5703125" style="4" bestFit="1" customWidth="1"/>
    <col min="14827" max="14828" width="4.5703125" style="4" bestFit="1" customWidth="1"/>
    <col min="14829" max="14829" width="1.7109375" style="4" customWidth="1"/>
    <col min="14830" max="14830" width="5.42578125" style="4" bestFit="1" customWidth="1"/>
    <col min="14831" max="14831" width="5.5703125" style="4" bestFit="1" customWidth="1"/>
    <col min="14832" max="14832" width="7.28515625" style="4" bestFit="1" customWidth="1"/>
    <col min="14833" max="14834" width="7.5703125" style="4" bestFit="1" customWidth="1"/>
    <col min="14835" max="14835" width="7.28515625" style="4" bestFit="1" customWidth="1"/>
    <col min="14836" max="14836" width="1.5703125" style="4" customWidth="1"/>
    <col min="14837" max="14838" width="5.140625" style="4" bestFit="1" customWidth="1"/>
    <col min="14839" max="14839" width="1.140625" style="4" customWidth="1"/>
    <col min="14840" max="14840" width="5.42578125" style="4" bestFit="1" customWidth="1"/>
    <col min="14841" max="14841" width="5.5703125" style="4" bestFit="1" customWidth="1"/>
    <col min="14842" max="14842" width="5.42578125" style="4" bestFit="1" customWidth="1"/>
    <col min="14843" max="14843" width="5.5703125" style="4" bestFit="1" customWidth="1"/>
    <col min="14844" max="14844" width="7.28515625" style="4" bestFit="1" customWidth="1"/>
    <col min="14845" max="14845" width="7.5703125" style="4" bestFit="1" customWidth="1"/>
    <col min="14846" max="14846" width="7.28515625" style="4" bestFit="1" customWidth="1"/>
    <col min="14847" max="15079" width="11.42578125" style="4"/>
    <col min="15080" max="15080" width="16.85546875" style="4" bestFit="1" customWidth="1"/>
    <col min="15081" max="15081" width="8.7109375" style="4" bestFit="1" customWidth="1"/>
    <col min="15082" max="15082" width="5.5703125" style="4" bestFit="1" customWidth="1"/>
    <col min="15083" max="15084" width="4.5703125" style="4" bestFit="1" customWidth="1"/>
    <col min="15085" max="15085" width="1.7109375" style="4" customWidth="1"/>
    <col min="15086" max="15086" width="5.42578125" style="4" bestFit="1" customWidth="1"/>
    <col min="15087" max="15087" width="5.5703125" style="4" bestFit="1" customWidth="1"/>
    <col min="15088" max="15088" width="7.28515625" style="4" bestFit="1" customWidth="1"/>
    <col min="15089" max="15090" width="7.5703125" style="4" bestFit="1" customWidth="1"/>
    <col min="15091" max="15091" width="7.28515625" style="4" bestFit="1" customWidth="1"/>
    <col min="15092" max="15092" width="1.5703125" style="4" customWidth="1"/>
    <col min="15093" max="15094" width="5.140625" style="4" bestFit="1" customWidth="1"/>
    <col min="15095" max="15095" width="1.140625" style="4" customWidth="1"/>
    <col min="15096" max="15096" width="5.42578125" style="4" bestFit="1" customWidth="1"/>
    <col min="15097" max="15097" width="5.5703125" style="4" bestFit="1" customWidth="1"/>
    <col min="15098" max="15098" width="5.42578125" style="4" bestFit="1" customWidth="1"/>
    <col min="15099" max="15099" width="5.5703125" style="4" bestFit="1" customWidth="1"/>
    <col min="15100" max="15100" width="7.28515625" style="4" bestFit="1" customWidth="1"/>
    <col min="15101" max="15101" width="7.5703125" style="4" bestFit="1" customWidth="1"/>
    <col min="15102" max="15102" width="7.28515625" style="4" bestFit="1" customWidth="1"/>
    <col min="15103" max="15335" width="11.42578125" style="4"/>
    <col min="15336" max="15336" width="16.85546875" style="4" bestFit="1" customWidth="1"/>
    <col min="15337" max="15337" width="8.7109375" style="4" bestFit="1" customWidth="1"/>
    <col min="15338" max="15338" width="5.5703125" style="4" bestFit="1" customWidth="1"/>
    <col min="15339" max="15340" width="4.5703125" style="4" bestFit="1" customWidth="1"/>
    <col min="15341" max="15341" width="1.7109375" style="4" customWidth="1"/>
    <col min="15342" max="15342" width="5.42578125" style="4" bestFit="1" customWidth="1"/>
    <col min="15343" max="15343" width="5.5703125" style="4" bestFit="1" customWidth="1"/>
    <col min="15344" max="15344" width="7.28515625" style="4" bestFit="1" customWidth="1"/>
    <col min="15345" max="15346" width="7.5703125" style="4" bestFit="1" customWidth="1"/>
    <col min="15347" max="15347" width="7.28515625" style="4" bestFit="1" customWidth="1"/>
    <col min="15348" max="15348" width="1.5703125" style="4" customWidth="1"/>
    <col min="15349" max="15350" width="5.140625" style="4" bestFit="1" customWidth="1"/>
    <col min="15351" max="15351" width="1.140625" style="4" customWidth="1"/>
    <col min="15352" max="15352" width="5.42578125" style="4" bestFit="1" customWidth="1"/>
    <col min="15353" max="15353" width="5.5703125" style="4" bestFit="1" customWidth="1"/>
    <col min="15354" max="15354" width="5.42578125" style="4" bestFit="1" customWidth="1"/>
    <col min="15355" max="15355" width="5.5703125" style="4" bestFit="1" customWidth="1"/>
    <col min="15356" max="15356" width="7.28515625" style="4" bestFit="1" customWidth="1"/>
    <col min="15357" max="15357" width="7.5703125" style="4" bestFit="1" customWidth="1"/>
    <col min="15358" max="15358" width="7.28515625" style="4" bestFit="1" customWidth="1"/>
    <col min="15359" max="15591" width="11.42578125" style="4"/>
    <col min="15592" max="15592" width="16.85546875" style="4" bestFit="1" customWidth="1"/>
    <col min="15593" max="15593" width="8.7109375" style="4" bestFit="1" customWidth="1"/>
    <col min="15594" max="15594" width="5.5703125" style="4" bestFit="1" customWidth="1"/>
    <col min="15595" max="15596" width="4.5703125" style="4" bestFit="1" customWidth="1"/>
    <col min="15597" max="15597" width="1.7109375" style="4" customWidth="1"/>
    <col min="15598" max="15598" width="5.42578125" style="4" bestFit="1" customWidth="1"/>
    <col min="15599" max="15599" width="5.5703125" style="4" bestFit="1" customWidth="1"/>
    <col min="15600" max="15600" width="7.28515625" style="4" bestFit="1" customWidth="1"/>
    <col min="15601" max="15602" width="7.5703125" style="4" bestFit="1" customWidth="1"/>
    <col min="15603" max="15603" width="7.28515625" style="4" bestFit="1" customWidth="1"/>
    <col min="15604" max="15604" width="1.5703125" style="4" customWidth="1"/>
    <col min="15605" max="15606" width="5.140625" style="4" bestFit="1" customWidth="1"/>
    <col min="15607" max="15607" width="1.140625" style="4" customWidth="1"/>
    <col min="15608" max="15608" width="5.42578125" style="4" bestFit="1" customWidth="1"/>
    <col min="15609" max="15609" width="5.5703125" style="4" bestFit="1" customWidth="1"/>
    <col min="15610" max="15610" width="5.42578125" style="4" bestFit="1" customWidth="1"/>
    <col min="15611" max="15611" width="5.5703125" style="4" bestFit="1" customWidth="1"/>
    <col min="15612" max="15612" width="7.28515625" style="4" bestFit="1" customWidth="1"/>
    <col min="15613" max="15613" width="7.5703125" style="4" bestFit="1" customWidth="1"/>
    <col min="15614" max="15614" width="7.28515625" style="4" bestFit="1" customWidth="1"/>
    <col min="15615" max="15847" width="11.42578125" style="4"/>
    <col min="15848" max="15848" width="16.85546875" style="4" bestFit="1" customWidth="1"/>
    <col min="15849" max="15849" width="8.7109375" style="4" bestFit="1" customWidth="1"/>
    <col min="15850" max="15850" width="5.5703125" style="4" bestFit="1" customWidth="1"/>
    <col min="15851" max="15852" width="4.5703125" style="4" bestFit="1" customWidth="1"/>
    <col min="15853" max="15853" width="1.7109375" style="4" customWidth="1"/>
    <col min="15854" max="15854" width="5.42578125" style="4" bestFit="1" customWidth="1"/>
    <col min="15855" max="15855" width="5.5703125" style="4" bestFit="1" customWidth="1"/>
    <col min="15856" max="15856" width="7.28515625" style="4" bestFit="1" customWidth="1"/>
    <col min="15857" max="15858" width="7.5703125" style="4" bestFit="1" customWidth="1"/>
    <col min="15859" max="15859" width="7.28515625" style="4" bestFit="1" customWidth="1"/>
    <col min="15860" max="15860" width="1.5703125" style="4" customWidth="1"/>
    <col min="15861" max="15862" width="5.140625" style="4" bestFit="1" customWidth="1"/>
    <col min="15863" max="15863" width="1.140625" style="4" customWidth="1"/>
    <col min="15864" max="15864" width="5.42578125" style="4" bestFit="1" customWidth="1"/>
    <col min="15865" max="15865" width="5.5703125" style="4" bestFit="1" customWidth="1"/>
    <col min="15866" max="15866" width="5.42578125" style="4" bestFit="1" customWidth="1"/>
    <col min="15867" max="15867" width="5.5703125" style="4" bestFit="1" customWidth="1"/>
    <col min="15868" max="15868" width="7.28515625" style="4" bestFit="1" customWidth="1"/>
    <col min="15869" max="15869" width="7.5703125" style="4" bestFit="1" customWidth="1"/>
    <col min="15870" max="15870" width="7.28515625" style="4" bestFit="1" customWidth="1"/>
    <col min="15871" max="16103" width="11.42578125" style="4"/>
    <col min="16104" max="16104" width="16.85546875" style="4" bestFit="1" customWidth="1"/>
    <col min="16105" max="16105" width="8.7109375" style="4" bestFit="1" customWidth="1"/>
    <col min="16106" max="16106" width="5.5703125" style="4" bestFit="1" customWidth="1"/>
    <col min="16107" max="16108" width="4.5703125" style="4" bestFit="1" customWidth="1"/>
    <col min="16109" max="16109" width="1.7109375" style="4" customWidth="1"/>
    <col min="16110" max="16110" width="5.42578125" style="4" bestFit="1" customWidth="1"/>
    <col min="16111" max="16111" width="5.5703125" style="4" bestFit="1" customWidth="1"/>
    <col min="16112" max="16112" width="7.28515625" style="4" bestFit="1" customWidth="1"/>
    <col min="16113" max="16114" width="7.5703125" style="4" bestFit="1" customWidth="1"/>
    <col min="16115" max="16115" width="7.28515625" style="4" bestFit="1" customWidth="1"/>
    <col min="16116" max="16116" width="1.5703125" style="4" customWidth="1"/>
    <col min="16117" max="16118" width="5.140625" style="4" bestFit="1" customWidth="1"/>
    <col min="16119" max="16119" width="1.140625" style="4" customWidth="1"/>
    <col min="16120" max="16120" width="5.42578125" style="4" bestFit="1" customWidth="1"/>
    <col min="16121" max="16121" width="5.5703125" style="4" bestFit="1" customWidth="1"/>
    <col min="16122" max="16122" width="5.42578125" style="4" bestFit="1" customWidth="1"/>
    <col min="16123" max="16123" width="5.5703125" style="4" bestFit="1" customWidth="1"/>
    <col min="16124" max="16124" width="7.28515625" style="4" bestFit="1" customWidth="1"/>
    <col min="16125" max="16125" width="7.5703125" style="4" bestFit="1" customWidth="1"/>
    <col min="16126" max="16126" width="7.28515625" style="4" bestFit="1" customWidth="1"/>
    <col min="16127" max="16384" width="11.42578125" style="4"/>
  </cols>
  <sheetData>
    <row r="1" spans="1:12" ht="12.75" customHeight="1" x14ac:dyDescent="0.2">
      <c r="A1" s="445" t="s">
        <v>238</v>
      </c>
      <c r="B1" s="445"/>
      <c r="C1" s="445"/>
      <c r="D1" s="445"/>
      <c r="E1" s="445"/>
      <c r="F1" s="445"/>
      <c r="G1" s="445"/>
      <c r="H1" s="445"/>
      <c r="I1" s="3"/>
      <c r="J1" s="434" t="s">
        <v>178</v>
      </c>
      <c r="K1" s="3"/>
      <c r="L1" s="26"/>
    </row>
    <row r="2" spans="1:12" ht="12.75" customHeight="1" x14ac:dyDescent="0.2">
      <c r="A2" s="445" t="s">
        <v>330</v>
      </c>
      <c r="B2" s="445"/>
      <c r="C2" s="445"/>
      <c r="D2" s="445"/>
      <c r="E2" s="445"/>
      <c r="F2" s="445"/>
      <c r="G2" s="445"/>
      <c r="H2" s="445"/>
      <c r="I2" s="3"/>
      <c r="J2" s="434"/>
      <c r="K2" s="3"/>
      <c r="L2" s="26"/>
    </row>
    <row r="3" spans="1:12" x14ac:dyDescent="0.2">
      <c r="A3" s="445" t="s">
        <v>334</v>
      </c>
      <c r="B3" s="445"/>
      <c r="C3" s="445"/>
      <c r="D3" s="445"/>
      <c r="E3" s="445"/>
      <c r="F3" s="445"/>
      <c r="G3" s="445"/>
      <c r="H3" s="445"/>
    </row>
    <row r="4" spans="1:12" x14ac:dyDescent="0.2">
      <c r="A4" s="445" t="s">
        <v>161</v>
      </c>
      <c r="B4" s="445"/>
      <c r="C4" s="445"/>
      <c r="D4" s="445"/>
      <c r="E4" s="445"/>
      <c r="F4" s="445"/>
      <c r="G4" s="445"/>
      <c r="H4" s="445"/>
    </row>
    <row r="5" spans="1:12" x14ac:dyDescent="0.2">
      <c r="A5" s="445" t="s">
        <v>374</v>
      </c>
      <c r="B5" s="445"/>
      <c r="C5" s="445"/>
      <c r="D5" s="445"/>
      <c r="E5" s="445"/>
      <c r="F5" s="445"/>
      <c r="G5" s="445"/>
      <c r="H5" s="445"/>
    </row>
    <row r="6" spans="1:12" ht="13.5" thickBot="1" x14ac:dyDescent="0.25">
      <c r="A6" s="5"/>
      <c r="B6" s="5"/>
      <c r="C6" s="5"/>
      <c r="D6" s="5"/>
      <c r="E6" s="5"/>
      <c r="F6" s="5"/>
      <c r="G6" s="5"/>
      <c r="H6" s="5"/>
    </row>
    <row r="7" spans="1:12" x14ac:dyDescent="0.2">
      <c r="A7" s="426" t="s">
        <v>39</v>
      </c>
      <c r="B7" s="425" t="s">
        <v>0</v>
      </c>
      <c r="C7" s="425" t="s">
        <v>167</v>
      </c>
      <c r="D7" s="151" t="s">
        <v>154</v>
      </c>
      <c r="E7" s="151" t="s">
        <v>155</v>
      </c>
      <c r="F7" s="151" t="s">
        <v>156</v>
      </c>
      <c r="G7" s="151" t="s">
        <v>157</v>
      </c>
      <c r="H7" s="425" t="s">
        <v>151</v>
      </c>
    </row>
    <row r="8" spans="1:12" ht="13.5" thickBot="1" x14ac:dyDescent="0.25">
      <c r="A8" s="426"/>
      <c r="B8" s="425"/>
      <c r="C8" s="425"/>
      <c r="D8" s="151" t="s">
        <v>231</v>
      </c>
      <c r="E8" s="151" t="s">
        <v>232</v>
      </c>
      <c r="F8" s="151" t="s">
        <v>231</v>
      </c>
      <c r="G8" s="151" t="s">
        <v>232</v>
      </c>
      <c r="H8" s="425" t="s">
        <v>151</v>
      </c>
    </row>
    <row r="9" spans="1:12" x14ac:dyDescent="0.2">
      <c r="A9" s="449" t="s">
        <v>5</v>
      </c>
      <c r="B9" s="449"/>
      <c r="C9" s="449"/>
      <c r="D9" s="449"/>
      <c r="E9" s="449"/>
      <c r="F9" s="449"/>
      <c r="G9" s="449"/>
      <c r="H9" s="449"/>
    </row>
    <row r="10" spans="1:12" ht="6" customHeight="1" x14ac:dyDescent="0.2">
      <c r="A10" s="7"/>
      <c r="B10" s="8"/>
      <c r="C10" s="8"/>
      <c r="D10" s="8"/>
      <c r="E10" s="8"/>
      <c r="F10" s="8"/>
      <c r="G10" s="8"/>
      <c r="H10" s="8"/>
    </row>
    <row r="11" spans="1:12" x14ac:dyDescent="0.2">
      <c r="A11" s="6" t="s">
        <v>0</v>
      </c>
      <c r="B11" s="226">
        <f t="shared" ref="B11:H11" si="0">SUM(B12:B36)</f>
        <v>33455</v>
      </c>
      <c r="C11" s="226">
        <f t="shared" si="0"/>
        <v>224</v>
      </c>
      <c r="D11" s="226">
        <f t="shared" si="0"/>
        <v>201</v>
      </c>
      <c r="E11" s="226">
        <f t="shared" si="0"/>
        <v>23340</v>
      </c>
      <c r="F11" s="226">
        <f t="shared" si="0"/>
        <v>123</v>
      </c>
      <c r="G11" s="226">
        <f t="shared" si="0"/>
        <v>9256</v>
      </c>
      <c r="H11" s="226">
        <f t="shared" si="0"/>
        <v>311</v>
      </c>
    </row>
    <row r="12" spans="1:12" x14ac:dyDescent="0.2">
      <c r="A12" s="10" t="s">
        <v>51</v>
      </c>
      <c r="B12" s="33">
        <f>SUM(C12:H12)</f>
        <v>2453</v>
      </c>
      <c r="C12" s="33">
        <v>9</v>
      </c>
      <c r="D12" s="33">
        <v>2</v>
      </c>
      <c r="E12" s="33">
        <v>2429</v>
      </c>
      <c r="F12" s="33">
        <v>0</v>
      </c>
      <c r="G12" s="33">
        <v>3</v>
      </c>
      <c r="H12" s="33">
        <v>10</v>
      </c>
    </row>
    <row r="13" spans="1:12" x14ac:dyDescent="0.2">
      <c r="A13" s="10" t="s">
        <v>52</v>
      </c>
      <c r="B13" s="33">
        <f t="shared" ref="B13:B36" si="1">SUM(C13:H13)</f>
        <v>2722</v>
      </c>
      <c r="C13" s="33">
        <v>5</v>
      </c>
      <c r="D13" s="33">
        <v>6</v>
      </c>
      <c r="E13" s="33">
        <v>2695</v>
      </c>
      <c r="F13" s="33">
        <v>0</v>
      </c>
      <c r="G13" s="33">
        <v>4</v>
      </c>
      <c r="H13" s="33">
        <v>12</v>
      </c>
    </row>
    <row r="14" spans="1:12" x14ac:dyDescent="0.2">
      <c r="A14" s="10" t="s">
        <v>53</v>
      </c>
      <c r="B14" s="33">
        <f t="shared" si="1"/>
        <v>2796</v>
      </c>
      <c r="C14" s="33">
        <v>4</v>
      </c>
      <c r="D14" s="33">
        <v>7</v>
      </c>
      <c r="E14" s="33">
        <v>2765</v>
      </c>
      <c r="F14" s="33">
        <v>0</v>
      </c>
      <c r="G14" s="33">
        <v>6</v>
      </c>
      <c r="H14" s="33">
        <v>14</v>
      </c>
    </row>
    <row r="15" spans="1:12" x14ac:dyDescent="0.2">
      <c r="A15" s="10" t="s">
        <v>54</v>
      </c>
      <c r="B15" s="33">
        <f t="shared" si="1"/>
        <v>1995</v>
      </c>
      <c r="C15" s="33">
        <v>11</v>
      </c>
      <c r="D15" s="33">
        <v>5</v>
      </c>
      <c r="E15" s="33">
        <v>1963</v>
      </c>
      <c r="F15" s="33">
        <v>0</v>
      </c>
      <c r="G15" s="33">
        <v>7</v>
      </c>
      <c r="H15" s="33">
        <v>9</v>
      </c>
    </row>
    <row r="16" spans="1:12" x14ac:dyDescent="0.2">
      <c r="A16" s="10" t="s">
        <v>55</v>
      </c>
      <c r="B16" s="33">
        <f t="shared" si="1"/>
        <v>1291</v>
      </c>
      <c r="C16" s="33">
        <v>3</v>
      </c>
      <c r="D16" s="33">
        <v>5</v>
      </c>
      <c r="E16" s="33">
        <v>1267</v>
      </c>
      <c r="F16" s="33">
        <v>0</v>
      </c>
      <c r="G16" s="33">
        <v>5</v>
      </c>
      <c r="H16" s="33">
        <v>11</v>
      </c>
    </row>
    <row r="17" spans="1:8" x14ac:dyDescent="0.2">
      <c r="A17" s="10" t="s">
        <v>108</v>
      </c>
      <c r="B17" s="33">
        <f t="shared" si="1"/>
        <v>1073</v>
      </c>
      <c r="C17" s="33">
        <v>1</v>
      </c>
      <c r="D17" s="33">
        <v>4</v>
      </c>
      <c r="E17" s="33">
        <v>1052</v>
      </c>
      <c r="F17" s="33">
        <v>0</v>
      </c>
      <c r="G17" s="33">
        <v>5</v>
      </c>
      <c r="H17" s="33">
        <v>11</v>
      </c>
    </row>
    <row r="18" spans="1:8" x14ac:dyDescent="0.2">
      <c r="A18" s="10" t="s">
        <v>56</v>
      </c>
      <c r="B18" s="33">
        <f t="shared" si="1"/>
        <v>1040</v>
      </c>
      <c r="C18" s="33">
        <v>4</v>
      </c>
      <c r="D18" s="33">
        <v>5</v>
      </c>
      <c r="E18" s="33">
        <v>1013</v>
      </c>
      <c r="F18" s="33">
        <v>0</v>
      </c>
      <c r="G18" s="33">
        <v>7</v>
      </c>
      <c r="H18" s="33">
        <v>11</v>
      </c>
    </row>
    <row r="19" spans="1:8" x14ac:dyDescent="0.2">
      <c r="A19" s="10" t="s">
        <v>109</v>
      </c>
      <c r="B19" s="33">
        <f t="shared" si="1"/>
        <v>2285</v>
      </c>
      <c r="C19" s="33">
        <v>4</v>
      </c>
      <c r="D19" s="33">
        <v>13</v>
      </c>
      <c r="E19" s="33">
        <v>2199</v>
      </c>
      <c r="F19" s="33">
        <v>0</v>
      </c>
      <c r="G19" s="33">
        <v>64</v>
      </c>
      <c r="H19" s="33">
        <v>5</v>
      </c>
    </row>
    <row r="20" spans="1:8" x14ac:dyDescent="0.2">
      <c r="A20" s="10" t="s">
        <v>58</v>
      </c>
      <c r="B20" s="33">
        <f t="shared" si="1"/>
        <v>3492</v>
      </c>
      <c r="C20" s="33">
        <v>6</v>
      </c>
      <c r="D20" s="33">
        <v>8</v>
      </c>
      <c r="E20" s="33">
        <v>3434</v>
      </c>
      <c r="F20" s="33">
        <v>0</v>
      </c>
      <c r="G20" s="33">
        <v>21</v>
      </c>
      <c r="H20" s="33">
        <v>23</v>
      </c>
    </row>
    <row r="21" spans="1:8" x14ac:dyDescent="0.2">
      <c r="A21" s="10" t="s">
        <v>57</v>
      </c>
      <c r="B21" s="33">
        <f t="shared" si="1"/>
        <v>961</v>
      </c>
      <c r="C21" s="33">
        <v>8</v>
      </c>
      <c r="D21" s="33">
        <v>2</v>
      </c>
      <c r="E21" s="33">
        <v>946</v>
      </c>
      <c r="F21" s="33">
        <v>0</v>
      </c>
      <c r="G21" s="33">
        <v>4</v>
      </c>
      <c r="H21" s="33">
        <v>1</v>
      </c>
    </row>
    <row r="22" spans="1:8" x14ac:dyDescent="0.2">
      <c r="A22" s="10" t="s">
        <v>60</v>
      </c>
      <c r="B22" s="33">
        <f t="shared" si="1"/>
        <v>1866</v>
      </c>
      <c r="C22" s="33">
        <v>8</v>
      </c>
      <c r="D22" s="33">
        <v>14</v>
      </c>
      <c r="E22" s="33">
        <v>368</v>
      </c>
      <c r="F22" s="33">
        <v>16</v>
      </c>
      <c r="G22" s="33">
        <v>1447</v>
      </c>
      <c r="H22" s="33">
        <v>13</v>
      </c>
    </row>
    <row r="23" spans="1:8" x14ac:dyDescent="0.2">
      <c r="A23" s="10" t="s">
        <v>61</v>
      </c>
      <c r="B23" s="33">
        <f t="shared" si="1"/>
        <v>984</v>
      </c>
      <c r="C23" s="33">
        <v>11</v>
      </c>
      <c r="D23" s="33">
        <v>8</v>
      </c>
      <c r="E23" s="33">
        <v>244</v>
      </c>
      <c r="F23" s="33">
        <v>11</v>
      </c>
      <c r="G23" s="33">
        <v>700</v>
      </c>
      <c r="H23" s="33">
        <v>10</v>
      </c>
    </row>
    <row r="24" spans="1:8" x14ac:dyDescent="0.2">
      <c r="A24" s="10" t="s">
        <v>59</v>
      </c>
      <c r="B24" s="33">
        <f t="shared" si="1"/>
        <v>798</v>
      </c>
      <c r="C24" s="33">
        <v>32</v>
      </c>
      <c r="D24" s="33">
        <v>14</v>
      </c>
      <c r="E24" s="33">
        <v>632</v>
      </c>
      <c r="F24" s="33">
        <v>5</v>
      </c>
      <c r="G24" s="33">
        <v>92</v>
      </c>
      <c r="H24" s="33">
        <v>23</v>
      </c>
    </row>
    <row r="25" spans="1:8" x14ac:dyDescent="0.2">
      <c r="A25" s="10" t="s">
        <v>87</v>
      </c>
      <c r="B25" s="33">
        <f t="shared" si="1"/>
        <v>790</v>
      </c>
      <c r="C25" s="33">
        <v>12</v>
      </c>
      <c r="D25" s="33">
        <v>10</v>
      </c>
      <c r="E25" s="33">
        <v>192</v>
      </c>
      <c r="F25" s="33">
        <v>4</v>
      </c>
      <c r="G25" s="33">
        <v>553</v>
      </c>
      <c r="H25" s="33">
        <v>19</v>
      </c>
    </row>
    <row r="26" spans="1:8" x14ac:dyDescent="0.2">
      <c r="A26" s="10" t="s">
        <v>72</v>
      </c>
      <c r="B26" s="33">
        <f t="shared" si="1"/>
        <v>681</v>
      </c>
      <c r="C26" s="33">
        <v>13</v>
      </c>
      <c r="D26" s="33">
        <v>11</v>
      </c>
      <c r="E26" s="33">
        <v>124</v>
      </c>
      <c r="F26" s="33">
        <v>3</v>
      </c>
      <c r="G26" s="33">
        <v>520</v>
      </c>
      <c r="H26" s="33">
        <v>10</v>
      </c>
    </row>
    <row r="27" spans="1:8" x14ac:dyDescent="0.2">
      <c r="A27" s="10" t="s">
        <v>63</v>
      </c>
      <c r="B27" s="33">
        <f t="shared" si="1"/>
        <v>610</v>
      </c>
      <c r="C27" s="33">
        <v>7</v>
      </c>
      <c r="D27" s="33">
        <v>6</v>
      </c>
      <c r="E27" s="33">
        <v>60</v>
      </c>
      <c r="F27" s="33">
        <v>2</v>
      </c>
      <c r="G27" s="33">
        <v>534</v>
      </c>
      <c r="H27" s="33">
        <v>1</v>
      </c>
    </row>
    <row r="28" spans="1:8" x14ac:dyDescent="0.2">
      <c r="A28" s="10" t="s">
        <v>110</v>
      </c>
      <c r="B28" s="33">
        <f t="shared" si="1"/>
        <v>627</v>
      </c>
      <c r="C28" s="33">
        <v>10</v>
      </c>
      <c r="D28" s="33">
        <v>4</v>
      </c>
      <c r="E28" s="33">
        <v>70</v>
      </c>
      <c r="F28" s="33">
        <v>4</v>
      </c>
      <c r="G28" s="33">
        <v>535</v>
      </c>
      <c r="H28" s="33">
        <v>4</v>
      </c>
    </row>
    <row r="29" spans="1:8" x14ac:dyDescent="0.2">
      <c r="A29" s="10" t="s">
        <v>111</v>
      </c>
      <c r="B29" s="33">
        <f t="shared" si="1"/>
        <v>424</v>
      </c>
      <c r="C29" s="33">
        <v>15</v>
      </c>
      <c r="D29" s="33">
        <v>11</v>
      </c>
      <c r="E29" s="33">
        <v>361</v>
      </c>
      <c r="F29" s="33">
        <v>3</v>
      </c>
      <c r="G29" s="33">
        <v>25</v>
      </c>
      <c r="H29" s="33">
        <v>9</v>
      </c>
    </row>
    <row r="30" spans="1:8" x14ac:dyDescent="0.2">
      <c r="A30" s="10" t="s">
        <v>112</v>
      </c>
      <c r="B30" s="33">
        <f t="shared" si="1"/>
        <v>648</v>
      </c>
      <c r="C30" s="33">
        <v>10</v>
      </c>
      <c r="D30" s="33">
        <v>7</v>
      </c>
      <c r="E30" s="33">
        <v>571</v>
      </c>
      <c r="F30" s="33">
        <v>2</v>
      </c>
      <c r="G30" s="33">
        <v>37</v>
      </c>
      <c r="H30" s="33">
        <v>21</v>
      </c>
    </row>
    <row r="31" spans="1:8" x14ac:dyDescent="0.2">
      <c r="A31" s="10" t="s">
        <v>353</v>
      </c>
      <c r="B31" s="33">
        <f t="shared" si="1"/>
        <v>12</v>
      </c>
      <c r="C31" s="33">
        <v>12</v>
      </c>
      <c r="D31" s="33">
        <v>0</v>
      </c>
      <c r="E31" s="33">
        <v>0</v>
      </c>
      <c r="F31" s="33">
        <v>0</v>
      </c>
      <c r="G31" s="33">
        <v>0</v>
      </c>
      <c r="H31" s="33">
        <v>0</v>
      </c>
    </row>
    <row r="32" spans="1:8" x14ac:dyDescent="0.2">
      <c r="A32" s="10" t="s">
        <v>170</v>
      </c>
      <c r="B32" s="33">
        <f t="shared" si="1"/>
        <v>4</v>
      </c>
      <c r="C32" s="33">
        <v>0</v>
      </c>
      <c r="D32" s="33">
        <v>0</v>
      </c>
      <c r="E32" s="33">
        <v>4</v>
      </c>
      <c r="F32" s="33">
        <v>0</v>
      </c>
      <c r="G32" s="33">
        <v>0</v>
      </c>
      <c r="H32" s="33">
        <v>0</v>
      </c>
    </row>
    <row r="33" spans="1:8" x14ac:dyDescent="0.2">
      <c r="A33" s="10" t="s">
        <v>171</v>
      </c>
      <c r="B33" s="33">
        <f t="shared" si="1"/>
        <v>3</v>
      </c>
      <c r="C33" s="33">
        <v>0</v>
      </c>
      <c r="D33" s="33">
        <v>0</v>
      </c>
      <c r="E33" s="33">
        <v>3</v>
      </c>
      <c r="F33" s="33">
        <v>0</v>
      </c>
      <c r="G33" s="33">
        <v>0</v>
      </c>
      <c r="H33" s="33">
        <v>0</v>
      </c>
    </row>
    <row r="34" spans="1:8" x14ac:dyDescent="0.2">
      <c r="A34" s="10" t="s">
        <v>172</v>
      </c>
      <c r="B34" s="33">
        <f t="shared" si="1"/>
        <v>3</v>
      </c>
      <c r="C34" s="33">
        <v>0</v>
      </c>
      <c r="D34" s="33">
        <v>0</v>
      </c>
      <c r="E34" s="33">
        <v>3</v>
      </c>
      <c r="F34" s="33">
        <v>0</v>
      </c>
      <c r="G34" s="33">
        <v>0</v>
      </c>
      <c r="H34" s="33">
        <v>0</v>
      </c>
    </row>
    <row r="35" spans="1:8" x14ac:dyDescent="0.2">
      <c r="A35" s="10" t="s">
        <v>88</v>
      </c>
      <c r="B35" s="33">
        <f t="shared" si="1"/>
        <v>349</v>
      </c>
      <c r="C35" s="33">
        <v>0</v>
      </c>
      <c r="D35" s="33">
        <v>0</v>
      </c>
      <c r="E35" s="33">
        <v>255</v>
      </c>
      <c r="F35" s="33">
        <v>1</v>
      </c>
      <c r="G35" s="33">
        <v>75</v>
      </c>
      <c r="H35" s="33">
        <v>18</v>
      </c>
    </row>
    <row r="36" spans="1:8" x14ac:dyDescent="0.2">
      <c r="A36" s="10" t="s">
        <v>89</v>
      </c>
      <c r="B36" s="33">
        <f t="shared" si="1"/>
        <v>5548</v>
      </c>
      <c r="C36" s="33">
        <v>39</v>
      </c>
      <c r="D36" s="33">
        <v>59</v>
      </c>
      <c r="E36" s="33">
        <v>690</v>
      </c>
      <c r="F36" s="33">
        <v>72</v>
      </c>
      <c r="G36" s="33">
        <v>4612</v>
      </c>
      <c r="H36" s="33">
        <v>76</v>
      </c>
    </row>
    <row r="37" spans="1:8" ht="6" customHeight="1" x14ac:dyDescent="0.2">
      <c r="A37" s="10"/>
      <c r="B37" s="33"/>
      <c r="C37" s="33"/>
      <c r="D37" s="33"/>
      <c r="E37" s="33"/>
      <c r="F37" s="33"/>
      <c r="G37" s="33"/>
      <c r="H37" s="33"/>
    </row>
    <row r="38" spans="1:8" x14ac:dyDescent="0.2">
      <c r="A38" s="447" t="s">
        <v>8</v>
      </c>
      <c r="B38" s="447"/>
      <c r="C38" s="447"/>
      <c r="D38" s="447"/>
      <c r="E38" s="447"/>
      <c r="F38" s="447"/>
      <c r="G38" s="447"/>
      <c r="H38" s="447"/>
    </row>
    <row r="39" spans="1:8" ht="6" customHeight="1" x14ac:dyDescent="0.2">
      <c r="A39" s="12"/>
      <c r="B39" s="12"/>
      <c r="C39" s="12"/>
      <c r="D39" s="12"/>
      <c r="E39" s="12"/>
      <c r="F39" s="12"/>
      <c r="G39" s="13"/>
      <c r="H39" s="13"/>
    </row>
    <row r="40" spans="1:8" x14ac:dyDescent="0.2">
      <c r="A40" s="47" t="s">
        <v>0</v>
      </c>
      <c r="B40" s="60">
        <f>SUM(C40:H40)</f>
        <v>100</v>
      </c>
      <c r="C40" s="60">
        <f t="shared" ref="C40:H50" si="2">+C11/$B11*100</f>
        <v>0.66955612016141086</v>
      </c>
      <c r="D40" s="60">
        <f t="shared" si="2"/>
        <v>0.60080705425198022</v>
      </c>
      <c r="E40" s="60">
        <f t="shared" si="2"/>
        <v>69.765356448961285</v>
      </c>
      <c r="F40" s="60">
        <f t="shared" si="2"/>
        <v>0.36765804812434616</v>
      </c>
      <c r="G40" s="60">
        <f t="shared" si="2"/>
        <v>27.667015393812584</v>
      </c>
      <c r="H40" s="60">
        <f t="shared" si="2"/>
        <v>0.92960693468838751</v>
      </c>
    </row>
    <row r="41" spans="1:8" x14ac:dyDescent="0.2">
      <c r="A41" s="10" t="s">
        <v>51</v>
      </c>
      <c r="B41" s="144">
        <f>SUM(C41:H41)</f>
        <v>100.00000000000001</v>
      </c>
      <c r="C41" s="144">
        <f t="shared" si="2"/>
        <v>0.36689767631471665</v>
      </c>
      <c r="D41" s="144">
        <f t="shared" si="2"/>
        <v>8.1532816958825929E-2</v>
      </c>
      <c r="E41" s="144">
        <f t="shared" si="2"/>
        <v>99.021606196494091</v>
      </c>
      <c r="F41" s="144">
        <f t="shared" si="2"/>
        <v>0</v>
      </c>
      <c r="G41" s="144">
        <f t="shared" si="2"/>
        <v>0.12229922543823889</v>
      </c>
      <c r="H41" s="144">
        <f t="shared" si="2"/>
        <v>0.40766408479412963</v>
      </c>
    </row>
    <row r="42" spans="1:8" x14ac:dyDescent="0.2">
      <c r="A42" s="10" t="s">
        <v>52</v>
      </c>
      <c r="B42" s="144">
        <f t="shared" ref="B42:B65" si="3">SUM(C42:H42)</f>
        <v>100</v>
      </c>
      <c r="C42" s="144">
        <f t="shared" si="2"/>
        <v>0.18368846436443792</v>
      </c>
      <c r="D42" s="144">
        <f t="shared" si="2"/>
        <v>0.2204261572373255</v>
      </c>
      <c r="E42" s="144">
        <f t="shared" si="2"/>
        <v>99.008082292432036</v>
      </c>
      <c r="F42" s="144">
        <f t="shared" si="2"/>
        <v>0</v>
      </c>
      <c r="G42" s="144">
        <f t="shared" si="2"/>
        <v>0.14695077149155031</v>
      </c>
      <c r="H42" s="144">
        <f t="shared" si="2"/>
        <v>0.44085231447465101</v>
      </c>
    </row>
    <row r="43" spans="1:8" x14ac:dyDescent="0.2">
      <c r="A43" s="10" t="s">
        <v>53</v>
      </c>
      <c r="B43" s="144">
        <f t="shared" si="3"/>
        <v>100</v>
      </c>
      <c r="C43" s="144">
        <f t="shared" si="2"/>
        <v>0.14306151645207438</v>
      </c>
      <c r="D43" s="144">
        <f t="shared" si="2"/>
        <v>0.25035765379113017</v>
      </c>
      <c r="E43" s="144">
        <f t="shared" si="2"/>
        <v>98.891273247496429</v>
      </c>
      <c r="F43" s="144">
        <f t="shared" si="2"/>
        <v>0</v>
      </c>
      <c r="G43" s="144">
        <f t="shared" si="2"/>
        <v>0.21459227467811159</v>
      </c>
      <c r="H43" s="144">
        <f t="shared" si="2"/>
        <v>0.50071530758226035</v>
      </c>
    </row>
    <row r="44" spans="1:8" x14ac:dyDescent="0.2">
      <c r="A44" s="10" t="s">
        <v>54</v>
      </c>
      <c r="B44" s="144">
        <f t="shared" si="3"/>
        <v>100</v>
      </c>
      <c r="C44" s="144">
        <f t="shared" si="2"/>
        <v>0.55137844611528819</v>
      </c>
      <c r="D44" s="144">
        <f t="shared" si="2"/>
        <v>0.25062656641604009</v>
      </c>
      <c r="E44" s="144">
        <f t="shared" si="2"/>
        <v>98.395989974937351</v>
      </c>
      <c r="F44" s="144">
        <f t="shared" si="2"/>
        <v>0</v>
      </c>
      <c r="G44" s="144">
        <f t="shared" si="2"/>
        <v>0.35087719298245612</v>
      </c>
      <c r="H44" s="144">
        <f t="shared" si="2"/>
        <v>0.45112781954887221</v>
      </c>
    </row>
    <row r="45" spans="1:8" x14ac:dyDescent="0.2">
      <c r="A45" s="10" t="s">
        <v>55</v>
      </c>
      <c r="B45" s="144">
        <f t="shared" si="3"/>
        <v>100</v>
      </c>
      <c r="C45" s="144">
        <f t="shared" si="2"/>
        <v>0.23237800154918667</v>
      </c>
      <c r="D45" s="144">
        <f t="shared" si="2"/>
        <v>0.38729666924864448</v>
      </c>
      <c r="E45" s="144">
        <f t="shared" si="2"/>
        <v>98.14097598760651</v>
      </c>
      <c r="F45" s="144">
        <f t="shared" si="2"/>
        <v>0</v>
      </c>
      <c r="G45" s="144">
        <f t="shared" si="2"/>
        <v>0.38729666924864448</v>
      </c>
      <c r="H45" s="144">
        <f t="shared" si="2"/>
        <v>0.85205267234701787</v>
      </c>
    </row>
    <row r="46" spans="1:8" x14ac:dyDescent="0.2">
      <c r="A46" s="10" t="s">
        <v>108</v>
      </c>
      <c r="B46" s="144">
        <f t="shared" si="3"/>
        <v>100</v>
      </c>
      <c r="C46" s="144">
        <f t="shared" si="2"/>
        <v>9.3196644920782848E-2</v>
      </c>
      <c r="D46" s="144">
        <f t="shared" si="2"/>
        <v>0.37278657968313139</v>
      </c>
      <c r="E46" s="144">
        <f t="shared" si="2"/>
        <v>98.04287045666355</v>
      </c>
      <c r="F46" s="144">
        <f t="shared" si="2"/>
        <v>0</v>
      </c>
      <c r="G46" s="144">
        <f t="shared" si="2"/>
        <v>0.46598322460391423</v>
      </c>
      <c r="H46" s="144">
        <f t="shared" si="2"/>
        <v>1.0251630941286114</v>
      </c>
    </row>
    <row r="47" spans="1:8" x14ac:dyDescent="0.2">
      <c r="A47" s="10" t="s">
        <v>56</v>
      </c>
      <c r="B47" s="144">
        <f t="shared" si="3"/>
        <v>99.999999999999986</v>
      </c>
      <c r="C47" s="144">
        <f t="shared" si="2"/>
        <v>0.38461538461538464</v>
      </c>
      <c r="D47" s="144">
        <f t="shared" si="2"/>
        <v>0.48076923076923078</v>
      </c>
      <c r="E47" s="144">
        <f t="shared" si="2"/>
        <v>97.403846153846146</v>
      </c>
      <c r="F47" s="144">
        <f t="shared" si="2"/>
        <v>0</v>
      </c>
      <c r="G47" s="144">
        <f t="shared" si="2"/>
        <v>0.67307692307692313</v>
      </c>
      <c r="H47" s="144">
        <f t="shared" si="2"/>
        <v>1.0576923076923077</v>
      </c>
    </row>
    <row r="48" spans="1:8" x14ac:dyDescent="0.2">
      <c r="A48" s="10" t="s">
        <v>109</v>
      </c>
      <c r="B48" s="144">
        <f t="shared" si="3"/>
        <v>100</v>
      </c>
      <c r="C48" s="144">
        <f t="shared" si="2"/>
        <v>0.17505470459518599</v>
      </c>
      <c r="D48" s="144">
        <f t="shared" si="2"/>
        <v>0.56892778993435444</v>
      </c>
      <c r="E48" s="144">
        <f t="shared" si="2"/>
        <v>96.236323851203494</v>
      </c>
      <c r="F48" s="144">
        <f t="shared" si="2"/>
        <v>0</v>
      </c>
      <c r="G48" s="144">
        <f t="shared" si="2"/>
        <v>2.8008752735229758</v>
      </c>
      <c r="H48" s="144">
        <f t="shared" si="2"/>
        <v>0.21881838074398249</v>
      </c>
    </row>
    <row r="49" spans="1:8" x14ac:dyDescent="0.2">
      <c r="A49" s="10" t="s">
        <v>58</v>
      </c>
      <c r="B49" s="144">
        <f t="shared" si="3"/>
        <v>100</v>
      </c>
      <c r="C49" s="144">
        <f t="shared" si="2"/>
        <v>0.1718213058419244</v>
      </c>
      <c r="D49" s="144">
        <f t="shared" si="2"/>
        <v>0.22909507445589922</v>
      </c>
      <c r="E49" s="144">
        <f t="shared" si="2"/>
        <v>98.33906071019473</v>
      </c>
      <c r="F49" s="144">
        <f t="shared" si="2"/>
        <v>0</v>
      </c>
      <c r="G49" s="144">
        <f t="shared" si="2"/>
        <v>0.60137457044673548</v>
      </c>
      <c r="H49" s="144">
        <f t="shared" si="2"/>
        <v>0.65864833906071019</v>
      </c>
    </row>
    <row r="50" spans="1:8" x14ac:dyDescent="0.2">
      <c r="A50" s="10" t="s">
        <v>57</v>
      </c>
      <c r="B50" s="144">
        <f t="shared" si="3"/>
        <v>100</v>
      </c>
      <c r="C50" s="144">
        <f t="shared" si="2"/>
        <v>0.83246618106139447</v>
      </c>
      <c r="D50" s="144">
        <f t="shared" si="2"/>
        <v>0.20811654526534862</v>
      </c>
      <c r="E50" s="144">
        <f t="shared" si="2"/>
        <v>98.439125910509887</v>
      </c>
      <c r="F50" s="144">
        <f t="shared" si="2"/>
        <v>0</v>
      </c>
      <c r="G50" s="144">
        <f t="shared" si="2"/>
        <v>0.41623309053069724</v>
      </c>
      <c r="H50" s="144">
        <f t="shared" si="2"/>
        <v>0.10405827263267431</v>
      </c>
    </row>
    <row r="51" spans="1:8" x14ac:dyDescent="0.2">
      <c r="A51" s="10" t="s">
        <v>60</v>
      </c>
      <c r="B51" s="144">
        <f t="shared" si="3"/>
        <v>99.999999999999986</v>
      </c>
      <c r="C51" s="144">
        <f t="shared" ref="C51:H60" si="4">+C22/$B22*100</f>
        <v>0.4287245444801715</v>
      </c>
      <c r="D51" s="144">
        <f t="shared" si="4"/>
        <v>0.75026795284030012</v>
      </c>
      <c r="E51" s="144">
        <f t="shared" si="4"/>
        <v>19.721329046087888</v>
      </c>
      <c r="F51" s="144">
        <f t="shared" si="4"/>
        <v>0.857449088960343</v>
      </c>
      <c r="G51" s="144">
        <f t="shared" si="4"/>
        <v>77.545551982851009</v>
      </c>
      <c r="H51" s="144">
        <f t="shared" si="4"/>
        <v>0.69667738478027874</v>
      </c>
    </row>
    <row r="52" spans="1:8" x14ac:dyDescent="0.2">
      <c r="A52" s="10" t="s">
        <v>61</v>
      </c>
      <c r="B52" s="144">
        <f t="shared" si="3"/>
        <v>100</v>
      </c>
      <c r="C52" s="144">
        <f t="shared" si="4"/>
        <v>1.1178861788617886</v>
      </c>
      <c r="D52" s="144">
        <f t="shared" si="4"/>
        <v>0.81300813008130091</v>
      </c>
      <c r="E52" s="144">
        <f t="shared" si="4"/>
        <v>24.796747967479675</v>
      </c>
      <c r="F52" s="144">
        <f t="shared" si="4"/>
        <v>1.1178861788617886</v>
      </c>
      <c r="G52" s="144">
        <f t="shared" si="4"/>
        <v>71.138211382113823</v>
      </c>
      <c r="H52" s="144">
        <f t="shared" si="4"/>
        <v>1.0162601626016259</v>
      </c>
    </row>
    <row r="53" spans="1:8" x14ac:dyDescent="0.2">
      <c r="A53" s="10" t="s">
        <v>59</v>
      </c>
      <c r="B53" s="144">
        <f t="shared" si="3"/>
        <v>99.999999999999986</v>
      </c>
      <c r="C53" s="144">
        <f t="shared" si="4"/>
        <v>4.0100250626566414</v>
      </c>
      <c r="D53" s="144">
        <f t="shared" si="4"/>
        <v>1.7543859649122806</v>
      </c>
      <c r="E53" s="144">
        <f t="shared" si="4"/>
        <v>79.197994987468661</v>
      </c>
      <c r="F53" s="144">
        <f t="shared" si="4"/>
        <v>0.62656641604010022</v>
      </c>
      <c r="G53" s="144">
        <f t="shared" si="4"/>
        <v>11.528822055137844</v>
      </c>
      <c r="H53" s="144">
        <f t="shared" si="4"/>
        <v>2.8822055137844611</v>
      </c>
    </row>
    <row r="54" spans="1:8" x14ac:dyDescent="0.2">
      <c r="A54" s="10" t="s">
        <v>87</v>
      </c>
      <c r="B54" s="144">
        <f t="shared" si="3"/>
        <v>100</v>
      </c>
      <c r="C54" s="144">
        <f t="shared" si="4"/>
        <v>1.5189873417721518</v>
      </c>
      <c r="D54" s="144">
        <f t="shared" si="4"/>
        <v>1.2658227848101267</v>
      </c>
      <c r="E54" s="144">
        <f t="shared" si="4"/>
        <v>24.303797468354428</v>
      </c>
      <c r="F54" s="144">
        <f t="shared" si="4"/>
        <v>0.50632911392405067</v>
      </c>
      <c r="G54" s="144">
        <f t="shared" si="4"/>
        <v>70</v>
      </c>
      <c r="H54" s="144">
        <f t="shared" si="4"/>
        <v>2.4050632911392404</v>
      </c>
    </row>
    <row r="55" spans="1:8" x14ac:dyDescent="0.2">
      <c r="A55" s="10" t="s">
        <v>72</v>
      </c>
      <c r="B55" s="144">
        <f t="shared" si="3"/>
        <v>100</v>
      </c>
      <c r="C55" s="144">
        <f t="shared" si="4"/>
        <v>1.908957415565345</v>
      </c>
      <c r="D55" s="144">
        <f t="shared" si="4"/>
        <v>1.6152716593245229</v>
      </c>
      <c r="E55" s="144">
        <f t="shared" si="4"/>
        <v>18.208516886930983</v>
      </c>
      <c r="F55" s="144">
        <f t="shared" si="4"/>
        <v>0.44052863436123352</v>
      </c>
      <c r="G55" s="144">
        <f t="shared" si="4"/>
        <v>76.358296622613807</v>
      </c>
      <c r="H55" s="144">
        <f t="shared" si="4"/>
        <v>1.4684287812041115</v>
      </c>
    </row>
    <row r="56" spans="1:8" x14ac:dyDescent="0.2">
      <c r="A56" s="10" t="s">
        <v>63</v>
      </c>
      <c r="B56" s="144">
        <f t="shared" si="3"/>
        <v>100</v>
      </c>
      <c r="C56" s="144">
        <f t="shared" si="4"/>
        <v>1.1475409836065573</v>
      </c>
      <c r="D56" s="144">
        <f t="shared" si="4"/>
        <v>0.98360655737704927</v>
      </c>
      <c r="E56" s="144">
        <f t="shared" si="4"/>
        <v>9.8360655737704921</v>
      </c>
      <c r="F56" s="144">
        <f t="shared" si="4"/>
        <v>0.32786885245901637</v>
      </c>
      <c r="G56" s="144">
        <f t="shared" si="4"/>
        <v>87.540983606557376</v>
      </c>
      <c r="H56" s="144">
        <f t="shared" si="4"/>
        <v>0.16393442622950818</v>
      </c>
    </row>
    <row r="57" spans="1:8" x14ac:dyDescent="0.2">
      <c r="A57" s="10" t="s">
        <v>110</v>
      </c>
      <c r="B57" s="144">
        <f t="shared" si="3"/>
        <v>100.00000000000001</v>
      </c>
      <c r="C57" s="144">
        <f t="shared" si="4"/>
        <v>1.5948963317384368</v>
      </c>
      <c r="D57" s="144">
        <f t="shared" si="4"/>
        <v>0.63795853269537484</v>
      </c>
      <c r="E57" s="144">
        <f t="shared" si="4"/>
        <v>11.164274322169058</v>
      </c>
      <c r="F57" s="144">
        <f t="shared" si="4"/>
        <v>0.63795853269537484</v>
      </c>
      <c r="G57" s="144">
        <f t="shared" si="4"/>
        <v>85.326953748006389</v>
      </c>
      <c r="H57" s="144">
        <f t="shared" si="4"/>
        <v>0.63795853269537484</v>
      </c>
    </row>
    <row r="58" spans="1:8" x14ac:dyDescent="0.2">
      <c r="A58" s="10" t="s">
        <v>111</v>
      </c>
      <c r="B58" s="144">
        <f t="shared" si="3"/>
        <v>99.999999999999986</v>
      </c>
      <c r="C58" s="144">
        <f t="shared" si="4"/>
        <v>3.5377358490566038</v>
      </c>
      <c r="D58" s="144">
        <f t="shared" si="4"/>
        <v>2.5943396226415096</v>
      </c>
      <c r="E58" s="144">
        <f t="shared" si="4"/>
        <v>85.141509433962256</v>
      </c>
      <c r="F58" s="144">
        <f t="shared" si="4"/>
        <v>0.70754716981132082</v>
      </c>
      <c r="G58" s="144">
        <f t="shared" si="4"/>
        <v>5.8962264150943398</v>
      </c>
      <c r="H58" s="144">
        <f t="shared" si="4"/>
        <v>2.1226415094339623</v>
      </c>
    </row>
    <row r="59" spans="1:8" x14ac:dyDescent="0.2">
      <c r="A59" s="10" t="s">
        <v>112</v>
      </c>
      <c r="B59" s="144">
        <f t="shared" si="3"/>
        <v>100</v>
      </c>
      <c r="C59" s="144">
        <f t="shared" si="4"/>
        <v>1.5432098765432098</v>
      </c>
      <c r="D59" s="144">
        <f t="shared" si="4"/>
        <v>1.0802469135802468</v>
      </c>
      <c r="E59" s="144">
        <f t="shared" si="4"/>
        <v>88.117283950617292</v>
      </c>
      <c r="F59" s="144">
        <f t="shared" si="4"/>
        <v>0.30864197530864196</v>
      </c>
      <c r="G59" s="144">
        <f t="shared" si="4"/>
        <v>5.7098765432098766</v>
      </c>
      <c r="H59" s="144">
        <f t="shared" si="4"/>
        <v>3.2407407407407405</v>
      </c>
    </row>
    <row r="60" spans="1:8" x14ac:dyDescent="0.2">
      <c r="A60" s="10" t="s">
        <v>353</v>
      </c>
      <c r="B60" s="144">
        <f t="shared" si="3"/>
        <v>100</v>
      </c>
      <c r="C60" s="144">
        <f t="shared" si="4"/>
        <v>100</v>
      </c>
      <c r="D60" s="144">
        <f t="shared" si="4"/>
        <v>0</v>
      </c>
      <c r="E60" s="144">
        <f t="shared" si="4"/>
        <v>0</v>
      </c>
      <c r="F60" s="144">
        <f t="shared" si="4"/>
        <v>0</v>
      </c>
      <c r="G60" s="144">
        <f t="shared" si="4"/>
        <v>0</v>
      </c>
      <c r="H60" s="144">
        <f t="shared" si="4"/>
        <v>0</v>
      </c>
    </row>
    <row r="61" spans="1:8" x14ac:dyDescent="0.2">
      <c r="A61" s="10" t="s">
        <v>170</v>
      </c>
      <c r="B61" s="144">
        <f t="shared" si="3"/>
        <v>100</v>
      </c>
      <c r="C61" s="144">
        <f t="shared" ref="C61:H61" si="5">+C32/$B32*100</f>
        <v>0</v>
      </c>
      <c r="D61" s="144">
        <f t="shared" si="5"/>
        <v>0</v>
      </c>
      <c r="E61" s="144">
        <f t="shared" si="5"/>
        <v>100</v>
      </c>
      <c r="F61" s="144">
        <f t="shared" si="5"/>
        <v>0</v>
      </c>
      <c r="G61" s="144">
        <f t="shared" si="5"/>
        <v>0</v>
      </c>
      <c r="H61" s="144">
        <f t="shared" si="5"/>
        <v>0</v>
      </c>
    </row>
    <row r="62" spans="1:8" x14ac:dyDescent="0.2">
      <c r="A62" s="10" t="s">
        <v>171</v>
      </c>
      <c r="B62" s="144">
        <f t="shared" si="3"/>
        <v>100</v>
      </c>
      <c r="C62" s="144">
        <f t="shared" ref="C62:H62" si="6">+C33/$B33*100</f>
        <v>0</v>
      </c>
      <c r="D62" s="144">
        <f t="shared" si="6"/>
        <v>0</v>
      </c>
      <c r="E62" s="144">
        <f t="shared" si="6"/>
        <v>100</v>
      </c>
      <c r="F62" s="144">
        <f t="shared" si="6"/>
        <v>0</v>
      </c>
      <c r="G62" s="144">
        <f t="shared" si="6"/>
        <v>0</v>
      </c>
      <c r="H62" s="144">
        <f t="shared" si="6"/>
        <v>0</v>
      </c>
    </row>
    <row r="63" spans="1:8" x14ac:dyDescent="0.2">
      <c r="A63" s="10" t="s">
        <v>172</v>
      </c>
      <c r="B63" s="144">
        <f t="shared" si="3"/>
        <v>100</v>
      </c>
      <c r="C63" s="144">
        <f t="shared" ref="C63:H63" si="7">+C34/$B34*100</f>
        <v>0</v>
      </c>
      <c r="D63" s="144">
        <f t="shared" si="7"/>
        <v>0</v>
      </c>
      <c r="E63" s="144">
        <f t="shared" si="7"/>
        <v>100</v>
      </c>
      <c r="F63" s="144">
        <f t="shared" si="7"/>
        <v>0</v>
      </c>
      <c r="G63" s="144">
        <f t="shared" si="7"/>
        <v>0</v>
      </c>
      <c r="H63" s="144">
        <f t="shared" si="7"/>
        <v>0</v>
      </c>
    </row>
    <row r="64" spans="1:8" x14ac:dyDescent="0.2">
      <c r="A64" s="10" t="s">
        <v>88</v>
      </c>
      <c r="B64" s="144">
        <f t="shared" si="3"/>
        <v>99.999999999999986</v>
      </c>
      <c r="C64" s="144">
        <f t="shared" ref="C64:H64" si="8">+C35/$B35*100</f>
        <v>0</v>
      </c>
      <c r="D64" s="144">
        <f t="shared" si="8"/>
        <v>0</v>
      </c>
      <c r="E64" s="144">
        <f t="shared" si="8"/>
        <v>73.065902578796553</v>
      </c>
      <c r="F64" s="144">
        <f t="shared" si="8"/>
        <v>0.28653295128939826</v>
      </c>
      <c r="G64" s="144">
        <f t="shared" si="8"/>
        <v>21.48997134670487</v>
      </c>
      <c r="H64" s="144">
        <f t="shared" si="8"/>
        <v>5.1575931232091694</v>
      </c>
    </row>
    <row r="65" spans="1:8" ht="13.5" thickBot="1" x14ac:dyDescent="0.25">
      <c r="A65" s="17" t="s">
        <v>89</v>
      </c>
      <c r="B65" s="61">
        <f t="shared" si="3"/>
        <v>100</v>
      </c>
      <c r="C65" s="61">
        <f t="shared" ref="C65:H65" si="9">+C36/$B36*100</f>
        <v>0.70295602018745496</v>
      </c>
      <c r="D65" s="61">
        <f t="shared" si="9"/>
        <v>1.0634462869502523</v>
      </c>
      <c r="E65" s="61">
        <f t="shared" si="9"/>
        <v>12.43691420331651</v>
      </c>
      <c r="F65" s="61">
        <f t="shared" si="9"/>
        <v>1.2977649603460706</v>
      </c>
      <c r="G65" s="61">
        <f t="shared" si="9"/>
        <v>83.129055515501079</v>
      </c>
      <c r="H65" s="61">
        <f t="shared" si="9"/>
        <v>1.3698630136986301</v>
      </c>
    </row>
    <row r="66" spans="1:8" s="79" customFormat="1" ht="39.75" customHeight="1" x14ac:dyDescent="0.25">
      <c r="A66" s="404" t="s">
        <v>402</v>
      </c>
      <c r="B66" s="404"/>
      <c r="C66" s="404"/>
      <c r="D66" s="404"/>
      <c r="E66" s="404"/>
      <c r="F66" s="404"/>
      <c r="G66" s="404"/>
      <c r="H66" s="404"/>
    </row>
    <row r="67" spans="1:8" s="79" customFormat="1" x14ac:dyDescent="0.25">
      <c r="A67" s="435" t="s">
        <v>366</v>
      </c>
      <c r="B67" s="435"/>
      <c r="C67" s="435"/>
      <c r="D67" s="435"/>
      <c r="E67" s="435"/>
      <c r="F67" s="435"/>
      <c r="G67" s="435"/>
      <c r="H67" s="435"/>
    </row>
  </sheetData>
  <mergeCells count="14">
    <mergeCell ref="A67:H67"/>
    <mergeCell ref="J1:J2"/>
    <mergeCell ref="A38:H38"/>
    <mergeCell ref="A66:H66"/>
    <mergeCell ref="A7:A8"/>
    <mergeCell ref="A1:H1"/>
    <mergeCell ref="A2:H2"/>
    <mergeCell ref="A3:H3"/>
    <mergeCell ref="A4:H4"/>
    <mergeCell ref="A5:H5"/>
    <mergeCell ref="H7:H8"/>
    <mergeCell ref="B7:B8"/>
    <mergeCell ref="C7:C8"/>
    <mergeCell ref="A9:H9"/>
  </mergeCells>
  <hyperlinks>
    <hyperlink ref="J1" location="INDICE!A1" display="INDICE"/>
  </hyperlinks>
  <printOptions horizontalCentered="1"/>
  <pageMargins left="0.70866141732283472" right="0.70866141732283472" top="0.74803149606299213" bottom="0.74803149606299213" header="0.31496062992125984" footer="0.31496062992125984"/>
  <pageSetup scale="8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A38"/>
  <sheetViews>
    <sheetView showGridLines="0" workbookViewId="0">
      <selection activeCell="J13" sqref="J13"/>
    </sheetView>
  </sheetViews>
  <sheetFormatPr baseColWidth="10" defaultRowHeight="12.75" x14ac:dyDescent="0.2"/>
  <cols>
    <col min="1" max="1" width="19.7109375" style="190" customWidth="1"/>
    <col min="2" max="8" width="9.7109375" style="176" customWidth="1"/>
    <col min="9" max="16" width="11.42578125" style="79"/>
    <col min="17" max="225" width="11.42578125" style="4"/>
    <col min="226" max="226" width="18.28515625" style="4" customWidth="1"/>
    <col min="227" max="227" width="5.85546875" style="4" bestFit="1" customWidth="1"/>
    <col min="228" max="228" width="4.5703125" style="4" bestFit="1" customWidth="1"/>
    <col min="229" max="229" width="3.140625" style="4" bestFit="1" customWidth="1"/>
    <col min="230" max="232" width="4.28515625" style="4" bestFit="1" customWidth="1"/>
    <col min="233" max="233" width="0.85546875" style="4" customWidth="1"/>
    <col min="234" max="234" width="4.28515625" style="4" bestFit="1" customWidth="1"/>
    <col min="235" max="235" width="5.28515625" style="4" bestFit="1" customWidth="1"/>
    <col min="236" max="236" width="5.42578125" style="4" bestFit="1" customWidth="1"/>
    <col min="237" max="237" width="5.140625" style="4" bestFit="1" customWidth="1"/>
    <col min="238" max="238" width="1.42578125" style="4" customWidth="1"/>
    <col min="239" max="239" width="5.7109375" style="4" bestFit="1" customWidth="1"/>
    <col min="240" max="240" width="4.42578125" style="4" bestFit="1" customWidth="1"/>
    <col min="241" max="244" width="3.42578125" style="4" bestFit="1" customWidth="1"/>
    <col min="245" max="245" width="1.42578125" style="4" customWidth="1"/>
    <col min="246" max="249" width="4.5703125" style="4" bestFit="1" customWidth="1"/>
    <col min="250" max="481" width="11.42578125" style="4"/>
    <col min="482" max="482" width="18.28515625" style="4" customWidth="1"/>
    <col min="483" max="483" width="5.85546875" style="4" bestFit="1" customWidth="1"/>
    <col min="484" max="484" width="4.5703125" style="4" bestFit="1" customWidth="1"/>
    <col min="485" max="485" width="3.140625" style="4" bestFit="1" customWidth="1"/>
    <col min="486" max="488" width="4.28515625" style="4" bestFit="1" customWidth="1"/>
    <col min="489" max="489" width="0.85546875" style="4" customWidth="1"/>
    <col min="490" max="490" width="4.28515625" style="4" bestFit="1" customWidth="1"/>
    <col min="491" max="491" width="5.28515625" style="4" bestFit="1" customWidth="1"/>
    <col min="492" max="492" width="5.42578125" style="4" bestFit="1" customWidth="1"/>
    <col min="493" max="493" width="5.140625" style="4" bestFit="1" customWidth="1"/>
    <col min="494" max="494" width="1.42578125" style="4" customWidth="1"/>
    <col min="495" max="495" width="5.7109375" style="4" bestFit="1" customWidth="1"/>
    <col min="496" max="496" width="4.42578125" style="4" bestFit="1" customWidth="1"/>
    <col min="497" max="500" width="3.42578125" style="4" bestFit="1" customWidth="1"/>
    <col min="501" max="501" width="1.42578125" style="4" customWidth="1"/>
    <col min="502" max="505" width="4.5703125" style="4" bestFit="1" customWidth="1"/>
    <col min="506" max="737" width="11.42578125" style="4"/>
    <col min="738" max="738" width="18.28515625" style="4" customWidth="1"/>
    <col min="739" max="739" width="5.85546875" style="4" bestFit="1" customWidth="1"/>
    <col min="740" max="740" width="4.5703125" style="4" bestFit="1" customWidth="1"/>
    <col min="741" max="741" width="3.140625" style="4" bestFit="1" customWidth="1"/>
    <col min="742" max="744" width="4.28515625" style="4" bestFit="1" customWidth="1"/>
    <col min="745" max="745" width="0.85546875" style="4" customWidth="1"/>
    <col min="746" max="746" width="4.28515625" style="4" bestFit="1" customWidth="1"/>
    <col min="747" max="747" width="5.28515625" style="4" bestFit="1" customWidth="1"/>
    <col min="748" max="748" width="5.42578125" style="4" bestFit="1" customWidth="1"/>
    <col min="749" max="749" width="5.140625" style="4" bestFit="1" customWidth="1"/>
    <col min="750" max="750" width="1.42578125" style="4" customWidth="1"/>
    <col min="751" max="751" width="5.7109375" style="4" bestFit="1" customWidth="1"/>
    <col min="752" max="752" width="4.42578125" style="4" bestFit="1" customWidth="1"/>
    <col min="753" max="756" width="3.42578125" style="4" bestFit="1" customWidth="1"/>
    <col min="757" max="757" width="1.42578125" style="4" customWidth="1"/>
    <col min="758" max="761" width="4.5703125" style="4" bestFit="1" customWidth="1"/>
    <col min="762" max="993" width="11.42578125" style="4"/>
    <col min="994" max="994" width="18.28515625" style="4" customWidth="1"/>
    <col min="995" max="995" width="5.85546875" style="4" bestFit="1" customWidth="1"/>
    <col min="996" max="996" width="4.5703125" style="4" bestFit="1" customWidth="1"/>
    <col min="997" max="997" width="3.140625" style="4" bestFit="1" customWidth="1"/>
    <col min="998" max="1000" width="4.28515625" style="4" bestFit="1" customWidth="1"/>
    <col min="1001" max="1001" width="0.85546875" style="4" customWidth="1"/>
    <col min="1002" max="1002" width="4.28515625" style="4" bestFit="1" customWidth="1"/>
    <col min="1003" max="1003" width="5.28515625" style="4" bestFit="1" customWidth="1"/>
    <col min="1004" max="1004" width="5.42578125" style="4" bestFit="1" customWidth="1"/>
    <col min="1005" max="1005" width="5.140625" style="4" bestFit="1" customWidth="1"/>
    <col min="1006" max="1006" width="1.42578125" style="4" customWidth="1"/>
    <col min="1007" max="1007" width="5.7109375" style="4" bestFit="1" customWidth="1"/>
    <col min="1008" max="1008" width="4.42578125" style="4" bestFit="1" customWidth="1"/>
    <col min="1009" max="1012" width="3.42578125" style="4" bestFit="1" customWidth="1"/>
    <col min="1013" max="1013" width="1.42578125" style="4" customWidth="1"/>
    <col min="1014" max="1017" width="4.5703125" style="4" bestFit="1" customWidth="1"/>
    <col min="1018" max="1249" width="11.42578125" style="4"/>
    <col min="1250" max="1250" width="18.28515625" style="4" customWidth="1"/>
    <col min="1251" max="1251" width="5.85546875" style="4" bestFit="1" customWidth="1"/>
    <col min="1252" max="1252" width="4.5703125" style="4" bestFit="1" customWidth="1"/>
    <col min="1253" max="1253" width="3.140625" style="4" bestFit="1" customWidth="1"/>
    <col min="1254" max="1256" width="4.28515625" style="4" bestFit="1" customWidth="1"/>
    <col min="1257" max="1257" width="0.85546875" style="4" customWidth="1"/>
    <col min="1258" max="1258" width="4.28515625" style="4" bestFit="1" customWidth="1"/>
    <col min="1259" max="1259" width="5.28515625" style="4" bestFit="1" customWidth="1"/>
    <col min="1260" max="1260" width="5.42578125" style="4" bestFit="1" customWidth="1"/>
    <col min="1261" max="1261" width="5.140625" style="4" bestFit="1" customWidth="1"/>
    <col min="1262" max="1262" width="1.42578125" style="4" customWidth="1"/>
    <col min="1263" max="1263" width="5.7109375" style="4" bestFit="1" customWidth="1"/>
    <col min="1264" max="1264" width="4.42578125" style="4" bestFit="1" customWidth="1"/>
    <col min="1265" max="1268" width="3.42578125" style="4" bestFit="1" customWidth="1"/>
    <col min="1269" max="1269" width="1.42578125" style="4" customWidth="1"/>
    <col min="1270" max="1273" width="4.5703125" style="4" bestFit="1" customWidth="1"/>
    <col min="1274" max="1505" width="11.42578125" style="4"/>
    <col min="1506" max="1506" width="18.28515625" style="4" customWidth="1"/>
    <col min="1507" max="1507" width="5.85546875" style="4" bestFit="1" customWidth="1"/>
    <col min="1508" max="1508" width="4.5703125" style="4" bestFit="1" customWidth="1"/>
    <col min="1509" max="1509" width="3.140625" style="4" bestFit="1" customWidth="1"/>
    <col min="1510" max="1512" width="4.28515625" style="4" bestFit="1" customWidth="1"/>
    <col min="1513" max="1513" width="0.85546875" style="4" customWidth="1"/>
    <col min="1514" max="1514" width="4.28515625" style="4" bestFit="1" customWidth="1"/>
    <col min="1515" max="1515" width="5.28515625" style="4" bestFit="1" customWidth="1"/>
    <col min="1516" max="1516" width="5.42578125" style="4" bestFit="1" customWidth="1"/>
    <col min="1517" max="1517" width="5.140625" style="4" bestFit="1" customWidth="1"/>
    <col min="1518" max="1518" width="1.42578125" style="4" customWidth="1"/>
    <col min="1519" max="1519" width="5.7109375" style="4" bestFit="1" customWidth="1"/>
    <col min="1520" max="1520" width="4.42578125" style="4" bestFit="1" customWidth="1"/>
    <col min="1521" max="1524" width="3.42578125" style="4" bestFit="1" customWidth="1"/>
    <col min="1525" max="1525" width="1.42578125" style="4" customWidth="1"/>
    <col min="1526" max="1529" width="4.5703125" style="4" bestFit="1" customWidth="1"/>
    <col min="1530" max="1761" width="11.42578125" style="4"/>
    <col min="1762" max="1762" width="18.28515625" style="4" customWidth="1"/>
    <col min="1763" max="1763" width="5.85546875" style="4" bestFit="1" customWidth="1"/>
    <col min="1764" max="1764" width="4.5703125" style="4" bestFit="1" customWidth="1"/>
    <col min="1765" max="1765" width="3.140625" style="4" bestFit="1" customWidth="1"/>
    <col min="1766" max="1768" width="4.28515625" style="4" bestFit="1" customWidth="1"/>
    <col min="1769" max="1769" width="0.85546875" style="4" customWidth="1"/>
    <col min="1770" max="1770" width="4.28515625" style="4" bestFit="1" customWidth="1"/>
    <col min="1771" max="1771" width="5.28515625" style="4" bestFit="1" customWidth="1"/>
    <col min="1772" max="1772" width="5.42578125" style="4" bestFit="1" customWidth="1"/>
    <col min="1773" max="1773" width="5.140625" style="4" bestFit="1" customWidth="1"/>
    <col min="1774" max="1774" width="1.42578125" style="4" customWidth="1"/>
    <col min="1775" max="1775" width="5.7109375" style="4" bestFit="1" customWidth="1"/>
    <col min="1776" max="1776" width="4.42578125" style="4" bestFit="1" customWidth="1"/>
    <col min="1777" max="1780" width="3.42578125" style="4" bestFit="1" customWidth="1"/>
    <col min="1781" max="1781" width="1.42578125" style="4" customWidth="1"/>
    <col min="1782" max="1785" width="4.5703125" style="4" bestFit="1" customWidth="1"/>
    <col min="1786" max="2017" width="11.42578125" style="4"/>
    <col min="2018" max="2018" width="18.28515625" style="4" customWidth="1"/>
    <col min="2019" max="2019" width="5.85546875" style="4" bestFit="1" customWidth="1"/>
    <col min="2020" max="2020" width="4.5703125" style="4" bestFit="1" customWidth="1"/>
    <col min="2021" max="2021" width="3.140625" style="4" bestFit="1" customWidth="1"/>
    <col min="2022" max="2024" width="4.28515625" style="4" bestFit="1" customWidth="1"/>
    <col min="2025" max="2025" width="0.85546875" style="4" customWidth="1"/>
    <col min="2026" max="2026" width="4.28515625" style="4" bestFit="1" customWidth="1"/>
    <col min="2027" max="2027" width="5.28515625" style="4" bestFit="1" customWidth="1"/>
    <col min="2028" max="2028" width="5.42578125" style="4" bestFit="1" customWidth="1"/>
    <col min="2029" max="2029" width="5.140625" style="4" bestFit="1" customWidth="1"/>
    <col min="2030" max="2030" width="1.42578125" style="4" customWidth="1"/>
    <col min="2031" max="2031" width="5.7109375" style="4" bestFit="1" customWidth="1"/>
    <col min="2032" max="2032" width="4.42578125" style="4" bestFit="1" customWidth="1"/>
    <col min="2033" max="2036" width="3.42578125" style="4" bestFit="1" customWidth="1"/>
    <col min="2037" max="2037" width="1.42578125" style="4" customWidth="1"/>
    <col min="2038" max="2041" width="4.5703125" style="4" bestFit="1" customWidth="1"/>
    <col min="2042" max="2273" width="11.42578125" style="4"/>
    <col min="2274" max="2274" width="18.28515625" style="4" customWidth="1"/>
    <col min="2275" max="2275" width="5.85546875" style="4" bestFit="1" customWidth="1"/>
    <col min="2276" max="2276" width="4.5703125" style="4" bestFit="1" customWidth="1"/>
    <col min="2277" max="2277" width="3.140625" style="4" bestFit="1" customWidth="1"/>
    <col min="2278" max="2280" width="4.28515625" style="4" bestFit="1" customWidth="1"/>
    <col min="2281" max="2281" width="0.85546875" style="4" customWidth="1"/>
    <col min="2282" max="2282" width="4.28515625" style="4" bestFit="1" customWidth="1"/>
    <col min="2283" max="2283" width="5.28515625" style="4" bestFit="1" customWidth="1"/>
    <col min="2284" max="2284" width="5.42578125" style="4" bestFit="1" customWidth="1"/>
    <col min="2285" max="2285" width="5.140625" style="4" bestFit="1" customWidth="1"/>
    <col min="2286" max="2286" width="1.42578125" style="4" customWidth="1"/>
    <col min="2287" max="2287" width="5.7109375" style="4" bestFit="1" customWidth="1"/>
    <col min="2288" max="2288" width="4.42578125" style="4" bestFit="1" customWidth="1"/>
    <col min="2289" max="2292" width="3.42578125" style="4" bestFit="1" customWidth="1"/>
    <col min="2293" max="2293" width="1.42578125" style="4" customWidth="1"/>
    <col min="2294" max="2297" width="4.5703125" style="4" bestFit="1" customWidth="1"/>
    <col min="2298" max="2529" width="11.42578125" style="4"/>
    <col min="2530" max="2530" width="18.28515625" style="4" customWidth="1"/>
    <col min="2531" max="2531" width="5.85546875" style="4" bestFit="1" customWidth="1"/>
    <col min="2532" max="2532" width="4.5703125" style="4" bestFit="1" customWidth="1"/>
    <col min="2533" max="2533" width="3.140625" style="4" bestFit="1" customWidth="1"/>
    <col min="2534" max="2536" width="4.28515625" style="4" bestFit="1" customWidth="1"/>
    <col min="2537" max="2537" width="0.85546875" style="4" customWidth="1"/>
    <col min="2538" max="2538" width="4.28515625" style="4" bestFit="1" customWidth="1"/>
    <col min="2539" max="2539" width="5.28515625" style="4" bestFit="1" customWidth="1"/>
    <col min="2540" max="2540" width="5.42578125" style="4" bestFit="1" customWidth="1"/>
    <col min="2541" max="2541" width="5.140625" style="4" bestFit="1" customWidth="1"/>
    <col min="2542" max="2542" width="1.42578125" style="4" customWidth="1"/>
    <col min="2543" max="2543" width="5.7109375" style="4" bestFit="1" customWidth="1"/>
    <col min="2544" max="2544" width="4.42578125" style="4" bestFit="1" customWidth="1"/>
    <col min="2545" max="2548" width="3.42578125" style="4" bestFit="1" customWidth="1"/>
    <col min="2549" max="2549" width="1.42578125" style="4" customWidth="1"/>
    <col min="2550" max="2553" width="4.5703125" style="4" bestFit="1" customWidth="1"/>
    <col min="2554" max="2785" width="11.42578125" style="4"/>
    <col min="2786" max="2786" width="18.28515625" style="4" customWidth="1"/>
    <col min="2787" max="2787" width="5.85546875" style="4" bestFit="1" customWidth="1"/>
    <col min="2788" max="2788" width="4.5703125" style="4" bestFit="1" customWidth="1"/>
    <col min="2789" max="2789" width="3.140625" style="4" bestFit="1" customWidth="1"/>
    <col min="2790" max="2792" width="4.28515625" style="4" bestFit="1" customWidth="1"/>
    <col min="2793" max="2793" width="0.85546875" style="4" customWidth="1"/>
    <col min="2794" max="2794" width="4.28515625" style="4" bestFit="1" customWidth="1"/>
    <col min="2795" max="2795" width="5.28515625" style="4" bestFit="1" customWidth="1"/>
    <col min="2796" max="2796" width="5.42578125" style="4" bestFit="1" customWidth="1"/>
    <col min="2797" max="2797" width="5.140625" style="4" bestFit="1" customWidth="1"/>
    <col min="2798" max="2798" width="1.42578125" style="4" customWidth="1"/>
    <col min="2799" max="2799" width="5.7109375" style="4" bestFit="1" customWidth="1"/>
    <col min="2800" max="2800" width="4.42578125" style="4" bestFit="1" customWidth="1"/>
    <col min="2801" max="2804" width="3.42578125" style="4" bestFit="1" customWidth="1"/>
    <col min="2805" max="2805" width="1.42578125" style="4" customWidth="1"/>
    <col min="2806" max="2809" width="4.5703125" style="4" bestFit="1" customWidth="1"/>
    <col min="2810" max="3041" width="11.42578125" style="4"/>
    <col min="3042" max="3042" width="18.28515625" style="4" customWidth="1"/>
    <col min="3043" max="3043" width="5.85546875" style="4" bestFit="1" customWidth="1"/>
    <col min="3044" max="3044" width="4.5703125" style="4" bestFit="1" customWidth="1"/>
    <col min="3045" max="3045" width="3.140625" style="4" bestFit="1" customWidth="1"/>
    <col min="3046" max="3048" width="4.28515625" style="4" bestFit="1" customWidth="1"/>
    <col min="3049" max="3049" width="0.85546875" style="4" customWidth="1"/>
    <col min="3050" max="3050" width="4.28515625" style="4" bestFit="1" customWidth="1"/>
    <col min="3051" max="3051" width="5.28515625" style="4" bestFit="1" customWidth="1"/>
    <col min="3052" max="3052" width="5.42578125" style="4" bestFit="1" customWidth="1"/>
    <col min="3053" max="3053" width="5.140625" style="4" bestFit="1" customWidth="1"/>
    <col min="3054" max="3054" width="1.42578125" style="4" customWidth="1"/>
    <col min="3055" max="3055" width="5.7109375" style="4" bestFit="1" customWidth="1"/>
    <col min="3056" max="3056" width="4.42578125" style="4" bestFit="1" customWidth="1"/>
    <col min="3057" max="3060" width="3.42578125" style="4" bestFit="1" customWidth="1"/>
    <col min="3061" max="3061" width="1.42578125" style="4" customWidth="1"/>
    <col min="3062" max="3065" width="4.5703125" style="4" bestFit="1" customWidth="1"/>
    <col min="3066" max="3297" width="11.42578125" style="4"/>
    <col min="3298" max="3298" width="18.28515625" style="4" customWidth="1"/>
    <col min="3299" max="3299" width="5.85546875" style="4" bestFit="1" customWidth="1"/>
    <col min="3300" max="3300" width="4.5703125" style="4" bestFit="1" customWidth="1"/>
    <col min="3301" max="3301" width="3.140625" style="4" bestFit="1" customWidth="1"/>
    <col min="3302" max="3304" width="4.28515625" style="4" bestFit="1" customWidth="1"/>
    <col min="3305" max="3305" width="0.85546875" style="4" customWidth="1"/>
    <col min="3306" max="3306" width="4.28515625" style="4" bestFit="1" customWidth="1"/>
    <col min="3307" max="3307" width="5.28515625" style="4" bestFit="1" customWidth="1"/>
    <col min="3308" max="3308" width="5.42578125" style="4" bestFit="1" customWidth="1"/>
    <col min="3309" max="3309" width="5.140625" style="4" bestFit="1" customWidth="1"/>
    <col min="3310" max="3310" width="1.42578125" style="4" customWidth="1"/>
    <col min="3311" max="3311" width="5.7109375" style="4" bestFit="1" customWidth="1"/>
    <col min="3312" max="3312" width="4.42578125" style="4" bestFit="1" customWidth="1"/>
    <col min="3313" max="3316" width="3.42578125" style="4" bestFit="1" customWidth="1"/>
    <col min="3317" max="3317" width="1.42578125" style="4" customWidth="1"/>
    <col min="3318" max="3321" width="4.5703125" style="4" bestFit="1" customWidth="1"/>
    <col min="3322" max="3553" width="11.42578125" style="4"/>
    <col min="3554" max="3554" width="18.28515625" style="4" customWidth="1"/>
    <col min="3555" max="3555" width="5.85546875" style="4" bestFit="1" customWidth="1"/>
    <col min="3556" max="3556" width="4.5703125" style="4" bestFit="1" customWidth="1"/>
    <col min="3557" max="3557" width="3.140625" style="4" bestFit="1" customWidth="1"/>
    <col min="3558" max="3560" width="4.28515625" style="4" bestFit="1" customWidth="1"/>
    <col min="3561" max="3561" width="0.85546875" style="4" customWidth="1"/>
    <col min="3562" max="3562" width="4.28515625" style="4" bestFit="1" customWidth="1"/>
    <col min="3563" max="3563" width="5.28515625" style="4" bestFit="1" customWidth="1"/>
    <col min="3564" max="3564" width="5.42578125" style="4" bestFit="1" customWidth="1"/>
    <col min="3565" max="3565" width="5.140625" style="4" bestFit="1" customWidth="1"/>
    <col min="3566" max="3566" width="1.42578125" style="4" customWidth="1"/>
    <col min="3567" max="3567" width="5.7109375" style="4" bestFit="1" customWidth="1"/>
    <col min="3568" max="3568" width="4.42578125" style="4" bestFit="1" customWidth="1"/>
    <col min="3569" max="3572" width="3.42578125" style="4" bestFit="1" customWidth="1"/>
    <col min="3573" max="3573" width="1.42578125" style="4" customWidth="1"/>
    <col min="3574" max="3577" width="4.5703125" style="4" bestFit="1" customWidth="1"/>
    <col min="3578" max="3809" width="11.42578125" style="4"/>
    <col min="3810" max="3810" width="18.28515625" style="4" customWidth="1"/>
    <col min="3811" max="3811" width="5.85546875" style="4" bestFit="1" customWidth="1"/>
    <col min="3812" max="3812" width="4.5703125" style="4" bestFit="1" customWidth="1"/>
    <col min="3813" max="3813" width="3.140625" style="4" bestFit="1" customWidth="1"/>
    <col min="3814" max="3816" width="4.28515625" style="4" bestFit="1" customWidth="1"/>
    <col min="3817" max="3817" width="0.85546875" style="4" customWidth="1"/>
    <col min="3818" max="3818" width="4.28515625" style="4" bestFit="1" customWidth="1"/>
    <col min="3819" max="3819" width="5.28515625" style="4" bestFit="1" customWidth="1"/>
    <col min="3820" max="3820" width="5.42578125" style="4" bestFit="1" customWidth="1"/>
    <col min="3821" max="3821" width="5.140625" style="4" bestFit="1" customWidth="1"/>
    <col min="3822" max="3822" width="1.42578125" style="4" customWidth="1"/>
    <col min="3823" max="3823" width="5.7109375" style="4" bestFit="1" customWidth="1"/>
    <col min="3824" max="3824" width="4.42578125" style="4" bestFit="1" customWidth="1"/>
    <col min="3825" max="3828" width="3.42578125" style="4" bestFit="1" customWidth="1"/>
    <col min="3829" max="3829" width="1.42578125" style="4" customWidth="1"/>
    <col min="3830" max="3833" width="4.5703125" style="4" bestFit="1" customWidth="1"/>
    <col min="3834" max="4065" width="11.42578125" style="4"/>
    <col min="4066" max="4066" width="18.28515625" style="4" customWidth="1"/>
    <col min="4067" max="4067" width="5.85546875" style="4" bestFit="1" customWidth="1"/>
    <col min="4068" max="4068" width="4.5703125" style="4" bestFit="1" customWidth="1"/>
    <col min="4069" max="4069" width="3.140625" style="4" bestFit="1" customWidth="1"/>
    <col min="4070" max="4072" width="4.28515625" style="4" bestFit="1" customWidth="1"/>
    <col min="4073" max="4073" width="0.85546875" style="4" customWidth="1"/>
    <col min="4074" max="4074" width="4.28515625" style="4" bestFit="1" customWidth="1"/>
    <col min="4075" max="4075" width="5.28515625" style="4" bestFit="1" customWidth="1"/>
    <col min="4076" max="4076" width="5.42578125" style="4" bestFit="1" customWidth="1"/>
    <col min="4077" max="4077" width="5.140625" style="4" bestFit="1" customWidth="1"/>
    <col min="4078" max="4078" width="1.42578125" style="4" customWidth="1"/>
    <col min="4079" max="4079" width="5.7109375" style="4" bestFit="1" customWidth="1"/>
    <col min="4080" max="4080" width="4.42578125" style="4" bestFit="1" customWidth="1"/>
    <col min="4081" max="4084" width="3.42578125" style="4" bestFit="1" customWidth="1"/>
    <col min="4085" max="4085" width="1.42578125" style="4" customWidth="1"/>
    <col min="4086" max="4089" width="4.5703125" style="4" bestFit="1" customWidth="1"/>
    <col min="4090" max="4321" width="11.42578125" style="4"/>
    <col min="4322" max="4322" width="18.28515625" style="4" customWidth="1"/>
    <col min="4323" max="4323" width="5.85546875" style="4" bestFit="1" customWidth="1"/>
    <col min="4324" max="4324" width="4.5703125" style="4" bestFit="1" customWidth="1"/>
    <col min="4325" max="4325" width="3.140625" style="4" bestFit="1" customWidth="1"/>
    <col min="4326" max="4328" width="4.28515625" style="4" bestFit="1" customWidth="1"/>
    <col min="4329" max="4329" width="0.85546875" style="4" customWidth="1"/>
    <col min="4330" max="4330" width="4.28515625" style="4" bestFit="1" customWidth="1"/>
    <col min="4331" max="4331" width="5.28515625" style="4" bestFit="1" customWidth="1"/>
    <col min="4332" max="4332" width="5.42578125" style="4" bestFit="1" customWidth="1"/>
    <col min="4333" max="4333" width="5.140625" style="4" bestFit="1" customWidth="1"/>
    <col min="4334" max="4334" width="1.42578125" style="4" customWidth="1"/>
    <col min="4335" max="4335" width="5.7109375" style="4" bestFit="1" customWidth="1"/>
    <col min="4336" max="4336" width="4.42578125" style="4" bestFit="1" customWidth="1"/>
    <col min="4337" max="4340" width="3.42578125" style="4" bestFit="1" customWidth="1"/>
    <col min="4341" max="4341" width="1.42578125" style="4" customWidth="1"/>
    <col min="4342" max="4345" width="4.5703125" style="4" bestFit="1" customWidth="1"/>
    <col min="4346" max="4577" width="11.42578125" style="4"/>
    <col min="4578" max="4578" width="18.28515625" style="4" customWidth="1"/>
    <col min="4579" max="4579" width="5.85546875" style="4" bestFit="1" customWidth="1"/>
    <col min="4580" max="4580" width="4.5703125" style="4" bestFit="1" customWidth="1"/>
    <col min="4581" max="4581" width="3.140625" style="4" bestFit="1" customWidth="1"/>
    <col min="4582" max="4584" width="4.28515625" style="4" bestFit="1" customWidth="1"/>
    <col min="4585" max="4585" width="0.85546875" style="4" customWidth="1"/>
    <col min="4586" max="4586" width="4.28515625" style="4" bestFit="1" customWidth="1"/>
    <col min="4587" max="4587" width="5.28515625" style="4" bestFit="1" customWidth="1"/>
    <col min="4588" max="4588" width="5.42578125" style="4" bestFit="1" customWidth="1"/>
    <col min="4589" max="4589" width="5.140625" style="4" bestFit="1" customWidth="1"/>
    <col min="4590" max="4590" width="1.42578125" style="4" customWidth="1"/>
    <col min="4591" max="4591" width="5.7109375" style="4" bestFit="1" customWidth="1"/>
    <col min="4592" max="4592" width="4.42578125" style="4" bestFit="1" customWidth="1"/>
    <col min="4593" max="4596" width="3.42578125" style="4" bestFit="1" customWidth="1"/>
    <col min="4597" max="4597" width="1.42578125" style="4" customWidth="1"/>
    <col min="4598" max="4601" width="4.5703125" style="4" bestFit="1" customWidth="1"/>
    <col min="4602" max="4833" width="11.42578125" style="4"/>
    <col min="4834" max="4834" width="18.28515625" style="4" customWidth="1"/>
    <col min="4835" max="4835" width="5.85546875" style="4" bestFit="1" customWidth="1"/>
    <col min="4836" max="4836" width="4.5703125" style="4" bestFit="1" customWidth="1"/>
    <col min="4837" max="4837" width="3.140625" style="4" bestFit="1" customWidth="1"/>
    <col min="4838" max="4840" width="4.28515625" style="4" bestFit="1" customWidth="1"/>
    <col min="4841" max="4841" width="0.85546875" style="4" customWidth="1"/>
    <col min="4842" max="4842" width="4.28515625" style="4" bestFit="1" customWidth="1"/>
    <col min="4843" max="4843" width="5.28515625" style="4" bestFit="1" customWidth="1"/>
    <col min="4844" max="4844" width="5.42578125" style="4" bestFit="1" customWidth="1"/>
    <col min="4845" max="4845" width="5.140625" style="4" bestFit="1" customWidth="1"/>
    <col min="4846" max="4846" width="1.42578125" style="4" customWidth="1"/>
    <col min="4847" max="4847" width="5.7109375" style="4" bestFit="1" customWidth="1"/>
    <col min="4848" max="4848" width="4.42578125" style="4" bestFit="1" customWidth="1"/>
    <col min="4849" max="4852" width="3.42578125" style="4" bestFit="1" customWidth="1"/>
    <col min="4853" max="4853" width="1.42578125" style="4" customWidth="1"/>
    <col min="4854" max="4857" width="4.5703125" style="4" bestFit="1" customWidth="1"/>
    <col min="4858" max="5089" width="11.42578125" style="4"/>
    <col min="5090" max="5090" width="18.28515625" style="4" customWidth="1"/>
    <col min="5091" max="5091" width="5.85546875" style="4" bestFit="1" customWidth="1"/>
    <col min="5092" max="5092" width="4.5703125" style="4" bestFit="1" customWidth="1"/>
    <col min="5093" max="5093" width="3.140625" style="4" bestFit="1" customWidth="1"/>
    <col min="5094" max="5096" width="4.28515625" style="4" bestFit="1" customWidth="1"/>
    <col min="5097" max="5097" width="0.85546875" style="4" customWidth="1"/>
    <col min="5098" max="5098" width="4.28515625" style="4" bestFit="1" customWidth="1"/>
    <col min="5099" max="5099" width="5.28515625" style="4" bestFit="1" customWidth="1"/>
    <col min="5100" max="5100" width="5.42578125" style="4" bestFit="1" customWidth="1"/>
    <col min="5101" max="5101" width="5.140625" style="4" bestFit="1" customWidth="1"/>
    <col min="5102" max="5102" width="1.42578125" style="4" customWidth="1"/>
    <col min="5103" max="5103" width="5.7109375" style="4" bestFit="1" customWidth="1"/>
    <col min="5104" max="5104" width="4.42578125" style="4" bestFit="1" customWidth="1"/>
    <col min="5105" max="5108" width="3.42578125" style="4" bestFit="1" customWidth="1"/>
    <col min="5109" max="5109" width="1.42578125" style="4" customWidth="1"/>
    <col min="5110" max="5113" width="4.5703125" style="4" bestFit="1" customWidth="1"/>
    <col min="5114" max="5345" width="11.42578125" style="4"/>
    <col min="5346" max="5346" width="18.28515625" style="4" customWidth="1"/>
    <col min="5347" max="5347" width="5.85546875" style="4" bestFit="1" customWidth="1"/>
    <col min="5348" max="5348" width="4.5703125" style="4" bestFit="1" customWidth="1"/>
    <col min="5349" max="5349" width="3.140625" style="4" bestFit="1" customWidth="1"/>
    <col min="5350" max="5352" width="4.28515625" style="4" bestFit="1" customWidth="1"/>
    <col min="5353" max="5353" width="0.85546875" style="4" customWidth="1"/>
    <col min="5354" max="5354" width="4.28515625" style="4" bestFit="1" customWidth="1"/>
    <col min="5355" max="5355" width="5.28515625" style="4" bestFit="1" customWidth="1"/>
    <col min="5356" max="5356" width="5.42578125" style="4" bestFit="1" customWidth="1"/>
    <col min="5357" max="5357" width="5.140625" style="4" bestFit="1" customWidth="1"/>
    <col min="5358" max="5358" width="1.42578125" style="4" customWidth="1"/>
    <col min="5359" max="5359" width="5.7109375" style="4" bestFit="1" customWidth="1"/>
    <col min="5360" max="5360" width="4.42578125" style="4" bestFit="1" customWidth="1"/>
    <col min="5361" max="5364" width="3.42578125" style="4" bestFit="1" customWidth="1"/>
    <col min="5365" max="5365" width="1.42578125" style="4" customWidth="1"/>
    <col min="5366" max="5369" width="4.5703125" style="4" bestFit="1" customWidth="1"/>
    <col min="5370" max="5601" width="11.42578125" style="4"/>
    <col min="5602" max="5602" width="18.28515625" style="4" customWidth="1"/>
    <col min="5603" max="5603" width="5.85546875" style="4" bestFit="1" customWidth="1"/>
    <col min="5604" max="5604" width="4.5703125" style="4" bestFit="1" customWidth="1"/>
    <col min="5605" max="5605" width="3.140625" style="4" bestFit="1" customWidth="1"/>
    <col min="5606" max="5608" width="4.28515625" style="4" bestFit="1" customWidth="1"/>
    <col min="5609" max="5609" width="0.85546875" style="4" customWidth="1"/>
    <col min="5610" max="5610" width="4.28515625" style="4" bestFit="1" customWidth="1"/>
    <col min="5611" max="5611" width="5.28515625" style="4" bestFit="1" customWidth="1"/>
    <col min="5612" max="5612" width="5.42578125" style="4" bestFit="1" customWidth="1"/>
    <col min="5613" max="5613" width="5.140625" style="4" bestFit="1" customWidth="1"/>
    <col min="5614" max="5614" width="1.42578125" style="4" customWidth="1"/>
    <col min="5615" max="5615" width="5.7109375" style="4" bestFit="1" customWidth="1"/>
    <col min="5616" max="5616" width="4.42578125" style="4" bestFit="1" customWidth="1"/>
    <col min="5617" max="5620" width="3.42578125" style="4" bestFit="1" customWidth="1"/>
    <col min="5621" max="5621" width="1.42578125" style="4" customWidth="1"/>
    <col min="5622" max="5625" width="4.5703125" style="4" bestFit="1" customWidth="1"/>
    <col min="5626" max="5857" width="11.42578125" style="4"/>
    <col min="5858" max="5858" width="18.28515625" style="4" customWidth="1"/>
    <col min="5859" max="5859" width="5.85546875" style="4" bestFit="1" customWidth="1"/>
    <col min="5860" max="5860" width="4.5703125" style="4" bestFit="1" customWidth="1"/>
    <col min="5861" max="5861" width="3.140625" style="4" bestFit="1" customWidth="1"/>
    <col min="5862" max="5864" width="4.28515625" style="4" bestFit="1" customWidth="1"/>
    <col min="5865" max="5865" width="0.85546875" style="4" customWidth="1"/>
    <col min="5866" max="5866" width="4.28515625" style="4" bestFit="1" customWidth="1"/>
    <col min="5867" max="5867" width="5.28515625" style="4" bestFit="1" customWidth="1"/>
    <col min="5868" max="5868" width="5.42578125" style="4" bestFit="1" customWidth="1"/>
    <col min="5869" max="5869" width="5.140625" style="4" bestFit="1" customWidth="1"/>
    <col min="5870" max="5870" width="1.42578125" style="4" customWidth="1"/>
    <col min="5871" max="5871" width="5.7109375" style="4" bestFit="1" customWidth="1"/>
    <col min="5872" max="5872" width="4.42578125" style="4" bestFit="1" customWidth="1"/>
    <col min="5873" max="5876" width="3.42578125" style="4" bestFit="1" customWidth="1"/>
    <col min="5877" max="5877" width="1.42578125" style="4" customWidth="1"/>
    <col min="5878" max="5881" width="4.5703125" style="4" bestFit="1" customWidth="1"/>
    <col min="5882" max="6113" width="11.42578125" style="4"/>
    <col min="6114" max="6114" width="18.28515625" style="4" customWidth="1"/>
    <col min="6115" max="6115" width="5.85546875" style="4" bestFit="1" customWidth="1"/>
    <col min="6116" max="6116" width="4.5703125" style="4" bestFit="1" customWidth="1"/>
    <col min="6117" max="6117" width="3.140625" style="4" bestFit="1" customWidth="1"/>
    <col min="6118" max="6120" width="4.28515625" style="4" bestFit="1" customWidth="1"/>
    <col min="6121" max="6121" width="0.85546875" style="4" customWidth="1"/>
    <col min="6122" max="6122" width="4.28515625" style="4" bestFit="1" customWidth="1"/>
    <col min="6123" max="6123" width="5.28515625" style="4" bestFit="1" customWidth="1"/>
    <col min="6124" max="6124" width="5.42578125" style="4" bestFit="1" customWidth="1"/>
    <col min="6125" max="6125" width="5.140625" style="4" bestFit="1" customWidth="1"/>
    <col min="6126" max="6126" width="1.42578125" style="4" customWidth="1"/>
    <col min="6127" max="6127" width="5.7109375" style="4" bestFit="1" customWidth="1"/>
    <col min="6128" max="6128" width="4.42578125" style="4" bestFit="1" customWidth="1"/>
    <col min="6129" max="6132" width="3.42578125" style="4" bestFit="1" customWidth="1"/>
    <col min="6133" max="6133" width="1.42578125" style="4" customWidth="1"/>
    <col min="6134" max="6137" width="4.5703125" style="4" bestFit="1" customWidth="1"/>
    <col min="6138" max="6369" width="11.42578125" style="4"/>
    <col min="6370" max="6370" width="18.28515625" style="4" customWidth="1"/>
    <col min="6371" max="6371" width="5.85546875" style="4" bestFit="1" customWidth="1"/>
    <col min="6372" max="6372" width="4.5703125" style="4" bestFit="1" customWidth="1"/>
    <col min="6373" max="6373" width="3.140625" style="4" bestFit="1" customWidth="1"/>
    <col min="6374" max="6376" width="4.28515625" style="4" bestFit="1" customWidth="1"/>
    <col min="6377" max="6377" width="0.85546875" style="4" customWidth="1"/>
    <col min="6378" max="6378" width="4.28515625" style="4" bestFit="1" customWidth="1"/>
    <col min="6379" max="6379" width="5.28515625" style="4" bestFit="1" customWidth="1"/>
    <col min="6380" max="6380" width="5.42578125" style="4" bestFit="1" customWidth="1"/>
    <col min="6381" max="6381" width="5.140625" style="4" bestFit="1" customWidth="1"/>
    <col min="6382" max="6382" width="1.42578125" style="4" customWidth="1"/>
    <col min="6383" max="6383" width="5.7109375" style="4" bestFit="1" customWidth="1"/>
    <col min="6384" max="6384" width="4.42578125" style="4" bestFit="1" customWidth="1"/>
    <col min="6385" max="6388" width="3.42578125" style="4" bestFit="1" customWidth="1"/>
    <col min="6389" max="6389" width="1.42578125" style="4" customWidth="1"/>
    <col min="6390" max="6393" width="4.5703125" style="4" bestFit="1" customWidth="1"/>
    <col min="6394" max="6625" width="11.42578125" style="4"/>
    <col min="6626" max="6626" width="18.28515625" style="4" customWidth="1"/>
    <col min="6627" max="6627" width="5.85546875" style="4" bestFit="1" customWidth="1"/>
    <col min="6628" max="6628" width="4.5703125" style="4" bestFit="1" customWidth="1"/>
    <col min="6629" max="6629" width="3.140625" style="4" bestFit="1" customWidth="1"/>
    <col min="6630" max="6632" width="4.28515625" style="4" bestFit="1" customWidth="1"/>
    <col min="6633" max="6633" width="0.85546875" style="4" customWidth="1"/>
    <col min="6634" max="6634" width="4.28515625" style="4" bestFit="1" customWidth="1"/>
    <col min="6635" max="6635" width="5.28515625" style="4" bestFit="1" customWidth="1"/>
    <col min="6636" max="6636" width="5.42578125" style="4" bestFit="1" customWidth="1"/>
    <col min="6637" max="6637" width="5.140625" style="4" bestFit="1" customWidth="1"/>
    <col min="6638" max="6638" width="1.42578125" style="4" customWidth="1"/>
    <col min="6639" max="6639" width="5.7109375" style="4" bestFit="1" customWidth="1"/>
    <col min="6640" max="6640" width="4.42578125" style="4" bestFit="1" customWidth="1"/>
    <col min="6641" max="6644" width="3.42578125" style="4" bestFit="1" customWidth="1"/>
    <col min="6645" max="6645" width="1.42578125" style="4" customWidth="1"/>
    <col min="6646" max="6649" width="4.5703125" style="4" bestFit="1" customWidth="1"/>
    <col min="6650" max="6881" width="11.42578125" style="4"/>
    <col min="6882" max="6882" width="18.28515625" style="4" customWidth="1"/>
    <col min="6883" max="6883" width="5.85546875" style="4" bestFit="1" customWidth="1"/>
    <col min="6884" max="6884" width="4.5703125" style="4" bestFit="1" customWidth="1"/>
    <col min="6885" max="6885" width="3.140625" style="4" bestFit="1" customWidth="1"/>
    <col min="6886" max="6888" width="4.28515625" style="4" bestFit="1" customWidth="1"/>
    <col min="6889" max="6889" width="0.85546875" style="4" customWidth="1"/>
    <col min="6890" max="6890" width="4.28515625" style="4" bestFit="1" customWidth="1"/>
    <col min="6891" max="6891" width="5.28515625" style="4" bestFit="1" customWidth="1"/>
    <col min="6892" max="6892" width="5.42578125" style="4" bestFit="1" customWidth="1"/>
    <col min="6893" max="6893" width="5.140625" style="4" bestFit="1" customWidth="1"/>
    <col min="6894" max="6894" width="1.42578125" style="4" customWidth="1"/>
    <col min="6895" max="6895" width="5.7109375" style="4" bestFit="1" customWidth="1"/>
    <col min="6896" max="6896" width="4.42578125" style="4" bestFit="1" customWidth="1"/>
    <col min="6897" max="6900" width="3.42578125" style="4" bestFit="1" customWidth="1"/>
    <col min="6901" max="6901" width="1.42578125" style="4" customWidth="1"/>
    <col min="6902" max="6905" width="4.5703125" style="4" bestFit="1" customWidth="1"/>
    <col min="6906" max="7137" width="11.42578125" style="4"/>
    <col min="7138" max="7138" width="18.28515625" style="4" customWidth="1"/>
    <col min="7139" max="7139" width="5.85546875" style="4" bestFit="1" customWidth="1"/>
    <col min="7140" max="7140" width="4.5703125" style="4" bestFit="1" customWidth="1"/>
    <col min="7141" max="7141" width="3.140625" style="4" bestFit="1" customWidth="1"/>
    <col min="7142" max="7144" width="4.28515625" style="4" bestFit="1" customWidth="1"/>
    <col min="7145" max="7145" width="0.85546875" style="4" customWidth="1"/>
    <col min="7146" max="7146" width="4.28515625" style="4" bestFit="1" customWidth="1"/>
    <col min="7147" max="7147" width="5.28515625" style="4" bestFit="1" customWidth="1"/>
    <col min="7148" max="7148" width="5.42578125" style="4" bestFit="1" customWidth="1"/>
    <col min="7149" max="7149" width="5.140625" style="4" bestFit="1" customWidth="1"/>
    <col min="7150" max="7150" width="1.42578125" style="4" customWidth="1"/>
    <col min="7151" max="7151" width="5.7109375" style="4" bestFit="1" customWidth="1"/>
    <col min="7152" max="7152" width="4.42578125" style="4" bestFit="1" customWidth="1"/>
    <col min="7153" max="7156" width="3.42578125" style="4" bestFit="1" customWidth="1"/>
    <col min="7157" max="7157" width="1.42578125" style="4" customWidth="1"/>
    <col min="7158" max="7161" width="4.5703125" style="4" bestFit="1" customWidth="1"/>
    <col min="7162" max="7393" width="11.42578125" style="4"/>
    <col min="7394" max="7394" width="18.28515625" style="4" customWidth="1"/>
    <col min="7395" max="7395" width="5.85546875" style="4" bestFit="1" customWidth="1"/>
    <col min="7396" max="7396" width="4.5703125" style="4" bestFit="1" customWidth="1"/>
    <col min="7397" max="7397" width="3.140625" style="4" bestFit="1" customWidth="1"/>
    <col min="7398" max="7400" width="4.28515625" style="4" bestFit="1" customWidth="1"/>
    <col min="7401" max="7401" width="0.85546875" style="4" customWidth="1"/>
    <col min="7402" max="7402" width="4.28515625" style="4" bestFit="1" customWidth="1"/>
    <col min="7403" max="7403" width="5.28515625" style="4" bestFit="1" customWidth="1"/>
    <col min="7404" max="7404" width="5.42578125" style="4" bestFit="1" customWidth="1"/>
    <col min="7405" max="7405" width="5.140625" style="4" bestFit="1" customWidth="1"/>
    <col min="7406" max="7406" width="1.42578125" style="4" customWidth="1"/>
    <col min="7407" max="7407" width="5.7109375" style="4" bestFit="1" customWidth="1"/>
    <col min="7408" max="7408" width="4.42578125" style="4" bestFit="1" customWidth="1"/>
    <col min="7409" max="7412" width="3.42578125" style="4" bestFit="1" customWidth="1"/>
    <col min="7413" max="7413" width="1.42578125" style="4" customWidth="1"/>
    <col min="7414" max="7417" width="4.5703125" style="4" bestFit="1" customWidth="1"/>
    <col min="7418" max="7649" width="11.42578125" style="4"/>
    <col min="7650" max="7650" width="18.28515625" style="4" customWidth="1"/>
    <col min="7651" max="7651" width="5.85546875" style="4" bestFit="1" customWidth="1"/>
    <col min="7652" max="7652" width="4.5703125" style="4" bestFit="1" customWidth="1"/>
    <col min="7653" max="7653" width="3.140625" style="4" bestFit="1" customWidth="1"/>
    <col min="7654" max="7656" width="4.28515625" style="4" bestFit="1" customWidth="1"/>
    <col min="7657" max="7657" width="0.85546875" style="4" customWidth="1"/>
    <col min="7658" max="7658" width="4.28515625" style="4" bestFit="1" customWidth="1"/>
    <col min="7659" max="7659" width="5.28515625" style="4" bestFit="1" customWidth="1"/>
    <col min="7660" max="7660" width="5.42578125" style="4" bestFit="1" customWidth="1"/>
    <col min="7661" max="7661" width="5.140625" style="4" bestFit="1" customWidth="1"/>
    <col min="7662" max="7662" width="1.42578125" style="4" customWidth="1"/>
    <col min="7663" max="7663" width="5.7109375" style="4" bestFit="1" customWidth="1"/>
    <col min="7664" max="7664" width="4.42578125" style="4" bestFit="1" customWidth="1"/>
    <col min="7665" max="7668" width="3.42578125" style="4" bestFit="1" customWidth="1"/>
    <col min="7669" max="7669" width="1.42578125" style="4" customWidth="1"/>
    <col min="7670" max="7673" width="4.5703125" style="4" bestFit="1" customWidth="1"/>
    <col min="7674" max="7905" width="11.42578125" style="4"/>
    <col min="7906" max="7906" width="18.28515625" style="4" customWidth="1"/>
    <col min="7907" max="7907" width="5.85546875" style="4" bestFit="1" customWidth="1"/>
    <col min="7908" max="7908" width="4.5703125" style="4" bestFit="1" customWidth="1"/>
    <col min="7909" max="7909" width="3.140625" style="4" bestFit="1" customWidth="1"/>
    <col min="7910" max="7912" width="4.28515625" style="4" bestFit="1" customWidth="1"/>
    <col min="7913" max="7913" width="0.85546875" style="4" customWidth="1"/>
    <col min="7914" max="7914" width="4.28515625" style="4" bestFit="1" customWidth="1"/>
    <col min="7915" max="7915" width="5.28515625" style="4" bestFit="1" customWidth="1"/>
    <col min="7916" max="7916" width="5.42578125" style="4" bestFit="1" customWidth="1"/>
    <col min="7917" max="7917" width="5.140625" style="4" bestFit="1" customWidth="1"/>
    <col min="7918" max="7918" width="1.42578125" style="4" customWidth="1"/>
    <col min="7919" max="7919" width="5.7109375" style="4" bestFit="1" customWidth="1"/>
    <col min="7920" max="7920" width="4.42578125" style="4" bestFit="1" customWidth="1"/>
    <col min="7921" max="7924" width="3.42578125" style="4" bestFit="1" customWidth="1"/>
    <col min="7925" max="7925" width="1.42578125" style="4" customWidth="1"/>
    <col min="7926" max="7929" width="4.5703125" style="4" bestFit="1" customWidth="1"/>
    <col min="7930" max="8161" width="11.42578125" style="4"/>
    <col min="8162" max="8162" width="18.28515625" style="4" customWidth="1"/>
    <col min="8163" max="8163" width="5.85546875" style="4" bestFit="1" customWidth="1"/>
    <col min="8164" max="8164" width="4.5703125" style="4" bestFit="1" customWidth="1"/>
    <col min="8165" max="8165" width="3.140625" style="4" bestFit="1" customWidth="1"/>
    <col min="8166" max="8168" width="4.28515625" style="4" bestFit="1" customWidth="1"/>
    <col min="8169" max="8169" width="0.85546875" style="4" customWidth="1"/>
    <col min="8170" max="8170" width="4.28515625" style="4" bestFit="1" customWidth="1"/>
    <col min="8171" max="8171" width="5.28515625" style="4" bestFit="1" customWidth="1"/>
    <col min="8172" max="8172" width="5.42578125" style="4" bestFit="1" customWidth="1"/>
    <col min="8173" max="8173" width="5.140625" style="4" bestFit="1" customWidth="1"/>
    <col min="8174" max="8174" width="1.42578125" style="4" customWidth="1"/>
    <col min="8175" max="8175" width="5.7109375" style="4" bestFit="1" customWidth="1"/>
    <col min="8176" max="8176" width="4.42578125" style="4" bestFit="1" customWidth="1"/>
    <col min="8177" max="8180" width="3.42578125" style="4" bestFit="1" customWidth="1"/>
    <col min="8181" max="8181" width="1.42578125" style="4" customWidth="1"/>
    <col min="8182" max="8185" width="4.5703125" style="4" bestFit="1" customWidth="1"/>
    <col min="8186" max="8417" width="11.42578125" style="4"/>
    <col min="8418" max="8418" width="18.28515625" style="4" customWidth="1"/>
    <col min="8419" max="8419" width="5.85546875" style="4" bestFit="1" customWidth="1"/>
    <col min="8420" max="8420" width="4.5703125" style="4" bestFit="1" customWidth="1"/>
    <col min="8421" max="8421" width="3.140625" style="4" bestFit="1" customWidth="1"/>
    <col min="8422" max="8424" width="4.28515625" style="4" bestFit="1" customWidth="1"/>
    <col min="8425" max="8425" width="0.85546875" style="4" customWidth="1"/>
    <col min="8426" max="8426" width="4.28515625" style="4" bestFit="1" customWidth="1"/>
    <col min="8427" max="8427" width="5.28515625" style="4" bestFit="1" customWidth="1"/>
    <col min="8428" max="8428" width="5.42578125" style="4" bestFit="1" customWidth="1"/>
    <col min="8429" max="8429" width="5.140625" style="4" bestFit="1" customWidth="1"/>
    <col min="8430" max="8430" width="1.42578125" style="4" customWidth="1"/>
    <col min="8431" max="8431" width="5.7109375" style="4" bestFit="1" customWidth="1"/>
    <col min="8432" max="8432" width="4.42578125" style="4" bestFit="1" customWidth="1"/>
    <col min="8433" max="8436" width="3.42578125" style="4" bestFit="1" customWidth="1"/>
    <col min="8437" max="8437" width="1.42578125" style="4" customWidth="1"/>
    <col min="8438" max="8441" width="4.5703125" style="4" bestFit="1" customWidth="1"/>
    <col min="8442" max="8673" width="11.42578125" style="4"/>
    <col min="8674" max="8674" width="18.28515625" style="4" customWidth="1"/>
    <col min="8675" max="8675" width="5.85546875" style="4" bestFit="1" customWidth="1"/>
    <col min="8676" max="8676" width="4.5703125" style="4" bestFit="1" customWidth="1"/>
    <col min="8677" max="8677" width="3.140625" style="4" bestFit="1" customWidth="1"/>
    <col min="8678" max="8680" width="4.28515625" style="4" bestFit="1" customWidth="1"/>
    <col min="8681" max="8681" width="0.85546875" style="4" customWidth="1"/>
    <col min="8682" max="8682" width="4.28515625" style="4" bestFit="1" customWidth="1"/>
    <col min="8683" max="8683" width="5.28515625" style="4" bestFit="1" customWidth="1"/>
    <col min="8684" max="8684" width="5.42578125" style="4" bestFit="1" customWidth="1"/>
    <col min="8685" max="8685" width="5.140625" style="4" bestFit="1" customWidth="1"/>
    <col min="8686" max="8686" width="1.42578125" style="4" customWidth="1"/>
    <col min="8687" max="8687" width="5.7109375" style="4" bestFit="1" customWidth="1"/>
    <col min="8688" max="8688" width="4.42578125" style="4" bestFit="1" customWidth="1"/>
    <col min="8689" max="8692" width="3.42578125" style="4" bestFit="1" customWidth="1"/>
    <col min="8693" max="8693" width="1.42578125" style="4" customWidth="1"/>
    <col min="8694" max="8697" width="4.5703125" style="4" bestFit="1" customWidth="1"/>
    <col min="8698" max="8929" width="11.42578125" style="4"/>
    <col min="8930" max="8930" width="18.28515625" style="4" customWidth="1"/>
    <col min="8931" max="8931" width="5.85546875" style="4" bestFit="1" customWidth="1"/>
    <col min="8932" max="8932" width="4.5703125" style="4" bestFit="1" customWidth="1"/>
    <col min="8933" max="8933" width="3.140625" style="4" bestFit="1" customWidth="1"/>
    <col min="8934" max="8936" width="4.28515625" style="4" bestFit="1" customWidth="1"/>
    <col min="8937" max="8937" width="0.85546875" style="4" customWidth="1"/>
    <col min="8938" max="8938" width="4.28515625" style="4" bestFit="1" customWidth="1"/>
    <col min="8939" max="8939" width="5.28515625" style="4" bestFit="1" customWidth="1"/>
    <col min="8940" max="8940" width="5.42578125" style="4" bestFit="1" customWidth="1"/>
    <col min="8941" max="8941" width="5.140625" style="4" bestFit="1" customWidth="1"/>
    <col min="8942" max="8942" width="1.42578125" style="4" customWidth="1"/>
    <col min="8943" max="8943" width="5.7109375" style="4" bestFit="1" customWidth="1"/>
    <col min="8944" max="8944" width="4.42578125" style="4" bestFit="1" customWidth="1"/>
    <col min="8945" max="8948" width="3.42578125" style="4" bestFit="1" customWidth="1"/>
    <col min="8949" max="8949" width="1.42578125" style="4" customWidth="1"/>
    <col min="8950" max="8953" width="4.5703125" style="4" bestFit="1" customWidth="1"/>
    <col min="8954" max="9185" width="11.42578125" style="4"/>
    <col min="9186" max="9186" width="18.28515625" style="4" customWidth="1"/>
    <col min="9187" max="9187" width="5.85546875" style="4" bestFit="1" customWidth="1"/>
    <col min="9188" max="9188" width="4.5703125" style="4" bestFit="1" customWidth="1"/>
    <col min="9189" max="9189" width="3.140625" style="4" bestFit="1" customWidth="1"/>
    <col min="9190" max="9192" width="4.28515625" style="4" bestFit="1" customWidth="1"/>
    <col min="9193" max="9193" width="0.85546875" style="4" customWidth="1"/>
    <col min="9194" max="9194" width="4.28515625" style="4" bestFit="1" customWidth="1"/>
    <col min="9195" max="9195" width="5.28515625" style="4" bestFit="1" customWidth="1"/>
    <col min="9196" max="9196" width="5.42578125" style="4" bestFit="1" customWidth="1"/>
    <col min="9197" max="9197" width="5.140625" style="4" bestFit="1" customWidth="1"/>
    <col min="9198" max="9198" width="1.42578125" style="4" customWidth="1"/>
    <col min="9199" max="9199" width="5.7109375" style="4" bestFit="1" customWidth="1"/>
    <col min="9200" max="9200" width="4.42578125" style="4" bestFit="1" customWidth="1"/>
    <col min="9201" max="9204" width="3.42578125" style="4" bestFit="1" customWidth="1"/>
    <col min="9205" max="9205" width="1.42578125" style="4" customWidth="1"/>
    <col min="9206" max="9209" width="4.5703125" style="4" bestFit="1" customWidth="1"/>
    <col min="9210" max="9441" width="11.42578125" style="4"/>
    <col min="9442" max="9442" width="18.28515625" style="4" customWidth="1"/>
    <col min="9443" max="9443" width="5.85546875" style="4" bestFit="1" customWidth="1"/>
    <col min="9444" max="9444" width="4.5703125" style="4" bestFit="1" customWidth="1"/>
    <col min="9445" max="9445" width="3.140625" style="4" bestFit="1" customWidth="1"/>
    <col min="9446" max="9448" width="4.28515625" style="4" bestFit="1" customWidth="1"/>
    <col min="9449" max="9449" width="0.85546875" style="4" customWidth="1"/>
    <col min="9450" max="9450" width="4.28515625" style="4" bestFit="1" customWidth="1"/>
    <col min="9451" max="9451" width="5.28515625" style="4" bestFit="1" customWidth="1"/>
    <col min="9452" max="9452" width="5.42578125" style="4" bestFit="1" customWidth="1"/>
    <col min="9453" max="9453" width="5.140625" style="4" bestFit="1" customWidth="1"/>
    <col min="9454" max="9454" width="1.42578125" style="4" customWidth="1"/>
    <col min="9455" max="9455" width="5.7109375" style="4" bestFit="1" customWidth="1"/>
    <col min="9456" max="9456" width="4.42578125" style="4" bestFit="1" customWidth="1"/>
    <col min="9457" max="9460" width="3.42578125" style="4" bestFit="1" customWidth="1"/>
    <col min="9461" max="9461" width="1.42578125" style="4" customWidth="1"/>
    <col min="9462" max="9465" width="4.5703125" style="4" bestFit="1" customWidth="1"/>
    <col min="9466" max="9697" width="11.42578125" style="4"/>
    <col min="9698" max="9698" width="18.28515625" style="4" customWidth="1"/>
    <col min="9699" max="9699" width="5.85546875" style="4" bestFit="1" customWidth="1"/>
    <col min="9700" max="9700" width="4.5703125" style="4" bestFit="1" customWidth="1"/>
    <col min="9701" max="9701" width="3.140625" style="4" bestFit="1" customWidth="1"/>
    <col min="9702" max="9704" width="4.28515625" style="4" bestFit="1" customWidth="1"/>
    <col min="9705" max="9705" width="0.85546875" style="4" customWidth="1"/>
    <col min="9706" max="9706" width="4.28515625" style="4" bestFit="1" customWidth="1"/>
    <col min="9707" max="9707" width="5.28515625" style="4" bestFit="1" customWidth="1"/>
    <col min="9708" max="9708" width="5.42578125" style="4" bestFit="1" customWidth="1"/>
    <col min="9709" max="9709" width="5.140625" style="4" bestFit="1" customWidth="1"/>
    <col min="9710" max="9710" width="1.42578125" style="4" customWidth="1"/>
    <col min="9711" max="9711" width="5.7109375" style="4" bestFit="1" customWidth="1"/>
    <col min="9712" max="9712" width="4.42578125" style="4" bestFit="1" customWidth="1"/>
    <col min="9713" max="9716" width="3.42578125" style="4" bestFit="1" customWidth="1"/>
    <col min="9717" max="9717" width="1.42578125" style="4" customWidth="1"/>
    <col min="9718" max="9721" width="4.5703125" style="4" bestFit="1" customWidth="1"/>
    <col min="9722" max="9953" width="11.42578125" style="4"/>
    <col min="9954" max="9954" width="18.28515625" style="4" customWidth="1"/>
    <col min="9955" max="9955" width="5.85546875" style="4" bestFit="1" customWidth="1"/>
    <col min="9956" max="9956" width="4.5703125" style="4" bestFit="1" customWidth="1"/>
    <col min="9957" max="9957" width="3.140625" style="4" bestFit="1" customWidth="1"/>
    <col min="9958" max="9960" width="4.28515625" style="4" bestFit="1" customWidth="1"/>
    <col min="9961" max="9961" width="0.85546875" style="4" customWidth="1"/>
    <col min="9962" max="9962" width="4.28515625" style="4" bestFit="1" customWidth="1"/>
    <col min="9963" max="9963" width="5.28515625" style="4" bestFit="1" customWidth="1"/>
    <col min="9964" max="9964" width="5.42578125" style="4" bestFit="1" customWidth="1"/>
    <col min="9965" max="9965" width="5.140625" style="4" bestFit="1" customWidth="1"/>
    <col min="9966" max="9966" width="1.42578125" style="4" customWidth="1"/>
    <col min="9967" max="9967" width="5.7109375" style="4" bestFit="1" customWidth="1"/>
    <col min="9968" max="9968" width="4.42578125" style="4" bestFit="1" customWidth="1"/>
    <col min="9969" max="9972" width="3.42578125" style="4" bestFit="1" customWidth="1"/>
    <col min="9973" max="9973" width="1.42578125" style="4" customWidth="1"/>
    <col min="9974" max="9977" width="4.5703125" style="4" bestFit="1" customWidth="1"/>
    <col min="9978" max="10209" width="11.42578125" style="4"/>
    <col min="10210" max="10210" width="18.28515625" style="4" customWidth="1"/>
    <col min="10211" max="10211" width="5.85546875" style="4" bestFit="1" customWidth="1"/>
    <col min="10212" max="10212" width="4.5703125" style="4" bestFit="1" customWidth="1"/>
    <col min="10213" max="10213" width="3.140625" style="4" bestFit="1" customWidth="1"/>
    <col min="10214" max="10216" width="4.28515625" style="4" bestFit="1" customWidth="1"/>
    <col min="10217" max="10217" width="0.85546875" style="4" customWidth="1"/>
    <col min="10218" max="10218" width="4.28515625" style="4" bestFit="1" customWidth="1"/>
    <col min="10219" max="10219" width="5.28515625" style="4" bestFit="1" customWidth="1"/>
    <col min="10220" max="10220" width="5.42578125" style="4" bestFit="1" customWidth="1"/>
    <col min="10221" max="10221" width="5.140625" style="4" bestFit="1" customWidth="1"/>
    <col min="10222" max="10222" width="1.42578125" style="4" customWidth="1"/>
    <col min="10223" max="10223" width="5.7109375" style="4" bestFit="1" customWidth="1"/>
    <col min="10224" max="10224" width="4.42578125" style="4" bestFit="1" customWidth="1"/>
    <col min="10225" max="10228" width="3.42578125" style="4" bestFit="1" customWidth="1"/>
    <col min="10229" max="10229" width="1.42578125" style="4" customWidth="1"/>
    <col min="10230" max="10233" width="4.5703125" style="4" bestFit="1" customWidth="1"/>
    <col min="10234" max="10465" width="11.42578125" style="4"/>
    <col min="10466" max="10466" width="18.28515625" style="4" customWidth="1"/>
    <col min="10467" max="10467" width="5.85546875" style="4" bestFit="1" customWidth="1"/>
    <col min="10468" max="10468" width="4.5703125" style="4" bestFit="1" customWidth="1"/>
    <col min="10469" max="10469" width="3.140625" style="4" bestFit="1" customWidth="1"/>
    <col min="10470" max="10472" width="4.28515625" style="4" bestFit="1" customWidth="1"/>
    <col min="10473" max="10473" width="0.85546875" style="4" customWidth="1"/>
    <col min="10474" max="10474" width="4.28515625" style="4" bestFit="1" customWidth="1"/>
    <col min="10475" max="10475" width="5.28515625" style="4" bestFit="1" customWidth="1"/>
    <col min="10476" max="10476" width="5.42578125" style="4" bestFit="1" customWidth="1"/>
    <col min="10477" max="10477" width="5.140625" style="4" bestFit="1" customWidth="1"/>
    <col min="10478" max="10478" width="1.42578125" style="4" customWidth="1"/>
    <col min="10479" max="10479" width="5.7109375" style="4" bestFit="1" customWidth="1"/>
    <col min="10480" max="10480" width="4.42578125" style="4" bestFit="1" customWidth="1"/>
    <col min="10481" max="10484" width="3.42578125" style="4" bestFit="1" customWidth="1"/>
    <col min="10485" max="10485" width="1.42578125" style="4" customWidth="1"/>
    <col min="10486" max="10489" width="4.5703125" style="4" bestFit="1" customWidth="1"/>
    <col min="10490" max="10721" width="11.42578125" style="4"/>
    <col min="10722" max="10722" width="18.28515625" style="4" customWidth="1"/>
    <col min="10723" max="10723" width="5.85546875" style="4" bestFit="1" customWidth="1"/>
    <col min="10724" max="10724" width="4.5703125" style="4" bestFit="1" customWidth="1"/>
    <col min="10725" max="10725" width="3.140625" style="4" bestFit="1" customWidth="1"/>
    <col min="10726" max="10728" width="4.28515625" style="4" bestFit="1" customWidth="1"/>
    <col min="10729" max="10729" width="0.85546875" style="4" customWidth="1"/>
    <col min="10730" max="10730" width="4.28515625" style="4" bestFit="1" customWidth="1"/>
    <col min="10731" max="10731" width="5.28515625" style="4" bestFit="1" customWidth="1"/>
    <col min="10732" max="10732" width="5.42578125" style="4" bestFit="1" customWidth="1"/>
    <col min="10733" max="10733" width="5.140625" style="4" bestFit="1" customWidth="1"/>
    <col min="10734" max="10734" width="1.42578125" style="4" customWidth="1"/>
    <col min="10735" max="10735" width="5.7109375" style="4" bestFit="1" customWidth="1"/>
    <col min="10736" max="10736" width="4.42578125" style="4" bestFit="1" customWidth="1"/>
    <col min="10737" max="10740" width="3.42578125" style="4" bestFit="1" customWidth="1"/>
    <col min="10741" max="10741" width="1.42578125" style="4" customWidth="1"/>
    <col min="10742" max="10745" width="4.5703125" style="4" bestFit="1" customWidth="1"/>
    <col min="10746" max="10977" width="11.42578125" style="4"/>
    <col min="10978" max="10978" width="18.28515625" style="4" customWidth="1"/>
    <col min="10979" max="10979" width="5.85546875" style="4" bestFit="1" customWidth="1"/>
    <col min="10980" max="10980" width="4.5703125" style="4" bestFit="1" customWidth="1"/>
    <col min="10981" max="10981" width="3.140625" style="4" bestFit="1" customWidth="1"/>
    <col min="10982" max="10984" width="4.28515625" style="4" bestFit="1" customWidth="1"/>
    <col min="10985" max="10985" width="0.85546875" style="4" customWidth="1"/>
    <col min="10986" max="10986" width="4.28515625" style="4" bestFit="1" customWidth="1"/>
    <col min="10987" max="10987" width="5.28515625" style="4" bestFit="1" customWidth="1"/>
    <col min="10988" max="10988" width="5.42578125" style="4" bestFit="1" customWidth="1"/>
    <col min="10989" max="10989" width="5.140625" style="4" bestFit="1" customWidth="1"/>
    <col min="10990" max="10990" width="1.42578125" style="4" customWidth="1"/>
    <col min="10991" max="10991" width="5.7109375" style="4" bestFit="1" customWidth="1"/>
    <col min="10992" max="10992" width="4.42578125" style="4" bestFit="1" customWidth="1"/>
    <col min="10993" max="10996" width="3.42578125" style="4" bestFit="1" customWidth="1"/>
    <col min="10997" max="10997" width="1.42578125" style="4" customWidth="1"/>
    <col min="10998" max="11001" width="4.5703125" style="4" bestFit="1" customWidth="1"/>
    <col min="11002" max="11233" width="11.42578125" style="4"/>
    <col min="11234" max="11234" width="18.28515625" style="4" customWidth="1"/>
    <col min="11235" max="11235" width="5.85546875" style="4" bestFit="1" customWidth="1"/>
    <col min="11236" max="11236" width="4.5703125" style="4" bestFit="1" customWidth="1"/>
    <col min="11237" max="11237" width="3.140625" style="4" bestFit="1" customWidth="1"/>
    <col min="11238" max="11240" width="4.28515625" style="4" bestFit="1" customWidth="1"/>
    <col min="11241" max="11241" width="0.85546875" style="4" customWidth="1"/>
    <col min="11242" max="11242" width="4.28515625" style="4" bestFit="1" customWidth="1"/>
    <col min="11243" max="11243" width="5.28515625" style="4" bestFit="1" customWidth="1"/>
    <col min="11244" max="11244" width="5.42578125" style="4" bestFit="1" customWidth="1"/>
    <col min="11245" max="11245" width="5.140625" style="4" bestFit="1" customWidth="1"/>
    <col min="11246" max="11246" width="1.42578125" style="4" customWidth="1"/>
    <col min="11247" max="11247" width="5.7109375" style="4" bestFit="1" customWidth="1"/>
    <col min="11248" max="11248" width="4.42578125" style="4" bestFit="1" customWidth="1"/>
    <col min="11249" max="11252" width="3.42578125" style="4" bestFit="1" customWidth="1"/>
    <col min="11253" max="11253" width="1.42578125" style="4" customWidth="1"/>
    <col min="11254" max="11257" width="4.5703125" style="4" bestFit="1" customWidth="1"/>
    <col min="11258" max="11489" width="11.42578125" style="4"/>
    <col min="11490" max="11490" width="18.28515625" style="4" customWidth="1"/>
    <col min="11491" max="11491" width="5.85546875" style="4" bestFit="1" customWidth="1"/>
    <col min="11492" max="11492" width="4.5703125" style="4" bestFit="1" customWidth="1"/>
    <col min="11493" max="11493" width="3.140625" style="4" bestFit="1" customWidth="1"/>
    <col min="11494" max="11496" width="4.28515625" style="4" bestFit="1" customWidth="1"/>
    <col min="11497" max="11497" width="0.85546875" style="4" customWidth="1"/>
    <col min="11498" max="11498" width="4.28515625" style="4" bestFit="1" customWidth="1"/>
    <col min="11499" max="11499" width="5.28515625" style="4" bestFit="1" customWidth="1"/>
    <col min="11500" max="11500" width="5.42578125" style="4" bestFit="1" customWidth="1"/>
    <col min="11501" max="11501" width="5.140625" style="4" bestFit="1" customWidth="1"/>
    <col min="11502" max="11502" width="1.42578125" style="4" customWidth="1"/>
    <col min="11503" max="11503" width="5.7109375" style="4" bestFit="1" customWidth="1"/>
    <col min="11504" max="11504" width="4.42578125" style="4" bestFit="1" customWidth="1"/>
    <col min="11505" max="11508" width="3.42578125" style="4" bestFit="1" customWidth="1"/>
    <col min="11509" max="11509" width="1.42578125" style="4" customWidth="1"/>
    <col min="11510" max="11513" width="4.5703125" style="4" bestFit="1" customWidth="1"/>
    <col min="11514" max="11745" width="11.42578125" style="4"/>
    <col min="11746" max="11746" width="18.28515625" style="4" customWidth="1"/>
    <col min="11747" max="11747" width="5.85546875" style="4" bestFit="1" customWidth="1"/>
    <col min="11748" max="11748" width="4.5703125" style="4" bestFit="1" customWidth="1"/>
    <col min="11749" max="11749" width="3.140625" style="4" bestFit="1" customWidth="1"/>
    <col min="11750" max="11752" width="4.28515625" style="4" bestFit="1" customWidth="1"/>
    <col min="11753" max="11753" width="0.85546875" style="4" customWidth="1"/>
    <col min="11754" max="11754" width="4.28515625" style="4" bestFit="1" customWidth="1"/>
    <col min="11755" max="11755" width="5.28515625" style="4" bestFit="1" customWidth="1"/>
    <col min="11756" max="11756" width="5.42578125" style="4" bestFit="1" customWidth="1"/>
    <col min="11757" max="11757" width="5.140625" style="4" bestFit="1" customWidth="1"/>
    <col min="11758" max="11758" width="1.42578125" style="4" customWidth="1"/>
    <col min="11759" max="11759" width="5.7109375" style="4" bestFit="1" customWidth="1"/>
    <col min="11760" max="11760" width="4.42578125" style="4" bestFit="1" customWidth="1"/>
    <col min="11761" max="11764" width="3.42578125" style="4" bestFit="1" customWidth="1"/>
    <col min="11765" max="11765" width="1.42578125" style="4" customWidth="1"/>
    <col min="11766" max="11769" width="4.5703125" style="4" bestFit="1" customWidth="1"/>
    <col min="11770" max="12001" width="11.42578125" style="4"/>
    <col min="12002" max="12002" width="18.28515625" style="4" customWidth="1"/>
    <col min="12003" max="12003" width="5.85546875" style="4" bestFit="1" customWidth="1"/>
    <col min="12004" max="12004" width="4.5703125" style="4" bestFit="1" customWidth="1"/>
    <col min="12005" max="12005" width="3.140625" style="4" bestFit="1" customWidth="1"/>
    <col min="12006" max="12008" width="4.28515625" style="4" bestFit="1" customWidth="1"/>
    <col min="12009" max="12009" width="0.85546875" style="4" customWidth="1"/>
    <col min="12010" max="12010" width="4.28515625" style="4" bestFit="1" customWidth="1"/>
    <col min="12011" max="12011" width="5.28515625" style="4" bestFit="1" customWidth="1"/>
    <col min="12012" max="12012" width="5.42578125" style="4" bestFit="1" customWidth="1"/>
    <col min="12013" max="12013" width="5.140625" style="4" bestFit="1" customWidth="1"/>
    <col min="12014" max="12014" width="1.42578125" style="4" customWidth="1"/>
    <col min="12015" max="12015" width="5.7109375" style="4" bestFit="1" customWidth="1"/>
    <col min="12016" max="12016" width="4.42578125" style="4" bestFit="1" customWidth="1"/>
    <col min="12017" max="12020" width="3.42578125" style="4" bestFit="1" customWidth="1"/>
    <col min="12021" max="12021" width="1.42578125" style="4" customWidth="1"/>
    <col min="12022" max="12025" width="4.5703125" style="4" bestFit="1" customWidth="1"/>
    <col min="12026" max="12257" width="11.42578125" style="4"/>
    <col min="12258" max="12258" width="18.28515625" style="4" customWidth="1"/>
    <col min="12259" max="12259" width="5.85546875" style="4" bestFit="1" customWidth="1"/>
    <col min="12260" max="12260" width="4.5703125" style="4" bestFit="1" customWidth="1"/>
    <col min="12261" max="12261" width="3.140625" style="4" bestFit="1" customWidth="1"/>
    <col min="12262" max="12264" width="4.28515625" style="4" bestFit="1" customWidth="1"/>
    <col min="12265" max="12265" width="0.85546875" style="4" customWidth="1"/>
    <col min="12266" max="12266" width="4.28515625" style="4" bestFit="1" customWidth="1"/>
    <col min="12267" max="12267" width="5.28515625" style="4" bestFit="1" customWidth="1"/>
    <col min="12268" max="12268" width="5.42578125" style="4" bestFit="1" customWidth="1"/>
    <col min="12269" max="12269" width="5.140625" style="4" bestFit="1" customWidth="1"/>
    <col min="12270" max="12270" width="1.42578125" style="4" customWidth="1"/>
    <col min="12271" max="12271" width="5.7109375" style="4" bestFit="1" customWidth="1"/>
    <col min="12272" max="12272" width="4.42578125" style="4" bestFit="1" customWidth="1"/>
    <col min="12273" max="12276" width="3.42578125" style="4" bestFit="1" customWidth="1"/>
    <col min="12277" max="12277" width="1.42578125" style="4" customWidth="1"/>
    <col min="12278" max="12281" width="4.5703125" style="4" bestFit="1" customWidth="1"/>
    <col min="12282" max="12513" width="11.42578125" style="4"/>
    <col min="12514" max="12514" width="18.28515625" style="4" customWidth="1"/>
    <col min="12515" max="12515" width="5.85546875" style="4" bestFit="1" customWidth="1"/>
    <col min="12516" max="12516" width="4.5703125" style="4" bestFit="1" customWidth="1"/>
    <col min="12517" max="12517" width="3.140625" style="4" bestFit="1" customWidth="1"/>
    <col min="12518" max="12520" width="4.28515625" style="4" bestFit="1" customWidth="1"/>
    <col min="12521" max="12521" width="0.85546875" style="4" customWidth="1"/>
    <col min="12522" max="12522" width="4.28515625" style="4" bestFit="1" customWidth="1"/>
    <col min="12523" max="12523" width="5.28515625" style="4" bestFit="1" customWidth="1"/>
    <col min="12524" max="12524" width="5.42578125" style="4" bestFit="1" customWidth="1"/>
    <col min="12525" max="12525" width="5.140625" style="4" bestFit="1" customWidth="1"/>
    <col min="12526" max="12526" width="1.42578125" style="4" customWidth="1"/>
    <col min="12527" max="12527" width="5.7109375" style="4" bestFit="1" customWidth="1"/>
    <col min="12528" max="12528" width="4.42578125" style="4" bestFit="1" customWidth="1"/>
    <col min="12529" max="12532" width="3.42578125" style="4" bestFit="1" customWidth="1"/>
    <col min="12533" max="12533" width="1.42578125" style="4" customWidth="1"/>
    <col min="12534" max="12537" width="4.5703125" style="4" bestFit="1" customWidth="1"/>
    <col min="12538" max="12769" width="11.42578125" style="4"/>
    <col min="12770" max="12770" width="18.28515625" style="4" customWidth="1"/>
    <col min="12771" max="12771" width="5.85546875" style="4" bestFit="1" customWidth="1"/>
    <col min="12772" max="12772" width="4.5703125" style="4" bestFit="1" customWidth="1"/>
    <col min="12773" max="12773" width="3.140625" style="4" bestFit="1" customWidth="1"/>
    <col min="12774" max="12776" width="4.28515625" style="4" bestFit="1" customWidth="1"/>
    <col min="12777" max="12777" width="0.85546875" style="4" customWidth="1"/>
    <col min="12778" max="12778" width="4.28515625" style="4" bestFit="1" customWidth="1"/>
    <col min="12779" max="12779" width="5.28515625" style="4" bestFit="1" customWidth="1"/>
    <col min="12780" max="12780" width="5.42578125" style="4" bestFit="1" customWidth="1"/>
    <col min="12781" max="12781" width="5.140625" style="4" bestFit="1" customWidth="1"/>
    <col min="12782" max="12782" width="1.42578125" style="4" customWidth="1"/>
    <col min="12783" max="12783" width="5.7109375" style="4" bestFit="1" customWidth="1"/>
    <col min="12784" max="12784" width="4.42578125" style="4" bestFit="1" customWidth="1"/>
    <col min="12785" max="12788" width="3.42578125" style="4" bestFit="1" customWidth="1"/>
    <col min="12789" max="12789" width="1.42578125" style="4" customWidth="1"/>
    <col min="12790" max="12793" width="4.5703125" style="4" bestFit="1" customWidth="1"/>
    <col min="12794" max="13025" width="11.42578125" style="4"/>
    <col min="13026" max="13026" width="18.28515625" style="4" customWidth="1"/>
    <col min="13027" max="13027" width="5.85546875" style="4" bestFit="1" customWidth="1"/>
    <col min="13028" max="13028" width="4.5703125" style="4" bestFit="1" customWidth="1"/>
    <col min="13029" max="13029" width="3.140625" style="4" bestFit="1" customWidth="1"/>
    <col min="13030" max="13032" width="4.28515625" style="4" bestFit="1" customWidth="1"/>
    <col min="13033" max="13033" width="0.85546875" style="4" customWidth="1"/>
    <col min="13034" max="13034" width="4.28515625" style="4" bestFit="1" customWidth="1"/>
    <col min="13035" max="13035" width="5.28515625" style="4" bestFit="1" customWidth="1"/>
    <col min="13036" max="13036" width="5.42578125" style="4" bestFit="1" customWidth="1"/>
    <col min="13037" max="13037" width="5.140625" style="4" bestFit="1" customWidth="1"/>
    <col min="13038" max="13038" width="1.42578125" style="4" customWidth="1"/>
    <col min="13039" max="13039" width="5.7109375" style="4" bestFit="1" customWidth="1"/>
    <col min="13040" max="13040" width="4.42578125" style="4" bestFit="1" customWidth="1"/>
    <col min="13041" max="13044" width="3.42578125" style="4" bestFit="1" customWidth="1"/>
    <col min="13045" max="13045" width="1.42578125" style="4" customWidth="1"/>
    <col min="13046" max="13049" width="4.5703125" style="4" bestFit="1" customWidth="1"/>
    <col min="13050" max="13281" width="11.42578125" style="4"/>
    <col min="13282" max="13282" width="18.28515625" style="4" customWidth="1"/>
    <col min="13283" max="13283" width="5.85546875" style="4" bestFit="1" customWidth="1"/>
    <col min="13284" max="13284" width="4.5703125" style="4" bestFit="1" customWidth="1"/>
    <col min="13285" max="13285" width="3.140625" style="4" bestFit="1" customWidth="1"/>
    <col min="13286" max="13288" width="4.28515625" style="4" bestFit="1" customWidth="1"/>
    <col min="13289" max="13289" width="0.85546875" style="4" customWidth="1"/>
    <col min="13290" max="13290" width="4.28515625" style="4" bestFit="1" customWidth="1"/>
    <col min="13291" max="13291" width="5.28515625" style="4" bestFit="1" customWidth="1"/>
    <col min="13292" max="13292" width="5.42578125" style="4" bestFit="1" customWidth="1"/>
    <col min="13293" max="13293" width="5.140625" style="4" bestFit="1" customWidth="1"/>
    <col min="13294" max="13294" width="1.42578125" style="4" customWidth="1"/>
    <col min="13295" max="13295" width="5.7109375" style="4" bestFit="1" customWidth="1"/>
    <col min="13296" max="13296" width="4.42578125" style="4" bestFit="1" customWidth="1"/>
    <col min="13297" max="13300" width="3.42578125" style="4" bestFit="1" customWidth="1"/>
    <col min="13301" max="13301" width="1.42578125" style="4" customWidth="1"/>
    <col min="13302" max="13305" width="4.5703125" style="4" bestFit="1" customWidth="1"/>
    <col min="13306" max="13537" width="11.42578125" style="4"/>
    <col min="13538" max="13538" width="18.28515625" style="4" customWidth="1"/>
    <col min="13539" max="13539" width="5.85546875" style="4" bestFit="1" customWidth="1"/>
    <col min="13540" max="13540" width="4.5703125" style="4" bestFit="1" customWidth="1"/>
    <col min="13541" max="13541" width="3.140625" style="4" bestFit="1" customWidth="1"/>
    <col min="13542" max="13544" width="4.28515625" style="4" bestFit="1" customWidth="1"/>
    <col min="13545" max="13545" width="0.85546875" style="4" customWidth="1"/>
    <col min="13546" max="13546" width="4.28515625" style="4" bestFit="1" customWidth="1"/>
    <col min="13547" max="13547" width="5.28515625" style="4" bestFit="1" customWidth="1"/>
    <col min="13548" max="13548" width="5.42578125" style="4" bestFit="1" customWidth="1"/>
    <col min="13549" max="13549" width="5.140625" style="4" bestFit="1" customWidth="1"/>
    <col min="13550" max="13550" width="1.42578125" style="4" customWidth="1"/>
    <col min="13551" max="13551" width="5.7109375" style="4" bestFit="1" customWidth="1"/>
    <col min="13552" max="13552" width="4.42578125" style="4" bestFit="1" customWidth="1"/>
    <col min="13553" max="13556" width="3.42578125" style="4" bestFit="1" customWidth="1"/>
    <col min="13557" max="13557" width="1.42578125" style="4" customWidth="1"/>
    <col min="13558" max="13561" width="4.5703125" style="4" bestFit="1" customWidth="1"/>
    <col min="13562" max="13793" width="11.42578125" style="4"/>
    <col min="13794" max="13794" width="18.28515625" style="4" customWidth="1"/>
    <col min="13795" max="13795" width="5.85546875" style="4" bestFit="1" customWidth="1"/>
    <col min="13796" max="13796" width="4.5703125" style="4" bestFit="1" customWidth="1"/>
    <col min="13797" max="13797" width="3.140625" style="4" bestFit="1" customWidth="1"/>
    <col min="13798" max="13800" width="4.28515625" style="4" bestFit="1" customWidth="1"/>
    <col min="13801" max="13801" width="0.85546875" style="4" customWidth="1"/>
    <col min="13802" max="13802" width="4.28515625" style="4" bestFit="1" customWidth="1"/>
    <col min="13803" max="13803" width="5.28515625" style="4" bestFit="1" customWidth="1"/>
    <col min="13804" max="13804" width="5.42578125" style="4" bestFit="1" customWidth="1"/>
    <col min="13805" max="13805" width="5.140625" style="4" bestFit="1" customWidth="1"/>
    <col min="13806" max="13806" width="1.42578125" style="4" customWidth="1"/>
    <col min="13807" max="13807" width="5.7109375" style="4" bestFit="1" customWidth="1"/>
    <col min="13808" max="13808" width="4.42578125" style="4" bestFit="1" customWidth="1"/>
    <col min="13809" max="13812" width="3.42578125" style="4" bestFit="1" customWidth="1"/>
    <col min="13813" max="13813" width="1.42578125" style="4" customWidth="1"/>
    <col min="13814" max="13817" width="4.5703125" style="4" bestFit="1" customWidth="1"/>
    <col min="13818" max="14049" width="11.42578125" style="4"/>
    <col min="14050" max="14050" width="18.28515625" style="4" customWidth="1"/>
    <col min="14051" max="14051" width="5.85546875" style="4" bestFit="1" customWidth="1"/>
    <col min="14052" max="14052" width="4.5703125" style="4" bestFit="1" customWidth="1"/>
    <col min="14053" max="14053" width="3.140625" style="4" bestFit="1" customWidth="1"/>
    <col min="14054" max="14056" width="4.28515625" style="4" bestFit="1" customWidth="1"/>
    <col min="14057" max="14057" width="0.85546875" style="4" customWidth="1"/>
    <col min="14058" max="14058" width="4.28515625" style="4" bestFit="1" customWidth="1"/>
    <col min="14059" max="14059" width="5.28515625" style="4" bestFit="1" customWidth="1"/>
    <col min="14060" max="14060" width="5.42578125" style="4" bestFit="1" customWidth="1"/>
    <col min="14061" max="14061" width="5.140625" style="4" bestFit="1" customWidth="1"/>
    <col min="14062" max="14062" width="1.42578125" style="4" customWidth="1"/>
    <col min="14063" max="14063" width="5.7109375" style="4" bestFit="1" customWidth="1"/>
    <col min="14064" max="14064" width="4.42578125" style="4" bestFit="1" customWidth="1"/>
    <col min="14065" max="14068" width="3.42578125" style="4" bestFit="1" customWidth="1"/>
    <col min="14069" max="14069" width="1.42578125" style="4" customWidth="1"/>
    <col min="14070" max="14073" width="4.5703125" style="4" bestFit="1" customWidth="1"/>
    <col min="14074" max="14305" width="11.42578125" style="4"/>
    <col min="14306" max="14306" width="18.28515625" style="4" customWidth="1"/>
    <col min="14307" max="14307" width="5.85546875" style="4" bestFit="1" customWidth="1"/>
    <col min="14308" max="14308" width="4.5703125" style="4" bestFit="1" customWidth="1"/>
    <col min="14309" max="14309" width="3.140625" style="4" bestFit="1" customWidth="1"/>
    <col min="14310" max="14312" width="4.28515625" style="4" bestFit="1" customWidth="1"/>
    <col min="14313" max="14313" width="0.85546875" style="4" customWidth="1"/>
    <col min="14314" max="14314" width="4.28515625" style="4" bestFit="1" customWidth="1"/>
    <col min="14315" max="14315" width="5.28515625" style="4" bestFit="1" customWidth="1"/>
    <col min="14316" max="14316" width="5.42578125" style="4" bestFit="1" customWidth="1"/>
    <col min="14317" max="14317" width="5.140625" style="4" bestFit="1" customWidth="1"/>
    <col min="14318" max="14318" width="1.42578125" style="4" customWidth="1"/>
    <col min="14319" max="14319" width="5.7109375" style="4" bestFit="1" customWidth="1"/>
    <col min="14320" max="14320" width="4.42578125" style="4" bestFit="1" customWidth="1"/>
    <col min="14321" max="14324" width="3.42578125" style="4" bestFit="1" customWidth="1"/>
    <col min="14325" max="14325" width="1.42578125" style="4" customWidth="1"/>
    <col min="14326" max="14329" width="4.5703125" style="4" bestFit="1" customWidth="1"/>
    <col min="14330" max="14561" width="11.42578125" style="4"/>
    <col min="14562" max="14562" width="18.28515625" style="4" customWidth="1"/>
    <col min="14563" max="14563" width="5.85546875" style="4" bestFit="1" customWidth="1"/>
    <col min="14564" max="14564" width="4.5703125" style="4" bestFit="1" customWidth="1"/>
    <col min="14565" max="14565" width="3.140625" style="4" bestFit="1" customWidth="1"/>
    <col min="14566" max="14568" width="4.28515625" style="4" bestFit="1" customWidth="1"/>
    <col min="14569" max="14569" width="0.85546875" style="4" customWidth="1"/>
    <col min="14570" max="14570" width="4.28515625" style="4" bestFit="1" customWidth="1"/>
    <col min="14571" max="14571" width="5.28515625" style="4" bestFit="1" customWidth="1"/>
    <col min="14572" max="14572" width="5.42578125" style="4" bestFit="1" customWidth="1"/>
    <col min="14573" max="14573" width="5.140625" style="4" bestFit="1" customWidth="1"/>
    <col min="14574" max="14574" width="1.42578125" style="4" customWidth="1"/>
    <col min="14575" max="14575" width="5.7109375" style="4" bestFit="1" customWidth="1"/>
    <col min="14576" max="14576" width="4.42578125" style="4" bestFit="1" customWidth="1"/>
    <col min="14577" max="14580" width="3.42578125" style="4" bestFit="1" customWidth="1"/>
    <col min="14581" max="14581" width="1.42578125" style="4" customWidth="1"/>
    <col min="14582" max="14585" width="4.5703125" style="4" bestFit="1" customWidth="1"/>
    <col min="14586" max="14817" width="11.42578125" style="4"/>
    <col min="14818" max="14818" width="18.28515625" style="4" customWidth="1"/>
    <col min="14819" max="14819" width="5.85546875" style="4" bestFit="1" customWidth="1"/>
    <col min="14820" max="14820" width="4.5703125" style="4" bestFit="1" customWidth="1"/>
    <col min="14821" max="14821" width="3.140625" style="4" bestFit="1" customWidth="1"/>
    <col min="14822" max="14824" width="4.28515625" style="4" bestFit="1" customWidth="1"/>
    <col min="14825" max="14825" width="0.85546875" style="4" customWidth="1"/>
    <col min="14826" max="14826" width="4.28515625" style="4" bestFit="1" customWidth="1"/>
    <col min="14827" max="14827" width="5.28515625" style="4" bestFit="1" customWidth="1"/>
    <col min="14828" max="14828" width="5.42578125" style="4" bestFit="1" customWidth="1"/>
    <col min="14829" max="14829" width="5.140625" style="4" bestFit="1" customWidth="1"/>
    <col min="14830" max="14830" width="1.42578125" style="4" customWidth="1"/>
    <col min="14831" max="14831" width="5.7109375" style="4" bestFit="1" customWidth="1"/>
    <col min="14832" max="14832" width="4.42578125" style="4" bestFit="1" customWidth="1"/>
    <col min="14833" max="14836" width="3.42578125" style="4" bestFit="1" customWidth="1"/>
    <col min="14837" max="14837" width="1.42578125" style="4" customWidth="1"/>
    <col min="14838" max="14841" width="4.5703125" style="4" bestFit="1" customWidth="1"/>
    <col min="14842" max="15073" width="11.42578125" style="4"/>
    <col min="15074" max="15074" width="18.28515625" style="4" customWidth="1"/>
    <col min="15075" max="15075" width="5.85546875" style="4" bestFit="1" customWidth="1"/>
    <col min="15076" max="15076" width="4.5703125" style="4" bestFit="1" customWidth="1"/>
    <col min="15077" max="15077" width="3.140625" style="4" bestFit="1" customWidth="1"/>
    <col min="15078" max="15080" width="4.28515625" style="4" bestFit="1" customWidth="1"/>
    <col min="15081" max="15081" width="0.85546875" style="4" customWidth="1"/>
    <col min="15082" max="15082" width="4.28515625" style="4" bestFit="1" customWidth="1"/>
    <col min="15083" max="15083" width="5.28515625" style="4" bestFit="1" customWidth="1"/>
    <col min="15084" max="15084" width="5.42578125" style="4" bestFit="1" customWidth="1"/>
    <col min="15085" max="15085" width="5.140625" style="4" bestFit="1" customWidth="1"/>
    <col min="15086" max="15086" width="1.42578125" style="4" customWidth="1"/>
    <col min="15087" max="15087" width="5.7109375" style="4" bestFit="1" customWidth="1"/>
    <col min="15088" max="15088" width="4.42578125" style="4" bestFit="1" customWidth="1"/>
    <col min="15089" max="15092" width="3.42578125" style="4" bestFit="1" customWidth="1"/>
    <col min="15093" max="15093" width="1.42578125" style="4" customWidth="1"/>
    <col min="15094" max="15097" width="4.5703125" style="4" bestFit="1" customWidth="1"/>
    <col min="15098" max="15329" width="11.42578125" style="4"/>
    <col min="15330" max="15330" width="18.28515625" style="4" customWidth="1"/>
    <col min="15331" max="15331" width="5.85546875" style="4" bestFit="1" customWidth="1"/>
    <col min="15332" max="15332" width="4.5703125" style="4" bestFit="1" customWidth="1"/>
    <col min="15333" max="15333" width="3.140625" style="4" bestFit="1" customWidth="1"/>
    <col min="15334" max="15336" width="4.28515625" style="4" bestFit="1" customWidth="1"/>
    <col min="15337" max="15337" width="0.85546875" style="4" customWidth="1"/>
    <col min="15338" max="15338" width="4.28515625" style="4" bestFit="1" customWidth="1"/>
    <col min="15339" max="15339" width="5.28515625" style="4" bestFit="1" customWidth="1"/>
    <col min="15340" max="15340" width="5.42578125" style="4" bestFit="1" customWidth="1"/>
    <col min="15341" max="15341" width="5.140625" style="4" bestFit="1" customWidth="1"/>
    <col min="15342" max="15342" width="1.42578125" style="4" customWidth="1"/>
    <col min="15343" max="15343" width="5.7109375" style="4" bestFit="1" customWidth="1"/>
    <col min="15344" max="15344" width="4.42578125" style="4" bestFit="1" customWidth="1"/>
    <col min="15345" max="15348" width="3.42578125" style="4" bestFit="1" customWidth="1"/>
    <col min="15349" max="15349" width="1.42578125" style="4" customWidth="1"/>
    <col min="15350" max="15353" width="4.5703125" style="4" bestFit="1" customWidth="1"/>
    <col min="15354" max="15585" width="11.42578125" style="4"/>
    <col min="15586" max="15586" width="18.28515625" style="4" customWidth="1"/>
    <col min="15587" max="15587" width="5.85546875" style="4" bestFit="1" customWidth="1"/>
    <col min="15588" max="15588" width="4.5703125" style="4" bestFit="1" customWidth="1"/>
    <col min="15589" max="15589" width="3.140625" style="4" bestFit="1" customWidth="1"/>
    <col min="15590" max="15592" width="4.28515625" style="4" bestFit="1" customWidth="1"/>
    <col min="15593" max="15593" width="0.85546875" style="4" customWidth="1"/>
    <col min="15594" max="15594" width="4.28515625" style="4" bestFit="1" customWidth="1"/>
    <col min="15595" max="15595" width="5.28515625" style="4" bestFit="1" customWidth="1"/>
    <col min="15596" max="15596" width="5.42578125" style="4" bestFit="1" customWidth="1"/>
    <col min="15597" max="15597" width="5.140625" style="4" bestFit="1" customWidth="1"/>
    <col min="15598" max="15598" width="1.42578125" style="4" customWidth="1"/>
    <col min="15599" max="15599" width="5.7109375" style="4" bestFit="1" customWidth="1"/>
    <col min="15600" max="15600" width="4.42578125" style="4" bestFit="1" customWidth="1"/>
    <col min="15601" max="15604" width="3.42578125" style="4" bestFit="1" customWidth="1"/>
    <col min="15605" max="15605" width="1.42578125" style="4" customWidth="1"/>
    <col min="15606" max="15609" width="4.5703125" style="4" bestFit="1" customWidth="1"/>
    <col min="15610" max="15841" width="11.42578125" style="4"/>
    <col min="15842" max="15842" width="18.28515625" style="4" customWidth="1"/>
    <col min="15843" max="15843" width="5.85546875" style="4" bestFit="1" customWidth="1"/>
    <col min="15844" max="15844" width="4.5703125" style="4" bestFit="1" customWidth="1"/>
    <col min="15845" max="15845" width="3.140625" style="4" bestFit="1" customWidth="1"/>
    <col min="15846" max="15848" width="4.28515625" style="4" bestFit="1" customWidth="1"/>
    <col min="15849" max="15849" width="0.85546875" style="4" customWidth="1"/>
    <col min="15850" max="15850" width="4.28515625" style="4" bestFit="1" customWidth="1"/>
    <col min="15851" max="15851" width="5.28515625" style="4" bestFit="1" customWidth="1"/>
    <col min="15852" max="15852" width="5.42578125" style="4" bestFit="1" customWidth="1"/>
    <col min="15853" max="15853" width="5.140625" style="4" bestFit="1" customWidth="1"/>
    <col min="15854" max="15854" width="1.42578125" style="4" customWidth="1"/>
    <col min="15855" max="15855" width="5.7109375" style="4" bestFit="1" customWidth="1"/>
    <col min="15856" max="15856" width="4.42578125" style="4" bestFit="1" customWidth="1"/>
    <col min="15857" max="15860" width="3.42578125" style="4" bestFit="1" customWidth="1"/>
    <col min="15861" max="15861" width="1.42578125" style="4" customWidth="1"/>
    <col min="15862" max="15865" width="4.5703125" style="4" bestFit="1" customWidth="1"/>
    <col min="15866" max="16097" width="11.42578125" style="4"/>
    <col min="16098" max="16098" width="18.28515625" style="4" customWidth="1"/>
    <col min="16099" max="16099" width="5.85546875" style="4" bestFit="1" customWidth="1"/>
    <col min="16100" max="16100" width="4.5703125" style="4" bestFit="1" customWidth="1"/>
    <col min="16101" max="16101" width="3.140625" style="4" bestFit="1" customWidth="1"/>
    <col min="16102" max="16104" width="4.28515625" style="4" bestFit="1" customWidth="1"/>
    <col min="16105" max="16105" width="0.85546875" style="4" customWidth="1"/>
    <col min="16106" max="16106" width="4.28515625" style="4" bestFit="1" customWidth="1"/>
    <col min="16107" max="16107" width="5.28515625" style="4" bestFit="1" customWidth="1"/>
    <col min="16108" max="16108" width="5.42578125" style="4" bestFit="1" customWidth="1"/>
    <col min="16109" max="16109" width="5.140625" style="4" bestFit="1" customWidth="1"/>
    <col min="16110" max="16110" width="1.42578125" style="4" customWidth="1"/>
    <col min="16111" max="16111" width="5.7109375" style="4" bestFit="1" customWidth="1"/>
    <col min="16112" max="16112" width="4.42578125" style="4" bestFit="1" customWidth="1"/>
    <col min="16113" max="16116" width="3.42578125" style="4" bestFit="1" customWidth="1"/>
    <col min="16117" max="16117" width="1.42578125" style="4" customWidth="1"/>
    <col min="16118" max="16121" width="4.5703125" style="4" bestFit="1" customWidth="1"/>
    <col min="16122" max="16384" width="11.42578125" style="79"/>
  </cols>
  <sheetData>
    <row r="1" spans="1:16" s="93" customFormat="1" ht="12.75" customHeight="1" x14ac:dyDescent="0.25">
      <c r="A1" s="440" t="s">
        <v>311</v>
      </c>
      <c r="B1" s="440"/>
      <c r="C1" s="440"/>
      <c r="D1" s="440"/>
      <c r="E1" s="440"/>
      <c r="F1" s="440"/>
      <c r="G1" s="440"/>
      <c r="H1" s="440"/>
      <c r="J1" s="69"/>
      <c r="K1" s="434" t="s">
        <v>178</v>
      </c>
      <c r="L1" s="69"/>
    </row>
    <row r="2" spans="1:16" s="93" customFormat="1" ht="12.75" customHeight="1" x14ac:dyDescent="0.25">
      <c r="A2" s="440" t="s">
        <v>350</v>
      </c>
      <c r="B2" s="440"/>
      <c r="C2" s="440"/>
      <c r="D2" s="440"/>
      <c r="E2" s="440"/>
      <c r="F2" s="440"/>
      <c r="G2" s="440"/>
      <c r="H2" s="440"/>
      <c r="J2" s="69"/>
      <c r="K2" s="434"/>
      <c r="L2" s="69"/>
    </row>
    <row r="3" spans="1:16" s="93" customFormat="1" x14ac:dyDescent="0.25">
      <c r="A3" s="440" t="s">
        <v>334</v>
      </c>
      <c r="B3" s="440"/>
      <c r="C3" s="440"/>
      <c r="D3" s="440"/>
      <c r="E3" s="440"/>
      <c r="F3" s="440"/>
      <c r="G3" s="440"/>
      <c r="H3" s="440"/>
    </row>
    <row r="4" spans="1:16" s="93" customFormat="1" x14ac:dyDescent="0.25">
      <c r="A4" s="440" t="s">
        <v>165</v>
      </c>
      <c r="B4" s="440"/>
      <c r="C4" s="440"/>
      <c r="D4" s="440"/>
      <c r="E4" s="440"/>
      <c r="F4" s="440"/>
      <c r="G4" s="440"/>
      <c r="H4" s="440"/>
    </row>
    <row r="5" spans="1:16" s="93" customFormat="1" x14ac:dyDescent="0.25">
      <c r="A5" s="440" t="s">
        <v>374</v>
      </c>
      <c r="B5" s="440"/>
      <c r="C5" s="440"/>
      <c r="D5" s="440"/>
      <c r="E5" s="440"/>
      <c r="F5" s="440"/>
      <c r="G5" s="440"/>
      <c r="H5" s="440"/>
    </row>
    <row r="6" spans="1:16" s="93" customFormat="1" ht="13.5" thickBot="1" x14ac:dyDescent="0.3">
      <c r="A6" s="164"/>
      <c r="B6" s="164"/>
      <c r="C6" s="164"/>
      <c r="D6" s="164"/>
      <c r="E6" s="164"/>
      <c r="F6" s="164"/>
      <c r="G6" s="164"/>
      <c r="H6" s="164"/>
    </row>
    <row r="7" spans="1:16" s="79" customFormat="1" x14ac:dyDescent="0.25">
      <c r="A7" s="426" t="s">
        <v>77</v>
      </c>
      <c r="B7" s="425" t="s">
        <v>0</v>
      </c>
      <c r="C7" s="425" t="s">
        <v>167</v>
      </c>
      <c r="D7" s="151" t="s">
        <v>154</v>
      </c>
      <c r="E7" s="151" t="s">
        <v>155</v>
      </c>
      <c r="F7" s="151" t="s">
        <v>156</v>
      </c>
      <c r="G7" s="151" t="s">
        <v>157</v>
      </c>
      <c r="H7" s="425" t="s">
        <v>151</v>
      </c>
    </row>
    <row r="8" spans="1:16" s="79" customFormat="1" ht="19.5" customHeight="1" x14ac:dyDescent="0.25">
      <c r="A8" s="426"/>
      <c r="B8" s="425"/>
      <c r="C8" s="425"/>
      <c r="D8" s="151" t="s">
        <v>231</v>
      </c>
      <c r="E8" s="151" t="s">
        <v>232</v>
      </c>
      <c r="F8" s="151" t="s">
        <v>231</v>
      </c>
      <c r="G8" s="151" t="s">
        <v>232</v>
      </c>
      <c r="H8" s="425" t="s">
        <v>151</v>
      </c>
    </row>
    <row r="9" spans="1:16" s="79" customFormat="1" ht="15" customHeight="1" x14ac:dyDescent="0.25">
      <c r="A9" s="110" t="s">
        <v>0</v>
      </c>
      <c r="B9" s="137">
        <f>SUM(B10:B36)</f>
        <v>33455</v>
      </c>
      <c r="C9" s="137">
        <f t="shared" ref="C9:H9" si="0">SUM(C10:C36)</f>
        <v>224</v>
      </c>
      <c r="D9" s="137">
        <f t="shared" si="0"/>
        <v>201</v>
      </c>
      <c r="E9" s="137">
        <f t="shared" si="0"/>
        <v>23340</v>
      </c>
      <c r="F9" s="137">
        <f t="shared" si="0"/>
        <v>123</v>
      </c>
      <c r="G9" s="137">
        <f t="shared" si="0"/>
        <v>9256</v>
      </c>
      <c r="H9" s="137">
        <f t="shared" si="0"/>
        <v>311</v>
      </c>
      <c r="J9" s="169"/>
      <c r="K9" s="169"/>
      <c r="L9" s="169"/>
      <c r="M9" s="169"/>
      <c r="N9" s="169"/>
      <c r="O9" s="169"/>
      <c r="P9" s="169"/>
    </row>
    <row r="10" spans="1:16" s="79" customFormat="1" ht="15" customHeight="1" x14ac:dyDescent="0.25">
      <c r="A10" s="98" t="s">
        <v>9</v>
      </c>
      <c r="B10" s="112">
        <f>SUM(C10:H10)</f>
        <v>1769</v>
      </c>
      <c r="C10" s="127">
        <v>10</v>
      </c>
      <c r="D10" s="127">
        <v>15</v>
      </c>
      <c r="E10" s="127">
        <v>1245</v>
      </c>
      <c r="F10" s="127">
        <v>4</v>
      </c>
      <c r="G10" s="127">
        <v>474</v>
      </c>
      <c r="H10" s="127">
        <v>21</v>
      </c>
      <c r="J10" s="192"/>
    </row>
    <row r="11" spans="1:16" s="79" customFormat="1" ht="15" customHeight="1" x14ac:dyDescent="0.25">
      <c r="A11" s="98" t="s">
        <v>10</v>
      </c>
      <c r="B11" s="112">
        <f t="shared" ref="B11:B36" si="1">SUM(C11:H11)</f>
        <v>2142</v>
      </c>
      <c r="C11" s="127">
        <v>32</v>
      </c>
      <c r="D11" s="127">
        <v>11</v>
      </c>
      <c r="E11" s="127">
        <v>1568</v>
      </c>
      <c r="F11" s="127">
        <v>9</v>
      </c>
      <c r="G11" s="127">
        <v>469</v>
      </c>
      <c r="H11" s="127">
        <v>53</v>
      </c>
      <c r="J11" s="192"/>
    </row>
    <row r="12" spans="1:16" s="79" customFormat="1" ht="15" customHeight="1" x14ac:dyDescent="0.25">
      <c r="A12" s="98" t="s">
        <v>11</v>
      </c>
      <c r="B12" s="112">
        <f t="shared" si="1"/>
        <v>1646</v>
      </c>
      <c r="C12" s="127">
        <v>16</v>
      </c>
      <c r="D12" s="127">
        <v>17</v>
      </c>
      <c r="E12" s="127">
        <v>1233</v>
      </c>
      <c r="F12" s="127">
        <v>0</v>
      </c>
      <c r="G12" s="127">
        <v>350</v>
      </c>
      <c r="H12" s="127">
        <v>30</v>
      </c>
      <c r="J12" s="192"/>
    </row>
    <row r="13" spans="1:16" s="79" customFormat="1" ht="15" customHeight="1" x14ac:dyDescent="0.25">
      <c r="A13" s="98" t="s">
        <v>12</v>
      </c>
      <c r="B13" s="112">
        <f t="shared" si="1"/>
        <v>1724</v>
      </c>
      <c r="C13" s="127">
        <v>3</v>
      </c>
      <c r="D13" s="127">
        <v>2</v>
      </c>
      <c r="E13" s="127">
        <v>1097</v>
      </c>
      <c r="F13" s="127">
        <v>5</v>
      </c>
      <c r="G13" s="127">
        <v>617</v>
      </c>
      <c r="H13" s="127">
        <v>0</v>
      </c>
      <c r="J13" s="192"/>
    </row>
    <row r="14" spans="1:16" s="79" customFormat="1" ht="15" customHeight="1" x14ac:dyDescent="0.25">
      <c r="A14" s="98" t="s">
        <v>13</v>
      </c>
      <c r="B14" s="112">
        <f t="shared" si="1"/>
        <v>588</v>
      </c>
      <c r="C14" s="127">
        <v>0</v>
      </c>
      <c r="D14" s="127">
        <v>0</v>
      </c>
      <c r="E14" s="127">
        <v>400</v>
      </c>
      <c r="F14" s="127">
        <v>0</v>
      </c>
      <c r="G14" s="127">
        <v>187</v>
      </c>
      <c r="H14" s="127">
        <v>1</v>
      </c>
      <c r="J14" s="192"/>
    </row>
    <row r="15" spans="1:16" s="79" customFormat="1" ht="15" customHeight="1" x14ac:dyDescent="0.25">
      <c r="A15" s="98" t="s">
        <v>14</v>
      </c>
      <c r="B15" s="112">
        <f t="shared" si="1"/>
        <v>1425</v>
      </c>
      <c r="C15" s="127">
        <v>2</v>
      </c>
      <c r="D15" s="127">
        <v>5</v>
      </c>
      <c r="E15" s="127">
        <v>1050</v>
      </c>
      <c r="F15" s="127">
        <v>1</v>
      </c>
      <c r="G15" s="127">
        <v>367</v>
      </c>
      <c r="H15" s="127">
        <v>0</v>
      </c>
      <c r="J15" s="192"/>
    </row>
    <row r="16" spans="1:16" s="79" customFormat="1" ht="15" customHeight="1" x14ac:dyDescent="0.25">
      <c r="A16" s="98" t="s">
        <v>15</v>
      </c>
      <c r="B16" s="112">
        <f t="shared" si="1"/>
        <v>359</v>
      </c>
      <c r="C16" s="127">
        <v>0</v>
      </c>
      <c r="D16" s="127">
        <v>0</v>
      </c>
      <c r="E16" s="127">
        <v>222</v>
      </c>
      <c r="F16" s="127">
        <v>2</v>
      </c>
      <c r="G16" s="127">
        <v>135</v>
      </c>
      <c r="H16" s="127">
        <v>0</v>
      </c>
      <c r="J16" s="192"/>
    </row>
    <row r="17" spans="1:10" s="79" customFormat="1" ht="15" customHeight="1" x14ac:dyDescent="0.25">
      <c r="A17" s="98" t="s">
        <v>16</v>
      </c>
      <c r="B17" s="112">
        <f t="shared" si="1"/>
        <v>2931</v>
      </c>
      <c r="C17" s="127">
        <v>13</v>
      </c>
      <c r="D17" s="127">
        <v>3</v>
      </c>
      <c r="E17" s="127">
        <v>2121</v>
      </c>
      <c r="F17" s="127">
        <v>1</v>
      </c>
      <c r="G17" s="127">
        <v>756</v>
      </c>
      <c r="H17" s="127">
        <v>37</v>
      </c>
      <c r="J17" s="192"/>
    </row>
    <row r="18" spans="1:10" s="79" customFormat="1" ht="15" customHeight="1" x14ac:dyDescent="0.25">
      <c r="A18" s="98" t="s">
        <v>17</v>
      </c>
      <c r="B18" s="112">
        <f t="shared" si="1"/>
        <v>1608</v>
      </c>
      <c r="C18" s="127">
        <v>2</v>
      </c>
      <c r="D18" s="127">
        <v>9</v>
      </c>
      <c r="E18" s="127">
        <v>1125</v>
      </c>
      <c r="F18" s="127">
        <v>0</v>
      </c>
      <c r="G18" s="127">
        <v>471</v>
      </c>
      <c r="H18" s="127">
        <v>1</v>
      </c>
      <c r="J18" s="192"/>
    </row>
    <row r="19" spans="1:10" s="79" customFormat="1" ht="15" customHeight="1" x14ac:dyDescent="0.25">
      <c r="A19" s="98" t="s">
        <v>18</v>
      </c>
      <c r="B19" s="112">
        <f t="shared" si="1"/>
        <v>1781</v>
      </c>
      <c r="C19" s="127">
        <v>3</v>
      </c>
      <c r="D19" s="127">
        <v>2</v>
      </c>
      <c r="E19" s="127">
        <v>1244</v>
      </c>
      <c r="F19" s="127">
        <v>0</v>
      </c>
      <c r="G19" s="127">
        <v>523</v>
      </c>
      <c r="H19" s="127">
        <v>9</v>
      </c>
      <c r="J19" s="192"/>
    </row>
    <row r="20" spans="1:10" s="79" customFormat="1" ht="15" customHeight="1" x14ac:dyDescent="0.25">
      <c r="A20" s="98" t="s">
        <v>19</v>
      </c>
      <c r="B20" s="112">
        <f t="shared" si="1"/>
        <v>647</v>
      </c>
      <c r="C20" s="127">
        <v>1</v>
      </c>
      <c r="D20" s="127">
        <v>28</v>
      </c>
      <c r="E20" s="127">
        <v>487</v>
      </c>
      <c r="F20" s="127">
        <v>2</v>
      </c>
      <c r="G20" s="127">
        <v>129</v>
      </c>
      <c r="H20" s="127">
        <v>0</v>
      </c>
      <c r="J20" s="192"/>
    </row>
    <row r="21" spans="1:10" s="79" customFormat="1" ht="15" customHeight="1" x14ac:dyDescent="0.25">
      <c r="A21" s="193" t="s">
        <v>20</v>
      </c>
      <c r="B21" s="112">
        <f t="shared" si="1"/>
        <v>2467</v>
      </c>
      <c r="C21" s="127">
        <v>10</v>
      </c>
      <c r="D21" s="127">
        <v>30</v>
      </c>
      <c r="E21" s="127">
        <v>1603</v>
      </c>
      <c r="F21" s="127">
        <v>15</v>
      </c>
      <c r="G21" s="127">
        <v>753</v>
      </c>
      <c r="H21" s="127">
        <v>56</v>
      </c>
      <c r="J21" s="192"/>
    </row>
    <row r="22" spans="1:10" s="79" customFormat="1" ht="15" customHeight="1" x14ac:dyDescent="0.25">
      <c r="A22" s="98" t="s">
        <v>21</v>
      </c>
      <c r="B22" s="112">
        <f t="shared" si="1"/>
        <v>606</v>
      </c>
      <c r="C22" s="127">
        <v>3</v>
      </c>
      <c r="D22" s="127">
        <v>0</v>
      </c>
      <c r="E22" s="127">
        <v>457</v>
      </c>
      <c r="F22" s="127">
        <v>1</v>
      </c>
      <c r="G22" s="127">
        <v>143</v>
      </c>
      <c r="H22" s="127">
        <v>2</v>
      </c>
      <c r="J22" s="192"/>
    </row>
    <row r="23" spans="1:10" s="79" customFormat="1" ht="15" customHeight="1" x14ac:dyDescent="0.25">
      <c r="A23" s="98" t="s">
        <v>22</v>
      </c>
      <c r="B23" s="112">
        <f t="shared" si="1"/>
        <v>2589</v>
      </c>
      <c r="C23" s="127">
        <v>8</v>
      </c>
      <c r="D23" s="127">
        <v>23</v>
      </c>
      <c r="E23" s="127">
        <v>1742</v>
      </c>
      <c r="F23" s="127">
        <v>6</v>
      </c>
      <c r="G23" s="127">
        <v>759</v>
      </c>
      <c r="H23" s="127">
        <v>51</v>
      </c>
      <c r="J23" s="192"/>
    </row>
    <row r="24" spans="1:10" s="79" customFormat="1" ht="15" customHeight="1" x14ac:dyDescent="0.25">
      <c r="A24" s="98" t="s">
        <v>23</v>
      </c>
      <c r="B24" s="112">
        <f t="shared" si="1"/>
        <v>576</v>
      </c>
      <c r="C24" s="127">
        <v>1</v>
      </c>
      <c r="D24" s="127">
        <v>0</v>
      </c>
      <c r="E24" s="127">
        <v>419</v>
      </c>
      <c r="F24" s="127">
        <v>0</v>
      </c>
      <c r="G24" s="127">
        <v>145</v>
      </c>
      <c r="H24" s="127">
        <v>11</v>
      </c>
      <c r="J24" s="192"/>
    </row>
    <row r="25" spans="1:10" s="79" customFormat="1" ht="15" customHeight="1" x14ac:dyDescent="0.25">
      <c r="A25" s="98" t="s">
        <v>24</v>
      </c>
      <c r="B25" s="112">
        <f t="shared" si="1"/>
        <v>1030</v>
      </c>
      <c r="C25" s="127">
        <v>3</v>
      </c>
      <c r="D25" s="127">
        <v>14</v>
      </c>
      <c r="E25" s="127">
        <v>731</v>
      </c>
      <c r="F25" s="127">
        <v>3</v>
      </c>
      <c r="G25" s="127">
        <v>268</v>
      </c>
      <c r="H25" s="127">
        <v>11</v>
      </c>
      <c r="J25" s="192"/>
    </row>
    <row r="26" spans="1:10" s="79" customFormat="1" ht="15" customHeight="1" x14ac:dyDescent="0.25">
      <c r="A26" s="98" t="s">
        <v>25</v>
      </c>
      <c r="B26" s="112">
        <f t="shared" si="1"/>
        <v>750</v>
      </c>
      <c r="C26" s="127">
        <v>13</v>
      </c>
      <c r="D26" s="127">
        <v>11</v>
      </c>
      <c r="E26" s="127">
        <v>455</v>
      </c>
      <c r="F26" s="127">
        <v>3</v>
      </c>
      <c r="G26" s="127">
        <v>261</v>
      </c>
      <c r="H26" s="127">
        <v>7</v>
      </c>
      <c r="J26" s="192"/>
    </row>
    <row r="27" spans="1:10" s="79" customFormat="1" ht="15" customHeight="1" x14ac:dyDescent="0.25">
      <c r="A27" s="98" t="s">
        <v>26</v>
      </c>
      <c r="B27" s="112">
        <f t="shared" si="1"/>
        <v>908</v>
      </c>
      <c r="C27" s="127">
        <v>3</v>
      </c>
      <c r="D27" s="127">
        <v>2</v>
      </c>
      <c r="E27" s="127">
        <v>599</v>
      </c>
      <c r="F27" s="127">
        <v>5</v>
      </c>
      <c r="G27" s="127">
        <v>288</v>
      </c>
      <c r="H27" s="127">
        <v>11</v>
      </c>
      <c r="J27" s="192"/>
    </row>
    <row r="28" spans="1:10" s="79" customFormat="1" ht="15" customHeight="1" x14ac:dyDescent="0.25">
      <c r="A28" s="98" t="s">
        <v>27</v>
      </c>
      <c r="B28" s="112">
        <f t="shared" si="1"/>
        <v>601</v>
      </c>
      <c r="C28" s="127">
        <v>9</v>
      </c>
      <c r="D28" s="127">
        <v>0</v>
      </c>
      <c r="E28" s="127">
        <v>405</v>
      </c>
      <c r="F28" s="127">
        <v>0</v>
      </c>
      <c r="G28" s="127">
        <v>187</v>
      </c>
      <c r="H28" s="127">
        <v>0</v>
      </c>
      <c r="J28" s="192"/>
    </row>
    <row r="29" spans="1:10" s="79" customFormat="1" ht="15" customHeight="1" x14ac:dyDescent="0.25">
      <c r="A29" s="98" t="s">
        <v>28</v>
      </c>
      <c r="B29" s="112">
        <f t="shared" si="1"/>
        <v>1013</v>
      </c>
      <c r="C29" s="127">
        <v>8</v>
      </c>
      <c r="D29" s="127">
        <v>3</v>
      </c>
      <c r="E29" s="127">
        <v>708</v>
      </c>
      <c r="F29" s="127">
        <v>3</v>
      </c>
      <c r="G29" s="127">
        <v>289</v>
      </c>
      <c r="H29" s="127">
        <v>2</v>
      </c>
      <c r="J29" s="192"/>
    </row>
    <row r="30" spans="1:10" s="79" customFormat="1" ht="15" customHeight="1" x14ac:dyDescent="0.25">
      <c r="A30" s="98" t="s">
        <v>29</v>
      </c>
      <c r="B30" s="112">
        <f t="shared" si="1"/>
        <v>1265</v>
      </c>
      <c r="C30" s="127">
        <v>16</v>
      </c>
      <c r="D30" s="127">
        <v>10</v>
      </c>
      <c r="E30" s="127">
        <v>901</v>
      </c>
      <c r="F30" s="127">
        <v>7</v>
      </c>
      <c r="G30" s="127">
        <v>331</v>
      </c>
      <c r="H30" s="127">
        <v>0</v>
      </c>
      <c r="J30" s="192"/>
    </row>
    <row r="31" spans="1:10" s="79" customFormat="1" ht="15" customHeight="1" x14ac:dyDescent="0.25">
      <c r="A31" s="98" t="s">
        <v>30</v>
      </c>
      <c r="B31" s="112">
        <f t="shared" si="1"/>
        <v>572</v>
      </c>
      <c r="C31" s="127">
        <v>1</v>
      </c>
      <c r="D31" s="127">
        <v>2</v>
      </c>
      <c r="E31" s="127">
        <v>396</v>
      </c>
      <c r="F31" s="127">
        <v>29</v>
      </c>
      <c r="G31" s="127">
        <v>142</v>
      </c>
      <c r="H31" s="127">
        <v>2</v>
      </c>
      <c r="J31" s="192"/>
    </row>
    <row r="32" spans="1:10" s="79" customFormat="1" ht="15" customHeight="1" x14ac:dyDescent="0.25">
      <c r="A32" s="98" t="s">
        <v>31</v>
      </c>
      <c r="B32" s="112">
        <f t="shared" si="1"/>
        <v>844</v>
      </c>
      <c r="C32" s="127">
        <v>20</v>
      </c>
      <c r="D32" s="127">
        <v>3</v>
      </c>
      <c r="E32" s="127">
        <v>607</v>
      </c>
      <c r="F32" s="127">
        <v>5</v>
      </c>
      <c r="G32" s="127">
        <v>209</v>
      </c>
      <c r="H32" s="127">
        <v>0</v>
      </c>
      <c r="J32" s="192"/>
    </row>
    <row r="33" spans="1:10" s="79" customFormat="1" ht="15" customHeight="1" x14ac:dyDescent="0.25">
      <c r="A33" s="98" t="s">
        <v>32</v>
      </c>
      <c r="B33" s="112">
        <f t="shared" si="1"/>
        <v>314</v>
      </c>
      <c r="C33" s="127">
        <v>0</v>
      </c>
      <c r="D33" s="127">
        <v>3</v>
      </c>
      <c r="E33" s="127">
        <v>173</v>
      </c>
      <c r="F33" s="127">
        <v>0</v>
      </c>
      <c r="G33" s="127">
        <v>137</v>
      </c>
      <c r="H33" s="127">
        <v>1</v>
      </c>
      <c r="J33" s="192"/>
    </row>
    <row r="34" spans="1:10" s="79" customFormat="1" ht="15" customHeight="1" x14ac:dyDescent="0.25">
      <c r="A34" s="98" t="s">
        <v>33</v>
      </c>
      <c r="B34" s="112">
        <f t="shared" si="1"/>
        <v>1659</v>
      </c>
      <c r="C34" s="127">
        <v>17</v>
      </c>
      <c r="D34" s="127">
        <v>6</v>
      </c>
      <c r="E34" s="127">
        <v>1124</v>
      </c>
      <c r="F34" s="127">
        <v>10</v>
      </c>
      <c r="G34" s="127">
        <v>499</v>
      </c>
      <c r="H34" s="127">
        <v>3</v>
      </c>
      <c r="J34" s="192"/>
    </row>
    <row r="35" spans="1:10" s="79" customFormat="1" ht="15" customHeight="1" x14ac:dyDescent="0.25">
      <c r="A35" s="98" t="s">
        <v>34</v>
      </c>
      <c r="B35" s="112">
        <f t="shared" si="1"/>
        <v>1378</v>
      </c>
      <c r="C35" s="127">
        <v>2</v>
      </c>
      <c r="D35" s="127">
        <v>0</v>
      </c>
      <c r="E35" s="127">
        <v>1051</v>
      </c>
      <c r="F35" s="127">
        <v>11</v>
      </c>
      <c r="G35" s="127">
        <v>312</v>
      </c>
      <c r="H35" s="127">
        <v>2</v>
      </c>
      <c r="J35" s="192"/>
    </row>
    <row r="36" spans="1:10" s="79" customFormat="1" ht="15" customHeight="1" thickBot="1" x14ac:dyDescent="0.3">
      <c r="A36" s="135" t="s">
        <v>35</v>
      </c>
      <c r="B36" s="112">
        <f t="shared" si="1"/>
        <v>263</v>
      </c>
      <c r="C36" s="139">
        <v>28</v>
      </c>
      <c r="D36" s="139">
        <v>2</v>
      </c>
      <c r="E36" s="139">
        <v>177</v>
      </c>
      <c r="F36" s="139">
        <v>1</v>
      </c>
      <c r="G36" s="139">
        <v>55</v>
      </c>
      <c r="H36" s="139">
        <v>0</v>
      </c>
      <c r="J36" s="192"/>
    </row>
    <row r="37" spans="1:10" s="79" customFormat="1" ht="51" customHeight="1" x14ac:dyDescent="0.25">
      <c r="A37" s="404" t="s">
        <v>402</v>
      </c>
      <c r="B37" s="404"/>
      <c r="C37" s="404"/>
      <c r="D37" s="404"/>
      <c r="E37" s="404"/>
      <c r="F37" s="404"/>
      <c r="G37" s="404"/>
      <c r="H37" s="404"/>
      <c r="J37" s="192"/>
    </row>
    <row r="38" spans="1:10" s="79" customFormat="1" x14ac:dyDescent="0.25">
      <c r="A38" s="435" t="s">
        <v>366</v>
      </c>
      <c r="B38" s="435"/>
      <c r="C38" s="435"/>
      <c r="D38" s="435"/>
      <c r="E38" s="435"/>
      <c r="F38" s="435"/>
      <c r="G38" s="435"/>
      <c r="H38" s="435"/>
    </row>
  </sheetData>
  <mergeCells count="12">
    <mergeCell ref="A38:H38"/>
    <mergeCell ref="K1:K2"/>
    <mergeCell ref="A37:H37"/>
    <mergeCell ref="A2:H2"/>
    <mergeCell ref="A4:H4"/>
    <mergeCell ref="A5:H5"/>
    <mergeCell ref="A1:H1"/>
    <mergeCell ref="A3:H3"/>
    <mergeCell ref="B7:B8"/>
    <mergeCell ref="C7:C8"/>
    <mergeCell ref="H7:H8"/>
    <mergeCell ref="A7:A8"/>
  </mergeCells>
  <hyperlinks>
    <hyperlink ref="K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1"/>
  <sheetViews>
    <sheetView showGridLines="0" zoomScaleNormal="100" workbookViewId="0">
      <pane ySplit="7" topLeftCell="A26" activePane="bottomLeft" state="frozen"/>
      <selection activeCell="J34" sqref="A34:Q45"/>
      <selection pane="bottomLeft" activeCell="L40" sqref="L40"/>
    </sheetView>
  </sheetViews>
  <sheetFormatPr baseColWidth="10" defaultRowHeight="12.75" x14ac:dyDescent="0.25"/>
  <cols>
    <col min="1" max="1" width="8.42578125" style="122" customWidth="1"/>
    <col min="2" max="2" width="8.5703125" style="69" customWidth="1"/>
    <col min="3" max="3" width="9.140625" style="69" bestFit="1" customWidth="1"/>
    <col min="4" max="4" width="10.140625" style="69" customWidth="1"/>
    <col min="5" max="5" width="9" style="69" bestFit="1" customWidth="1"/>
    <col min="6" max="6" width="10.7109375" style="69" bestFit="1" customWidth="1"/>
    <col min="7" max="7" width="9.42578125" style="69" bestFit="1" customWidth="1"/>
    <col min="8" max="8" width="7.42578125" style="69" customWidth="1"/>
    <col min="9" max="9" width="12.5703125" style="69" customWidth="1"/>
    <col min="10" max="12" width="11.42578125" style="69"/>
    <col min="13" max="20" width="11.42578125" style="69" customWidth="1"/>
    <col min="21" max="257" width="11.42578125" style="69"/>
    <col min="258" max="258" width="8.42578125" style="69" customWidth="1"/>
    <col min="259" max="259" width="8.5703125" style="69" customWidth="1"/>
    <col min="260" max="260" width="10.7109375" style="69" bestFit="1" customWidth="1"/>
    <col min="261" max="261" width="10.85546875" style="69" bestFit="1" customWidth="1"/>
    <col min="262" max="262" width="10" style="69" bestFit="1" customWidth="1"/>
    <col min="263" max="263" width="12.85546875" style="69" bestFit="1" customWidth="1"/>
    <col min="264" max="264" width="10.42578125" style="69" bestFit="1" customWidth="1"/>
    <col min="265" max="265" width="7.85546875" style="69" bestFit="1" customWidth="1"/>
    <col min="266" max="513" width="11.42578125" style="69"/>
    <col min="514" max="514" width="8.42578125" style="69" customWidth="1"/>
    <col min="515" max="515" width="8.5703125" style="69" customWidth="1"/>
    <col min="516" max="516" width="10.7109375" style="69" bestFit="1" customWidth="1"/>
    <col min="517" max="517" width="10.85546875" style="69" bestFit="1" customWidth="1"/>
    <col min="518" max="518" width="10" style="69" bestFit="1" customWidth="1"/>
    <col min="519" max="519" width="12.85546875" style="69" bestFit="1" customWidth="1"/>
    <col min="520" max="520" width="10.42578125" style="69" bestFit="1" customWidth="1"/>
    <col min="521" max="521" width="7.85546875" style="69" bestFit="1" customWidth="1"/>
    <col min="522" max="769" width="11.42578125" style="69"/>
    <col min="770" max="770" width="8.42578125" style="69" customWidth="1"/>
    <col min="771" max="771" width="8.5703125" style="69" customWidth="1"/>
    <col min="772" max="772" width="10.7109375" style="69" bestFit="1" customWidth="1"/>
    <col min="773" max="773" width="10.85546875" style="69" bestFit="1" customWidth="1"/>
    <col min="774" max="774" width="10" style="69" bestFit="1" customWidth="1"/>
    <col min="775" max="775" width="12.85546875" style="69" bestFit="1" customWidth="1"/>
    <col min="776" max="776" width="10.42578125" style="69" bestFit="1" customWidth="1"/>
    <col min="777" max="777" width="7.85546875" style="69" bestFit="1" customWidth="1"/>
    <col min="778" max="1025" width="11.42578125" style="69"/>
    <col min="1026" max="1026" width="8.42578125" style="69" customWidth="1"/>
    <col min="1027" max="1027" width="8.5703125" style="69" customWidth="1"/>
    <col min="1028" max="1028" width="10.7109375" style="69" bestFit="1" customWidth="1"/>
    <col min="1029" max="1029" width="10.85546875" style="69" bestFit="1" customWidth="1"/>
    <col min="1030" max="1030" width="10" style="69" bestFit="1" customWidth="1"/>
    <col min="1031" max="1031" width="12.85546875" style="69" bestFit="1" customWidth="1"/>
    <col min="1032" max="1032" width="10.42578125" style="69" bestFit="1" customWidth="1"/>
    <col min="1033" max="1033" width="7.85546875" style="69" bestFit="1" customWidth="1"/>
    <col min="1034" max="1281" width="11.42578125" style="69"/>
    <col min="1282" max="1282" width="8.42578125" style="69" customWidth="1"/>
    <col min="1283" max="1283" width="8.5703125" style="69" customWidth="1"/>
    <col min="1284" max="1284" width="10.7109375" style="69" bestFit="1" customWidth="1"/>
    <col min="1285" max="1285" width="10.85546875" style="69" bestFit="1" customWidth="1"/>
    <col min="1286" max="1286" width="10" style="69" bestFit="1" customWidth="1"/>
    <col min="1287" max="1287" width="12.85546875" style="69" bestFit="1" customWidth="1"/>
    <col min="1288" max="1288" width="10.42578125" style="69" bestFit="1" customWidth="1"/>
    <col min="1289" max="1289" width="7.85546875" style="69" bestFit="1" customWidth="1"/>
    <col min="1290" max="1537" width="11.42578125" style="69"/>
    <col min="1538" max="1538" width="8.42578125" style="69" customWidth="1"/>
    <col min="1539" max="1539" width="8.5703125" style="69" customWidth="1"/>
    <col min="1540" max="1540" width="10.7109375" style="69" bestFit="1" customWidth="1"/>
    <col min="1541" max="1541" width="10.85546875" style="69" bestFit="1" customWidth="1"/>
    <col min="1542" max="1542" width="10" style="69" bestFit="1" customWidth="1"/>
    <col min="1543" max="1543" width="12.85546875" style="69" bestFit="1" customWidth="1"/>
    <col min="1544" max="1544" width="10.42578125" style="69" bestFit="1" customWidth="1"/>
    <col min="1545" max="1545" width="7.85546875" style="69" bestFit="1" customWidth="1"/>
    <col min="1546" max="1793" width="11.42578125" style="69"/>
    <col min="1794" max="1794" width="8.42578125" style="69" customWidth="1"/>
    <col min="1795" max="1795" width="8.5703125" style="69" customWidth="1"/>
    <col min="1796" max="1796" width="10.7109375" style="69" bestFit="1" customWidth="1"/>
    <col min="1797" max="1797" width="10.85546875" style="69" bestFit="1" customWidth="1"/>
    <col min="1798" max="1798" width="10" style="69" bestFit="1" customWidth="1"/>
    <col min="1799" max="1799" width="12.85546875" style="69" bestFit="1" customWidth="1"/>
    <col min="1800" max="1800" width="10.42578125" style="69" bestFit="1" customWidth="1"/>
    <col min="1801" max="1801" width="7.85546875" style="69" bestFit="1" customWidth="1"/>
    <col min="1802" max="2049" width="11.42578125" style="69"/>
    <col min="2050" max="2050" width="8.42578125" style="69" customWidth="1"/>
    <col min="2051" max="2051" width="8.5703125" style="69" customWidth="1"/>
    <col min="2052" max="2052" width="10.7109375" style="69" bestFit="1" customWidth="1"/>
    <col min="2053" max="2053" width="10.85546875" style="69" bestFit="1" customWidth="1"/>
    <col min="2054" max="2054" width="10" style="69" bestFit="1" customWidth="1"/>
    <col min="2055" max="2055" width="12.85546875" style="69" bestFit="1" customWidth="1"/>
    <col min="2056" max="2056" width="10.42578125" style="69" bestFit="1" customWidth="1"/>
    <col min="2057" max="2057" width="7.85546875" style="69" bestFit="1" customWidth="1"/>
    <col min="2058" max="2305" width="11.42578125" style="69"/>
    <col min="2306" max="2306" width="8.42578125" style="69" customWidth="1"/>
    <col min="2307" max="2307" width="8.5703125" style="69" customWidth="1"/>
    <col min="2308" max="2308" width="10.7109375" style="69" bestFit="1" customWidth="1"/>
    <col min="2309" max="2309" width="10.85546875" style="69" bestFit="1" customWidth="1"/>
    <col min="2310" max="2310" width="10" style="69" bestFit="1" customWidth="1"/>
    <col min="2311" max="2311" width="12.85546875" style="69" bestFit="1" customWidth="1"/>
    <col min="2312" max="2312" width="10.42578125" style="69" bestFit="1" customWidth="1"/>
    <col min="2313" max="2313" width="7.85546875" style="69" bestFit="1" customWidth="1"/>
    <col min="2314" max="2561" width="11.42578125" style="69"/>
    <col min="2562" max="2562" width="8.42578125" style="69" customWidth="1"/>
    <col min="2563" max="2563" width="8.5703125" style="69" customWidth="1"/>
    <col min="2564" max="2564" width="10.7109375" style="69" bestFit="1" customWidth="1"/>
    <col min="2565" max="2565" width="10.85546875" style="69" bestFit="1" customWidth="1"/>
    <col min="2566" max="2566" width="10" style="69" bestFit="1" customWidth="1"/>
    <col min="2567" max="2567" width="12.85546875" style="69" bestFit="1" customWidth="1"/>
    <col min="2568" max="2568" width="10.42578125" style="69" bestFit="1" customWidth="1"/>
    <col min="2569" max="2569" width="7.85546875" style="69" bestFit="1" customWidth="1"/>
    <col min="2570" max="2817" width="11.42578125" style="69"/>
    <col min="2818" max="2818" width="8.42578125" style="69" customWidth="1"/>
    <col min="2819" max="2819" width="8.5703125" style="69" customWidth="1"/>
    <col min="2820" max="2820" width="10.7109375" style="69" bestFit="1" customWidth="1"/>
    <col min="2821" max="2821" width="10.85546875" style="69" bestFit="1" customWidth="1"/>
    <col min="2822" max="2822" width="10" style="69" bestFit="1" customWidth="1"/>
    <col min="2823" max="2823" width="12.85546875" style="69" bestFit="1" customWidth="1"/>
    <col min="2824" max="2824" width="10.42578125" style="69" bestFit="1" customWidth="1"/>
    <col min="2825" max="2825" width="7.85546875" style="69" bestFit="1" customWidth="1"/>
    <col min="2826" max="3073" width="11.42578125" style="69"/>
    <col min="3074" max="3074" width="8.42578125" style="69" customWidth="1"/>
    <col min="3075" max="3075" width="8.5703125" style="69" customWidth="1"/>
    <col min="3076" max="3076" width="10.7109375" style="69" bestFit="1" customWidth="1"/>
    <col min="3077" max="3077" width="10.85546875" style="69" bestFit="1" customWidth="1"/>
    <col min="3078" max="3078" width="10" style="69" bestFit="1" customWidth="1"/>
    <col min="3079" max="3079" width="12.85546875" style="69" bestFit="1" customWidth="1"/>
    <col min="3080" max="3080" width="10.42578125" style="69" bestFit="1" customWidth="1"/>
    <col min="3081" max="3081" width="7.85546875" style="69" bestFit="1" customWidth="1"/>
    <col min="3082" max="3329" width="11.42578125" style="69"/>
    <col min="3330" max="3330" width="8.42578125" style="69" customWidth="1"/>
    <col min="3331" max="3331" width="8.5703125" style="69" customWidth="1"/>
    <col min="3332" max="3332" width="10.7109375" style="69" bestFit="1" customWidth="1"/>
    <col min="3333" max="3333" width="10.85546875" style="69" bestFit="1" customWidth="1"/>
    <col min="3334" max="3334" width="10" style="69" bestFit="1" customWidth="1"/>
    <col min="3335" max="3335" width="12.85546875" style="69" bestFit="1" customWidth="1"/>
    <col min="3336" max="3336" width="10.42578125" style="69" bestFit="1" customWidth="1"/>
    <col min="3337" max="3337" width="7.85546875" style="69" bestFit="1" customWidth="1"/>
    <col min="3338" max="3585" width="11.42578125" style="69"/>
    <col min="3586" max="3586" width="8.42578125" style="69" customWidth="1"/>
    <col min="3587" max="3587" width="8.5703125" style="69" customWidth="1"/>
    <col min="3588" max="3588" width="10.7109375" style="69" bestFit="1" customWidth="1"/>
    <col min="3589" max="3589" width="10.85546875" style="69" bestFit="1" customWidth="1"/>
    <col min="3590" max="3590" width="10" style="69" bestFit="1" customWidth="1"/>
    <col min="3591" max="3591" width="12.85546875" style="69" bestFit="1" customWidth="1"/>
    <col min="3592" max="3592" width="10.42578125" style="69" bestFit="1" customWidth="1"/>
    <col min="3593" max="3593" width="7.85546875" style="69" bestFit="1" customWidth="1"/>
    <col min="3594" max="3841" width="11.42578125" style="69"/>
    <col min="3842" max="3842" width="8.42578125" style="69" customWidth="1"/>
    <col min="3843" max="3843" width="8.5703125" style="69" customWidth="1"/>
    <col min="3844" max="3844" width="10.7109375" style="69" bestFit="1" customWidth="1"/>
    <col min="3845" max="3845" width="10.85546875" style="69" bestFit="1" customWidth="1"/>
    <col min="3846" max="3846" width="10" style="69" bestFit="1" customWidth="1"/>
    <col min="3847" max="3847" width="12.85546875" style="69" bestFit="1" customWidth="1"/>
    <col min="3848" max="3848" width="10.42578125" style="69" bestFit="1" customWidth="1"/>
    <col min="3849" max="3849" width="7.85546875" style="69" bestFit="1" customWidth="1"/>
    <col min="3850" max="4097" width="11.42578125" style="69"/>
    <col min="4098" max="4098" width="8.42578125" style="69" customWidth="1"/>
    <col min="4099" max="4099" width="8.5703125" style="69" customWidth="1"/>
    <col min="4100" max="4100" width="10.7109375" style="69" bestFit="1" customWidth="1"/>
    <col min="4101" max="4101" width="10.85546875" style="69" bestFit="1" customWidth="1"/>
    <col min="4102" max="4102" width="10" style="69" bestFit="1" customWidth="1"/>
    <col min="4103" max="4103" width="12.85546875" style="69" bestFit="1" customWidth="1"/>
    <col min="4104" max="4104" width="10.42578125" style="69" bestFit="1" customWidth="1"/>
    <col min="4105" max="4105" width="7.85546875" style="69" bestFit="1" customWidth="1"/>
    <col min="4106" max="4353" width="11.42578125" style="69"/>
    <col min="4354" max="4354" width="8.42578125" style="69" customWidth="1"/>
    <col min="4355" max="4355" width="8.5703125" style="69" customWidth="1"/>
    <col min="4356" max="4356" width="10.7109375" style="69" bestFit="1" customWidth="1"/>
    <col min="4357" max="4357" width="10.85546875" style="69" bestFit="1" customWidth="1"/>
    <col min="4358" max="4358" width="10" style="69" bestFit="1" customWidth="1"/>
    <col min="4359" max="4359" width="12.85546875" style="69" bestFit="1" customWidth="1"/>
    <col min="4360" max="4360" width="10.42578125" style="69" bestFit="1" customWidth="1"/>
    <col min="4361" max="4361" width="7.85546875" style="69" bestFit="1" customWidth="1"/>
    <col min="4362" max="4609" width="11.42578125" style="69"/>
    <col min="4610" max="4610" width="8.42578125" style="69" customWidth="1"/>
    <col min="4611" max="4611" width="8.5703125" style="69" customWidth="1"/>
    <col min="4612" max="4612" width="10.7109375" style="69" bestFit="1" customWidth="1"/>
    <col min="4613" max="4613" width="10.85546875" style="69" bestFit="1" customWidth="1"/>
    <col min="4614" max="4614" width="10" style="69" bestFit="1" customWidth="1"/>
    <col min="4615" max="4615" width="12.85546875" style="69" bestFit="1" customWidth="1"/>
    <col min="4616" max="4616" width="10.42578125" style="69" bestFit="1" customWidth="1"/>
    <col min="4617" max="4617" width="7.85546875" style="69" bestFit="1" customWidth="1"/>
    <col min="4618" max="4865" width="11.42578125" style="69"/>
    <col min="4866" max="4866" width="8.42578125" style="69" customWidth="1"/>
    <col min="4867" max="4867" width="8.5703125" style="69" customWidth="1"/>
    <col min="4868" max="4868" width="10.7109375" style="69" bestFit="1" customWidth="1"/>
    <col min="4869" max="4869" width="10.85546875" style="69" bestFit="1" customWidth="1"/>
    <col min="4870" max="4870" width="10" style="69" bestFit="1" customWidth="1"/>
    <col min="4871" max="4871" width="12.85546875" style="69" bestFit="1" customWidth="1"/>
    <col min="4872" max="4872" width="10.42578125" style="69" bestFit="1" customWidth="1"/>
    <col min="4873" max="4873" width="7.85546875" style="69" bestFit="1" customWidth="1"/>
    <col min="4874" max="5121" width="11.42578125" style="69"/>
    <col min="5122" max="5122" width="8.42578125" style="69" customWidth="1"/>
    <col min="5123" max="5123" width="8.5703125" style="69" customWidth="1"/>
    <col min="5124" max="5124" width="10.7109375" style="69" bestFit="1" customWidth="1"/>
    <col min="5125" max="5125" width="10.85546875" style="69" bestFit="1" customWidth="1"/>
    <col min="5126" max="5126" width="10" style="69" bestFit="1" customWidth="1"/>
    <col min="5127" max="5127" width="12.85546875" style="69" bestFit="1" customWidth="1"/>
    <col min="5128" max="5128" width="10.42578125" style="69" bestFit="1" customWidth="1"/>
    <col min="5129" max="5129" width="7.85546875" style="69" bestFit="1" customWidth="1"/>
    <col min="5130" max="5377" width="11.42578125" style="69"/>
    <col min="5378" max="5378" width="8.42578125" style="69" customWidth="1"/>
    <col min="5379" max="5379" width="8.5703125" style="69" customWidth="1"/>
    <col min="5380" max="5380" width="10.7109375" style="69" bestFit="1" customWidth="1"/>
    <col min="5381" max="5381" width="10.85546875" style="69" bestFit="1" customWidth="1"/>
    <col min="5382" max="5382" width="10" style="69" bestFit="1" customWidth="1"/>
    <col min="5383" max="5383" width="12.85546875" style="69" bestFit="1" customWidth="1"/>
    <col min="5384" max="5384" width="10.42578125" style="69" bestFit="1" customWidth="1"/>
    <col min="5385" max="5385" width="7.85546875" style="69" bestFit="1" customWidth="1"/>
    <col min="5386" max="5633" width="11.42578125" style="69"/>
    <col min="5634" max="5634" width="8.42578125" style="69" customWidth="1"/>
    <col min="5635" max="5635" width="8.5703125" style="69" customWidth="1"/>
    <col min="5636" max="5636" width="10.7109375" style="69" bestFit="1" customWidth="1"/>
    <col min="5637" max="5637" width="10.85546875" style="69" bestFit="1" customWidth="1"/>
    <col min="5638" max="5638" width="10" style="69" bestFit="1" customWidth="1"/>
    <col min="5639" max="5639" width="12.85546875" style="69" bestFit="1" customWidth="1"/>
    <col min="5640" max="5640" width="10.42578125" style="69" bestFit="1" customWidth="1"/>
    <col min="5641" max="5641" width="7.85546875" style="69" bestFit="1" customWidth="1"/>
    <col min="5642" max="5889" width="11.42578125" style="69"/>
    <col min="5890" max="5890" width="8.42578125" style="69" customWidth="1"/>
    <col min="5891" max="5891" width="8.5703125" style="69" customWidth="1"/>
    <col min="5892" max="5892" width="10.7109375" style="69" bestFit="1" customWidth="1"/>
    <col min="5893" max="5893" width="10.85546875" style="69" bestFit="1" customWidth="1"/>
    <col min="5894" max="5894" width="10" style="69" bestFit="1" customWidth="1"/>
    <col min="5895" max="5895" width="12.85546875" style="69" bestFit="1" customWidth="1"/>
    <col min="5896" max="5896" width="10.42578125" style="69" bestFit="1" customWidth="1"/>
    <col min="5897" max="5897" width="7.85546875" style="69" bestFit="1" customWidth="1"/>
    <col min="5898" max="6145" width="11.42578125" style="69"/>
    <col min="6146" max="6146" width="8.42578125" style="69" customWidth="1"/>
    <col min="6147" max="6147" width="8.5703125" style="69" customWidth="1"/>
    <col min="6148" max="6148" width="10.7109375" style="69" bestFit="1" customWidth="1"/>
    <col min="6149" max="6149" width="10.85546875" style="69" bestFit="1" customWidth="1"/>
    <col min="6150" max="6150" width="10" style="69" bestFit="1" customWidth="1"/>
    <col min="6151" max="6151" width="12.85546875" style="69" bestFit="1" customWidth="1"/>
    <col min="6152" max="6152" width="10.42578125" style="69" bestFit="1" customWidth="1"/>
    <col min="6153" max="6153" width="7.85546875" style="69" bestFit="1" customWidth="1"/>
    <col min="6154" max="6401" width="11.42578125" style="69"/>
    <col min="6402" max="6402" width="8.42578125" style="69" customWidth="1"/>
    <col min="6403" max="6403" width="8.5703125" style="69" customWidth="1"/>
    <col min="6404" max="6404" width="10.7109375" style="69" bestFit="1" customWidth="1"/>
    <col min="6405" max="6405" width="10.85546875" style="69" bestFit="1" customWidth="1"/>
    <col min="6406" max="6406" width="10" style="69" bestFit="1" customWidth="1"/>
    <col min="6407" max="6407" width="12.85546875" style="69" bestFit="1" customWidth="1"/>
    <col min="6408" max="6408" width="10.42578125" style="69" bestFit="1" customWidth="1"/>
    <col min="6409" max="6409" width="7.85546875" style="69" bestFit="1" customWidth="1"/>
    <col min="6410" max="6657" width="11.42578125" style="69"/>
    <col min="6658" max="6658" width="8.42578125" style="69" customWidth="1"/>
    <col min="6659" max="6659" width="8.5703125" style="69" customWidth="1"/>
    <col min="6660" max="6660" width="10.7109375" style="69" bestFit="1" customWidth="1"/>
    <col min="6661" max="6661" width="10.85546875" style="69" bestFit="1" customWidth="1"/>
    <col min="6662" max="6662" width="10" style="69" bestFit="1" customWidth="1"/>
    <col min="6663" max="6663" width="12.85546875" style="69" bestFit="1" customWidth="1"/>
    <col min="6664" max="6664" width="10.42578125" style="69" bestFit="1" customWidth="1"/>
    <col min="6665" max="6665" width="7.85546875" style="69" bestFit="1" customWidth="1"/>
    <col min="6666" max="6913" width="11.42578125" style="69"/>
    <col min="6914" max="6914" width="8.42578125" style="69" customWidth="1"/>
    <col min="6915" max="6915" width="8.5703125" style="69" customWidth="1"/>
    <col min="6916" max="6916" width="10.7109375" style="69" bestFit="1" customWidth="1"/>
    <col min="6917" max="6917" width="10.85546875" style="69" bestFit="1" customWidth="1"/>
    <col min="6918" max="6918" width="10" style="69" bestFit="1" customWidth="1"/>
    <col min="6919" max="6919" width="12.85546875" style="69" bestFit="1" customWidth="1"/>
    <col min="6920" max="6920" width="10.42578125" style="69" bestFit="1" customWidth="1"/>
    <col min="6921" max="6921" width="7.85546875" style="69" bestFit="1" customWidth="1"/>
    <col min="6922" max="7169" width="11.42578125" style="69"/>
    <col min="7170" max="7170" width="8.42578125" style="69" customWidth="1"/>
    <col min="7171" max="7171" width="8.5703125" style="69" customWidth="1"/>
    <col min="7172" max="7172" width="10.7109375" style="69" bestFit="1" customWidth="1"/>
    <col min="7173" max="7173" width="10.85546875" style="69" bestFit="1" customWidth="1"/>
    <col min="7174" max="7174" width="10" style="69" bestFit="1" customWidth="1"/>
    <col min="7175" max="7175" width="12.85546875" style="69" bestFit="1" customWidth="1"/>
    <col min="7176" max="7176" width="10.42578125" style="69" bestFit="1" customWidth="1"/>
    <col min="7177" max="7177" width="7.85546875" style="69" bestFit="1" customWidth="1"/>
    <col min="7178" max="7425" width="11.42578125" style="69"/>
    <col min="7426" max="7426" width="8.42578125" style="69" customWidth="1"/>
    <col min="7427" max="7427" width="8.5703125" style="69" customWidth="1"/>
    <col min="7428" max="7428" width="10.7109375" style="69" bestFit="1" customWidth="1"/>
    <col min="7429" max="7429" width="10.85546875" style="69" bestFit="1" customWidth="1"/>
    <col min="7430" max="7430" width="10" style="69" bestFit="1" customWidth="1"/>
    <col min="7431" max="7431" width="12.85546875" style="69" bestFit="1" customWidth="1"/>
    <col min="7432" max="7432" width="10.42578125" style="69" bestFit="1" customWidth="1"/>
    <col min="7433" max="7433" width="7.85546875" style="69" bestFit="1" customWidth="1"/>
    <col min="7434" max="7681" width="11.42578125" style="69"/>
    <col min="7682" max="7682" width="8.42578125" style="69" customWidth="1"/>
    <col min="7683" max="7683" width="8.5703125" style="69" customWidth="1"/>
    <col min="7684" max="7684" width="10.7109375" style="69" bestFit="1" customWidth="1"/>
    <col min="7685" max="7685" width="10.85546875" style="69" bestFit="1" customWidth="1"/>
    <col min="7686" max="7686" width="10" style="69" bestFit="1" customWidth="1"/>
    <col min="7687" max="7687" width="12.85546875" style="69" bestFit="1" customWidth="1"/>
    <col min="7688" max="7688" width="10.42578125" style="69" bestFit="1" customWidth="1"/>
    <col min="7689" max="7689" width="7.85546875" style="69" bestFit="1" customWidth="1"/>
    <col min="7690" max="7937" width="11.42578125" style="69"/>
    <col min="7938" max="7938" width="8.42578125" style="69" customWidth="1"/>
    <col min="7939" max="7939" width="8.5703125" style="69" customWidth="1"/>
    <col min="7940" max="7940" width="10.7109375" style="69" bestFit="1" customWidth="1"/>
    <col min="7941" max="7941" width="10.85546875" style="69" bestFit="1" customWidth="1"/>
    <col min="7942" max="7942" width="10" style="69" bestFit="1" customWidth="1"/>
    <col min="7943" max="7943" width="12.85546875" style="69" bestFit="1" customWidth="1"/>
    <col min="7944" max="7944" width="10.42578125" style="69" bestFit="1" customWidth="1"/>
    <col min="7945" max="7945" width="7.85546875" style="69" bestFit="1" customWidth="1"/>
    <col min="7946" max="8193" width="11.42578125" style="69"/>
    <col min="8194" max="8194" width="8.42578125" style="69" customWidth="1"/>
    <col min="8195" max="8195" width="8.5703125" style="69" customWidth="1"/>
    <col min="8196" max="8196" width="10.7109375" style="69" bestFit="1" customWidth="1"/>
    <col min="8197" max="8197" width="10.85546875" style="69" bestFit="1" customWidth="1"/>
    <col min="8198" max="8198" width="10" style="69" bestFit="1" customWidth="1"/>
    <col min="8199" max="8199" width="12.85546875" style="69" bestFit="1" customWidth="1"/>
    <col min="8200" max="8200" width="10.42578125" style="69" bestFit="1" customWidth="1"/>
    <col min="8201" max="8201" width="7.85546875" style="69" bestFit="1" customWidth="1"/>
    <col min="8202" max="8449" width="11.42578125" style="69"/>
    <col min="8450" max="8450" width="8.42578125" style="69" customWidth="1"/>
    <col min="8451" max="8451" width="8.5703125" style="69" customWidth="1"/>
    <col min="8452" max="8452" width="10.7109375" style="69" bestFit="1" customWidth="1"/>
    <col min="8453" max="8453" width="10.85546875" style="69" bestFit="1" customWidth="1"/>
    <col min="8454" max="8454" width="10" style="69" bestFit="1" customWidth="1"/>
    <col min="8455" max="8455" width="12.85546875" style="69" bestFit="1" customWidth="1"/>
    <col min="8456" max="8456" width="10.42578125" style="69" bestFit="1" customWidth="1"/>
    <col min="8457" max="8457" width="7.85546875" style="69" bestFit="1" customWidth="1"/>
    <col min="8458" max="8705" width="11.42578125" style="69"/>
    <col min="8706" max="8706" width="8.42578125" style="69" customWidth="1"/>
    <col min="8707" max="8707" width="8.5703125" style="69" customWidth="1"/>
    <col min="8708" max="8708" width="10.7109375" style="69" bestFit="1" customWidth="1"/>
    <col min="8709" max="8709" width="10.85546875" style="69" bestFit="1" customWidth="1"/>
    <col min="8710" max="8710" width="10" style="69" bestFit="1" customWidth="1"/>
    <col min="8711" max="8711" width="12.85546875" style="69" bestFit="1" customWidth="1"/>
    <col min="8712" max="8712" width="10.42578125" style="69" bestFit="1" customWidth="1"/>
    <col min="8713" max="8713" width="7.85546875" style="69" bestFit="1" customWidth="1"/>
    <col min="8714" max="8961" width="11.42578125" style="69"/>
    <col min="8962" max="8962" width="8.42578125" style="69" customWidth="1"/>
    <col min="8963" max="8963" width="8.5703125" style="69" customWidth="1"/>
    <col min="8964" max="8964" width="10.7109375" style="69" bestFit="1" customWidth="1"/>
    <col min="8965" max="8965" width="10.85546875" style="69" bestFit="1" customWidth="1"/>
    <col min="8966" max="8966" width="10" style="69" bestFit="1" customWidth="1"/>
    <col min="8967" max="8967" width="12.85546875" style="69" bestFit="1" customWidth="1"/>
    <col min="8968" max="8968" width="10.42578125" style="69" bestFit="1" customWidth="1"/>
    <col min="8969" max="8969" width="7.85546875" style="69" bestFit="1" customWidth="1"/>
    <col min="8970" max="9217" width="11.42578125" style="69"/>
    <col min="9218" max="9218" width="8.42578125" style="69" customWidth="1"/>
    <col min="9219" max="9219" width="8.5703125" style="69" customWidth="1"/>
    <col min="9220" max="9220" width="10.7109375" style="69" bestFit="1" customWidth="1"/>
    <col min="9221" max="9221" width="10.85546875" style="69" bestFit="1" customWidth="1"/>
    <col min="9222" max="9222" width="10" style="69" bestFit="1" customWidth="1"/>
    <col min="9223" max="9223" width="12.85546875" style="69" bestFit="1" customWidth="1"/>
    <col min="9224" max="9224" width="10.42578125" style="69" bestFit="1" customWidth="1"/>
    <col min="9225" max="9225" width="7.85546875" style="69" bestFit="1" customWidth="1"/>
    <col min="9226" max="9473" width="11.42578125" style="69"/>
    <col min="9474" max="9474" width="8.42578125" style="69" customWidth="1"/>
    <col min="9475" max="9475" width="8.5703125" style="69" customWidth="1"/>
    <col min="9476" max="9476" width="10.7109375" style="69" bestFit="1" customWidth="1"/>
    <col min="9477" max="9477" width="10.85546875" style="69" bestFit="1" customWidth="1"/>
    <col min="9478" max="9478" width="10" style="69" bestFit="1" customWidth="1"/>
    <col min="9479" max="9479" width="12.85546875" style="69" bestFit="1" customWidth="1"/>
    <col min="9480" max="9480" width="10.42578125" style="69" bestFit="1" customWidth="1"/>
    <col min="9481" max="9481" width="7.85546875" style="69" bestFit="1" customWidth="1"/>
    <col min="9482" max="9729" width="11.42578125" style="69"/>
    <col min="9730" max="9730" width="8.42578125" style="69" customWidth="1"/>
    <col min="9731" max="9731" width="8.5703125" style="69" customWidth="1"/>
    <col min="9732" max="9732" width="10.7109375" style="69" bestFit="1" customWidth="1"/>
    <col min="9733" max="9733" width="10.85546875" style="69" bestFit="1" customWidth="1"/>
    <col min="9734" max="9734" width="10" style="69" bestFit="1" customWidth="1"/>
    <col min="9735" max="9735" width="12.85546875" style="69" bestFit="1" customWidth="1"/>
    <col min="9736" max="9736" width="10.42578125" style="69" bestFit="1" customWidth="1"/>
    <col min="9737" max="9737" width="7.85546875" style="69" bestFit="1" customWidth="1"/>
    <col min="9738" max="9985" width="11.42578125" style="69"/>
    <col min="9986" max="9986" width="8.42578125" style="69" customWidth="1"/>
    <col min="9987" max="9987" width="8.5703125" style="69" customWidth="1"/>
    <col min="9988" max="9988" width="10.7109375" style="69" bestFit="1" customWidth="1"/>
    <col min="9989" max="9989" width="10.85546875" style="69" bestFit="1" customWidth="1"/>
    <col min="9990" max="9990" width="10" style="69" bestFit="1" customWidth="1"/>
    <col min="9991" max="9991" width="12.85546875" style="69" bestFit="1" customWidth="1"/>
    <col min="9992" max="9992" width="10.42578125" style="69" bestFit="1" customWidth="1"/>
    <col min="9993" max="9993" width="7.85546875" style="69" bestFit="1" customWidth="1"/>
    <col min="9994" max="10241" width="11.42578125" style="69"/>
    <col min="10242" max="10242" width="8.42578125" style="69" customWidth="1"/>
    <col min="10243" max="10243" width="8.5703125" style="69" customWidth="1"/>
    <col min="10244" max="10244" width="10.7109375" style="69" bestFit="1" customWidth="1"/>
    <col min="10245" max="10245" width="10.85546875" style="69" bestFit="1" customWidth="1"/>
    <col min="10246" max="10246" width="10" style="69" bestFit="1" customWidth="1"/>
    <col min="10247" max="10247" width="12.85546875" style="69" bestFit="1" customWidth="1"/>
    <col min="10248" max="10248" width="10.42578125" style="69" bestFit="1" customWidth="1"/>
    <col min="10249" max="10249" width="7.85546875" style="69" bestFit="1" customWidth="1"/>
    <col min="10250" max="10497" width="11.42578125" style="69"/>
    <col min="10498" max="10498" width="8.42578125" style="69" customWidth="1"/>
    <col min="10499" max="10499" width="8.5703125" style="69" customWidth="1"/>
    <col min="10500" max="10500" width="10.7109375" style="69" bestFit="1" customWidth="1"/>
    <col min="10501" max="10501" width="10.85546875" style="69" bestFit="1" customWidth="1"/>
    <col min="10502" max="10502" width="10" style="69" bestFit="1" customWidth="1"/>
    <col min="10503" max="10503" width="12.85546875" style="69" bestFit="1" customWidth="1"/>
    <col min="10504" max="10504" width="10.42578125" style="69" bestFit="1" customWidth="1"/>
    <col min="10505" max="10505" width="7.85546875" style="69" bestFit="1" customWidth="1"/>
    <col min="10506" max="10753" width="11.42578125" style="69"/>
    <col min="10754" max="10754" width="8.42578125" style="69" customWidth="1"/>
    <col min="10755" max="10755" width="8.5703125" style="69" customWidth="1"/>
    <col min="10756" max="10756" width="10.7109375" style="69" bestFit="1" customWidth="1"/>
    <col min="10757" max="10757" width="10.85546875" style="69" bestFit="1" customWidth="1"/>
    <col min="10758" max="10758" width="10" style="69" bestFit="1" customWidth="1"/>
    <col min="10759" max="10759" width="12.85546875" style="69" bestFit="1" customWidth="1"/>
    <col min="10760" max="10760" width="10.42578125" style="69" bestFit="1" customWidth="1"/>
    <col min="10761" max="10761" width="7.85546875" style="69" bestFit="1" customWidth="1"/>
    <col min="10762" max="11009" width="11.42578125" style="69"/>
    <col min="11010" max="11010" width="8.42578125" style="69" customWidth="1"/>
    <col min="11011" max="11011" width="8.5703125" style="69" customWidth="1"/>
    <col min="11012" max="11012" width="10.7109375" style="69" bestFit="1" customWidth="1"/>
    <col min="11013" max="11013" width="10.85546875" style="69" bestFit="1" customWidth="1"/>
    <col min="11014" max="11014" width="10" style="69" bestFit="1" customWidth="1"/>
    <col min="11015" max="11015" width="12.85546875" style="69" bestFit="1" customWidth="1"/>
    <col min="11016" max="11016" width="10.42578125" style="69" bestFit="1" customWidth="1"/>
    <col min="11017" max="11017" width="7.85546875" style="69" bestFit="1" customWidth="1"/>
    <col min="11018" max="11265" width="11.42578125" style="69"/>
    <col min="11266" max="11266" width="8.42578125" style="69" customWidth="1"/>
    <col min="11267" max="11267" width="8.5703125" style="69" customWidth="1"/>
    <col min="11268" max="11268" width="10.7109375" style="69" bestFit="1" customWidth="1"/>
    <col min="11269" max="11269" width="10.85546875" style="69" bestFit="1" customWidth="1"/>
    <col min="11270" max="11270" width="10" style="69" bestFit="1" customWidth="1"/>
    <col min="11271" max="11271" width="12.85546875" style="69" bestFit="1" customWidth="1"/>
    <col min="11272" max="11272" width="10.42578125" style="69" bestFit="1" customWidth="1"/>
    <col min="11273" max="11273" width="7.85546875" style="69" bestFit="1" customWidth="1"/>
    <col min="11274" max="11521" width="11.42578125" style="69"/>
    <col min="11522" max="11522" width="8.42578125" style="69" customWidth="1"/>
    <col min="11523" max="11523" width="8.5703125" style="69" customWidth="1"/>
    <col min="11524" max="11524" width="10.7109375" style="69" bestFit="1" customWidth="1"/>
    <col min="11525" max="11525" width="10.85546875" style="69" bestFit="1" customWidth="1"/>
    <col min="11526" max="11526" width="10" style="69" bestFit="1" customWidth="1"/>
    <col min="11527" max="11527" width="12.85546875" style="69" bestFit="1" customWidth="1"/>
    <col min="11528" max="11528" width="10.42578125" style="69" bestFit="1" customWidth="1"/>
    <col min="11529" max="11529" width="7.85546875" style="69" bestFit="1" customWidth="1"/>
    <col min="11530" max="11777" width="11.42578125" style="69"/>
    <col min="11778" max="11778" width="8.42578125" style="69" customWidth="1"/>
    <col min="11779" max="11779" width="8.5703125" style="69" customWidth="1"/>
    <col min="11780" max="11780" width="10.7109375" style="69" bestFit="1" customWidth="1"/>
    <col min="11781" max="11781" width="10.85546875" style="69" bestFit="1" customWidth="1"/>
    <col min="11782" max="11782" width="10" style="69" bestFit="1" customWidth="1"/>
    <col min="11783" max="11783" width="12.85546875" style="69" bestFit="1" customWidth="1"/>
    <col min="11784" max="11784" width="10.42578125" style="69" bestFit="1" customWidth="1"/>
    <col min="11785" max="11785" width="7.85546875" style="69" bestFit="1" customWidth="1"/>
    <col min="11786" max="12033" width="11.42578125" style="69"/>
    <col min="12034" max="12034" width="8.42578125" style="69" customWidth="1"/>
    <col min="12035" max="12035" width="8.5703125" style="69" customWidth="1"/>
    <col min="12036" max="12036" width="10.7109375" style="69" bestFit="1" customWidth="1"/>
    <col min="12037" max="12037" width="10.85546875" style="69" bestFit="1" customWidth="1"/>
    <col min="12038" max="12038" width="10" style="69" bestFit="1" customWidth="1"/>
    <col min="12039" max="12039" width="12.85546875" style="69" bestFit="1" customWidth="1"/>
    <col min="12040" max="12040" width="10.42578125" style="69" bestFit="1" customWidth="1"/>
    <col min="12041" max="12041" width="7.85546875" style="69" bestFit="1" customWidth="1"/>
    <col min="12042" max="12289" width="11.42578125" style="69"/>
    <col min="12290" max="12290" width="8.42578125" style="69" customWidth="1"/>
    <col min="12291" max="12291" width="8.5703125" style="69" customWidth="1"/>
    <col min="12292" max="12292" width="10.7109375" style="69" bestFit="1" customWidth="1"/>
    <col min="12293" max="12293" width="10.85546875" style="69" bestFit="1" customWidth="1"/>
    <col min="12294" max="12294" width="10" style="69" bestFit="1" customWidth="1"/>
    <col min="12295" max="12295" width="12.85546875" style="69" bestFit="1" customWidth="1"/>
    <col min="12296" max="12296" width="10.42578125" style="69" bestFit="1" customWidth="1"/>
    <col min="12297" max="12297" width="7.85546875" style="69" bestFit="1" customWidth="1"/>
    <col min="12298" max="12545" width="11.42578125" style="69"/>
    <col min="12546" max="12546" width="8.42578125" style="69" customWidth="1"/>
    <col min="12547" max="12547" width="8.5703125" style="69" customWidth="1"/>
    <col min="12548" max="12548" width="10.7109375" style="69" bestFit="1" customWidth="1"/>
    <col min="12549" max="12549" width="10.85546875" style="69" bestFit="1" customWidth="1"/>
    <col min="12550" max="12550" width="10" style="69" bestFit="1" customWidth="1"/>
    <col min="12551" max="12551" width="12.85546875" style="69" bestFit="1" customWidth="1"/>
    <col min="12552" max="12552" width="10.42578125" style="69" bestFit="1" customWidth="1"/>
    <col min="12553" max="12553" width="7.85546875" style="69" bestFit="1" customWidth="1"/>
    <col min="12554" max="12801" width="11.42578125" style="69"/>
    <col min="12802" max="12802" width="8.42578125" style="69" customWidth="1"/>
    <col min="12803" max="12803" width="8.5703125" style="69" customWidth="1"/>
    <col min="12804" max="12804" width="10.7109375" style="69" bestFit="1" customWidth="1"/>
    <col min="12805" max="12805" width="10.85546875" style="69" bestFit="1" customWidth="1"/>
    <col min="12806" max="12806" width="10" style="69" bestFit="1" customWidth="1"/>
    <col min="12807" max="12807" width="12.85546875" style="69" bestFit="1" customWidth="1"/>
    <col min="12808" max="12808" width="10.42578125" style="69" bestFit="1" customWidth="1"/>
    <col min="12809" max="12809" width="7.85546875" style="69" bestFit="1" customWidth="1"/>
    <col min="12810" max="13057" width="11.42578125" style="69"/>
    <col min="13058" max="13058" width="8.42578125" style="69" customWidth="1"/>
    <col min="13059" max="13059" width="8.5703125" style="69" customWidth="1"/>
    <col min="13060" max="13060" width="10.7109375" style="69" bestFit="1" customWidth="1"/>
    <col min="13061" max="13061" width="10.85546875" style="69" bestFit="1" customWidth="1"/>
    <col min="13062" max="13062" width="10" style="69" bestFit="1" customWidth="1"/>
    <col min="13063" max="13063" width="12.85546875" style="69" bestFit="1" customWidth="1"/>
    <col min="13064" max="13064" width="10.42578125" style="69" bestFit="1" customWidth="1"/>
    <col min="13065" max="13065" width="7.85546875" style="69" bestFit="1" customWidth="1"/>
    <col min="13066" max="13313" width="11.42578125" style="69"/>
    <col min="13314" max="13314" width="8.42578125" style="69" customWidth="1"/>
    <col min="13315" max="13315" width="8.5703125" style="69" customWidth="1"/>
    <col min="13316" max="13316" width="10.7109375" style="69" bestFit="1" customWidth="1"/>
    <col min="13317" max="13317" width="10.85546875" style="69" bestFit="1" customWidth="1"/>
    <col min="13318" max="13318" width="10" style="69" bestFit="1" customWidth="1"/>
    <col min="13319" max="13319" width="12.85546875" style="69" bestFit="1" customWidth="1"/>
    <col min="13320" max="13320" width="10.42578125" style="69" bestFit="1" customWidth="1"/>
    <col min="13321" max="13321" width="7.85546875" style="69" bestFit="1" customWidth="1"/>
    <col min="13322" max="13569" width="11.42578125" style="69"/>
    <col min="13570" max="13570" width="8.42578125" style="69" customWidth="1"/>
    <col min="13571" max="13571" width="8.5703125" style="69" customWidth="1"/>
    <col min="13572" max="13572" width="10.7109375" style="69" bestFit="1" customWidth="1"/>
    <col min="13573" max="13573" width="10.85546875" style="69" bestFit="1" customWidth="1"/>
    <col min="13574" max="13574" width="10" style="69" bestFit="1" customWidth="1"/>
    <col min="13575" max="13575" width="12.85546875" style="69" bestFit="1" customWidth="1"/>
    <col min="13576" max="13576" width="10.42578125" style="69" bestFit="1" customWidth="1"/>
    <col min="13577" max="13577" width="7.85546875" style="69" bestFit="1" customWidth="1"/>
    <col min="13578" max="13825" width="11.42578125" style="69"/>
    <col min="13826" max="13826" width="8.42578125" style="69" customWidth="1"/>
    <col min="13827" max="13827" width="8.5703125" style="69" customWidth="1"/>
    <col min="13828" max="13828" width="10.7109375" style="69" bestFit="1" customWidth="1"/>
    <col min="13829" max="13829" width="10.85546875" style="69" bestFit="1" customWidth="1"/>
    <col min="13830" max="13830" width="10" style="69" bestFit="1" customWidth="1"/>
    <col min="13831" max="13831" width="12.85546875" style="69" bestFit="1" customWidth="1"/>
    <col min="13832" max="13832" width="10.42578125" style="69" bestFit="1" customWidth="1"/>
    <col min="13833" max="13833" width="7.85546875" style="69" bestFit="1" customWidth="1"/>
    <col min="13834" max="14081" width="11.42578125" style="69"/>
    <col min="14082" max="14082" width="8.42578125" style="69" customWidth="1"/>
    <col min="14083" max="14083" width="8.5703125" style="69" customWidth="1"/>
    <col min="14084" max="14084" width="10.7109375" style="69" bestFit="1" customWidth="1"/>
    <col min="14085" max="14085" width="10.85546875" style="69" bestFit="1" customWidth="1"/>
    <col min="14086" max="14086" width="10" style="69" bestFit="1" customWidth="1"/>
    <col min="14087" max="14087" width="12.85546875" style="69" bestFit="1" customWidth="1"/>
    <col min="14088" max="14088" width="10.42578125" style="69" bestFit="1" customWidth="1"/>
    <col min="14089" max="14089" width="7.85546875" style="69" bestFit="1" customWidth="1"/>
    <col min="14090" max="14337" width="11.42578125" style="69"/>
    <col min="14338" max="14338" width="8.42578125" style="69" customWidth="1"/>
    <col min="14339" max="14339" width="8.5703125" style="69" customWidth="1"/>
    <col min="14340" max="14340" width="10.7109375" style="69" bestFit="1" customWidth="1"/>
    <col min="14341" max="14341" width="10.85546875" style="69" bestFit="1" customWidth="1"/>
    <col min="14342" max="14342" width="10" style="69" bestFit="1" customWidth="1"/>
    <col min="14343" max="14343" width="12.85546875" style="69" bestFit="1" customWidth="1"/>
    <col min="14344" max="14344" width="10.42578125" style="69" bestFit="1" customWidth="1"/>
    <col min="14345" max="14345" width="7.85546875" style="69" bestFit="1" customWidth="1"/>
    <col min="14346" max="14593" width="11.42578125" style="69"/>
    <col min="14594" max="14594" width="8.42578125" style="69" customWidth="1"/>
    <col min="14595" max="14595" width="8.5703125" style="69" customWidth="1"/>
    <col min="14596" max="14596" width="10.7109375" style="69" bestFit="1" customWidth="1"/>
    <col min="14597" max="14597" width="10.85546875" style="69" bestFit="1" customWidth="1"/>
    <col min="14598" max="14598" width="10" style="69" bestFit="1" customWidth="1"/>
    <col min="14599" max="14599" width="12.85546875" style="69" bestFit="1" customWidth="1"/>
    <col min="14600" max="14600" width="10.42578125" style="69" bestFit="1" customWidth="1"/>
    <col min="14601" max="14601" width="7.85546875" style="69" bestFit="1" customWidth="1"/>
    <col min="14602" max="14849" width="11.42578125" style="69"/>
    <col min="14850" max="14850" width="8.42578125" style="69" customWidth="1"/>
    <col min="14851" max="14851" width="8.5703125" style="69" customWidth="1"/>
    <col min="14852" max="14852" width="10.7109375" style="69" bestFit="1" customWidth="1"/>
    <col min="14853" max="14853" width="10.85546875" style="69" bestFit="1" customWidth="1"/>
    <col min="14854" max="14854" width="10" style="69" bestFit="1" customWidth="1"/>
    <col min="14855" max="14855" width="12.85546875" style="69" bestFit="1" customWidth="1"/>
    <col min="14856" max="14856" width="10.42578125" style="69" bestFit="1" customWidth="1"/>
    <col min="14857" max="14857" width="7.85546875" style="69" bestFit="1" customWidth="1"/>
    <col min="14858" max="15105" width="11.42578125" style="69"/>
    <col min="15106" max="15106" width="8.42578125" style="69" customWidth="1"/>
    <col min="15107" max="15107" width="8.5703125" style="69" customWidth="1"/>
    <col min="15108" max="15108" width="10.7109375" style="69" bestFit="1" customWidth="1"/>
    <col min="15109" max="15109" width="10.85546875" style="69" bestFit="1" customWidth="1"/>
    <col min="15110" max="15110" width="10" style="69" bestFit="1" customWidth="1"/>
    <col min="15111" max="15111" width="12.85546875" style="69" bestFit="1" customWidth="1"/>
    <col min="15112" max="15112" width="10.42578125" style="69" bestFit="1" customWidth="1"/>
    <col min="15113" max="15113" width="7.85546875" style="69" bestFit="1" customWidth="1"/>
    <col min="15114" max="15361" width="11.42578125" style="69"/>
    <col min="15362" max="15362" width="8.42578125" style="69" customWidth="1"/>
    <col min="15363" max="15363" width="8.5703125" style="69" customWidth="1"/>
    <col min="15364" max="15364" width="10.7109375" style="69" bestFit="1" customWidth="1"/>
    <col min="15365" max="15365" width="10.85546875" style="69" bestFit="1" customWidth="1"/>
    <col min="15366" max="15366" width="10" style="69" bestFit="1" customWidth="1"/>
    <col min="15367" max="15367" width="12.85546875" style="69" bestFit="1" customWidth="1"/>
    <col min="15368" max="15368" width="10.42578125" style="69" bestFit="1" customWidth="1"/>
    <col min="15369" max="15369" width="7.85546875" style="69" bestFit="1" customWidth="1"/>
    <col min="15370" max="15617" width="11.42578125" style="69"/>
    <col min="15618" max="15618" width="8.42578125" style="69" customWidth="1"/>
    <col min="15619" max="15619" width="8.5703125" style="69" customWidth="1"/>
    <col min="15620" max="15620" width="10.7109375" style="69" bestFit="1" customWidth="1"/>
    <col min="15621" max="15621" width="10.85546875" style="69" bestFit="1" customWidth="1"/>
    <col min="15622" max="15622" width="10" style="69" bestFit="1" customWidth="1"/>
    <col min="15623" max="15623" width="12.85546875" style="69" bestFit="1" customWidth="1"/>
    <col min="15624" max="15624" width="10.42578125" style="69" bestFit="1" customWidth="1"/>
    <col min="15625" max="15625" width="7.85546875" style="69" bestFit="1" customWidth="1"/>
    <col min="15626" max="15873" width="11.42578125" style="69"/>
    <col min="15874" max="15874" width="8.42578125" style="69" customWidth="1"/>
    <col min="15875" max="15875" width="8.5703125" style="69" customWidth="1"/>
    <col min="15876" max="15876" width="10.7109375" style="69" bestFit="1" customWidth="1"/>
    <col min="15877" max="15877" width="10.85546875" style="69" bestFit="1" customWidth="1"/>
    <col min="15878" max="15878" width="10" style="69" bestFit="1" customWidth="1"/>
    <col min="15879" max="15879" width="12.85546875" style="69" bestFit="1" customWidth="1"/>
    <col min="15880" max="15880" width="10.42578125" style="69" bestFit="1" customWidth="1"/>
    <col min="15881" max="15881" width="7.85546875" style="69" bestFit="1" customWidth="1"/>
    <col min="15882" max="16129" width="11.42578125" style="69"/>
    <col min="16130" max="16130" width="8.42578125" style="69" customWidth="1"/>
    <col min="16131" max="16131" width="8.5703125" style="69" customWidth="1"/>
    <col min="16132" max="16132" width="10.7109375" style="69" bestFit="1" customWidth="1"/>
    <col min="16133" max="16133" width="10.85546875" style="69" bestFit="1" customWidth="1"/>
    <col min="16134" max="16134" width="10" style="69" bestFit="1" customWidth="1"/>
    <col min="16135" max="16135" width="12.85546875" style="69" bestFit="1" customWidth="1"/>
    <col min="16136" max="16136" width="10.42578125" style="69" bestFit="1" customWidth="1"/>
    <col min="16137" max="16137" width="7.85546875" style="69" bestFit="1" customWidth="1"/>
    <col min="16138" max="16384" width="11.42578125" style="69"/>
  </cols>
  <sheetData>
    <row r="1" spans="1:33" ht="15" x14ac:dyDescent="0.25">
      <c r="A1" s="403" t="s">
        <v>189</v>
      </c>
      <c r="B1" s="403"/>
      <c r="C1" s="403"/>
      <c r="D1" s="403"/>
      <c r="E1" s="403"/>
      <c r="F1" s="403"/>
      <c r="G1" s="403"/>
      <c r="H1" s="403"/>
      <c r="I1" s="403"/>
      <c r="K1" s="70"/>
      <c r="L1" s="400" t="s">
        <v>178</v>
      </c>
      <c r="M1" s="70"/>
    </row>
    <row r="2" spans="1:33" ht="15" customHeight="1" x14ac:dyDescent="0.25">
      <c r="A2" s="403" t="s">
        <v>117</v>
      </c>
      <c r="B2" s="403"/>
      <c r="C2" s="403"/>
      <c r="D2" s="403"/>
      <c r="E2" s="403"/>
      <c r="F2" s="403"/>
      <c r="G2" s="403"/>
      <c r="H2" s="403"/>
      <c r="I2" s="403"/>
      <c r="L2" s="400"/>
      <c r="M2" s="71"/>
    </row>
    <row r="3" spans="1:33" ht="15" x14ac:dyDescent="0.25">
      <c r="A3" s="403" t="s">
        <v>335</v>
      </c>
      <c r="B3" s="403"/>
      <c r="C3" s="403"/>
      <c r="D3" s="403"/>
      <c r="E3" s="403"/>
      <c r="F3" s="403"/>
      <c r="G3" s="403"/>
      <c r="H3" s="403"/>
      <c r="I3" s="403"/>
      <c r="K3" s="70"/>
      <c r="L3" s="70"/>
      <c r="M3" s="70"/>
    </row>
    <row r="4" spans="1:33" x14ac:dyDescent="0.25">
      <c r="A4" s="403" t="s">
        <v>328</v>
      </c>
      <c r="B4" s="403"/>
      <c r="C4" s="403"/>
      <c r="D4" s="403"/>
      <c r="E4" s="403"/>
      <c r="F4" s="403"/>
      <c r="G4" s="403"/>
      <c r="H4" s="403"/>
      <c r="I4" s="403"/>
    </row>
    <row r="5" spans="1:33" x14ac:dyDescent="0.25">
      <c r="A5" s="403" t="s">
        <v>364</v>
      </c>
      <c r="B5" s="403"/>
      <c r="C5" s="403"/>
      <c r="D5" s="403"/>
      <c r="E5" s="403"/>
      <c r="F5" s="403"/>
      <c r="G5" s="403"/>
      <c r="H5" s="403"/>
      <c r="I5" s="403"/>
    </row>
    <row r="6" spans="1:33" x14ac:dyDescent="0.25">
      <c r="A6" s="119"/>
      <c r="B6" s="78"/>
      <c r="C6" s="78"/>
      <c r="D6" s="78"/>
      <c r="E6" s="78"/>
      <c r="F6" s="78"/>
      <c r="G6" s="78"/>
      <c r="H6" s="78"/>
      <c r="I6" s="78"/>
    </row>
    <row r="7" spans="1:33" ht="51" x14ac:dyDescent="0.25">
      <c r="A7" s="145" t="s">
        <v>118</v>
      </c>
      <c r="B7" s="146" t="s">
        <v>0</v>
      </c>
      <c r="C7" s="146" t="s">
        <v>119</v>
      </c>
      <c r="D7" s="147" t="s">
        <v>120</v>
      </c>
      <c r="E7" s="146" t="s">
        <v>123</v>
      </c>
      <c r="F7" s="146" t="s">
        <v>124</v>
      </c>
      <c r="G7" s="146" t="s">
        <v>125</v>
      </c>
      <c r="H7" s="146" t="s">
        <v>126</v>
      </c>
      <c r="I7" s="146" t="s">
        <v>455</v>
      </c>
      <c r="K7" s="320"/>
      <c r="L7" s="320"/>
      <c r="M7" s="324"/>
      <c r="N7" s="324"/>
      <c r="O7" s="324"/>
      <c r="P7" s="324"/>
      <c r="Q7" s="324"/>
      <c r="R7" s="324"/>
      <c r="S7" s="324"/>
      <c r="T7" s="324"/>
      <c r="U7" s="320"/>
      <c r="V7" s="320"/>
      <c r="W7" s="320"/>
      <c r="X7" s="320"/>
      <c r="Y7" s="320"/>
      <c r="Z7" s="320"/>
      <c r="AA7" s="320"/>
      <c r="AB7" s="320"/>
      <c r="AC7" s="320"/>
      <c r="AD7" s="320"/>
      <c r="AE7" s="320"/>
      <c r="AF7" s="320"/>
      <c r="AG7" s="320"/>
    </row>
    <row r="8" spans="1:33" x14ac:dyDescent="0.25">
      <c r="A8" s="120"/>
      <c r="B8" s="72"/>
      <c r="C8" s="72"/>
      <c r="D8" s="72"/>
      <c r="E8" s="72"/>
      <c r="F8" s="72"/>
      <c r="G8" s="72"/>
      <c r="H8" s="72"/>
      <c r="I8" s="72"/>
      <c r="K8" s="320"/>
      <c r="L8" s="320"/>
      <c r="M8" s="320"/>
      <c r="N8" s="320"/>
      <c r="O8" s="320"/>
      <c r="P8" s="320"/>
      <c r="Q8" s="320"/>
      <c r="R8" s="320"/>
      <c r="S8" s="320"/>
      <c r="T8" s="320"/>
      <c r="U8" s="320"/>
      <c r="V8" s="320"/>
      <c r="W8" s="320"/>
      <c r="X8" s="320"/>
      <c r="Y8" s="320"/>
      <c r="Z8" s="320"/>
      <c r="AA8" s="320"/>
      <c r="AB8" s="320"/>
      <c r="AC8" s="320"/>
      <c r="AD8" s="320"/>
      <c r="AE8" s="320"/>
      <c r="AF8" s="320"/>
      <c r="AG8" s="320"/>
    </row>
    <row r="9" spans="1:33" x14ac:dyDescent="0.25">
      <c r="A9" s="77">
        <v>1986</v>
      </c>
      <c r="B9" s="89">
        <f t="shared" ref="B9:B24" si="0">+C9+D9+E9+F9+G9</f>
        <v>29062</v>
      </c>
      <c r="C9" s="89">
        <v>1544</v>
      </c>
      <c r="D9" s="89">
        <v>16106</v>
      </c>
      <c r="E9" s="89">
        <v>170</v>
      </c>
      <c r="F9" s="89">
        <v>10667</v>
      </c>
      <c r="G9" s="89">
        <v>575</v>
      </c>
      <c r="H9" s="89" t="s">
        <v>121</v>
      </c>
      <c r="I9" s="89" t="s">
        <v>121</v>
      </c>
      <c r="K9" s="320"/>
      <c r="L9" s="320"/>
      <c r="M9" s="320"/>
      <c r="N9" s="320"/>
      <c r="O9" s="320"/>
      <c r="P9" s="320"/>
      <c r="Q9" s="320"/>
      <c r="R9" s="320"/>
      <c r="S9" s="320"/>
      <c r="T9" s="320"/>
      <c r="U9" s="320"/>
      <c r="V9" s="320"/>
      <c r="W9" s="320"/>
      <c r="X9" s="320"/>
      <c r="Y9" s="320"/>
      <c r="Z9" s="320"/>
      <c r="AA9" s="320"/>
      <c r="AB9" s="320"/>
      <c r="AC9" s="320"/>
      <c r="AD9" s="320"/>
      <c r="AE9" s="320"/>
      <c r="AF9" s="320"/>
      <c r="AG9" s="320"/>
    </row>
    <row r="10" spans="1:33" x14ac:dyDescent="0.25">
      <c r="A10" s="77">
        <v>1987</v>
      </c>
      <c r="B10" s="89">
        <f t="shared" si="0"/>
        <v>30437</v>
      </c>
      <c r="C10" s="89">
        <v>1961</v>
      </c>
      <c r="D10" s="89">
        <v>17355</v>
      </c>
      <c r="E10" s="89">
        <v>180</v>
      </c>
      <c r="F10" s="89">
        <v>10333</v>
      </c>
      <c r="G10" s="89">
        <v>608</v>
      </c>
      <c r="H10" s="89" t="s">
        <v>121</v>
      </c>
      <c r="I10" s="89" t="s">
        <v>121</v>
      </c>
      <c r="K10" s="320"/>
      <c r="L10" s="320"/>
      <c r="M10" s="320"/>
      <c r="N10" s="320"/>
      <c r="O10" s="320"/>
      <c r="P10" s="320"/>
      <c r="Q10" s="320"/>
      <c r="R10" s="320"/>
      <c r="S10" s="320"/>
      <c r="T10" s="320"/>
      <c r="U10" s="320"/>
      <c r="V10" s="320"/>
      <c r="W10" s="320"/>
      <c r="X10" s="320"/>
      <c r="Y10" s="320"/>
      <c r="Z10" s="320"/>
      <c r="AA10" s="320"/>
      <c r="AB10" s="320"/>
      <c r="AC10" s="320"/>
      <c r="AD10" s="320"/>
      <c r="AE10" s="320"/>
      <c r="AF10" s="320"/>
      <c r="AG10" s="320"/>
    </row>
    <row r="11" spans="1:33" x14ac:dyDescent="0.25">
      <c r="A11" s="77">
        <v>1988</v>
      </c>
      <c r="B11" s="89">
        <f t="shared" si="0"/>
        <v>30267</v>
      </c>
      <c r="C11" s="89">
        <v>2113</v>
      </c>
      <c r="D11" s="89">
        <v>16711</v>
      </c>
      <c r="E11" s="89">
        <v>159</v>
      </c>
      <c r="F11" s="89">
        <v>10670</v>
      </c>
      <c r="G11" s="89">
        <v>614</v>
      </c>
      <c r="H11" s="89" t="s">
        <v>121</v>
      </c>
      <c r="I11" s="89" t="s">
        <v>121</v>
      </c>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row>
    <row r="12" spans="1:33" x14ac:dyDescent="0.25">
      <c r="A12" s="77">
        <v>1989</v>
      </c>
      <c r="B12" s="89">
        <f t="shared" si="0"/>
        <v>31206</v>
      </c>
      <c r="C12" s="89">
        <v>1777</v>
      </c>
      <c r="D12" s="89">
        <v>18155</v>
      </c>
      <c r="E12" s="89">
        <v>113</v>
      </c>
      <c r="F12" s="89">
        <v>10395</v>
      </c>
      <c r="G12" s="89">
        <v>766</v>
      </c>
      <c r="H12" s="89" t="s">
        <v>121</v>
      </c>
      <c r="I12" s="89" t="s">
        <v>121</v>
      </c>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row>
    <row r="13" spans="1:33" x14ac:dyDescent="0.25">
      <c r="A13" s="77">
        <v>1990</v>
      </c>
      <c r="B13" s="89">
        <f t="shared" si="0"/>
        <v>33894</v>
      </c>
      <c r="C13" s="89">
        <v>2635</v>
      </c>
      <c r="D13" s="89">
        <v>18794</v>
      </c>
      <c r="E13" s="89">
        <v>141</v>
      </c>
      <c r="F13" s="89">
        <v>11219</v>
      </c>
      <c r="G13" s="89">
        <v>1105</v>
      </c>
      <c r="H13" s="89" t="s">
        <v>121</v>
      </c>
      <c r="I13" s="89" t="s">
        <v>121</v>
      </c>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row>
    <row r="14" spans="1:33" x14ac:dyDescent="0.25">
      <c r="A14" s="77">
        <v>1991</v>
      </c>
      <c r="B14" s="89">
        <f t="shared" si="0"/>
        <v>32421</v>
      </c>
      <c r="C14" s="89">
        <v>2483</v>
      </c>
      <c r="D14" s="89">
        <v>17841</v>
      </c>
      <c r="E14" s="89">
        <v>115</v>
      </c>
      <c r="F14" s="89">
        <v>11190</v>
      </c>
      <c r="G14" s="89">
        <v>792</v>
      </c>
      <c r="H14" s="89" t="s">
        <v>121</v>
      </c>
      <c r="I14" s="89" t="s">
        <v>121</v>
      </c>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row>
    <row r="15" spans="1:33" x14ac:dyDescent="0.25">
      <c r="A15" s="77">
        <v>1992</v>
      </c>
      <c r="B15" s="89">
        <f t="shared" si="0"/>
        <v>33619</v>
      </c>
      <c r="C15" s="89">
        <v>2505</v>
      </c>
      <c r="D15" s="89">
        <v>18449</v>
      </c>
      <c r="E15" s="89">
        <v>111</v>
      </c>
      <c r="F15" s="89">
        <v>11791</v>
      </c>
      <c r="G15" s="89">
        <v>763</v>
      </c>
      <c r="H15" s="89" t="s">
        <v>121</v>
      </c>
      <c r="I15" s="89" t="s">
        <v>121</v>
      </c>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row>
    <row r="16" spans="1:33" x14ac:dyDescent="0.25">
      <c r="A16" s="77">
        <v>1993</v>
      </c>
      <c r="B16" s="89">
        <f t="shared" si="0"/>
        <v>35447</v>
      </c>
      <c r="C16" s="90">
        <v>2728</v>
      </c>
      <c r="D16" s="89">
        <v>19171</v>
      </c>
      <c r="E16" s="89">
        <v>128</v>
      </c>
      <c r="F16" s="89">
        <v>12492</v>
      </c>
      <c r="G16" s="89">
        <v>928</v>
      </c>
      <c r="H16" s="89" t="s">
        <v>121</v>
      </c>
      <c r="I16" s="89" t="s">
        <v>121</v>
      </c>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row>
    <row r="17" spans="1:33" x14ac:dyDescent="0.25">
      <c r="A17" s="77">
        <v>1994</v>
      </c>
      <c r="B17" s="89">
        <f t="shared" si="0"/>
        <v>38482</v>
      </c>
      <c r="C17" s="89">
        <v>2993</v>
      </c>
      <c r="D17" s="89">
        <v>20994</v>
      </c>
      <c r="E17" s="89">
        <v>116</v>
      </c>
      <c r="F17" s="89">
        <v>13386</v>
      </c>
      <c r="G17" s="89">
        <v>993</v>
      </c>
      <c r="H17" s="89" t="s">
        <v>121</v>
      </c>
      <c r="I17" s="89" t="s">
        <v>121</v>
      </c>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row>
    <row r="18" spans="1:33" x14ac:dyDescent="0.25">
      <c r="A18" s="77">
        <v>1995</v>
      </c>
      <c r="B18" s="89">
        <f t="shared" si="0"/>
        <v>40336</v>
      </c>
      <c r="C18" s="89">
        <v>3035</v>
      </c>
      <c r="D18" s="89">
        <v>22034</v>
      </c>
      <c r="E18" s="89">
        <v>112</v>
      </c>
      <c r="F18" s="89">
        <v>14102</v>
      </c>
      <c r="G18" s="89">
        <v>1053</v>
      </c>
      <c r="H18" s="89" t="s">
        <v>121</v>
      </c>
      <c r="I18" s="89" t="s">
        <v>121</v>
      </c>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row>
    <row r="19" spans="1:33" x14ac:dyDescent="0.25">
      <c r="A19" s="77">
        <v>1996</v>
      </c>
      <c r="B19" s="89">
        <f t="shared" si="0"/>
        <v>43051</v>
      </c>
      <c r="C19" s="89">
        <v>3312</v>
      </c>
      <c r="D19" s="89">
        <v>23440</v>
      </c>
      <c r="E19" s="89">
        <v>119</v>
      </c>
      <c r="F19" s="89">
        <v>15075</v>
      </c>
      <c r="G19" s="89">
        <v>1105</v>
      </c>
      <c r="H19" s="89" t="s">
        <v>121</v>
      </c>
      <c r="I19" s="89" t="s">
        <v>121</v>
      </c>
      <c r="K19" s="320"/>
      <c r="L19" s="320"/>
      <c r="M19" s="320"/>
      <c r="N19" s="320"/>
      <c r="O19" s="320"/>
      <c r="P19" s="320"/>
      <c r="Q19" s="320"/>
      <c r="R19" s="320"/>
      <c r="S19" s="320"/>
      <c r="T19" s="320"/>
      <c r="U19" s="320"/>
      <c r="V19" s="320"/>
      <c r="W19" s="320"/>
      <c r="X19" s="320"/>
      <c r="Y19" s="320"/>
      <c r="Z19" s="320"/>
      <c r="AA19" s="320"/>
      <c r="AB19" s="320"/>
      <c r="AC19" s="320"/>
      <c r="AD19" s="320"/>
      <c r="AE19" s="320"/>
      <c r="AF19" s="320"/>
      <c r="AG19" s="320"/>
    </row>
    <row r="20" spans="1:33" x14ac:dyDescent="0.25">
      <c r="A20" s="77">
        <v>1997</v>
      </c>
      <c r="B20" s="89">
        <f t="shared" si="0"/>
        <v>45787</v>
      </c>
      <c r="C20" s="89">
        <v>3809</v>
      </c>
      <c r="D20" s="89">
        <v>24517</v>
      </c>
      <c r="E20" s="89">
        <v>73</v>
      </c>
      <c r="F20" s="89">
        <v>16150</v>
      </c>
      <c r="G20" s="89">
        <v>1238</v>
      </c>
      <c r="H20" s="89" t="s">
        <v>121</v>
      </c>
      <c r="I20" s="89" t="s">
        <v>121</v>
      </c>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row>
    <row r="21" spans="1:33" x14ac:dyDescent="0.25">
      <c r="A21" s="121">
        <v>1998</v>
      </c>
      <c r="B21" s="89">
        <f t="shared" si="0"/>
        <v>47289</v>
      </c>
      <c r="C21" s="90">
        <v>3773</v>
      </c>
      <c r="D21" s="90">
        <v>25627</v>
      </c>
      <c r="E21" s="90">
        <v>73</v>
      </c>
      <c r="F21" s="90">
        <v>16441</v>
      </c>
      <c r="G21" s="90">
        <v>1375</v>
      </c>
      <c r="H21" s="89" t="s">
        <v>121</v>
      </c>
      <c r="I21" s="89" t="s">
        <v>121</v>
      </c>
      <c r="J21" s="73"/>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row>
    <row r="22" spans="1:33" x14ac:dyDescent="0.25">
      <c r="A22" s="121">
        <v>1999</v>
      </c>
      <c r="B22" s="89">
        <f t="shared" si="0"/>
        <v>50465</v>
      </c>
      <c r="C22" s="90">
        <v>4077</v>
      </c>
      <c r="D22" s="90">
        <v>27208</v>
      </c>
      <c r="E22" s="90">
        <v>73</v>
      </c>
      <c r="F22" s="90">
        <v>17636</v>
      </c>
      <c r="G22" s="90">
        <v>1471</v>
      </c>
      <c r="H22" s="89" t="s">
        <v>121</v>
      </c>
      <c r="I22" s="89" t="s">
        <v>121</v>
      </c>
      <c r="J22" s="73"/>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row>
    <row r="23" spans="1:33" x14ac:dyDescent="0.25">
      <c r="A23" s="121">
        <v>2000</v>
      </c>
      <c r="B23" s="89">
        <f t="shared" si="0"/>
        <v>53292</v>
      </c>
      <c r="C23" s="90">
        <v>4403</v>
      </c>
      <c r="D23" s="90">
        <v>28679</v>
      </c>
      <c r="E23" s="90">
        <v>63</v>
      </c>
      <c r="F23" s="90">
        <v>18550</v>
      </c>
      <c r="G23" s="90">
        <v>1597</v>
      </c>
      <c r="H23" s="89" t="s">
        <v>121</v>
      </c>
      <c r="I23" s="89" t="s">
        <v>121</v>
      </c>
      <c r="J23" s="73"/>
      <c r="K23" s="320"/>
      <c r="L23" s="320"/>
      <c r="M23" s="320"/>
      <c r="N23" s="320"/>
      <c r="O23" s="320"/>
      <c r="P23" s="320"/>
      <c r="Q23" s="320"/>
      <c r="R23" s="320"/>
      <c r="S23" s="320"/>
      <c r="T23" s="320"/>
      <c r="U23" s="320"/>
      <c r="V23" s="320"/>
      <c r="W23" s="320"/>
      <c r="X23" s="320"/>
      <c r="Y23" s="320"/>
      <c r="Z23" s="320"/>
      <c r="AA23" s="320"/>
      <c r="AB23" s="320"/>
      <c r="AC23" s="320"/>
      <c r="AD23" s="320"/>
      <c r="AE23" s="320"/>
      <c r="AF23" s="320"/>
      <c r="AG23" s="320"/>
    </row>
    <row r="24" spans="1:33" x14ac:dyDescent="0.25">
      <c r="A24" s="121">
        <v>2001</v>
      </c>
      <c r="B24" s="89">
        <f t="shared" si="0"/>
        <v>56087</v>
      </c>
      <c r="C24" s="90">
        <v>5299</v>
      </c>
      <c r="D24" s="90">
        <v>29633</v>
      </c>
      <c r="E24" s="90">
        <v>72</v>
      </c>
      <c r="F24" s="90">
        <v>19304</v>
      </c>
      <c r="G24" s="90">
        <v>1779</v>
      </c>
      <c r="H24" s="89" t="s">
        <v>121</v>
      </c>
      <c r="I24" s="89" t="s">
        <v>121</v>
      </c>
      <c r="K24" s="320"/>
      <c r="L24" s="320"/>
      <c r="M24" s="320"/>
      <c r="N24" s="320"/>
      <c r="O24" s="320"/>
      <c r="P24" s="320"/>
      <c r="Q24" s="320"/>
      <c r="R24" s="320"/>
      <c r="S24" s="320"/>
      <c r="T24" s="320"/>
      <c r="U24" s="320"/>
      <c r="V24" s="320"/>
      <c r="W24" s="320"/>
      <c r="X24" s="320"/>
      <c r="Y24" s="320"/>
      <c r="Z24" s="320"/>
      <c r="AA24" s="320"/>
      <c r="AB24" s="320"/>
      <c r="AC24" s="320"/>
      <c r="AD24" s="320"/>
      <c r="AE24" s="320"/>
      <c r="AF24" s="320"/>
      <c r="AG24" s="320"/>
    </row>
    <row r="25" spans="1:33" x14ac:dyDescent="0.25">
      <c r="A25" s="121">
        <v>2002</v>
      </c>
      <c r="B25" s="90">
        <f t="shared" ref="B25:B28" si="1">+C25+D25+E25+F25+H25+G25</f>
        <v>61827</v>
      </c>
      <c r="C25" s="90">
        <v>6030</v>
      </c>
      <c r="D25" s="90">
        <v>31266</v>
      </c>
      <c r="E25" s="90">
        <v>58</v>
      </c>
      <c r="F25" s="90">
        <v>20549</v>
      </c>
      <c r="G25" s="90">
        <v>2528</v>
      </c>
      <c r="H25" s="90">
        <v>1396</v>
      </c>
      <c r="I25" s="89" t="s">
        <v>121</v>
      </c>
      <c r="K25" s="322"/>
      <c r="L25" s="320"/>
      <c r="M25" s="320"/>
      <c r="N25" s="320"/>
      <c r="O25" s="320"/>
      <c r="P25" s="320"/>
      <c r="Q25" s="320"/>
      <c r="R25" s="320"/>
      <c r="S25" s="320"/>
      <c r="T25" s="320"/>
      <c r="U25" s="320"/>
      <c r="V25" s="320"/>
      <c r="W25" s="320"/>
      <c r="X25" s="320"/>
      <c r="Y25" s="320"/>
      <c r="Z25" s="320"/>
      <c r="AA25" s="320"/>
      <c r="AB25" s="320"/>
      <c r="AC25" s="320"/>
      <c r="AD25" s="320"/>
      <c r="AE25" s="320"/>
      <c r="AF25" s="320"/>
      <c r="AG25" s="320"/>
    </row>
    <row r="26" spans="1:33" x14ac:dyDescent="0.25">
      <c r="A26" s="121">
        <v>2003</v>
      </c>
      <c r="B26" s="90">
        <f t="shared" si="1"/>
        <v>66215</v>
      </c>
      <c r="C26" s="90">
        <v>6905</v>
      </c>
      <c r="D26" s="90">
        <v>32677</v>
      </c>
      <c r="E26" s="90">
        <v>51</v>
      </c>
      <c r="F26" s="90">
        <v>22016</v>
      </c>
      <c r="G26" s="90">
        <v>3317</v>
      </c>
      <c r="H26" s="90">
        <v>1249</v>
      </c>
      <c r="I26" s="89" t="s">
        <v>121</v>
      </c>
      <c r="K26" s="322"/>
      <c r="L26" s="320"/>
      <c r="M26" s="320"/>
      <c r="N26" s="320"/>
      <c r="O26" s="320"/>
      <c r="P26" s="320"/>
      <c r="Q26" s="320"/>
      <c r="R26" s="320"/>
      <c r="S26" s="320"/>
      <c r="T26" s="320"/>
      <c r="U26" s="320"/>
      <c r="V26" s="320"/>
      <c r="W26" s="320"/>
      <c r="X26" s="320"/>
      <c r="Y26" s="320"/>
      <c r="Z26" s="320"/>
      <c r="AA26" s="320"/>
      <c r="AB26" s="320"/>
      <c r="AC26" s="320"/>
      <c r="AD26" s="320"/>
      <c r="AE26" s="320"/>
      <c r="AF26" s="320"/>
      <c r="AG26" s="320"/>
    </row>
    <row r="27" spans="1:33" x14ac:dyDescent="0.25">
      <c r="A27" s="121">
        <v>2004</v>
      </c>
      <c r="B27" s="90">
        <f>+C27+D27+E27+F27+H27+G27+I27</f>
        <v>72194</v>
      </c>
      <c r="C27" s="90">
        <v>7414</v>
      </c>
      <c r="D27" s="90">
        <v>34444</v>
      </c>
      <c r="E27" s="90">
        <v>60</v>
      </c>
      <c r="F27" s="90">
        <v>23538</v>
      </c>
      <c r="G27" s="90">
        <v>4129</v>
      </c>
      <c r="H27" s="90">
        <v>1305</v>
      </c>
      <c r="I27" s="90">
        <v>1304</v>
      </c>
      <c r="K27" s="322"/>
      <c r="L27" s="320"/>
      <c r="M27" s="320"/>
      <c r="N27" s="320"/>
      <c r="O27" s="320"/>
      <c r="P27" s="320"/>
      <c r="Q27" s="320"/>
      <c r="R27" s="320"/>
      <c r="S27" s="320"/>
      <c r="T27" s="320"/>
      <c r="U27" s="320"/>
      <c r="V27" s="320"/>
      <c r="W27" s="320"/>
      <c r="X27" s="320"/>
      <c r="Y27" s="320"/>
      <c r="Z27" s="320"/>
      <c r="AA27" s="320"/>
      <c r="AB27" s="320"/>
      <c r="AC27" s="320"/>
      <c r="AD27" s="320"/>
      <c r="AE27" s="320"/>
      <c r="AF27" s="320"/>
      <c r="AG27" s="320"/>
    </row>
    <row r="28" spans="1:33" x14ac:dyDescent="0.25">
      <c r="A28" s="121">
        <v>2005</v>
      </c>
      <c r="B28" s="90">
        <f t="shared" si="1"/>
        <v>74167</v>
      </c>
      <c r="C28" s="90">
        <v>7958</v>
      </c>
      <c r="D28" s="90">
        <v>35413</v>
      </c>
      <c r="E28" s="90">
        <v>46</v>
      </c>
      <c r="F28" s="90">
        <v>24445</v>
      </c>
      <c r="G28" s="90">
        <v>4551</v>
      </c>
      <c r="H28" s="90">
        <v>1754</v>
      </c>
      <c r="I28" s="90" t="s">
        <v>122</v>
      </c>
      <c r="K28" s="322"/>
      <c r="L28" s="320"/>
      <c r="M28" s="320"/>
      <c r="N28" s="320"/>
      <c r="O28" s="320"/>
      <c r="P28" s="320"/>
      <c r="Q28" s="320"/>
      <c r="R28" s="320"/>
      <c r="S28" s="320"/>
      <c r="T28" s="320"/>
      <c r="U28" s="320"/>
      <c r="V28" s="320"/>
      <c r="W28" s="320"/>
      <c r="X28" s="320"/>
      <c r="Y28" s="320"/>
      <c r="Z28" s="320"/>
      <c r="AA28" s="320"/>
      <c r="AB28" s="320"/>
      <c r="AC28" s="320"/>
      <c r="AD28" s="320"/>
      <c r="AE28" s="320"/>
      <c r="AF28" s="320"/>
      <c r="AG28" s="320"/>
    </row>
    <row r="29" spans="1:33" x14ac:dyDescent="0.25">
      <c r="A29" s="121">
        <v>2006</v>
      </c>
      <c r="B29" s="90">
        <f t="shared" ref="B29:B34" si="2">+C29+D29+E29+F29+H29+G29+I29</f>
        <v>78126</v>
      </c>
      <c r="C29" s="90">
        <v>8301</v>
      </c>
      <c r="D29" s="90">
        <v>35815</v>
      </c>
      <c r="E29" s="90">
        <v>45</v>
      </c>
      <c r="F29" s="90">
        <v>25902</v>
      </c>
      <c r="G29" s="90">
        <v>5128</v>
      </c>
      <c r="H29" s="90">
        <v>2256</v>
      </c>
      <c r="I29" s="90">
        <v>679</v>
      </c>
      <c r="K29" s="322"/>
      <c r="L29" s="320"/>
      <c r="M29" s="320"/>
      <c r="N29" s="320"/>
      <c r="O29" s="320"/>
      <c r="P29" s="320"/>
      <c r="Q29" s="320"/>
      <c r="R29" s="320"/>
      <c r="S29" s="320"/>
      <c r="T29" s="320"/>
      <c r="U29" s="320"/>
      <c r="V29" s="320"/>
      <c r="W29" s="320"/>
      <c r="X29" s="320"/>
      <c r="Y29" s="320"/>
      <c r="Z29" s="320"/>
      <c r="AA29" s="320"/>
      <c r="AB29" s="320"/>
      <c r="AC29" s="320"/>
      <c r="AD29" s="320"/>
      <c r="AE29" s="320"/>
      <c r="AF29" s="320"/>
      <c r="AG29" s="320"/>
    </row>
    <row r="30" spans="1:33" x14ac:dyDescent="0.25">
      <c r="A30" s="121">
        <v>2007</v>
      </c>
      <c r="B30" s="90">
        <f t="shared" si="2"/>
        <v>77721</v>
      </c>
      <c r="C30" s="90">
        <v>7440</v>
      </c>
      <c r="D30" s="90">
        <v>35832</v>
      </c>
      <c r="E30" s="90">
        <v>41</v>
      </c>
      <c r="F30" s="90">
        <v>26306</v>
      </c>
      <c r="G30" s="90">
        <v>5183</v>
      </c>
      <c r="H30" s="90">
        <v>2209</v>
      </c>
      <c r="I30" s="90">
        <v>710</v>
      </c>
      <c r="K30" s="322"/>
      <c r="L30" s="320"/>
      <c r="M30" s="320"/>
      <c r="N30" s="320"/>
      <c r="O30" s="320"/>
      <c r="P30" s="320"/>
      <c r="Q30" s="320"/>
      <c r="R30" s="320"/>
      <c r="S30" s="320"/>
      <c r="T30" s="320"/>
      <c r="U30" s="320"/>
      <c r="V30" s="320"/>
      <c r="W30" s="320"/>
      <c r="X30" s="320"/>
      <c r="Y30" s="320"/>
      <c r="Z30" s="320"/>
      <c r="AA30" s="320"/>
      <c r="AB30" s="320"/>
      <c r="AC30" s="320"/>
      <c r="AD30" s="320"/>
      <c r="AE30" s="320"/>
      <c r="AF30" s="320"/>
      <c r="AG30" s="320"/>
    </row>
    <row r="31" spans="1:33" s="73" customFormat="1" x14ac:dyDescent="0.25">
      <c r="A31" s="121">
        <v>2008</v>
      </c>
      <c r="B31" s="90">
        <f t="shared" si="2"/>
        <v>81839</v>
      </c>
      <c r="C31" s="90">
        <v>8327</v>
      </c>
      <c r="D31" s="90">
        <v>36899</v>
      </c>
      <c r="E31" s="90">
        <v>30</v>
      </c>
      <c r="F31" s="90">
        <v>27792</v>
      </c>
      <c r="G31" s="90">
        <v>5596</v>
      </c>
      <c r="H31" s="90">
        <v>2429</v>
      </c>
      <c r="I31" s="90">
        <v>766</v>
      </c>
      <c r="J31" s="69"/>
      <c r="K31" s="322"/>
      <c r="L31" s="321"/>
      <c r="M31" s="321"/>
      <c r="N31" s="321"/>
      <c r="O31" s="321"/>
      <c r="P31" s="321"/>
      <c r="Q31" s="321"/>
      <c r="R31" s="321"/>
      <c r="S31" s="321"/>
      <c r="T31" s="321"/>
      <c r="U31" s="321"/>
      <c r="V31" s="321"/>
      <c r="W31" s="321"/>
      <c r="X31" s="321"/>
      <c r="Y31" s="321"/>
      <c r="Z31" s="321"/>
      <c r="AA31" s="321"/>
      <c r="AB31" s="321"/>
      <c r="AC31" s="321"/>
      <c r="AD31" s="321"/>
      <c r="AE31" s="321"/>
      <c r="AF31" s="321"/>
      <c r="AG31" s="321"/>
    </row>
    <row r="32" spans="1:33" s="73" customFormat="1" x14ac:dyDescent="0.25">
      <c r="A32" s="121">
        <v>2009</v>
      </c>
      <c r="B32" s="90">
        <f t="shared" si="2"/>
        <v>85118</v>
      </c>
      <c r="C32" s="90">
        <v>8947</v>
      </c>
      <c r="D32" s="90">
        <v>38020</v>
      </c>
      <c r="E32" s="90">
        <v>43</v>
      </c>
      <c r="F32" s="90">
        <v>28517</v>
      </c>
      <c r="G32" s="90">
        <v>6057</v>
      </c>
      <c r="H32" s="90">
        <v>2675</v>
      </c>
      <c r="I32" s="90">
        <v>859</v>
      </c>
      <c r="J32" s="69"/>
      <c r="K32" s="322"/>
      <c r="L32" s="321"/>
      <c r="M32" s="321"/>
      <c r="N32" s="321"/>
      <c r="O32" s="321"/>
      <c r="P32" s="321"/>
      <c r="Q32" s="321"/>
      <c r="R32" s="321"/>
      <c r="S32" s="321"/>
      <c r="T32" s="321"/>
      <c r="U32" s="321"/>
      <c r="V32" s="321"/>
      <c r="W32" s="321"/>
      <c r="X32" s="321"/>
      <c r="Y32" s="321"/>
      <c r="Z32" s="321"/>
      <c r="AA32" s="321"/>
      <c r="AB32" s="321"/>
      <c r="AC32" s="321"/>
      <c r="AD32" s="321"/>
      <c r="AE32" s="321"/>
      <c r="AF32" s="321"/>
      <c r="AG32" s="321"/>
    </row>
    <row r="33" spans="1:33" s="73" customFormat="1" x14ac:dyDescent="0.25">
      <c r="A33" s="121">
        <v>2010</v>
      </c>
      <c r="B33" s="90">
        <f t="shared" si="2"/>
        <v>87035</v>
      </c>
      <c r="C33" s="90">
        <v>8346</v>
      </c>
      <c r="D33" s="90">
        <v>39389</v>
      </c>
      <c r="E33" s="90">
        <v>44</v>
      </c>
      <c r="F33" s="90">
        <v>29377</v>
      </c>
      <c r="G33" s="90">
        <v>5996</v>
      </c>
      <c r="H33" s="90">
        <v>2886</v>
      </c>
      <c r="I33" s="90">
        <v>997</v>
      </c>
      <c r="J33" s="69"/>
      <c r="K33" s="322"/>
      <c r="L33" s="321"/>
      <c r="M33" s="321"/>
      <c r="N33" s="321"/>
      <c r="O33" s="321"/>
      <c r="P33" s="321"/>
      <c r="Q33" s="321"/>
      <c r="R33" s="321"/>
      <c r="S33" s="321"/>
      <c r="T33" s="321"/>
      <c r="U33" s="321"/>
      <c r="V33" s="321"/>
      <c r="W33" s="321"/>
      <c r="X33" s="321"/>
      <c r="Y33" s="321"/>
      <c r="Z33" s="321"/>
      <c r="AA33" s="321"/>
      <c r="AB33" s="321"/>
      <c r="AC33" s="321"/>
      <c r="AD33" s="321"/>
      <c r="AE33" s="321"/>
      <c r="AF33" s="321"/>
      <c r="AG33" s="321"/>
    </row>
    <row r="34" spans="1:33" x14ac:dyDescent="0.25">
      <c r="A34" s="121">
        <v>2011</v>
      </c>
      <c r="B34" s="90">
        <f t="shared" si="2"/>
        <v>89567</v>
      </c>
      <c r="C34" s="90">
        <v>8345</v>
      </c>
      <c r="D34" s="90">
        <v>39993</v>
      </c>
      <c r="E34" s="90">
        <v>41</v>
      </c>
      <c r="F34" s="90">
        <v>30934</v>
      </c>
      <c r="G34" s="90">
        <v>6591</v>
      </c>
      <c r="H34" s="90">
        <v>2644</v>
      </c>
      <c r="I34" s="90">
        <v>1019</v>
      </c>
      <c r="K34" s="322"/>
      <c r="L34" s="320"/>
      <c r="M34" s="320"/>
      <c r="N34" s="320"/>
      <c r="O34" s="320"/>
      <c r="P34" s="320"/>
      <c r="Q34" s="320"/>
      <c r="R34" s="320"/>
      <c r="S34" s="320"/>
      <c r="T34" s="320"/>
      <c r="U34" s="320"/>
      <c r="V34" s="320"/>
      <c r="W34" s="320"/>
      <c r="X34" s="320"/>
      <c r="Y34" s="320"/>
      <c r="Z34" s="320"/>
      <c r="AA34" s="320"/>
      <c r="AB34" s="320"/>
      <c r="AC34" s="320"/>
      <c r="AD34" s="320"/>
      <c r="AE34" s="320"/>
      <c r="AF34" s="320"/>
      <c r="AG34" s="320"/>
    </row>
    <row r="35" spans="1:33" x14ac:dyDescent="0.25">
      <c r="A35" s="121">
        <v>2012</v>
      </c>
      <c r="B35" s="90" t="s">
        <v>122</v>
      </c>
      <c r="C35" s="90" t="s">
        <v>122</v>
      </c>
      <c r="D35" s="90" t="s">
        <v>122</v>
      </c>
      <c r="E35" s="90" t="s">
        <v>122</v>
      </c>
      <c r="F35" s="90" t="s">
        <v>122</v>
      </c>
      <c r="G35" s="90" t="s">
        <v>122</v>
      </c>
      <c r="H35" s="90" t="s">
        <v>122</v>
      </c>
      <c r="I35" s="90" t="s">
        <v>122</v>
      </c>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row>
    <row r="36" spans="1:33" x14ac:dyDescent="0.25">
      <c r="A36" s="121">
        <v>2013</v>
      </c>
      <c r="B36" s="90" t="s">
        <v>122</v>
      </c>
      <c r="C36" s="90" t="s">
        <v>122</v>
      </c>
      <c r="D36" s="90" t="s">
        <v>122</v>
      </c>
      <c r="E36" s="90" t="s">
        <v>122</v>
      </c>
      <c r="F36" s="90" t="s">
        <v>122</v>
      </c>
      <c r="G36" s="90" t="s">
        <v>122</v>
      </c>
      <c r="H36" s="90" t="s">
        <v>122</v>
      </c>
      <c r="I36" s="90" t="s">
        <v>122</v>
      </c>
      <c r="K36" s="320"/>
      <c r="L36" s="320"/>
      <c r="M36" s="320"/>
      <c r="N36" s="320"/>
      <c r="O36" s="320"/>
      <c r="P36" s="320"/>
      <c r="Q36" s="320"/>
      <c r="R36" s="320"/>
      <c r="S36" s="74"/>
      <c r="T36" s="320"/>
      <c r="U36" s="320"/>
      <c r="V36" s="320"/>
      <c r="W36" s="320"/>
      <c r="X36" s="320"/>
      <c r="Y36" s="320"/>
      <c r="Z36" s="320"/>
      <c r="AA36" s="320"/>
      <c r="AB36" s="320"/>
      <c r="AC36" s="320"/>
      <c r="AD36" s="320"/>
      <c r="AE36" s="320"/>
      <c r="AF36" s="320"/>
      <c r="AG36" s="320"/>
    </row>
    <row r="37" spans="1:33" x14ac:dyDescent="0.25">
      <c r="A37" s="121">
        <v>2014</v>
      </c>
      <c r="B37" s="90">
        <f t="shared" ref="B37:B39" si="3">+C37+D37+E37+F37+H37+G37+I37</f>
        <v>105397</v>
      </c>
      <c r="C37" s="90">
        <v>9700</v>
      </c>
      <c r="D37" s="90">
        <v>44226</v>
      </c>
      <c r="E37" s="90">
        <v>30</v>
      </c>
      <c r="F37" s="90">
        <v>37275</v>
      </c>
      <c r="G37" s="90">
        <v>10078</v>
      </c>
      <c r="H37" s="90">
        <v>3087</v>
      </c>
      <c r="I37" s="90">
        <v>1001</v>
      </c>
      <c r="K37" s="322"/>
      <c r="L37" s="320"/>
      <c r="M37" s="320"/>
      <c r="N37" s="320"/>
      <c r="O37" s="320"/>
      <c r="P37" s="320"/>
      <c r="Q37" s="320"/>
      <c r="R37" s="320"/>
      <c r="S37" s="320"/>
      <c r="T37" s="320"/>
      <c r="U37" s="320"/>
      <c r="V37" s="322"/>
      <c r="W37" s="322"/>
      <c r="X37" s="322"/>
      <c r="Y37" s="322"/>
      <c r="Z37" s="322"/>
      <c r="AA37" s="322"/>
      <c r="AB37" s="322"/>
      <c r="AC37" s="322"/>
      <c r="AD37" s="320"/>
      <c r="AE37" s="320"/>
      <c r="AF37" s="320"/>
      <c r="AG37" s="320"/>
    </row>
    <row r="38" spans="1:33" x14ac:dyDescent="0.25">
      <c r="A38" s="121">
        <v>2015</v>
      </c>
      <c r="B38" s="90">
        <f t="shared" si="3"/>
        <v>108403</v>
      </c>
      <c r="C38" s="90">
        <v>10373</v>
      </c>
      <c r="D38" s="90">
        <v>44915</v>
      </c>
      <c r="E38" s="90">
        <v>32</v>
      </c>
      <c r="F38" s="90">
        <v>37565</v>
      </c>
      <c r="G38" s="90">
        <v>10847</v>
      </c>
      <c r="H38" s="90">
        <v>3655</v>
      </c>
      <c r="I38" s="90">
        <v>1016</v>
      </c>
      <c r="K38" s="322"/>
      <c r="L38" s="74"/>
      <c r="M38" s="74"/>
      <c r="N38" s="74"/>
      <c r="O38" s="74"/>
      <c r="P38" s="74"/>
      <c r="Q38" s="74"/>
      <c r="R38" s="320"/>
      <c r="S38" s="320"/>
      <c r="T38" s="320"/>
      <c r="U38" s="320"/>
      <c r="V38" s="322"/>
      <c r="W38" s="322"/>
      <c r="X38" s="322"/>
      <c r="Y38" s="322"/>
      <c r="Z38" s="322"/>
      <c r="AA38" s="322"/>
      <c r="AB38" s="322"/>
      <c r="AC38" s="322"/>
      <c r="AD38" s="320"/>
      <c r="AE38" s="320"/>
      <c r="AF38" s="320"/>
      <c r="AG38" s="320"/>
    </row>
    <row r="39" spans="1:33" x14ac:dyDescent="0.25">
      <c r="A39" s="121">
        <v>2016</v>
      </c>
      <c r="B39" s="90">
        <f t="shared" si="3"/>
        <v>116042</v>
      </c>
      <c r="C39" s="90">
        <v>10518</v>
      </c>
      <c r="D39" s="90">
        <v>47301</v>
      </c>
      <c r="E39" s="90">
        <v>33</v>
      </c>
      <c r="F39" s="90">
        <v>40969</v>
      </c>
      <c r="G39" s="90">
        <v>12323</v>
      </c>
      <c r="H39" s="90">
        <v>3929</v>
      </c>
      <c r="I39" s="90">
        <v>969</v>
      </c>
      <c r="K39" s="322"/>
      <c r="L39" s="320"/>
      <c r="M39" s="320"/>
      <c r="N39" s="320"/>
      <c r="O39" s="320"/>
      <c r="P39" s="320"/>
      <c r="Q39" s="320"/>
      <c r="R39" s="320"/>
      <c r="S39" s="320"/>
      <c r="T39" s="320"/>
      <c r="U39" s="320"/>
      <c r="V39" s="322"/>
      <c r="W39" s="322"/>
      <c r="X39" s="322"/>
      <c r="Y39" s="322"/>
      <c r="Z39" s="322"/>
      <c r="AA39" s="322"/>
      <c r="AB39" s="322"/>
      <c r="AC39" s="322"/>
      <c r="AD39" s="320"/>
      <c r="AE39" s="320"/>
      <c r="AF39" s="320"/>
      <c r="AG39" s="320"/>
    </row>
    <row r="40" spans="1:33" x14ac:dyDescent="0.25">
      <c r="A40" s="121">
        <v>2017</v>
      </c>
      <c r="B40" s="90">
        <f>+C40+D40+E40+F40+H40+G40+I40</f>
        <v>117279</v>
      </c>
      <c r="C40" s="90">
        <v>10910</v>
      </c>
      <c r="D40" s="90">
        <v>49237</v>
      </c>
      <c r="E40" s="90">
        <v>37</v>
      </c>
      <c r="F40" s="90">
        <v>40380</v>
      </c>
      <c r="G40" s="90">
        <v>12589</v>
      </c>
      <c r="H40" s="90">
        <v>3150</v>
      </c>
      <c r="I40" s="90">
        <v>976</v>
      </c>
      <c r="K40" s="322"/>
      <c r="L40" s="320"/>
      <c r="M40" s="320"/>
      <c r="N40" s="320"/>
      <c r="O40" s="320"/>
      <c r="P40" s="320"/>
      <c r="Q40" s="320"/>
      <c r="R40" s="320"/>
      <c r="S40" s="320"/>
      <c r="T40" s="320"/>
      <c r="U40" s="320"/>
      <c r="V40" s="322"/>
      <c r="W40" s="322"/>
      <c r="X40" s="322"/>
      <c r="Y40" s="322"/>
      <c r="Z40" s="322"/>
      <c r="AA40" s="322"/>
      <c r="AB40" s="322"/>
      <c r="AC40" s="322"/>
      <c r="AD40" s="320"/>
      <c r="AE40" s="320"/>
      <c r="AF40" s="320"/>
      <c r="AG40" s="320"/>
    </row>
    <row r="41" spans="1:33" x14ac:dyDescent="0.25">
      <c r="A41" s="121">
        <v>2018</v>
      </c>
      <c r="B41" s="90">
        <f>+C41+D41+E41+F41+H41+G41+I41</f>
        <v>122327</v>
      </c>
      <c r="C41" s="90">
        <v>11470</v>
      </c>
      <c r="D41" s="90">
        <v>50141</v>
      </c>
      <c r="E41" s="90">
        <v>36</v>
      </c>
      <c r="F41" s="90">
        <v>41423</v>
      </c>
      <c r="G41" s="90">
        <v>13924</v>
      </c>
      <c r="H41" s="90">
        <v>4263</v>
      </c>
      <c r="I41" s="90">
        <v>1070</v>
      </c>
      <c r="K41" s="322"/>
      <c r="L41" s="320"/>
      <c r="M41" s="320"/>
      <c r="N41" s="320"/>
      <c r="O41" s="320"/>
      <c r="P41" s="320"/>
      <c r="Q41" s="320"/>
      <c r="R41" s="320"/>
      <c r="S41" s="320"/>
      <c r="T41" s="320"/>
      <c r="U41" s="320"/>
      <c r="V41" s="322"/>
      <c r="W41" s="322"/>
      <c r="X41" s="322"/>
      <c r="Y41" s="322"/>
      <c r="Z41" s="322"/>
      <c r="AA41" s="322"/>
      <c r="AB41" s="322"/>
      <c r="AC41" s="322"/>
      <c r="AD41" s="320"/>
      <c r="AE41" s="320"/>
      <c r="AF41" s="320"/>
      <c r="AG41" s="320"/>
    </row>
    <row r="42" spans="1:33" x14ac:dyDescent="0.25">
      <c r="A42" s="121">
        <v>2019</v>
      </c>
      <c r="B42" s="90">
        <f>+C42+D42+E42+F42+H42+G42+I42</f>
        <v>126679</v>
      </c>
      <c r="C42" s="90">
        <v>12457</v>
      </c>
      <c r="D42" s="90">
        <v>52086</v>
      </c>
      <c r="E42" s="90">
        <v>30</v>
      </c>
      <c r="F42" s="90">
        <v>42526</v>
      </c>
      <c r="G42" s="90">
        <v>14308</v>
      </c>
      <c r="H42" s="90">
        <v>4179</v>
      </c>
      <c r="I42" s="90">
        <v>1093</v>
      </c>
      <c r="K42" s="322"/>
      <c r="L42" s="320"/>
      <c r="M42" s="320"/>
      <c r="N42" s="320"/>
      <c r="O42" s="320"/>
      <c r="P42" s="320"/>
      <c r="Q42" s="320"/>
      <c r="R42" s="320"/>
      <c r="S42" s="320"/>
      <c r="T42" s="320"/>
      <c r="U42" s="320"/>
      <c r="V42" s="322"/>
      <c r="W42" s="322"/>
      <c r="X42" s="322"/>
      <c r="Y42" s="322"/>
      <c r="Z42" s="322"/>
      <c r="AA42" s="322"/>
      <c r="AB42" s="322"/>
      <c r="AC42" s="322"/>
      <c r="AD42" s="320"/>
      <c r="AE42" s="320"/>
      <c r="AF42" s="320"/>
      <c r="AG42" s="320"/>
    </row>
    <row r="43" spans="1:33" x14ac:dyDescent="0.25">
      <c r="A43" s="121">
        <v>2020</v>
      </c>
      <c r="B43" s="90">
        <f>+C43+D43+E43+F43+H43+G43+I43</f>
        <v>132555</v>
      </c>
      <c r="C43" s="90">
        <v>13336</v>
      </c>
      <c r="D43" s="90">
        <v>53927</v>
      </c>
      <c r="E43" s="90">
        <v>40</v>
      </c>
      <c r="F43" s="90">
        <v>44319</v>
      </c>
      <c r="G43" s="90">
        <v>14811</v>
      </c>
      <c r="H43" s="90">
        <v>4887</v>
      </c>
      <c r="I43" s="90">
        <v>1235</v>
      </c>
      <c r="K43" s="322"/>
      <c r="L43" s="320"/>
      <c r="M43" s="320"/>
      <c r="N43" s="320"/>
      <c r="O43" s="320"/>
      <c r="P43" s="320"/>
      <c r="Q43" s="320"/>
      <c r="R43" s="320"/>
      <c r="S43" s="320"/>
      <c r="T43" s="320"/>
      <c r="U43" s="320"/>
      <c r="V43" s="322"/>
      <c r="W43" s="322"/>
      <c r="X43" s="322"/>
      <c r="Y43" s="322"/>
      <c r="Z43" s="322"/>
      <c r="AA43" s="322"/>
      <c r="AB43" s="322"/>
      <c r="AC43" s="322"/>
      <c r="AD43" s="320"/>
      <c r="AE43" s="320"/>
      <c r="AF43" s="320"/>
      <c r="AG43" s="320"/>
    </row>
    <row r="44" spans="1:33" ht="13.5" thickBot="1" x14ac:dyDescent="0.3">
      <c r="A44" s="121">
        <v>2021</v>
      </c>
      <c r="B44" s="155">
        <f>+C44+D44+E44+F44+H44+G44+I44</f>
        <v>130235</v>
      </c>
      <c r="C44" s="90">
        <v>12455</v>
      </c>
      <c r="D44" s="90">
        <v>53224</v>
      </c>
      <c r="E44" s="90">
        <v>34</v>
      </c>
      <c r="F44" s="90">
        <v>44590</v>
      </c>
      <c r="G44" s="90">
        <v>14517</v>
      </c>
      <c r="H44" s="90">
        <v>4569</v>
      </c>
      <c r="I44" s="155">
        <v>846</v>
      </c>
      <c r="K44" s="322"/>
      <c r="L44" s="320"/>
      <c r="M44" s="320"/>
      <c r="N44" s="320"/>
      <c r="O44" s="320"/>
      <c r="P44" s="320"/>
      <c r="Q44" s="320"/>
      <c r="R44" s="320"/>
      <c r="S44" s="320"/>
      <c r="T44" s="320"/>
      <c r="U44" s="320"/>
      <c r="V44" s="320"/>
      <c r="W44" s="320"/>
      <c r="X44" s="320"/>
      <c r="Y44" s="320"/>
      <c r="Z44" s="320"/>
      <c r="AA44" s="320"/>
      <c r="AB44" s="320"/>
      <c r="AC44" s="320"/>
      <c r="AD44" s="320"/>
      <c r="AE44" s="320"/>
      <c r="AF44" s="320"/>
      <c r="AG44" s="320"/>
    </row>
    <row r="45" spans="1:33" s="75" customFormat="1" ht="48" customHeight="1" x14ac:dyDescent="0.25">
      <c r="A45" s="404" t="s">
        <v>402</v>
      </c>
      <c r="B45" s="404"/>
      <c r="C45" s="404"/>
      <c r="D45" s="404"/>
      <c r="E45" s="404"/>
      <c r="F45" s="404"/>
      <c r="G45" s="404"/>
      <c r="H45" s="404"/>
      <c r="I45" s="404"/>
      <c r="J45" s="264"/>
      <c r="K45" s="325"/>
      <c r="L45" s="325"/>
      <c r="M45" s="325"/>
      <c r="N45" s="325"/>
      <c r="O45" s="325"/>
      <c r="P45" s="325"/>
      <c r="Q45" s="325"/>
      <c r="R45" s="323"/>
      <c r="S45" s="323"/>
      <c r="T45" s="323"/>
      <c r="U45" s="323"/>
      <c r="V45" s="323"/>
      <c r="W45" s="323"/>
      <c r="X45" s="323"/>
      <c r="Y45" s="323"/>
      <c r="Z45" s="323"/>
      <c r="AA45" s="323"/>
      <c r="AB45" s="323"/>
      <c r="AC45" s="323"/>
      <c r="AD45" s="323"/>
      <c r="AE45" s="323"/>
      <c r="AF45" s="323"/>
      <c r="AG45" s="323"/>
    </row>
    <row r="46" spans="1:33" s="75" customFormat="1" ht="12" x14ac:dyDescent="0.25">
      <c r="A46" s="405" t="s">
        <v>365</v>
      </c>
      <c r="B46" s="405"/>
      <c r="C46" s="405"/>
      <c r="D46" s="405"/>
      <c r="E46" s="405"/>
      <c r="F46" s="405"/>
      <c r="G46" s="405"/>
      <c r="H46" s="405"/>
      <c r="I46" s="405"/>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row>
    <row r="47" spans="1:33" s="75" customFormat="1" ht="12" x14ac:dyDescent="0.25">
      <c r="A47" s="402" t="s">
        <v>366</v>
      </c>
      <c r="B47" s="402"/>
      <c r="C47" s="402"/>
      <c r="D47" s="402"/>
      <c r="E47" s="402"/>
      <c r="F47" s="402"/>
      <c r="G47" s="402"/>
      <c r="H47" s="402"/>
      <c r="I47" s="402"/>
      <c r="J47" s="76"/>
      <c r="K47" s="76"/>
      <c r="L47" s="76"/>
      <c r="M47" s="76"/>
      <c r="N47" s="76"/>
      <c r="O47" s="76"/>
      <c r="P47" s="76"/>
      <c r="Q47" s="76"/>
      <c r="R47" s="76"/>
      <c r="S47" s="76"/>
      <c r="T47" s="76"/>
      <c r="U47" s="76"/>
      <c r="V47" s="76"/>
      <c r="W47" s="76"/>
      <c r="X47" s="76"/>
      <c r="Y47" s="76"/>
      <c r="Z47" s="323"/>
      <c r="AA47" s="323"/>
      <c r="AB47" s="323"/>
      <c r="AC47" s="323"/>
      <c r="AD47" s="323"/>
      <c r="AE47" s="323"/>
      <c r="AF47" s="323"/>
      <c r="AG47" s="323"/>
    </row>
    <row r="48" spans="1:33" x14ac:dyDescent="0.25">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row>
    <row r="49" spans="2:33" x14ac:dyDescent="0.25">
      <c r="B49" s="319"/>
      <c r="C49" s="319"/>
      <c r="D49" s="319"/>
      <c r="E49" s="319"/>
      <c r="F49" s="319"/>
      <c r="G49" s="319"/>
      <c r="H49" s="319"/>
      <c r="I49" s="319"/>
      <c r="K49" s="320"/>
      <c r="L49" s="320"/>
      <c r="M49" s="320"/>
      <c r="N49" s="320"/>
      <c r="O49" s="320"/>
      <c r="P49" s="320"/>
      <c r="Q49" s="320"/>
      <c r="R49" s="320"/>
      <c r="S49" s="320"/>
      <c r="T49" s="320"/>
      <c r="U49" s="320"/>
      <c r="V49" s="320"/>
      <c r="W49" s="320"/>
      <c r="X49" s="320"/>
      <c r="Y49" s="320"/>
      <c r="Z49" s="320"/>
      <c r="AA49" s="320"/>
      <c r="AB49" s="320"/>
      <c r="AC49" s="320"/>
      <c r="AD49" s="320"/>
      <c r="AE49" s="320"/>
      <c r="AF49" s="320"/>
      <c r="AG49" s="320"/>
    </row>
    <row r="50" spans="2:33" x14ac:dyDescent="0.25">
      <c r="K50" s="320"/>
      <c r="L50" s="320"/>
      <c r="M50" s="320"/>
      <c r="N50" s="320"/>
      <c r="O50" s="320"/>
      <c r="P50" s="320"/>
      <c r="Q50" s="320"/>
      <c r="R50" s="320"/>
      <c r="S50" s="320"/>
      <c r="T50" s="320"/>
      <c r="U50" s="320"/>
      <c r="V50" s="320"/>
      <c r="W50" s="320"/>
      <c r="X50" s="320"/>
      <c r="Y50" s="320"/>
      <c r="Z50" s="320"/>
      <c r="AA50" s="320"/>
      <c r="AB50" s="320"/>
      <c r="AC50" s="320"/>
      <c r="AD50" s="320"/>
      <c r="AE50" s="320"/>
      <c r="AF50" s="320"/>
      <c r="AG50" s="320"/>
    </row>
    <row r="51" spans="2:33" x14ac:dyDescent="0.25">
      <c r="K51" s="320"/>
      <c r="L51" s="320"/>
      <c r="M51" s="320"/>
      <c r="N51" s="320"/>
      <c r="O51" s="320"/>
      <c r="P51" s="320"/>
      <c r="Q51" s="320"/>
      <c r="R51" s="320"/>
      <c r="S51" s="320"/>
      <c r="T51" s="320"/>
      <c r="U51" s="320"/>
      <c r="V51" s="320"/>
      <c r="W51" s="320"/>
      <c r="X51" s="320"/>
      <c r="Y51" s="320"/>
      <c r="Z51" s="320"/>
      <c r="AA51" s="320"/>
      <c r="AB51" s="320"/>
      <c r="AC51" s="320"/>
      <c r="AD51" s="320"/>
      <c r="AE51" s="320"/>
      <c r="AF51" s="320"/>
      <c r="AG51" s="320"/>
    </row>
  </sheetData>
  <mergeCells count="9">
    <mergeCell ref="A47:I47"/>
    <mergeCell ref="L1:L2"/>
    <mergeCell ref="A1:I1"/>
    <mergeCell ref="A2:I2"/>
    <mergeCell ref="A3:I3"/>
    <mergeCell ref="A4:I4"/>
    <mergeCell ref="A5:I5"/>
    <mergeCell ref="A45:I45"/>
    <mergeCell ref="A46:I46"/>
  </mergeCells>
  <hyperlinks>
    <hyperlink ref="L1" location="INDICE!A1" display="INDICE"/>
  </hyperlinks>
  <printOptions horizontalCentered="1"/>
  <pageMargins left="0.39370078740157483" right="0.39370078740157483" top="0.78740157480314965" bottom="0.98425196850393704" header="0.51181102362204722" footer="0.51181102362204722"/>
  <pageSetup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4"/>
  <sheetViews>
    <sheetView showGridLines="0" topLeftCell="A7" workbookViewId="0">
      <selection activeCell="L21" sqref="L21"/>
    </sheetView>
  </sheetViews>
  <sheetFormatPr baseColWidth="10" defaultRowHeight="12.75" x14ac:dyDescent="0.25"/>
  <cols>
    <col min="1" max="1" width="19.7109375" style="190" customWidth="1"/>
    <col min="2" max="5" width="9.7109375" style="176" customWidth="1"/>
    <col min="6" max="8" width="9.7109375" style="79" customWidth="1"/>
    <col min="9" max="240" width="11.42578125" style="79"/>
    <col min="241" max="241" width="27.5703125" style="79" customWidth="1"/>
    <col min="242" max="242" width="7.28515625" style="79" bestFit="1" customWidth="1"/>
    <col min="243" max="247" width="4.42578125" style="79" customWidth="1"/>
    <col min="248" max="248" width="0.85546875" style="79" customWidth="1"/>
    <col min="249" max="252" width="6" style="79" customWidth="1"/>
    <col min="253" max="496" width="11.42578125" style="79"/>
    <col min="497" max="497" width="27.5703125" style="79" customWidth="1"/>
    <col min="498" max="498" width="7.28515625" style="79" bestFit="1" customWidth="1"/>
    <col min="499" max="503" width="4.42578125" style="79" customWidth="1"/>
    <col min="504" max="504" width="0.85546875" style="79" customWidth="1"/>
    <col min="505" max="508" width="6" style="79" customWidth="1"/>
    <col min="509" max="752" width="11.42578125" style="79"/>
    <col min="753" max="753" width="27.5703125" style="79" customWidth="1"/>
    <col min="754" max="754" width="7.28515625" style="79" bestFit="1" customWidth="1"/>
    <col min="755" max="759" width="4.42578125" style="79" customWidth="1"/>
    <col min="760" max="760" width="0.85546875" style="79" customWidth="1"/>
    <col min="761" max="764" width="6" style="79" customWidth="1"/>
    <col min="765" max="1008" width="11.42578125" style="79"/>
    <col min="1009" max="1009" width="27.5703125" style="79" customWidth="1"/>
    <col min="1010" max="1010" width="7.28515625" style="79" bestFit="1" customWidth="1"/>
    <col min="1011" max="1015" width="4.42578125" style="79" customWidth="1"/>
    <col min="1016" max="1016" width="0.85546875" style="79" customWidth="1"/>
    <col min="1017" max="1020" width="6" style="79" customWidth="1"/>
    <col min="1021" max="1264" width="11.42578125" style="79"/>
    <col min="1265" max="1265" width="27.5703125" style="79" customWidth="1"/>
    <col min="1266" max="1266" width="7.28515625" style="79" bestFit="1" customWidth="1"/>
    <col min="1267" max="1271" width="4.42578125" style="79" customWidth="1"/>
    <col min="1272" max="1272" width="0.85546875" style="79" customWidth="1"/>
    <col min="1273" max="1276" width="6" style="79" customWidth="1"/>
    <col min="1277" max="1520" width="11.42578125" style="79"/>
    <col min="1521" max="1521" width="27.5703125" style="79" customWidth="1"/>
    <col min="1522" max="1522" width="7.28515625" style="79" bestFit="1" customWidth="1"/>
    <col min="1523" max="1527" width="4.42578125" style="79" customWidth="1"/>
    <col min="1528" max="1528" width="0.85546875" style="79" customWidth="1"/>
    <col min="1529" max="1532" width="6" style="79" customWidth="1"/>
    <col min="1533" max="1776" width="11.42578125" style="79"/>
    <col min="1777" max="1777" width="27.5703125" style="79" customWidth="1"/>
    <col min="1778" max="1778" width="7.28515625" style="79" bestFit="1" customWidth="1"/>
    <col min="1779" max="1783" width="4.42578125" style="79" customWidth="1"/>
    <col min="1784" max="1784" width="0.85546875" style="79" customWidth="1"/>
    <col min="1785" max="1788" width="6" style="79" customWidth="1"/>
    <col min="1789" max="2032" width="11.42578125" style="79"/>
    <col min="2033" max="2033" width="27.5703125" style="79" customWidth="1"/>
    <col min="2034" max="2034" width="7.28515625" style="79" bestFit="1" customWidth="1"/>
    <col min="2035" max="2039" width="4.42578125" style="79" customWidth="1"/>
    <col min="2040" max="2040" width="0.85546875" style="79" customWidth="1"/>
    <col min="2041" max="2044" width="6" style="79" customWidth="1"/>
    <col min="2045" max="2288" width="11.42578125" style="79"/>
    <col min="2289" max="2289" width="27.5703125" style="79" customWidth="1"/>
    <col min="2290" max="2290" width="7.28515625" style="79" bestFit="1" customWidth="1"/>
    <col min="2291" max="2295" width="4.42578125" style="79" customWidth="1"/>
    <col min="2296" max="2296" width="0.85546875" style="79" customWidth="1"/>
    <col min="2297" max="2300" width="6" style="79" customWidth="1"/>
    <col min="2301" max="2544" width="11.42578125" style="79"/>
    <col min="2545" max="2545" width="27.5703125" style="79" customWidth="1"/>
    <col min="2546" max="2546" width="7.28515625" style="79" bestFit="1" customWidth="1"/>
    <col min="2547" max="2551" width="4.42578125" style="79" customWidth="1"/>
    <col min="2552" max="2552" width="0.85546875" style="79" customWidth="1"/>
    <col min="2553" max="2556" width="6" style="79" customWidth="1"/>
    <col min="2557" max="2800" width="11.42578125" style="79"/>
    <col min="2801" max="2801" width="27.5703125" style="79" customWidth="1"/>
    <col min="2802" max="2802" width="7.28515625" style="79" bestFit="1" customWidth="1"/>
    <col min="2803" max="2807" width="4.42578125" style="79" customWidth="1"/>
    <col min="2808" max="2808" width="0.85546875" style="79" customWidth="1"/>
    <col min="2809" max="2812" width="6" style="79" customWidth="1"/>
    <col min="2813" max="3056" width="11.42578125" style="79"/>
    <col min="3057" max="3057" width="27.5703125" style="79" customWidth="1"/>
    <col min="3058" max="3058" width="7.28515625" style="79" bestFit="1" customWidth="1"/>
    <col min="3059" max="3063" width="4.42578125" style="79" customWidth="1"/>
    <col min="3064" max="3064" width="0.85546875" style="79" customWidth="1"/>
    <col min="3065" max="3068" width="6" style="79" customWidth="1"/>
    <col min="3069" max="3312" width="11.42578125" style="79"/>
    <col min="3313" max="3313" width="27.5703125" style="79" customWidth="1"/>
    <col min="3314" max="3314" width="7.28515625" style="79" bestFit="1" customWidth="1"/>
    <col min="3315" max="3319" width="4.42578125" style="79" customWidth="1"/>
    <col min="3320" max="3320" width="0.85546875" style="79" customWidth="1"/>
    <col min="3321" max="3324" width="6" style="79" customWidth="1"/>
    <col min="3325" max="3568" width="11.42578125" style="79"/>
    <col min="3569" max="3569" width="27.5703125" style="79" customWidth="1"/>
    <col min="3570" max="3570" width="7.28515625" style="79" bestFit="1" customWidth="1"/>
    <col min="3571" max="3575" width="4.42578125" style="79" customWidth="1"/>
    <col min="3576" max="3576" width="0.85546875" style="79" customWidth="1"/>
    <col min="3577" max="3580" width="6" style="79" customWidth="1"/>
    <col min="3581" max="3824" width="11.42578125" style="79"/>
    <col min="3825" max="3825" width="27.5703125" style="79" customWidth="1"/>
    <col min="3826" max="3826" width="7.28515625" style="79" bestFit="1" customWidth="1"/>
    <col min="3827" max="3831" width="4.42578125" style="79" customWidth="1"/>
    <col min="3832" max="3832" width="0.85546875" style="79" customWidth="1"/>
    <col min="3833" max="3836" width="6" style="79" customWidth="1"/>
    <col min="3837" max="4080" width="11.42578125" style="79"/>
    <col min="4081" max="4081" width="27.5703125" style="79" customWidth="1"/>
    <col min="4082" max="4082" width="7.28515625" style="79" bestFit="1" customWidth="1"/>
    <col min="4083" max="4087" width="4.42578125" style="79" customWidth="1"/>
    <col min="4088" max="4088" width="0.85546875" style="79" customWidth="1"/>
    <col min="4089" max="4092" width="6" style="79" customWidth="1"/>
    <col min="4093" max="4336" width="11.42578125" style="79"/>
    <col min="4337" max="4337" width="27.5703125" style="79" customWidth="1"/>
    <col min="4338" max="4338" width="7.28515625" style="79" bestFit="1" customWidth="1"/>
    <col min="4339" max="4343" width="4.42578125" style="79" customWidth="1"/>
    <col min="4344" max="4344" width="0.85546875" style="79" customWidth="1"/>
    <col min="4345" max="4348" width="6" style="79" customWidth="1"/>
    <col min="4349" max="4592" width="11.42578125" style="79"/>
    <col min="4593" max="4593" width="27.5703125" style="79" customWidth="1"/>
    <col min="4594" max="4594" width="7.28515625" style="79" bestFit="1" customWidth="1"/>
    <col min="4595" max="4599" width="4.42578125" style="79" customWidth="1"/>
    <col min="4600" max="4600" width="0.85546875" style="79" customWidth="1"/>
    <col min="4601" max="4604" width="6" style="79" customWidth="1"/>
    <col min="4605" max="4848" width="11.42578125" style="79"/>
    <col min="4849" max="4849" width="27.5703125" style="79" customWidth="1"/>
    <col min="4850" max="4850" width="7.28515625" style="79" bestFit="1" customWidth="1"/>
    <col min="4851" max="4855" width="4.42578125" style="79" customWidth="1"/>
    <col min="4856" max="4856" width="0.85546875" style="79" customWidth="1"/>
    <col min="4857" max="4860" width="6" style="79" customWidth="1"/>
    <col min="4861" max="5104" width="11.42578125" style="79"/>
    <col min="5105" max="5105" width="27.5703125" style="79" customWidth="1"/>
    <col min="5106" max="5106" width="7.28515625" style="79" bestFit="1" customWidth="1"/>
    <col min="5107" max="5111" width="4.42578125" style="79" customWidth="1"/>
    <col min="5112" max="5112" width="0.85546875" style="79" customWidth="1"/>
    <col min="5113" max="5116" width="6" style="79" customWidth="1"/>
    <col min="5117" max="5360" width="11.42578125" style="79"/>
    <col min="5361" max="5361" width="27.5703125" style="79" customWidth="1"/>
    <col min="5362" max="5362" width="7.28515625" style="79" bestFit="1" customWidth="1"/>
    <col min="5363" max="5367" width="4.42578125" style="79" customWidth="1"/>
    <col min="5368" max="5368" width="0.85546875" style="79" customWidth="1"/>
    <col min="5369" max="5372" width="6" style="79" customWidth="1"/>
    <col min="5373" max="5616" width="11.42578125" style="79"/>
    <col min="5617" max="5617" width="27.5703125" style="79" customWidth="1"/>
    <col min="5618" max="5618" width="7.28515625" style="79" bestFit="1" customWidth="1"/>
    <col min="5619" max="5623" width="4.42578125" style="79" customWidth="1"/>
    <col min="5624" max="5624" width="0.85546875" style="79" customWidth="1"/>
    <col min="5625" max="5628" width="6" style="79" customWidth="1"/>
    <col min="5629" max="5872" width="11.42578125" style="79"/>
    <col min="5873" max="5873" width="27.5703125" style="79" customWidth="1"/>
    <col min="5874" max="5874" width="7.28515625" style="79" bestFit="1" customWidth="1"/>
    <col min="5875" max="5879" width="4.42578125" style="79" customWidth="1"/>
    <col min="5880" max="5880" width="0.85546875" style="79" customWidth="1"/>
    <col min="5881" max="5884" width="6" style="79" customWidth="1"/>
    <col min="5885" max="6128" width="11.42578125" style="79"/>
    <col min="6129" max="6129" width="27.5703125" style="79" customWidth="1"/>
    <col min="6130" max="6130" width="7.28515625" style="79" bestFit="1" customWidth="1"/>
    <col min="6131" max="6135" width="4.42578125" style="79" customWidth="1"/>
    <col min="6136" max="6136" width="0.85546875" style="79" customWidth="1"/>
    <col min="6137" max="6140" width="6" style="79" customWidth="1"/>
    <col min="6141" max="6384" width="11.42578125" style="79"/>
    <col min="6385" max="6385" width="27.5703125" style="79" customWidth="1"/>
    <col min="6386" max="6386" width="7.28515625" style="79" bestFit="1" customWidth="1"/>
    <col min="6387" max="6391" width="4.42578125" style="79" customWidth="1"/>
    <col min="6392" max="6392" width="0.85546875" style="79" customWidth="1"/>
    <col min="6393" max="6396" width="6" style="79" customWidth="1"/>
    <col min="6397" max="6640" width="11.42578125" style="79"/>
    <col min="6641" max="6641" width="27.5703125" style="79" customWidth="1"/>
    <col min="6642" max="6642" width="7.28515625" style="79" bestFit="1" customWidth="1"/>
    <col min="6643" max="6647" width="4.42578125" style="79" customWidth="1"/>
    <col min="6648" max="6648" width="0.85546875" style="79" customWidth="1"/>
    <col min="6649" max="6652" width="6" style="79" customWidth="1"/>
    <col min="6653" max="6896" width="11.42578125" style="79"/>
    <col min="6897" max="6897" width="27.5703125" style="79" customWidth="1"/>
    <col min="6898" max="6898" width="7.28515625" style="79" bestFit="1" customWidth="1"/>
    <col min="6899" max="6903" width="4.42578125" style="79" customWidth="1"/>
    <col min="6904" max="6904" width="0.85546875" style="79" customWidth="1"/>
    <col min="6905" max="6908" width="6" style="79" customWidth="1"/>
    <col min="6909" max="7152" width="11.42578125" style="79"/>
    <col min="7153" max="7153" width="27.5703125" style="79" customWidth="1"/>
    <col min="7154" max="7154" width="7.28515625" style="79" bestFit="1" customWidth="1"/>
    <col min="7155" max="7159" width="4.42578125" style="79" customWidth="1"/>
    <col min="7160" max="7160" width="0.85546875" style="79" customWidth="1"/>
    <col min="7161" max="7164" width="6" style="79" customWidth="1"/>
    <col min="7165" max="7408" width="11.42578125" style="79"/>
    <col min="7409" max="7409" width="27.5703125" style="79" customWidth="1"/>
    <col min="7410" max="7410" width="7.28515625" style="79" bestFit="1" customWidth="1"/>
    <col min="7411" max="7415" width="4.42578125" style="79" customWidth="1"/>
    <col min="7416" max="7416" width="0.85546875" style="79" customWidth="1"/>
    <col min="7417" max="7420" width="6" style="79" customWidth="1"/>
    <col min="7421" max="7664" width="11.42578125" style="79"/>
    <col min="7665" max="7665" width="27.5703125" style="79" customWidth="1"/>
    <col min="7666" max="7666" width="7.28515625" style="79" bestFit="1" customWidth="1"/>
    <col min="7667" max="7671" width="4.42578125" style="79" customWidth="1"/>
    <col min="7672" max="7672" width="0.85546875" style="79" customWidth="1"/>
    <col min="7673" max="7676" width="6" style="79" customWidth="1"/>
    <col min="7677" max="7920" width="11.42578125" style="79"/>
    <col min="7921" max="7921" width="27.5703125" style="79" customWidth="1"/>
    <col min="7922" max="7922" width="7.28515625" style="79" bestFit="1" customWidth="1"/>
    <col min="7923" max="7927" width="4.42578125" style="79" customWidth="1"/>
    <col min="7928" max="7928" width="0.85546875" style="79" customWidth="1"/>
    <col min="7929" max="7932" width="6" style="79" customWidth="1"/>
    <col min="7933" max="8176" width="11.42578125" style="79"/>
    <col min="8177" max="8177" width="27.5703125" style="79" customWidth="1"/>
    <col min="8178" max="8178" width="7.28515625" style="79" bestFit="1" customWidth="1"/>
    <col min="8179" max="8183" width="4.42578125" style="79" customWidth="1"/>
    <col min="8184" max="8184" width="0.85546875" style="79" customWidth="1"/>
    <col min="8185" max="8188" width="6" style="79" customWidth="1"/>
    <col min="8189" max="8432" width="11.42578125" style="79"/>
    <col min="8433" max="8433" width="27.5703125" style="79" customWidth="1"/>
    <col min="8434" max="8434" width="7.28515625" style="79" bestFit="1" customWidth="1"/>
    <col min="8435" max="8439" width="4.42578125" style="79" customWidth="1"/>
    <col min="8440" max="8440" width="0.85546875" style="79" customWidth="1"/>
    <col min="8441" max="8444" width="6" style="79" customWidth="1"/>
    <col min="8445" max="8688" width="11.42578125" style="79"/>
    <col min="8689" max="8689" width="27.5703125" style="79" customWidth="1"/>
    <col min="8690" max="8690" width="7.28515625" style="79" bestFit="1" customWidth="1"/>
    <col min="8691" max="8695" width="4.42578125" style="79" customWidth="1"/>
    <col min="8696" max="8696" width="0.85546875" style="79" customWidth="1"/>
    <col min="8697" max="8700" width="6" style="79" customWidth="1"/>
    <col min="8701" max="8944" width="11.42578125" style="79"/>
    <col min="8945" max="8945" width="27.5703125" style="79" customWidth="1"/>
    <col min="8946" max="8946" width="7.28515625" style="79" bestFit="1" customWidth="1"/>
    <col min="8947" max="8951" width="4.42578125" style="79" customWidth="1"/>
    <col min="8952" max="8952" width="0.85546875" style="79" customWidth="1"/>
    <col min="8953" max="8956" width="6" style="79" customWidth="1"/>
    <col min="8957" max="9200" width="11.42578125" style="79"/>
    <col min="9201" max="9201" width="27.5703125" style="79" customWidth="1"/>
    <col min="9202" max="9202" width="7.28515625" style="79" bestFit="1" customWidth="1"/>
    <col min="9203" max="9207" width="4.42578125" style="79" customWidth="1"/>
    <col min="9208" max="9208" width="0.85546875" style="79" customWidth="1"/>
    <col min="9209" max="9212" width="6" style="79" customWidth="1"/>
    <col min="9213" max="9456" width="11.42578125" style="79"/>
    <col min="9457" max="9457" width="27.5703125" style="79" customWidth="1"/>
    <col min="9458" max="9458" width="7.28515625" style="79" bestFit="1" customWidth="1"/>
    <col min="9459" max="9463" width="4.42578125" style="79" customWidth="1"/>
    <col min="9464" max="9464" width="0.85546875" style="79" customWidth="1"/>
    <col min="9465" max="9468" width="6" style="79" customWidth="1"/>
    <col min="9469" max="9712" width="11.42578125" style="79"/>
    <col min="9713" max="9713" width="27.5703125" style="79" customWidth="1"/>
    <col min="9714" max="9714" width="7.28515625" style="79" bestFit="1" customWidth="1"/>
    <col min="9715" max="9719" width="4.42578125" style="79" customWidth="1"/>
    <col min="9720" max="9720" width="0.85546875" style="79" customWidth="1"/>
    <col min="9721" max="9724" width="6" style="79" customWidth="1"/>
    <col min="9725" max="9968" width="11.42578125" style="79"/>
    <col min="9969" max="9969" width="27.5703125" style="79" customWidth="1"/>
    <col min="9970" max="9970" width="7.28515625" style="79" bestFit="1" customWidth="1"/>
    <col min="9971" max="9975" width="4.42578125" style="79" customWidth="1"/>
    <col min="9976" max="9976" width="0.85546875" style="79" customWidth="1"/>
    <col min="9977" max="9980" width="6" style="79" customWidth="1"/>
    <col min="9981" max="10224" width="11.42578125" style="79"/>
    <col min="10225" max="10225" width="27.5703125" style="79" customWidth="1"/>
    <col min="10226" max="10226" width="7.28515625" style="79" bestFit="1" customWidth="1"/>
    <col min="10227" max="10231" width="4.42578125" style="79" customWidth="1"/>
    <col min="10232" max="10232" width="0.85546875" style="79" customWidth="1"/>
    <col min="10233" max="10236" width="6" style="79" customWidth="1"/>
    <col min="10237" max="10480" width="11.42578125" style="79"/>
    <col min="10481" max="10481" width="27.5703125" style="79" customWidth="1"/>
    <col min="10482" max="10482" width="7.28515625" style="79" bestFit="1" customWidth="1"/>
    <col min="10483" max="10487" width="4.42578125" style="79" customWidth="1"/>
    <col min="10488" max="10488" width="0.85546875" style="79" customWidth="1"/>
    <col min="10489" max="10492" width="6" style="79" customWidth="1"/>
    <col min="10493" max="10736" width="11.42578125" style="79"/>
    <col min="10737" max="10737" width="27.5703125" style="79" customWidth="1"/>
    <col min="10738" max="10738" width="7.28515625" style="79" bestFit="1" customWidth="1"/>
    <col min="10739" max="10743" width="4.42578125" style="79" customWidth="1"/>
    <col min="10744" max="10744" width="0.85546875" style="79" customWidth="1"/>
    <col min="10745" max="10748" width="6" style="79" customWidth="1"/>
    <col min="10749" max="10992" width="11.42578125" style="79"/>
    <col min="10993" max="10993" width="27.5703125" style="79" customWidth="1"/>
    <col min="10994" max="10994" width="7.28515625" style="79" bestFit="1" customWidth="1"/>
    <col min="10995" max="10999" width="4.42578125" style="79" customWidth="1"/>
    <col min="11000" max="11000" width="0.85546875" style="79" customWidth="1"/>
    <col min="11001" max="11004" width="6" style="79" customWidth="1"/>
    <col min="11005" max="11248" width="11.42578125" style="79"/>
    <col min="11249" max="11249" width="27.5703125" style="79" customWidth="1"/>
    <col min="11250" max="11250" width="7.28515625" style="79" bestFit="1" customWidth="1"/>
    <col min="11251" max="11255" width="4.42578125" style="79" customWidth="1"/>
    <col min="11256" max="11256" width="0.85546875" style="79" customWidth="1"/>
    <col min="11257" max="11260" width="6" style="79" customWidth="1"/>
    <col min="11261" max="11504" width="11.42578125" style="79"/>
    <col min="11505" max="11505" width="27.5703125" style="79" customWidth="1"/>
    <col min="11506" max="11506" width="7.28515625" style="79" bestFit="1" customWidth="1"/>
    <col min="11507" max="11511" width="4.42578125" style="79" customWidth="1"/>
    <col min="11512" max="11512" width="0.85546875" style="79" customWidth="1"/>
    <col min="11513" max="11516" width="6" style="79" customWidth="1"/>
    <col min="11517" max="11760" width="11.42578125" style="79"/>
    <col min="11761" max="11761" width="27.5703125" style="79" customWidth="1"/>
    <col min="11762" max="11762" width="7.28515625" style="79" bestFit="1" customWidth="1"/>
    <col min="11763" max="11767" width="4.42578125" style="79" customWidth="1"/>
    <col min="11768" max="11768" width="0.85546875" style="79" customWidth="1"/>
    <col min="11769" max="11772" width="6" style="79" customWidth="1"/>
    <col min="11773" max="12016" width="11.42578125" style="79"/>
    <col min="12017" max="12017" width="27.5703125" style="79" customWidth="1"/>
    <col min="12018" max="12018" width="7.28515625" style="79" bestFit="1" customWidth="1"/>
    <col min="12019" max="12023" width="4.42578125" style="79" customWidth="1"/>
    <col min="12024" max="12024" width="0.85546875" style="79" customWidth="1"/>
    <col min="12025" max="12028" width="6" style="79" customWidth="1"/>
    <col min="12029" max="12272" width="11.42578125" style="79"/>
    <col min="12273" max="12273" width="27.5703125" style="79" customWidth="1"/>
    <col min="12274" max="12274" width="7.28515625" style="79" bestFit="1" customWidth="1"/>
    <col min="12275" max="12279" width="4.42578125" style="79" customWidth="1"/>
    <col min="12280" max="12280" width="0.85546875" style="79" customWidth="1"/>
    <col min="12281" max="12284" width="6" style="79" customWidth="1"/>
    <col min="12285" max="12528" width="11.42578125" style="79"/>
    <col min="12529" max="12529" width="27.5703125" style="79" customWidth="1"/>
    <col min="12530" max="12530" width="7.28515625" style="79" bestFit="1" customWidth="1"/>
    <col min="12531" max="12535" width="4.42578125" style="79" customWidth="1"/>
    <col min="12536" max="12536" width="0.85546875" style="79" customWidth="1"/>
    <col min="12537" max="12540" width="6" style="79" customWidth="1"/>
    <col min="12541" max="12784" width="11.42578125" style="79"/>
    <col min="12785" max="12785" width="27.5703125" style="79" customWidth="1"/>
    <col min="12786" max="12786" width="7.28515625" style="79" bestFit="1" customWidth="1"/>
    <col min="12787" max="12791" width="4.42578125" style="79" customWidth="1"/>
    <col min="12792" max="12792" width="0.85546875" style="79" customWidth="1"/>
    <col min="12793" max="12796" width="6" style="79" customWidth="1"/>
    <col min="12797" max="13040" width="11.42578125" style="79"/>
    <col min="13041" max="13041" width="27.5703125" style="79" customWidth="1"/>
    <col min="13042" max="13042" width="7.28515625" style="79" bestFit="1" customWidth="1"/>
    <col min="13043" max="13047" width="4.42578125" style="79" customWidth="1"/>
    <col min="13048" max="13048" width="0.85546875" style="79" customWidth="1"/>
    <col min="13049" max="13052" width="6" style="79" customWidth="1"/>
    <col min="13053" max="13296" width="11.42578125" style="79"/>
    <col min="13297" max="13297" width="27.5703125" style="79" customWidth="1"/>
    <col min="13298" max="13298" width="7.28515625" style="79" bestFit="1" customWidth="1"/>
    <col min="13299" max="13303" width="4.42578125" style="79" customWidth="1"/>
    <col min="13304" max="13304" width="0.85546875" style="79" customWidth="1"/>
    <col min="13305" max="13308" width="6" style="79" customWidth="1"/>
    <col min="13309" max="13552" width="11.42578125" style="79"/>
    <col min="13553" max="13553" width="27.5703125" style="79" customWidth="1"/>
    <col min="13554" max="13554" width="7.28515625" style="79" bestFit="1" customWidth="1"/>
    <col min="13555" max="13559" width="4.42578125" style="79" customWidth="1"/>
    <col min="13560" max="13560" width="0.85546875" style="79" customWidth="1"/>
    <col min="13561" max="13564" width="6" style="79" customWidth="1"/>
    <col min="13565" max="13808" width="11.42578125" style="79"/>
    <col min="13809" max="13809" width="27.5703125" style="79" customWidth="1"/>
    <col min="13810" max="13810" width="7.28515625" style="79" bestFit="1" customWidth="1"/>
    <col min="13811" max="13815" width="4.42578125" style="79" customWidth="1"/>
    <col min="13816" max="13816" width="0.85546875" style="79" customWidth="1"/>
    <col min="13817" max="13820" width="6" style="79" customWidth="1"/>
    <col min="13821" max="14064" width="11.42578125" style="79"/>
    <col min="14065" max="14065" width="27.5703125" style="79" customWidth="1"/>
    <col min="14066" max="14066" width="7.28515625" style="79" bestFit="1" customWidth="1"/>
    <col min="14067" max="14071" width="4.42578125" style="79" customWidth="1"/>
    <col min="14072" max="14072" width="0.85546875" style="79" customWidth="1"/>
    <col min="14073" max="14076" width="6" style="79" customWidth="1"/>
    <col min="14077" max="14320" width="11.42578125" style="79"/>
    <col min="14321" max="14321" width="27.5703125" style="79" customWidth="1"/>
    <col min="14322" max="14322" width="7.28515625" style="79" bestFit="1" customWidth="1"/>
    <col min="14323" max="14327" width="4.42578125" style="79" customWidth="1"/>
    <col min="14328" max="14328" width="0.85546875" style="79" customWidth="1"/>
    <col min="14329" max="14332" width="6" style="79" customWidth="1"/>
    <col min="14333" max="14576" width="11.42578125" style="79"/>
    <col min="14577" max="14577" width="27.5703125" style="79" customWidth="1"/>
    <col min="14578" max="14578" width="7.28515625" style="79" bestFit="1" customWidth="1"/>
    <col min="14579" max="14583" width="4.42578125" style="79" customWidth="1"/>
    <col min="14584" max="14584" width="0.85546875" style="79" customWidth="1"/>
    <col min="14585" max="14588" width="6" style="79" customWidth="1"/>
    <col min="14589" max="14832" width="11.42578125" style="79"/>
    <col min="14833" max="14833" width="27.5703125" style="79" customWidth="1"/>
    <col min="14834" max="14834" width="7.28515625" style="79" bestFit="1" customWidth="1"/>
    <col min="14835" max="14839" width="4.42578125" style="79" customWidth="1"/>
    <col min="14840" max="14840" width="0.85546875" style="79" customWidth="1"/>
    <col min="14841" max="14844" width="6" style="79" customWidth="1"/>
    <col min="14845" max="15088" width="11.42578125" style="79"/>
    <col min="15089" max="15089" width="27.5703125" style="79" customWidth="1"/>
    <col min="15090" max="15090" width="7.28515625" style="79" bestFit="1" customWidth="1"/>
    <col min="15091" max="15095" width="4.42578125" style="79" customWidth="1"/>
    <col min="15096" max="15096" width="0.85546875" style="79" customWidth="1"/>
    <col min="15097" max="15100" width="6" style="79" customWidth="1"/>
    <col min="15101" max="15344" width="11.42578125" style="79"/>
    <col min="15345" max="15345" width="27.5703125" style="79" customWidth="1"/>
    <col min="15346" max="15346" width="7.28515625" style="79" bestFit="1" customWidth="1"/>
    <col min="15347" max="15351" width="4.42578125" style="79" customWidth="1"/>
    <col min="15352" max="15352" width="0.85546875" style="79" customWidth="1"/>
    <col min="15353" max="15356" width="6" style="79" customWidth="1"/>
    <col min="15357" max="15600" width="11.42578125" style="79"/>
    <col min="15601" max="15601" width="27.5703125" style="79" customWidth="1"/>
    <col min="15602" max="15602" width="7.28515625" style="79" bestFit="1" customWidth="1"/>
    <col min="15603" max="15607" width="4.42578125" style="79" customWidth="1"/>
    <col min="15608" max="15608" width="0.85546875" style="79" customWidth="1"/>
    <col min="15609" max="15612" width="6" style="79" customWidth="1"/>
    <col min="15613" max="15856" width="11.42578125" style="79"/>
    <col min="15857" max="15857" width="27.5703125" style="79" customWidth="1"/>
    <col min="15858" max="15858" width="7.28515625" style="79" bestFit="1" customWidth="1"/>
    <col min="15859" max="15863" width="4.42578125" style="79" customWidth="1"/>
    <col min="15864" max="15864" width="0.85546875" style="79" customWidth="1"/>
    <col min="15865" max="15868" width="6" style="79" customWidth="1"/>
    <col min="15869" max="16112" width="11.42578125" style="79"/>
    <col min="16113" max="16113" width="27.5703125" style="79" customWidth="1"/>
    <col min="16114" max="16114" width="7.28515625" style="79" bestFit="1" customWidth="1"/>
    <col min="16115" max="16119" width="4.42578125" style="79" customWidth="1"/>
    <col min="16120" max="16120" width="0.85546875" style="79" customWidth="1"/>
    <col min="16121" max="16124" width="6" style="79" customWidth="1"/>
    <col min="16125" max="16384" width="11.42578125" style="79"/>
  </cols>
  <sheetData>
    <row r="1" spans="1:15" ht="12.75" customHeight="1" x14ac:dyDescent="0.25">
      <c r="A1" s="440" t="s">
        <v>312</v>
      </c>
      <c r="B1" s="440"/>
      <c r="C1" s="440"/>
      <c r="D1" s="440"/>
      <c r="E1" s="440"/>
      <c r="F1" s="440"/>
      <c r="G1" s="440"/>
      <c r="H1" s="440"/>
      <c r="J1" s="69"/>
      <c r="K1" s="434" t="s">
        <v>178</v>
      </c>
      <c r="L1" s="69"/>
    </row>
    <row r="2" spans="1:15" ht="12.75" customHeight="1" x14ac:dyDescent="0.25">
      <c r="A2" s="440" t="s">
        <v>350</v>
      </c>
      <c r="B2" s="440"/>
      <c r="C2" s="440"/>
      <c r="D2" s="440"/>
      <c r="E2" s="440"/>
      <c r="F2" s="440"/>
      <c r="G2" s="440"/>
      <c r="H2" s="440"/>
      <c r="J2" s="69"/>
      <c r="K2" s="434"/>
      <c r="L2" s="69"/>
    </row>
    <row r="3" spans="1:15" x14ac:dyDescent="0.25">
      <c r="A3" s="440" t="s">
        <v>334</v>
      </c>
      <c r="B3" s="440"/>
      <c r="C3" s="440"/>
      <c r="D3" s="440"/>
      <c r="E3" s="440"/>
      <c r="F3" s="440"/>
      <c r="G3" s="440"/>
      <c r="H3" s="440"/>
    </row>
    <row r="4" spans="1:15" x14ac:dyDescent="0.25">
      <c r="A4" s="440" t="s">
        <v>321</v>
      </c>
      <c r="B4" s="440"/>
      <c r="C4" s="440"/>
      <c r="D4" s="440"/>
      <c r="E4" s="440"/>
      <c r="F4" s="440"/>
      <c r="G4" s="440"/>
      <c r="H4" s="440"/>
    </row>
    <row r="5" spans="1:15" x14ac:dyDescent="0.25">
      <c r="A5" s="440" t="s">
        <v>374</v>
      </c>
      <c r="B5" s="440"/>
      <c r="C5" s="440"/>
      <c r="D5" s="440"/>
      <c r="E5" s="440"/>
      <c r="F5" s="440"/>
      <c r="G5" s="440"/>
      <c r="H5" s="440"/>
    </row>
    <row r="6" spans="1:15" ht="13.5" thickBot="1" x14ac:dyDescent="0.3">
      <c r="A6" s="164"/>
      <c r="B6" s="164"/>
      <c r="C6" s="164"/>
      <c r="D6" s="164"/>
      <c r="E6" s="164"/>
      <c r="F6" s="135"/>
      <c r="G6" s="135"/>
      <c r="H6" s="135"/>
    </row>
    <row r="7" spans="1:15" x14ac:dyDescent="0.25">
      <c r="A7" s="426" t="s">
        <v>74</v>
      </c>
      <c r="B7" s="425" t="s">
        <v>0</v>
      </c>
      <c r="C7" s="425" t="s">
        <v>167</v>
      </c>
      <c r="D7" s="151" t="s">
        <v>154</v>
      </c>
      <c r="E7" s="151" t="s">
        <v>155</v>
      </c>
      <c r="F7" s="151" t="s">
        <v>156</v>
      </c>
      <c r="G7" s="151" t="s">
        <v>157</v>
      </c>
      <c r="H7" s="425" t="s">
        <v>151</v>
      </c>
    </row>
    <row r="8" spans="1:15" ht="19.5" customHeight="1" x14ac:dyDescent="0.25">
      <c r="A8" s="426"/>
      <c r="B8" s="425"/>
      <c r="C8" s="425"/>
      <c r="D8" s="151" t="s">
        <v>231</v>
      </c>
      <c r="E8" s="151" t="s">
        <v>232</v>
      </c>
      <c r="F8" s="151" t="s">
        <v>231</v>
      </c>
      <c r="G8" s="151" t="s">
        <v>232</v>
      </c>
      <c r="H8" s="425" t="s">
        <v>151</v>
      </c>
    </row>
    <row r="9" spans="1:15" ht="15" customHeight="1" x14ac:dyDescent="0.25">
      <c r="A9" s="432" t="s">
        <v>5</v>
      </c>
      <c r="B9" s="432"/>
      <c r="C9" s="432"/>
      <c r="D9" s="432"/>
      <c r="E9" s="432"/>
      <c r="F9" s="432"/>
      <c r="G9" s="432"/>
      <c r="H9" s="432"/>
    </row>
    <row r="10" spans="1:15" ht="15" customHeight="1" x14ac:dyDescent="0.25">
      <c r="A10" s="95"/>
      <c r="B10" s="196"/>
      <c r="C10" s="196"/>
      <c r="D10" s="196"/>
      <c r="E10" s="196"/>
      <c r="F10" s="196"/>
      <c r="G10" s="196"/>
      <c r="H10" s="196"/>
    </row>
    <row r="11" spans="1:15" ht="15" customHeight="1" x14ac:dyDescent="0.25">
      <c r="A11" s="110" t="s">
        <v>0</v>
      </c>
      <c r="B11" s="114">
        <f t="shared" ref="B11:D13" si="0">+B16+B21</f>
        <v>33455</v>
      </c>
      <c r="C11" s="114">
        <f t="shared" si="0"/>
        <v>224</v>
      </c>
      <c r="D11" s="114">
        <f t="shared" si="0"/>
        <v>201</v>
      </c>
      <c r="E11" s="114">
        <f t="shared" ref="E11:E14" si="1">+E16+E21</f>
        <v>23340</v>
      </c>
      <c r="F11" s="114">
        <f t="shared" ref="F11:F13" si="2">+F16+F21</f>
        <v>123</v>
      </c>
      <c r="G11" s="114">
        <f t="shared" ref="G11:H14" si="3">+G16+G21</f>
        <v>9256</v>
      </c>
      <c r="H11" s="114">
        <f t="shared" si="3"/>
        <v>311</v>
      </c>
      <c r="J11" s="169"/>
      <c r="K11" s="169"/>
      <c r="L11" s="169"/>
      <c r="M11" s="169"/>
      <c r="N11" s="169"/>
      <c r="O11" s="169"/>
    </row>
    <row r="12" spans="1:15" ht="15" customHeight="1" x14ac:dyDescent="0.25">
      <c r="A12" s="128" t="s">
        <v>6</v>
      </c>
      <c r="B12" s="89">
        <f t="shared" si="0"/>
        <v>28433</v>
      </c>
      <c r="C12" s="89">
        <f t="shared" si="0"/>
        <v>93</v>
      </c>
      <c r="D12" s="89">
        <f t="shared" si="0"/>
        <v>113</v>
      </c>
      <c r="E12" s="89">
        <f t="shared" si="1"/>
        <v>19478</v>
      </c>
      <c r="F12" s="89">
        <f t="shared" si="2"/>
        <v>84</v>
      </c>
      <c r="G12" s="89">
        <f t="shared" si="3"/>
        <v>8546</v>
      </c>
      <c r="H12" s="89">
        <f t="shared" si="3"/>
        <v>119</v>
      </c>
      <c r="J12" s="169"/>
      <c r="K12" s="169"/>
      <c r="L12" s="169"/>
      <c r="M12" s="169"/>
      <c r="N12" s="169"/>
      <c r="O12" s="169"/>
    </row>
    <row r="13" spans="1:15" ht="15" customHeight="1" x14ac:dyDescent="0.25">
      <c r="A13" s="128" t="s">
        <v>7</v>
      </c>
      <c r="B13" s="89">
        <f t="shared" si="0"/>
        <v>4209</v>
      </c>
      <c r="C13" s="89">
        <f t="shared" si="0"/>
        <v>111</v>
      </c>
      <c r="D13" s="89">
        <f t="shared" si="0"/>
        <v>77</v>
      </c>
      <c r="E13" s="89">
        <f t="shared" si="1"/>
        <v>3356</v>
      </c>
      <c r="F13" s="89">
        <f t="shared" si="2"/>
        <v>22</v>
      </c>
      <c r="G13" s="89">
        <f t="shared" si="3"/>
        <v>454</v>
      </c>
      <c r="H13" s="89">
        <f t="shared" si="3"/>
        <v>189</v>
      </c>
      <c r="J13" s="169"/>
      <c r="K13" s="169"/>
      <c r="L13" s="169"/>
      <c r="M13" s="169"/>
      <c r="N13" s="169"/>
      <c r="O13" s="169"/>
    </row>
    <row r="14" spans="1:15" ht="15" customHeight="1" x14ac:dyDescent="0.25">
      <c r="A14" s="128" t="s">
        <v>346</v>
      </c>
      <c r="B14" s="89">
        <f>+B19+B24</f>
        <v>813</v>
      </c>
      <c r="C14" s="89">
        <f>+C19+C24</f>
        <v>20</v>
      </c>
      <c r="D14" s="89">
        <f>+D19+D24</f>
        <v>11</v>
      </c>
      <c r="E14" s="89">
        <f t="shared" si="1"/>
        <v>506</v>
      </c>
      <c r="F14" s="89">
        <f>+F19+F24</f>
        <v>17</v>
      </c>
      <c r="G14" s="89">
        <f t="shared" si="3"/>
        <v>256</v>
      </c>
      <c r="H14" s="89">
        <f t="shared" si="3"/>
        <v>3</v>
      </c>
      <c r="J14" s="169"/>
      <c r="K14" s="169"/>
      <c r="L14" s="169"/>
      <c r="M14" s="169"/>
      <c r="N14" s="169"/>
      <c r="O14" s="169"/>
    </row>
    <row r="15" spans="1:15" ht="15" customHeight="1" x14ac:dyDescent="0.25">
      <c r="A15" s="110"/>
      <c r="B15" s="89"/>
      <c r="C15" s="89"/>
      <c r="D15" s="89"/>
      <c r="E15" s="89"/>
      <c r="F15" s="89"/>
      <c r="G15" s="89"/>
      <c r="H15" s="89"/>
    </row>
    <row r="16" spans="1:15" ht="15" customHeight="1" x14ac:dyDescent="0.25">
      <c r="A16" s="110" t="s">
        <v>326</v>
      </c>
      <c r="B16" s="114">
        <f>SUM(B17:B19)</f>
        <v>23983</v>
      </c>
      <c r="C16" s="114">
        <f>SUM(C17:C19)</f>
        <v>145</v>
      </c>
      <c r="D16" s="114">
        <f>SUM(D17:D19)</f>
        <v>117</v>
      </c>
      <c r="E16" s="114">
        <f t="shared" ref="E16" si="4">SUM(E17:E19)</f>
        <v>16732</v>
      </c>
      <c r="F16" s="114">
        <f>SUM(F17:F19)</f>
        <v>107</v>
      </c>
      <c r="G16" s="114">
        <f t="shared" ref="G16:H16" si="5">SUM(G17:G19)</f>
        <v>6600</v>
      </c>
      <c r="H16" s="114">
        <f t="shared" si="5"/>
        <v>282</v>
      </c>
    </row>
    <row r="17" spans="1:8" ht="15" customHeight="1" x14ac:dyDescent="0.25">
      <c r="A17" s="128" t="s">
        <v>6</v>
      </c>
      <c r="B17" s="89">
        <f>SUM(C17:H17)</f>
        <v>19148</v>
      </c>
      <c r="C17" s="89">
        <v>24</v>
      </c>
      <c r="D17" s="89">
        <v>30</v>
      </c>
      <c r="E17" s="89">
        <v>12996</v>
      </c>
      <c r="F17" s="89">
        <v>68</v>
      </c>
      <c r="G17" s="89">
        <v>5924</v>
      </c>
      <c r="H17" s="89">
        <v>106</v>
      </c>
    </row>
    <row r="18" spans="1:8" ht="15" customHeight="1" x14ac:dyDescent="0.25">
      <c r="A18" s="128" t="s">
        <v>7</v>
      </c>
      <c r="B18" s="89">
        <f t="shared" ref="B18:B19" si="6">SUM(C18:H18)</f>
        <v>4022</v>
      </c>
      <c r="C18" s="89">
        <v>101</v>
      </c>
      <c r="D18" s="89">
        <v>76</v>
      </c>
      <c r="E18" s="89">
        <v>3230</v>
      </c>
      <c r="F18" s="89">
        <v>22</v>
      </c>
      <c r="G18" s="89">
        <v>420</v>
      </c>
      <c r="H18" s="89">
        <v>173</v>
      </c>
    </row>
    <row r="19" spans="1:8" ht="15" customHeight="1" x14ac:dyDescent="0.25">
      <c r="A19" s="128" t="s">
        <v>346</v>
      </c>
      <c r="B19" s="89">
        <f t="shared" si="6"/>
        <v>813</v>
      </c>
      <c r="C19" s="89">
        <v>20</v>
      </c>
      <c r="D19" s="89">
        <v>11</v>
      </c>
      <c r="E19" s="89">
        <v>506</v>
      </c>
      <c r="F19" s="89">
        <v>17</v>
      </c>
      <c r="G19" s="89">
        <v>256</v>
      </c>
      <c r="H19" s="89">
        <v>3</v>
      </c>
    </row>
    <row r="20" spans="1:8" ht="15" customHeight="1" x14ac:dyDescent="0.25">
      <c r="A20" s="110"/>
      <c r="B20" s="89"/>
      <c r="C20" s="89"/>
      <c r="D20" s="89"/>
      <c r="E20" s="89"/>
      <c r="F20" s="89"/>
      <c r="G20" s="89"/>
      <c r="H20" s="89"/>
    </row>
    <row r="21" spans="1:8" ht="15" customHeight="1" x14ac:dyDescent="0.25">
      <c r="A21" s="110" t="s">
        <v>327</v>
      </c>
      <c r="B21" s="114">
        <f>SUM(B22:B24)</f>
        <v>9472</v>
      </c>
      <c r="C21" s="114">
        <f>SUM(C22:C24)</f>
        <v>79</v>
      </c>
      <c r="D21" s="114">
        <f>SUM(D22:D24)</f>
        <v>84</v>
      </c>
      <c r="E21" s="114">
        <f t="shared" ref="E21" si="7">SUM(E22:E24)</f>
        <v>6608</v>
      </c>
      <c r="F21" s="114">
        <f>SUM(F22:F24)</f>
        <v>16</v>
      </c>
      <c r="G21" s="114">
        <f t="shared" ref="G21:H21" si="8">SUM(G22:G24)</f>
        <v>2656</v>
      </c>
      <c r="H21" s="114">
        <f t="shared" si="8"/>
        <v>29</v>
      </c>
    </row>
    <row r="22" spans="1:8" ht="15" customHeight="1" x14ac:dyDescent="0.25">
      <c r="A22" s="128" t="s">
        <v>6</v>
      </c>
      <c r="B22" s="89">
        <f>SUM(C22:H22)</f>
        <v>9285</v>
      </c>
      <c r="C22" s="89">
        <v>69</v>
      </c>
      <c r="D22" s="89">
        <v>83</v>
      </c>
      <c r="E22" s="89">
        <v>6482</v>
      </c>
      <c r="F22" s="89">
        <v>16</v>
      </c>
      <c r="G22" s="89">
        <v>2622</v>
      </c>
      <c r="H22" s="89">
        <v>13</v>
      </c>
    </row>
    <row r="23" spans="1:8" ht="15" customHeight="1" x14ac:dyDescent="0.25">
      <c r="A23" s="128" t="s">
        <v>7</v>
      </c>
      <c r="B23" s="89">
        <f t="shared" ref="B23:B24" si="9">SUM(C23:H23)</f>
        <v>187</v>
      </c>
      <c r="C23" s="89">
        <v>10</v>
      </c>
      <c r="D23" s="89">
        <v>1</v>
      </c>
      <c r="E23" s="89">
        <v>126</v>
      </c>
      <c r="F23" s="89">
        <v>0</v>
      </c>
      <c r="G23" s="89">
        <v>34</v>
      </c>
      <c r="H23" s="89">
        <v>16</v>
      </c>
    </row>
    <row r="24" spans="1:8" ht="15" customHeight="1" x14ac:dyDescent="0.25">
      <c r="A24" s="132" t="s">
        <v>346</v>
      </c>
      <c r="B24" s="89">
        <f t="shared" si="9"/>
        <v>0</v>
      </c>
      <c r="C24" s="89"/>
      <c r="D24" s="89"/>
      <c r="E24" s="89"/>
      <c r="F24" s="89"/>
      <c r="G24" s="89"/>
      <c r="H24" s="89"/>
    </row>
    <row r="25" spans="1:8" ht="15" customHeight="1" x14ac:dyDescent="0.25">
      <c r="A25" s="95"/>
      <c r="B25" s="196"/>
      <c r="C25" s="196"/>
      <c r="D25" s="196"/>
      <c r="E25" s="196"/>
      <c r="F25" s="196"/>
      <c r="G25" s="196"/>
      <c r="H25" s="196"/>
    </row>
    <row r="26" spans="1:8" ht="15" customHeight="1" x14ac:dyDescent="0.25">
      <c r="A26" s="432" t="s">
        <v>8</v>
      </c>
      <c r="B26" s="432"/>
      <c r="C26" s="432"/>
      <c r="D26" s="432"/>
      <c r="E26" s="432"/>
      <c r="F26" s="432"/>
      <c r="G26" s="432"/>
      <c r="H26" s="432"/>
    </row>
    <row r="27" spans="1:8" ht="15" customHeight="1" x14ac:dyDescent="0.25">
      <c r="A27" s="106"/>
      <c r="B27" s="106"/>
      <c r="C27" s="106"/>
      <c r="D27" s="106"/>
      <c r="E27" s="106"/>
      <c r="F27" s="106"/>
      <c r="G27" s="106"/>
      <c r="H27" s="106"/>
    </row>
    <row r="28" spans="1:8" ht="15" customHeight="1" x14ac:dyDescent="0.25">
      <c r="A28" s="110" t="s">
        <v>0</v>
      </c>
      <c r="B28" s="198">
        <f>SUM(C28:H28)</f>
        <v>100</v>
      </c>
      <c r="C28" s="198">
        <f>+C11/$B11*100</f>
        <v>0.66955612016141086</v>
      </c>
      <c r="D28" s="198">
        <f t="shared" ref="D28:H31" si="10">+D11/$B11*100</f>
        <v>0.60080705425198022</v>
      </c>
      <c r="E28" s="198">
        <f t="shared" si="10"/>
        <v>69.765356448961285</v>
      </c>
      <c r="F28" s="198">
        <f t="shared" si="10"/>
        <v>0.36765804812434616</v>
      </c>
      <c r="G28" s="198">
        <f t="shared" si="10"/>
        <v>27.667015393812584</v>
      </c>
      <c r="H28" s="198">
        <f t="shared" si="10"/>
        <v>0.92960693468838751</v>
      </c>
    </row>
    <row r="29" spans="1:8" ht="15" customHeight="1" x14ac:dyDescent="0.25">
      <c r="A29" s="128" t="s">
        <v>6</v>
      </c>
      <c r="B29" s="91">
        <f>SUM(C29:H29)</f>
        <v>100</v>
      </c>
      <c r="C29" s="91">
        <f>+C12/$B12*100</f>
        <v>0.32708472549502338</v>
      </c>
      <c r="D29" s="91">
        <f t="shared" si="10"/>
        <v>0.39742552667674885</v>
      </c>
      <c r="E29" s="91">
        <f t="shared" si="10"/>
        <v>68.504906270882429</v>
      </c>
      <c r="F29" s="91">
        <f t="shared" si="10"/>
        <v>0.29543136496324696</v>
      </c>
      <c r="G29" s="91">
        <f t="shared" si="10"/>
        <v>30.056624344951288</v>
      </c>
      <c r="H29" s="91">
        <f t="shared" si="10"/>
        <v>0.41852776703126648</v>
      </c>
    </row>
    <row r="30" spans="1:8" ht="15" customHeight="1" x14ac:dyDescent="0.25">
      <c r="A30" s="128" t="s">
        <v>7</v>
      </c>
      <c r="B30" s="91">
        <f>SUM(C30:H30)</f>
        <v>99.999999999999986</v>
      </c>
      <c r="C30" s="91">
        <f>+C13/$B13*100</f>
        <v>2.6372059871703493</v>
      </c>
      <c r="D30" s="91">
        <f t="shared" si="10"/>
        <v>1.8294131622713232</v>
      </c>
      <c r="E30" s="91">
        <f t="shared" si="10"/>
        <v>79.733903540033253</v>
      </c>
      <c r="F30" s="91">
        <f t="shared" si="10"/>
        <v>0.52268947493466378</v>
      </c>
      <c r="G30" s="91">
        <f t="shared" si="10"/>
        <v>10.7864100736517</v>
      </c>
      <c r="H30" s="91">
        <f t="shared" si="10"/>
        <v>4.4903777619387029</v>
      </c>
    </row>
    <row r="31" spans="1:8" ht="15" customHeight="1" x14ac:dyDescent="0.25">
      <c r="A31" s="128" t="s">
        <v>346</v>
      </c>
      <c r="B31" s="91">
        <f>SUM(C31:H31)</f>
        <v>100</v>
      </c>
      <c r="C31" s="91">
        <f>+C14/$B14*100</f>
        <v>2.4600246002460024</v>
      </c>
      <c r="D31" s="91">
        <f t="shared" si="10"/>
        <v>1.3530135301353015</v>
      </c>
      <c r="E31" s="91">
        <f t="shared" si="10"/>
        <v>62.238622386223867</v>
      </c>
      <c r="F31" s="91">
        <f t="shared" si="10"/>
        <v>2.0910209102091022</v>
      </c>
      <c r="G31" s="91">
        <f t="shared" si="10"/>
        <v>31.488314883148831</v>
      </c>
      <c r="H31" s="91">
        <f t="shared" si="10"/>
        <v>0.36900369003690037</v>
      </c>
    </row>
    <row r="32" spans="1:8" ht="15" customHeight="1" x14ac:dyDescent="0.25">
      <c r="A32" s="110"/>
      <c r="B32" s="91"/>
      <c r="C32" s="91"/>
      <c r="D32" s="91"/>
      <c r="E32" s="91"/>
      <c r="F32" s="91"/>
      <c r="G32" s="91"/>
      <c r="H32" s="91"/>
    </row>
    <row r="33" spans="1:11" ht="15" customHeight="1" x14ac:dyDescent="0.25">
      <c r="A33" s="110" t="s">
        <v>326</v>
      </c>
      <c r="B33" s="198">
        <f>SUM(C33:H33)</f>
        <v>100.00000000000001</v>
      </c>
      <c r="C33" s="198">
        <f t="shared" ref="C33:D36" si="11">+C16/$B16*100</f>
        <v>0.60459492140266025</v>
      </c>
      <c r="D33" s="198">
        <f t="shared" si="11"/>
        <v>0.48784555726973272</v>
      </c>
      <c r="E33" s="198">
        <f t="shared" ref="E33:E36" si="12">+E16/$B16*100</f>
        <v>69.766084309719389</v>
      </c>
      <c r="F33" s="198">
        <f t="shared" ref="F33:F36" si="13">+F16/$B16*100</f>
        <v>0.44614935579368714</v>
      </c>
      <c r="G33" s="198">
        <f t="shared" ref="G33:H36" si="14">+G16/$B16*100</f>
        <v>27.519492974190051</v>
      </c>
      <c r="H33" s="198">
        <f t="shared" si="14"/>
        <v>1.1758328816244838</v>
      </c>
    </row>
    <row r="34" spans="1:11" ht="15" customHeight="1" x14ac:dyDescent="0.25">
      <c r="A34" s="128" t="s">
        <v>6</v>
      </c>
      <c r="B34" s="91">
        <f>SUM(C34:H34)</f>
        <v>100</v>
      </c>
      <c r="C34" s="91">
        <f t="shared" si="11"/>
        <v>0.12533946104031751</v>
      </c>
      <c r="D34" s="91">
        <f t="shared" si="11"/>
        <v>0.1566743263003969</v>
      </c>
      <c r="E34" s="91">
        <f t="shared" si="12"/>
        <v>67.871318153331941</v>
      </c>
      <c r="F34" s="91">
        <f t="shared" si="13"/>
        <v>0.35512847294756633</v>
      </c>
      <c r="G34" s="91">
        <f t="shared" si="14"/>
        <v>30.937956966785041</v>
      </c>
      <c r="H34" s="91">
        <f t="shared" si="14"/>
        <v>0.55358261959473576</v>
      </c>
    </row>
    <row r="35" spans="1:11" ht="15" customHeight="1" x14ac:dyDescent="0.25">
      <c r="A35" s="128" t="s">
        <v>7</v>
      </c>
      <c r="B35" s="91">
        <f>SUM(C35:H35)</f>
        <v>100</v>
      </c>
      <c r="C35" s="91">
        <f t="shared" si="11"/>
        <v>2.5111884634510195</v>
      </c>
      <c r="D35" s="91">
        <f t="shared" si="11"/>
        <v>1.8896071606166087</v>
      </c>
      <c r="E35" s="91">
        <f t="shared" si="12"/>
        <v>80.308304326205871</v>
      </c>
      <c r="F35" s="91">
        <f t="shared" si="13"/>
        <v>0.5469915464942815</v>
      </c>
      <c r="G35" s="91">
        <f t="shared" si="14"/>
        <v>10.4425658876181</v>
      </c>
      <c r="H35" s="91">
        <f t="shared" si="14"/>
        <v>4.3013426156141223</v>
      </c>
    </row>
    <row r="36" spans="1:11" ht="15" customHeight="1" x14ac:dyDescent="0.25">
      <c r="A36" s="128" t="s">
        <v>346</v>
      </c>
      <c r="B36" s="91">
        <f>SUM(C36:H36)</f>
        <v>100</v>
      </c>
      <c r="C36" s="91">
        <f t="shared" si="11"/>
        <v>2.4600246002460024</v>
      </c>
      <c r="D36" s="91">
        <f t="shared" si="11"/>
        <v>1.3530135301353015</v>
      </c>
      <c r="E36" s="91">
        <f t="shared" si="12"/>
        <v>62.238622386223867</v>
      </c>
      <c r="F36" s="91">
        <f t="shared" si="13"/>
        <v>2.0910209102091022</v>
      </c>
      <c r="G36" s="91">
        <f t="shared" si="14"/>
        <v>31.488314883148831</v>
      </c>
      <c r="H36" s="91">
        <f t="shared" si="14"/>
        <v>0.36900369003690037</v>
      </c>
    </row>
    <row r="37" spans="1:11" ht="15" customHeight="1" x14ac:dyDescent="0.25">
      <c r="A37" s="110"/>
      <c r="B37" s="91"/>
      <c r="C37" s="91"/>
      <c r="D37" s="91"/>
      <c r="E37" s="91"/>
      <c r="F37" s="91"/>
      <c r="G37" s="91"/>
      <c r="H37" s="91"/>
      <c r="I37" s="86"/>
      <c r="J37" s="86"/>
      <c r="K37" s="86"/>
    </row>
    <row r="38" spans="1:11" ht="15" customHeight="1" x14ac:dyDescent="0.25">
      <c r="A38" s="110" t="s">
        <v>327</v>
      </c>
      <c r="B38" s="168">
        <f>SUM(C38:H38)</f>
        <v>100.00000000000001</v>
      </c>
      <c r="C38" s="198">
        <f t="shared" ref="C38:D41" si="15">+C21/$B21*100</f>
        <v>0.83403716216216217</v>
      </c>
      <c r="D38" s="198">
        <f t="shared" si="15"/>
        <v>0.88682432432432434</v>
      </c>
      <c r="E38" s="198">
        <f t="shared" ref="E38:E41" si="16">+E21/$B21*100</f>
        <v>69.763513513513516</v>
      </c>
      <c r="F38" s="198">
        <f t="shared" ref="F38:F41" si="17">+F21/$B21*100</f>
        <v>0.16891891891891891</v>
      </c>
      <c r="G38" s="198">
        <f t="shared" ref="G38:H41" si="18">+G21/$B21*100</f>
        <v>28.040540540540544</v>
      </c>
      <c r="H38" s="198">
        <f t="shared" si="18"/>
        <v>0.30616554054054052</v>
      </c>
      <c r="I38" s="86"/>
      <c r="J38" s="86"/>
      <c r="K38" s="86"/>
    </row>
    <row r="39" spans="1:11" ht="15" customHeight="1" x14ac:dyDescent="0.25">
      <c r="A39" s="132" t="s">
        <v>6</v>
      </c>
      <c r="B39" s="92">
        <f>SUM(C39:H39)</f>
        <v>99.999999999999986</v>
      </c>
      <c r="C39" s="91">
        <f t="shared" si="15"/>
        <v>0.74313408723747976</v>
      </c>
      <c r="D39" s="91">
        <f t="shared" si="15"/>
        <v>0.89391491653204092</v>
      </c>
      <c r="E39" s="91">
        <f t="shared" si="16"/>
        <v>69.811523963381788</v>
      </c>
      <c r="F39" s="91">
        <f t="shared" si="17"/>
        <v>0.1723209477652127</v>
      </c>
      <c r="G39" s="91">
        <f t="shared" si="18"/>
        <v>28.239095315024233</v>
      </c>
      <c r="H39" s="91">
        <f t="shared" si="18"/>
        <v>0.14001077005923532</v>
      </c>
      <c r="I39" s="86"/>
      <c r="J39" s="86"/>
      <c r="K39" s="86"/>
    </row>
    <row r="40" spans="1:11" ht="15" customHeight="1" x14ac:dyDescent="0.25">
      <c r="A40" s="132" t="s">
        <v>7</v>
      </c>
      <c r="B40" s="92">
        <f>SUM(C40:H40)</f>
        <v>100</v>
      </c>
      <c r="C40" s="92">
        <f t="shared" si="15"/>
        <v>5.3475935828877006</v>
      </c>
      <c r="D40" s="92">
        <f t="shared" si="15"/>
        <v>0.53475935828876997</v>
      </c>
      <c r="E40" s="92">
        <f t="shared" si="16"/>
        <v>67.379679144385022</v>
      </c>
      <c r="F40" s="92">
        <f t="shared" si="17"/>
        <v>0</v>
      </c>
      <c r="G40" s="92">
        <f t="shared" si="18"/>
        <v>18.181818181818183</v>
      </c>
      <c r="H40" s="92">
        <f t="shared" si="18"/>
        <v>8.5561497326203195</v>
      </c>
      <c r="I40" s="86"/>
      <c r="J40" s="86"/>
      <c r="K40" s="86"/>
    </row>
    <row r="41" spans="1:11" ht="15" customHeight="1" thickBot="1" x14ac:dyDescent="0.3">
      <c r="A41" s="133" t="s">
        <v>346</v>
      </c>
      <c r="B41" s="102" t="e">
        <f>SUM(C41:H41)</f>
        <v>#DIV/0!</v>
      </c>
      <c r="C41" s="102" t="e">
        <f t="shared" si="15"/>
        <v>#DIV/0!</v>
      </c>
      <c r="D41" s="102" t="e">
        <f t="shared" si="15"/>
        <v>#DIV/0!</v>
      </c>
      <c r="E41" s="102" t="e">
        <f t="shared" si="16"/>
        <v>#DIV/0!</v>
      </c>
      <c r="F41" s="102" t="e">
        <f t="shared" si="17"/>
        <v>#DIV/0!</v>
      </c>
      <c r="G41" s="102" t="e">
        <f t="shared" si="18"/>
        <v>#DIV/0!</v>
      </c>
      <c r="H41" s="102" t="e">
        <f t="shared" si="18"/>
        <v>#DIV/0!</v>
      </c>
      <c r="I41" s="86"/>
      <c r="J41" s="86"/>
      <c r="K41" s="86"/>
    </row>
    <row r="42" spans="1:11" ht="54.75" customHeight="1" x14ac:dyDescent="0.25">
      <c r="A42" s="404" t="s">
        <v>402</v>
      </c>
      <c r="B42" s="404"/>
      <c r="C42" s="404"/>
      <c r="D42" s="404"/>
      <c r="E42" s="404"/>
      <c r="F42" s="404"/>
      <c r="G42" s="404"/>
      <c r="H42" s="404"/>
      <c r="I42" s="305"/>
      <c r="J42" s="305"/>
      <c r="K42" s="86"/>
    </row>
    <row r="43" spans="1:11" ht="12.75" customHeight="1" x14ac:dyDescent="0.25">
      <c r="A43" s="435" t="s">
        <v>366</v>
      </c>
      <c r="B43" s="435"/>
      <c r="C43" s="435"/>
      <c r="D43" s="435"/>
      <c r="E43" s="435"/>
      <c r="F43" s="435"/>
      <c r="G43" s="435"/>
      <c r="H43" s="435"/>
      <c r="I43" s="309"/>
      <c r="J43" s="309"/>
      <c r="K43" s="86"/>
    </row>
    <row r="44" spans="1:11" x14ac:dyDescent="0.25">
      <c r="I44" s="86"/>
      <c r="J44" s="86"/>
      <c r="K44" s="86"/>
    </row>
  </sheetData>
  <mergeCells count="14">
    <mergeCell ref="A43:H43"/>
    <mergeCell ref="K1:K2"/>
    <mergeCell ref="A42:H42"/>
    <mergeCell ref="A1:H1"/>
    <mergeCell ref="A3:H3"/>
    <mergeCell ref="A9:H9"/>
    <mergeCell ref="A26:H26"/>
    <mergeCell ref="B7:B8"/>
    <mergeCell ref="C7:C8"/>
    <mergeCell ref="H7:H8"/>
    <mergeCell ref="A7:A8"/>
    <mergeCell ref="A2:H2"/>
    <mergeCell ref="A4:H4"/>
    <mergeCell ref="A5:H5"/>
  </mergeCells>
  <hyperlinks>
    <hyperlink ref="K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9A0FF"/>
    <pageSetUpPr fitToPage="1"/>
  </sheetPr>
  <dimension ref="A2:I26"/>
  <sheetViews>
    <sheetView showGridLines="0" topLeftCell="A16" workbookViewId="0">
      <selection activeCell="K14" sqref="K14"/>
    </sheetView>
  </sheetViews>
  <sheetFormatPr baseColWidth="10" defaultRowHeight="12.75" x14ac:dyDescent="0.2"/>
  <cols>
    <col min="1" max="16384" width="11.42578125" style="313"/>
  </cols>
  <sheetData>
    <row r="2" spans="1:9" x14ac:dyDescent="0.2">
      <c r="I2" s="400" t="s">
        <v>178</v>
      </c>
    </row>
    <row r="3" spans="1:9" x14ac:dyDescent="0.2">
      <c r="I3" s="400"/>
    </row>
    <row r="16" spans="1:9" x14ac:dyDescent="0.2">
      <c r="A16" s="430" t="s">
        <v>509</v>
      </c>
      <c r="B16" s="430"/>
      <c r="C16" s="430"/>
      <c r="D16" s="430"/>
      <c r="E16" s="430"/>
      <c r="F16" s="430"/>
      <c r="G16" s="430"/>
      <c r="H16" s="430"/>
    </row>
    <row r="17" spans="1:8" x14ac:dyDescent="0.2">
      <c r="A17" s="430"/>
      <c r="B17" s="430"/>
      <c r="C17" s="430"/>
      <c r="D17" s="430"/>
      <c r="E17" s="430"/>
      <c r="F17" s="430"/>
      <c r="G17" s="430"/>
      <c r="H17" s="430"/>
    </row>
    <row r="18" spans="1:8" x14ac:dyDescent="0.2">
      <c r="A18" s="430"/>
      <c r="B18" s="430"/>
      <c r="C18" s="430"/>
      <c r="D18" s="430"/>
      <c r="E18" s="430"/>
      <c r="F18" s="430"/>
      <c r="G18" s="430"/>
      <c r="H18" s="430"/>
    </row>
    <row r="19" spans="1:8" x14ac:dyDescent="0.2">
      <c r="A19" s="430"/>
      <c r="B19" s="430"/>
      <c r="C19" s="430"/>
      <c r="D19" s="430"/>
      <c r="E19" s="430"/>
      <c r="F19" s="430"/>
      <c r="G19" s="430"/>
      <c r="H19" s="430"/>
    </row>
    <row r="20" spans="1:8" x14ac:dyDescent="0.2">
      <c r="A20" s="430"/>
      <c r="B20" s="430"/>
      <c r="C20" s="430"/>
      <c r="D20" s="430"/>
      <c r="E20" s="430"/>
      <c r="F20" s="430"/>
      <c r="G20" s="430"/>
      <c r="H20" s="430"/>
    </row>
    <row r="21" spans="1:8" x14ac:dyDescent="0.2">
      <c r="A21" s="430"/>
      <c r="B21" s="430"/>
      <c r="C21" s="430"/>
      <c r="D21" s="430"/>
      <c r="E21" s="430"/>
      <c r="F21" s="430"/>
      <c r="G21" s="430"/>
      <c r="H21" s="430"/>
    </row>
    <row r="22" spans="1:8" x14ac:dyDescent="0.2">
      <c r="A22" s="430"/>
      <c r="B22" s="430"/>
      <c r="C22" s="430"/>
      <c r="D22" s="430"/>
      <c r="E22" s="430"/>
      <c r="F22" s="430"/>
      <c r="G22" s="430"/>
      <c r="H22" s="430"/>
    </row>
    <row r="23" spans="1:8" x14ac:dyDescent="0.2">
      <c r="A23" s="430"/>
      <c r="B23" s="430"/>
      <c r="C23" s="430"/>
      <c r="D23" s="430"/>
      <c r="E23" s="430"/>
      <c r="F23" s="430"/>
      <c r="G23" s="430"/>
      <c r="H23" s="430"/>
    </row>
    <row r="24" spans="1:8" x14ac:dyDescent="0.2">
      <c r="A24" s="430"/>
      <c r="B24" s="430"/>
      <c r="C24" s="430"/>
      <c r="D24" s="430"/>
      <c r="E24" s="430"/>
      <c r="F24" s="430"/>
      <c r="G24" s="430"/>
      <c r="H24" s="430"/>
    </row>
    <row r="25" spans="1:8" x14ac:dyDescent="0.2">
      <c r="A25" s="430"/>
      <c r="B25" s="430"/>
      <c r="C25" s="430"/>
      <c r="D25" s="430"/>
      <c r="E25" s="430"/>
      <c r="F25" s="430"/>
      <c r="G25" s="430"/>
      <c r="H25" s="430"/>
    </row>
    <row r="26" spans="1:8" x14ac:dyDescent="0.2">
      <c r="A26" s="430"/>
      <c r="B26" s="430"/>
      <c r="C26" s="430"/>
      <c r="D26" s="430"/>
      <c r="E26" s="430"/>
      <c r="F26" s="430"/>
      <c r="G26" s="430"/>
      <c r="H26" s="430"/>
    </row>
  </sheetData>
  <mergeCells count="2">
    <mergeCell ref="I2:I3"/>
    <mergeCell ref="A16:H26"/>
  </mergeCells>
  <hyperlinks>
    <hyperlink ref="I2" location="INDICE!A1" display="INDICE"/>
  </hyperlinks>
  <printOptions horizontalCentered="1" verticalCentered="1"/>
  <pageMargins left="0.70866141732283472" right="0.70866141732283472" top="0.74803149606299213" bottom="0.74803149606299213" header="0.31496062992125984" footer="0.31496062992125984"/>
  <pageSetup scale="97" orientation="portrait"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5"/>
  <sheetViews>
    <sheetView showGridLines="0" topLeftCell="A28" zoomScaleNormal="100" workbookViewId="0">
      <selection activeCell="A44" sqref="A44:T44"/>
    </sheetView>
  </sheetViews>
  <sheetFormatPr baseColWidth="10" defaultRowHeight="12.75" x14ac:dyDescent="0.25"/>
  <cols>
    <col min="1" max="1" width="19.7109375" style="93" customWidth="1"/>
    <col min="2" max="4" width="7.7109375" style="79" customWidth="1"/>
    <col min="5" max="5" width="1.7109375" style="79" customWidth="1"/>
    <col min="6" max="8" width="7.7109375" style="79" customWidth="1"/>
    <col min="9" max="9" width="1.7109375" style="79" customWidth="1"/>
    <col min="10" max="12" width="7.7109375" style="79" customWidth="1"/>
    <col min="13" max="13" width="1.7109375" style="79" customWidth="1"/>
    <col min="14" max="16" width="7.7109375" style="79" customWidth="1"/>
    <col min="17" max="17" width="1.7109375" style="79" customWidth="1"/>
    <col min="18" max="20" width="7.7109375" style="79" customWidth="1"/>
    <col min="21" max="22" width="11.42578125" style="79"/>
    <col min="23" max="23" width="11.140625" style="79" bestFit="1" customWidth="1"/>
    <col min="24" max="260" width="11.42578125" style="79"/>
    <col min="261" max="261" width="24.85546875" style="79" customWidth="1"/>
    <col min="262" max="264" width="6.28515625" style="79" customWidth="1"/>
    <col min="265" max="265" width="1.7109375" style="79" customWidth="1"/>
    <col min="266" max="268" width="6.28515625" style="79" customWidth="1"/>
    <col min="269" max="269" width="1.7109375" style="79" customWidth="1"/>
    <col min="270" max="272" width="6.28515625" style="79" customWidth="1"/>
    <col min="273" max="273" width="1.7109375" style="79" customWidth="1"/>
    <col min="274" max="276" width="6.28515625" style="79" customWidth="1"/>
    <col min="277" max="516" width="11.42578125" style="79"/>
    <col min="517" max="517" width="24.85546875" style="79" customWidth="1"/>
    <col min="518" max="520" width="6.28515625" style="79" customWidth="1"/>
    <col min="521" max="521" width="1.7109375" style="79" customWidth="1"/>
    <col min="522" max="524" width="6.28515625" style="79" customWidth="1"/>
    <col min="525" max="525" width="1.7109375" style="79" customWidth="1"/>
    <col min="526" max="528" width="6.28515625" style="79" customWidth="1"/>
    <col min="529" max="529" width="1.7109375" style="79" customWidth="1"/>
    <col min="530" max="532" width="6.28515625" style="79" customWidth="1"/>
    <col min="533" max="772" width="11.42578125" style="79"/>
    <col min="773" max="773" width="24.85546875" style="79" customWidth="1"/>
    <col min="774" max="776" width="6.28515625" style="79" customWidth="1"/>
    <col min="777" max="777" width="1.7109375" style="79" customWidth="1"/>
    <col min="778" max="780" width="6.28515625" style="79" customWidth="1"/>
    <col min="781" max="781" width="1.7109375" style="79" customWidth="1"/>
    <col min="782" max="784" width="6.28515625" style="79" customWidth="1"/>
    <col min="785" max="785" width="1.7109375" style="79" customWidth="1"/>
    <col min="786" max="788" width="6.28515625" style="79" customWidth="1"/>
    <col min="789" max="1028" width="11.42578125" style="79"/>
    <col min="1029" max="1029" width="24.85546875" style="79" customWidth="1"/>
    <col min="1030" max="1032" width="6.28515625" style="79" customWidth="1"/>
    <col min="1033" max="1033" width="1.7109375" style="79" customWidth="1"/>
    <col min="1034" max="1036" width="6.28515625" style="79" customWidth="1"/>
    <col min="1037" max="1037" width="1.7109375" style="79" customWidth="1"/>
    <col min="1038" max="1040" width="6.28515625" style="79" customWidth="1"/>
    <col min="1041" max="1041" width="1.7109375" style="79" customWidth="1"/>
    <col min="1042" max="1044" width="6.28515625" style="79" customWidth="1"/>
    <col min="1045" max="1284" width="11.42578125" style="79"/>
    <col min="1285" max="1285" width="24.85546875" style="79" customWidth="1"/>
    <col min="1286" max="1288" width="6.28515625" style="79" customWidth="1"/>
    <col min="1289" max="1289" width="1.7109375" style="79" customWidth="1"/>
    <col min="1290" max="1292" width="6.28515625" style="79" customWidth="1"/>
    <col min="1293" max="1293" width="1.7109375" style="79" customWidth="1"/>
    <col min="1294" max="1296" width="6.28515625" style="79" customWidth="1"/>
    <col min="1297" max="1297" width="1.7109375" style="79" customWidth="1"/>
    <col min="1298" max="1300" width="6.28515625" style="79" customWidth="1"/>
    <col min="1301" max="1540" width="11.42578125" style="79"/>
    <col min="1541" max="1541" width="24.85546875" style="79" customWidth="1"/>
    <col min="1542" max="1544" width="6.28515625" style="79" customWidth="1"/>
    <col min="1545" max="1545" width="1.7109375" style="79" customWidth="1"/>
    <col min="1546" max="1548" width="6.28515625" style="79" customWidth="1"/>
    <col min="1549" max="1549" width="1.7109375" style="79" customWidth="1"/>
    <col min="1550" max="1552" width="6.28515625" style="79" customWidth="1"/>
    <col min="1553" max="1553" width="1.7109375" style="79" customWidth="1"/>
    <col min="1554" max="1556" width="6.28515625" style="79" customWidth="1"/>
    <col min="1557" max="1796" width="11.42578125" style="79"/>
    <col min="1797" max="1797" width="24.85546875" style="79" customWidth="1"/>
    <col min="1798" max="1800" width="6.28515625" style="79" customWidth="1"/>
    <col min="1801" max="1801" width="1.7109375" style="79" customWidth="1"/>
    <col min="1802" max="1804" width="6.28515625" style="79" customWidth="1"/>
    <col min="1805" max="1805" width="1.7109375" style="79" customWidth="1"/>
    <col min="1806" max="1808" width="6.28515625" style="79" customWidth="1"/>
    <col min="1809" max="1809" width="1.7109375" style="79" customWidth="1"/>
    <col min="1810" max="1812" width="6.28515625" style="79" customWidth="1"/>
    <col min="1813" max="2052" width="11.42578125" style="79"/>
    <col min="2053" max="2053" width="24.85546875" style="79" customWidth="1"/>
    <col min="2054" max="2056" width="6.28515625" style="79" customWidth="1"/>
    <col min="2057" max="2057" width="1.7109375" style="79" customWidth="1"/>
    <col min="2058" max="2060" width="6.28515625" style="79" customWidth="1"/>
    <col min="2061" max="2061" width="1.7109375" style="79" customWidth="1"/>
    <col min="2062" max="2064" width="6.28515625" style="79" customWidth="1"/>
    <col min="2065" max="2065" width="1.7109375" style="79" customWidth="1"/>
    <col min="2066" max="2068" width="6.28515625" style="79" customWidth="1"/>
    <col min="2069" max="2308" width="11.42578125" style="79"/>
    <col min="2309" max="2309" width="24.85546875" style="79" customWidth="1"/>
    <col min="2310" max="2312" width="6.28515625" style="79" customWidth="1"/>
    <col min="2313" max="2313" width="1.7109375" style="79" customWidth="1"/>
    <col min="2314" max="2316" width="6.28515625" style="79" customWidth="1"/>
    <col min="2317" max="2317" width="1.7109375" style="79" customWidth="1"/>
    <col min="2318" max="2320" width="6.28515625" style="79" customWidth="1"/>
    <col min="2321" max="2321" width="1.7109375" style="79" customWidth="1"/>
    <col min="2322" max="2324" width="6.28515625" style="79" customWidth="1"/>
    <col min="2325" max="2564" width="11.42578125" style="79"/>
    <col min="2565" max="2565" width="24.85546875" style="79" customWidth="1"/>
    <col min="2566" max="2568" width="6.28515625" style="79" customWidth="1"/>
    <col min="2569" max="2569" width="1.7109375" style="79" customWidth="1"/>
    <col min="2570" max="2572" width="6.28515625" style="79" customWidth="1"/>
    <col min="2573" max="2573" width="1.7109375" style="79" customWidth="1"/>
    <col min="2574" max="2576" width="6.28515625" style="79" customWidth="1"/>
    <col min="2577" max="2577" width="1.7109375" style="79" customWidth="1"/>
    <col min="2578" max="2580" width="6.28515625" style="79" customWidth="1"/>
    <col min="2581" max="2820" width="11.42578125" style="79"/>
    <col min="2821" max="2821" width="24.85546875" style="79" customWidth="1"/>
    <col min="2822" max="2824" width="6.28515625" style="79" customWidth="1"/>
    <col min="2825" max="2825" width="1.7109375" style="79" customWidth="1"/>
    <col min="2826" max="2828" width="6.28515625" style="79" customWidth="1"/>
    <col min="2829" max="2829" width="1.7109375" style="79" customWidth="1"/>
    <col min="2830" max="2832" width="6.28515625" style="79" customWidth="1"/>
    <col min="2833" max="2833" width="1.7109375" style="79" customWidth="1"/>
    <col min="2834" max="2836" width="6.28515625" style="79" customWidth="1"/>
    <col min="2837" max="3076" width="11.42578125" style="79"/>
    <col min="3077" max="3077" width="24.85546875" style="79" customWidth="1"/>
    <col min="3078" max="3080" width="6.28515625" style="79" customWidth="1"/>
    <col min="3081" max="3081" width="1.7109375" style="79" customWidth="1"/>
    <col min="3082" max="3084" width="6.28515625" style="79" customWidth="1"/>
    <col min="3085" max="3085" width="1.7109375" style="79" customWidth="1"/>
    <col min="3086" max="3088" width="6.28515625" style="79" customWidth="1"/>
    <col min="3089" max="3089" width="1.7109375" style="79" customWidth="1"/>
    <col min="3090" max="3092" width="6.28515625" style="79" customWidth="1"/>
    <col min="3093" max="3332" width="11.42578125" style="79"/>
    <col min="3333" max="3333" width="24.85546875" style="79" customWidth="1"/>
    <col min="3334" max="3336" width="6.28515625" style="79" customWidth="1"/>
    <col min="3337" max="3337" width="1.7109375" style="79" customWidth="1"/>
    <col min="3338" max="3340" width="6.28515625" style="79" customWidth="1"/>
    <col min="3341" max="3341" width="1.7109375" style="79" customWidth="1"/>
    <col min="3342" max="3344" width="6.28515625" style="79" customWidth="1"/>
    <col min="3345" max="3345" width="1.7109375" style="79" customWidth="1"/>
    <col min="3346" max="3348" width="6.28515625" style="79" customWidth="1"/>
    <col min="3349" max="3588" width="11.42578125" style="79"/>
    <col min="3589" max="3589" width="24.85546875" style="79" customWidth="1"/>
    <col min="3590" max="3592" width="6.28515625" style="79" customWidth="1"/>
    <col min="3593" max="3593" width="1.7109375" style="79" customWidth="1"/>
    <col min="3594" max="3596" width="6.28515625" style="79" customWidth="1"/>
    <col min="3597" max="3597" width="1.7109375" style="79" customWidth="1"/>
    <col min="3598" max="3600" width="6.28515625" style="79" customWidth="1"/>
    <col min="3601" max="3601" width="1.7109375" style="79" customWidth="1"/>
    <col min="3602" max="3604" width="6.28515625" style="79" customWidth="1"/>
    <col min="3605" max="3844" width="11.42578125" style="79"/>
    <col min="3845" max="3845" width="24.85546875" style="79" customWidth="1"/>
    <col min="3846" max="3848" width="6.28515625" style="79" customWidth="1"/>
    <col min="3849" max="3849" width="1.7109375" style="79" customWidth="1"/>
    <col min="3850" max="3852" width="6.28515625" style="79" customWidth="1"/>
    <col min="3853" max="3853" width="1.7109375" style="79" customWidth="1"/>
    <col min="3854" max="3856" width="6.28515625" style="79" customWidth="1"/>
    <col min="3857" max="3857" width="1.7109375" style="79" customWidth="1"/>
    <col min="3858" max="3860" width="6.28515625" style="79" customWidth="1"/>
    <col min="3861" max="4100" width="11.42578125" style="79"/>
    <col min="4101" max="4101" width="24.85546875" style="79" customWidth="1"/>
    <col min="4102" max="4104" width="6.28515625" style="79" customWidth="1"/>
    <col min="4105" max="4105" width="1.7109375" style="79" customWidth="1"/>
    <col min="4106" max="4108" width="6.28515625" style="79" customWidth="1"/>
    <col min="4109" max="4109" width="1.7109375" style="79" customWidth="1"/>
    <col min="4110" max="4112" width="6.28515625" style="79" customWidth="1"/>
    <col min="4113" max="4113" width="1.7109375" style="79" customWidth="1"/>
    <col min="4114" max="4116" width="6.28515625" style="79" customWidth="1"/>
    <col min="4117" max="4356" width="11.42578125" style="79"/>
    <col min="4357" max="4357" width="24.85546875" style="79" customWidth="1"/>
    <col min="4358" max="4360" width="6.28515625" style="79" customWidth="1"/>
    <col min="4361" max="4361" width="1.7109375" style="79" customWidth="1"/>
    <col min="4362" max="4364" width="6.28515625" style="79" customWidth="1"/>
    <col min="4365" max="4365" width="1.7109375" style="79" customWidth="1"/>
    <col min="4366" max="4368" width="6.28515625" style="79" customWidth="1"/>
    <col min="4369" max="4369" width="1.7109375" style="79" customWidth="1"/>
    <col min="4370" max="4372" width="6.28515625" style="79" customWidth="1"/>
    <col min="4373" max="4612" width="11.42578125" style="79"/>
    <col min="4613" max="4613" width="24.85546875" style="79" customWidth="1"/>
    <col min="4614" max="4616" width="6.28515625" style="79" customWidth="1"/>
    <col min="4617" max="4617" width="1.7109375" style="79" customWidth="1"/>
    <col min="4618" max="4620" width="6.28515625" style="79" customWidth="1"/>
    <col min="4621" max="4621" width="1.7109375" style="79" customWidth="1"/>
    <col min="4622" max="4624" width="6.28515625" style="79" customWidth="1"/>
    <col min="4625" max="4625" width="1.7109375" style="79" customWidth="1"/>
    <col min="4626" max="4628" width="6.28515625" style="79" customWidth="1"/>
    <col min="4629" max="4868" width="11.42578125" style="79"/>
    <col min="4869" max="4869" width="24.85546875" style="79" customWidth="1"/>
    <col min="4870" max="4872" width="6.28515625" style="79" customWidth="1"/>
    <col min="4873" max="4873" width="1.7109375" style="79" customWidth="1"/>
    <col min="4874" max="4876" width="6.28515625" style="79" customWidth="1"/>
    <col min="4877" max="4877" width="1.7109375" style="79" customWidth="1"/>
    <col min="4878" max="4880" width="6.28515625" style="79" customWidth="1"/>
    <col min="4881" max="4881" width="1.7109375" style="79" customWidth="1"/>
    <col min="4882" max="4884" width="6.28515625" style="79" customWidth="1"/>
    <col min="4885" max="5124" width="11.42578125" style="79"/>
    <col min="5125" max="5125" width="24.85546875" style="79" customWidth="1"/>
    <col min="5126" max="5128" width="6.28515625" style="79" customWidth="1"/>
    <col min="5129" max="5129" width="1.7109375" style="79" customWidth="1"/>
    <col min="5130" max="5132" width="6.28515625" style="79" customWidth="1"/>
    <col min="5133" max="5133" width="1.7109375" style="79" customWidth="1"/>
    <col min="5134" max="5136" width="6.28515625" style="79" customWidth="1"/>
    <col min="5137" max="5137" width="1.7109375" style="79" customWidth="1"/>
    <col min="5138" max="5140" width="6.28515625" style="79" customWidth="1"/>
    <col min="5141" max="5380" width="11.42578125" style="79"/>
    <col min="5381" max="5381" width="24.85546875" style="79" customWidth="1"/>
    <col min="5382" max="5384" width="6.28515625" style="79" customWidth="1"/>
    <col min="5385" max="5385" width="1.7109375" style="79" customWidth="1"/>
    <col min="5386" max="5388" width="6.28515625" style="79" customWidth="1"/>
    <col min="5389" max="5389" width="1.7109375" style="79" customWidth="1"/>
    <col min="5390" max="5392" width="6.28515625" style="79" customWidth="1"/>
    <col min="5393" max="5393" width="1.7109375" style="79" customWidth="1"/>
    <col min="5394" max="5396" width="6.28515625" style="79" customWidth="1"/>
    <col min="5397" max="5636" width="11.42578125" style="79"/>
    <col min="5637" max="5637" width="24.85546875" style="79" customWidth="1"/>
    <col min="5638" max="5640" width="6.28515625" style="79" customWidth="1"/>
    <col min="5641" max="5641" width="1.7109375" style="79" customWidth="1"/>
    <col min="5642" max="5644" width="6.28515625" style="79" customWidth="1"/>
    <col min="5645" max="5645" width="1.7109375" style="79" customWidth="1"/>
    <col min="5646" max="5648" width="6.28515625" style="79" customWidth="1"/>
    <col min="5649" max="5649" width="1.7109375" style="79" customWidth="1"/>
    <col min="5650" max="5652" width="6.28515625" style="79" customWidth="1"/>
    <col min="5653" max="5892" width="11.42578125" style="79"/>
    <col min="5893" max="5893" width="24.85546875" style="79" customWidth="1"/>
    <col min="5894" max="5896" width="6.28515625" style="79" customWidth="1"/>
    <col min="5897" max="5897" width="1.7109375" style="79" customWidth="1"/>
    <col min="5898" max="5900" width="6.28515625" style="79" customWidth="1"/>
    <col min="5901" max="5901" width="1.7109375" style="79" customWidth="1"/>
    <col min="5902" max="5904" width="6.28515625" style="79" customWidth="1"/>
    <col min="5905" max="5905" width="1.7109375" style="79" customWidth="1"/>
    <col min="5906" max="5908" width="6.28515625" style="79" customWidth="1"/>
    <col min="5909" max="6148" width="11.42578125" style="79"/>
    <col min="6149" max="6149" width="24.85546875" style="79" customWidth="1"/>
    <col min="6150" max="6152" width="6.28515625" style="79" customWidth="1"/>
    <col min="6153" max="6153" width="1.7109375" style="79" customWidth="1"/>
    <col min="6154" max="6156" width="6.28515625" style="79" customWidth="1"/>
    <col min="6157" max="6157" width="1.7109375" style="79" customWidth="1"/>
    <col min="6158" max="6160" width="6.28515625" style="79" customWidth="1"/>
    <col min="6161" max="6161" width="1.7109375" style="79" customWidth="1"/>
    <col min="6162" max="6164" width="6.28515625" style="79" customWidth="1"/>
    <col min="6165" max="6404" width="11.42578125" style="79"/>
    <col min="6405" max="6405" width="24.85546875" style="79" customWidth="1"/>
    <col min="6406" max="6408" width="6.28515625" style="79" customWidth="1"/>
    <col min="6409" max="6409" width="1.7109375" style="79" customWidth="1"/>
    <col min="6410" max="6412" width="6.28515625" style="79" customWidth="1"/>
    <col min="6413" max="6413" width="1.7109375" style="79" customWidth="1"/>
    <col min="6414" max="6416" width="6.28515625" style="79" customWidth="1"/>
    <col min="6417" max="6417" width="1.7109375" style="79" customWidth="1"/>
    <col min="6418" max="6420" width="6.28515625" style="79" customWidth="1"/>
    <col min="6421" max="6660" width="11.42578125" style="79"/>
    <col min="6661" max="6661" width="24.85546875" style="79" customWidth="1"/>
    <col min="6662" max="6664" width="6.28515625" style="79" customWidth="1"/>
    <col min="6665" max="6665" width="1.7109375" style="79" customWidth="1"/>
    <col min="6666" max="6668" width="6.28515625" style="79" customWidth="1"/>
    <col min="6669" max="6669" width="1.7109375" style="79" customWidth="1"/>
    <col min="6670" max="6672" width="6.28515625" style="79" customWidth="1"/>
    <col min="6673" max="6673" width="1.7109375" style="79" customWidth="1"/>
    <col min="6674" max="6676" width="6.28515625" style="79" customWidth="1"/>
    <col min="6677" max="6916" width="11.42578125" style="79"/>
    <col min="6917" max="6917" width="24.85546875" style="79" customWidth="1"/>
    <col min="6918" max="6920" width="6.28515625" style="79" customWidth="1"/>
    <col min="6921" max="6921" width="1.7109375" style="79" customWidth="1"/>
    <col min="6922" max="6924" width="6.28515625" style="79" customWidth="1"/>
    <col min="6925" max="6925" width="1.7109375" style="79" customWidth="1"/>
    <col min="6926" max="6928" width="6.28515625" style="79" customWidth="1"/>
    <col min="6929" max="6929" width="1.7109375" style="79" customWidth="1"/>
    <col min="6930" max="6932" width="6.28515625" style="79" customWidth="1"/>
    <col min="6933" max="7172" width="11.42578125" style="79"/>
    <col min="7173" max="7173" width="24.85546875" style="79" customWidth="1"/>
    <col min="7174" max="7176" width="6.28515625" style="79" customWidth="1"/>
    <col min="7177" max="7177" width="1.7109375" style="79" customWidth="1"/>
    <col min="7178" max="7180" width="6.28515625" style="79" customWidth="1"/>
    <col min="7181" max="7181" width="1.7109375" style="79" customWidth="1"/>
    <col min="7182" max="7184" width="6.28515625" style="79" customWidth="1"/>
    <col min="7185" max="7185" width="1.7109375" style="79" customWidth="1"/>
    <col min="7186" max="7188" width="6.28515625" style="79" customWidth="1"/>
    <col min="7189" max="7428" width="11.42578125" style="79"/>
    <col min="7429" max="7429" width="24.85546875" style="79" customWidth="1"/>
    <col min="7430" max="7432" width="6.28515625" style="79" customWidth="1"/>
    <col min="7433" max="7433" width="1.7109375" style="79" customWidth="1"/>
    <col min="7434" max="7436" width="6.28515625" style="79" customWidth="1"/>
    <col min="7437" max="7437" width="1.7109375" style="79" customWidth="1"/>
    <col min="7438" max="7440" width="6.28515625" style="79" customWidth="1"/>
    <col min="7441" max="7441" width="1.7109375" style="79" customWidth="1"/>
    <col min="7442" max="7444" width="6.28515625" style="79" customWidth="1"/>
    <col min="7445" max="7684" width="11.42578125" style="79"/>
    <col min="7685" max="7685" width="24.85546875" style="79" customWidth="1"/>
    <col min="7686" max="7688" width="6.28515625" style="79" customWidth="1"/>
    <col min="7689" max="7689" width="1.7109375" style="79" customWidth="1"/>
    <col min="7690" max="7692" width="6.28515625" style="79" customWidth="1"/>
    <col min="7693" max="7693" width="1.7109375" style="79" customWidth="1"/>
    <col min="7694" max="7696" width="6.28515625" style="79" customWidth="1"/>
    <col min="7697" max="7697" width="1.7109375" style="79" customWidth="1"/>
    <col min="7698" max="7700" width="6.28515625" style="79" customWidth="1"/>
    <col min="7701" max="7940" width="11.42578125" style="79"/>
    <col min="7941" max="7941" width="24.85546875" style="79" customWidth="1"/>
    <col min="7942" max="7944" width="6.28515625" style="79" customWidth="1"/>
    <col min="7945" max="7945" width="1.7109375" style="79" customWidth="1"/>
    <col min="7946" max="7948" width="6.28515625" style="79" customWidth="1"/>
    <col min="7949" max="7949" width="1.7109375" style="79" customWidth="1"/>
    <col min="7950" max="7952" width="6.28515625" style="79" customWidth="1"/>
    <col min="7953" max="7953" width="1.7109375" style="79" customWidth="1"/>
    <col min="7954" max="7956" width="6.28515625" style="79" customWidth="1"/>
    <col min="7957" max="8196" width="11.42578125" style="79"/>
    <col min="8197" max="8197" width="24.85546875" style="79" customWidth="1"/>
    <col min="8198" max="8200" width="6.28515625" style="79" customWidth="1"/>
    <col min="8201" max="8201" width="1.7109375" style="79" customWidth="1"/>
    <col min="8202" max="8204" width="6.28515625" style="79" customWidth="1"/>
    <col min="8205" max="8205" width="1.7109375" style="79" customWidth="1"/>
    <col min="8206" max="8208" width="6.28515625" style="79" customWidth="1"/>
    <col min="8209" max="8209" width="1.7109375" style="79" customWidth="1"/>
    <col min="8210" max="8212" width="6.28515625" style="79" customWidth="1"/>
    <col min="8213" max="8452" width="11.42578125" style="79"/>
    <col min="8453" max="8453" width="24.85546875" style="79" customWidth="1"/>
    <col min="8454" max="8456" width="6.28515625" style="79" customWidth="1"/>
    <col min="8457" max="8457" width="1.7109375" style="79" customWidth="1"/>
    <col min="8458" max="8460" width="6.28515625" style="79" customWidth="1"/>
    <col min="8461" max="8461" width="1.7109375" style="79" customWidth="1"/>
    <col min="8462" max="8464" width="6.28515625" style="79" customWidth="1"/>
    <col min="8465" max="8465" width="1.7109375" style="79" customWidth="1"/>
    <col min="8466" max="8468" width="6.28515625" style="79" customWidth="1"/>
    <col min="8469" max="8708" width="11.42578125" style="79"/>
    <col min="8709" max="8709" width="24.85546875" style="79" customWidth="1"/>
    <col min="8710" max="8712" width="6.28515625" style="79" customWidth="1"/>
    <col min="8713" max="8713" width="1.7109375" style="79" customWidth="1"/>
    <col min="8714" max="8716" width="6.28515625" style="79" customWidth="1"/>
    <col min="8717" max="8717" width="1.7109375" style="79" customWidth="1"/>
    <col min="8718" max="8720" width="6.28515625" style="79" customWidth="1"/>
    <col min="8721" max="8721" width="1.7109375" style="79" customWidth="1"/>
    <col min="8722" max="8724" width="6.28515625" style="79" customWidth="1"/>
    <col min="8725" max="8964" width="11.42578125" style="79"/>
    <col min="8965" max="8965" width="24.85546875" style="79" customWidth="1"/>
    <col min="8966" max="8968" width="6.28515625" style="79" customWidth="1"/>
    <col min="8969" max="8969" width="1.7109375" style="79" customWidth="1"/>
    <col min="8970" max="8972" width="6.28515625" style="79" customWidth="1"/>
    <col min="8973" max="8973" width="1.7109375" style="79" customWidth="1"/>
    <col min="8974" max="8976" width="6.28515625" style="79" customWidth="1"/>
    <col min="8977" max="8977" width="1.7109375" style="79" customWidth="1"/>
    <col min="8978" max="8980" width="6.28515625" style="79" customWidth="1"/>
    <col min="8981" max="9220" width="11.42578125" style="79"/>
    <col min="9221" max="9221" width="24.85546875" style="79" customWidth="1"/>
    <col min="9222" max="9224" width="6.28515625" style="79" customWidth="1"/>
    <col min="9225" max="9225" width="1.7109375" style="79" customWidth="1"/>
    <col min="9226" max="9228" width="6.28515625" style="79" customWidth="1"/>
    <col min="9229" max="9229" width="1.7109375" style="79" customWidth="1"/>
    <col min="9230" max="9232" width="6.28515625" style="79" customWidth="1"/>
    <col min="9233" max="9233" width="1.7109375" style="79" customWidth="1"/>
    <col min="9234" max="9236" width="6.28515625" style="79" customWidth="1"/>
    <col min="9237" max="9476" width="11.42578125" style="79"/>
    <col min="9477" max="9477" width="24.85546875" style="79" customWidth="1"/>
    <col min="9478" max="9480" width="6.28515625" style="79" customWidth="1"/>
    <col min="9481" max="9481" width="1.7109375" style="79" customWidth="1"/>
    <col min="9482" max="9484" width="6.28515625" style="79" customWidth="1"/>
    <col min="9485" max="9485" width="1.7109375" style="79" customWidth="1"/>
    <col min="9486" max="9488" width="6.28515625" style="79" customWidth="1"/>
    <col min="9489" max="9489" width="1.7109375" style="79" customWidth="1"/>
    <col min="9490" max="9492" width="6.28515625" style="79" customWidth="1"/>
    <col min="9493" max="9732" width="11.42578125" style="79"/>
    <col min="9733" max="9733" width="24.85546875" style="79" customWidth="1"/>
    <col min="9734" max="9736" width="6.28515625" style="79" customWidth="1"/>
    <col min="9737" max="9737" width="1.7109375" style="79" customWidth="1"/>
    <col min="9738" max="9740" width="6.28515625" style="79" customWidth="1"/>
    <col min="9741" max="9741" width="1.7109375" style="79" customWidth="1"/>
    <col min="9742" max="9744" width="6.28515625" style="79" customWidth="1"/>
    <col min="9745" max="9745" width="1.7109375" style="79" customWidth="1"/>
    <col min="9746" max="9748" width="6.28515625" style="79" customWidth="1"/>
    <col min="9749" max="9988" width="11.42578125" style="79"/>
    <col min="9989" max="9989" width="24.85546875" style="79" customWidth="1"/>
    <col min="9990" max="9992" width="6.28515625" style="79" customWidth="1"/>
    <col min="9993" max="9993" width="1.7109375" style="79" customWidth="1"/>
    <col min="9994" max="9996" width="6.28515625" style="79" customWidth="1"/>
    <col min="9997" max="9997" width="1.7109375" style="79" customWidth="1"/>
    <col min="9998" max="10000" width="6.28515625" style="79" customWidth="1"/>
    <col min="10001" max="10001" width="1.7109375" style="79" customWidth="1"/>
    <col min="10002" max="10004" width="6.28515625" style="79" customWidth="1"/>
    <col min="10005" max="10244" width="11.42578125" style="79"/>
    <col min="10245" max="10245" width="24.85546875" style="79" customWidth="1"/>
    <col min="10246" max="10248" width="6.28515625" style="79" customWidth="1"/>
    <col min="10249" max="10249" width="1.7109375" style="79" customWidth="1"/>
    <col min="10250" max="10252" width="6.28515625" style="79" customWidth="1"/>
    <col min="10253" max="10253" width="1.7109375" style="79" customWidth="1"/>
    <col min="10254" max="10256" width="6.28515625" style="79" customWidth="1"/>
    <col min="10257" max="10257" width="1.7109375" style="79" customWidth="1"/>
    <col min="10258" max="10260" width="6.28515625" style="79" customWidth="1"/>
    <col min="10261" max="10500" width="11.42578125" style="79"/>
    <col min="10501" max="10501" width="24.85546875" style="79" customWidth="1"/>
    <col min="10502" max="10504" width="6.28515625" style="79" customWidth="1"/>
    <col min="10505" max="10505" width="1.7109375" style="79" customWidth="1"/>
    <col min="10506" max="10508" width="6.28515625" style="79" customWidth="1"/>
    <col min="10509" max="10509" width="1.7109375" style="79" customWidth="1"/>
    <col min="10510" max="10512" width="6.28515625" style="79" customWidth="1"/>
    <col min="10513" max="10513" width="1.7109375" style="79" customWidth="1"/>
    <col min="10514" max="10516" width="6.28515625" style="79" customWidth="1"/>
    <col min="10517" max="10756" width="11.42578125" style="79"/>
    <col min="10757" max="10757" width="24.85546875" style="79" customWidth="1"/>
    <col min="10758" max="10760" width="6.28515625" style="79" customWidth="1"/>
    <col min="10761" max="10761" width="1.7109375" style="79" customWidth="1"/>
    <col min="10762" max="10764" width="6.28515625" style="79" customWidth="1"/>
    <col min="10765" max="10765" width="1.7109375" style="79" customWidth="1"/>
    <col min="10766" max="10768" width="6.28515625" style="79" customWidth="1"/>
    <col min="10769" max="10769" width="1.7109375" style="79" customWidth="1"/>
    <col min="10770" max="10772" width="6.28515625" style="79" customWidth="1"/>
    <col min="10773" max="11012" width="11.42578125" style="79"/>
    <col min="11013" max="11013" width="24.85546875" style="79" customWidth="1"/>
    <col min="11014" max="11016" width="6.28515625" style="79" customWidth="1"/>
    <col min="11017" max="11017" width="1.7109375" style="79" customWidth="1"/>
    <col min="11018" max="11020" width="6.28515625" style="79" customWidth="1"/>
    <col min="11021" max="11021" width="1.7109375" style="79" customWidth="1"/>
    <col min="11022" max="11024" width="6.28515625" style="79" customWidth="1"/>
    <col min="11025" max="11025" width="1.7109375" style="79" customWidth="1"/>
    <col min="11026" max="11028" width="6.28515625" style="79" customWidth="1"/>
    <col min="11029" max="11268" width="11.42578125" style="79"/>
    <col min="11269" max="11269" width="24.85546875" style="79" customWidth="1"/>
    <col min="11270" max="11272" width="6.28515625" style="79" customWidth="1"/>
    <col min="11273" max="11273" width="1.7109375" style="79" customWidth="1"/>
    <col min="11274" max="11276" width="6.28515625" style="79" customWidth="1"/>
    <col min="11277" max="11277" width="1.7109375" style="79" customWidth="1"/>
    <col min="11278" max="11280" width="6.28515625" style="79" customWidth="1"/>
    <col min="11281" max="11281" width="1.7109375" style="79" customWidth="1"/>
    <col min="11282" max="11284" width="6.28515625" style="79" customWidth="1"/>
    <col min="11285" max="11524" width="11.42578125" style="79"/>
    <col min="11525" max="11525" width="24.85546875" style="79" customWidth="1"/>
    <col min="11526" max="11528" width="6.28515625" style="79" customWidth="1"/>
    <col min="11529" max="11529" width="1.7109375" style="79" customWidth="1"/>
    <col min="11530" max="11532" width="6.28515625" style="79" customWidth="1"/>
    <col min="11533" max="11533" width="1.7109375" style="79" customWidth="1"/>
    <col min="11534" max="11536" width="6.28515625" style="79" customWidth="1"/>
    <col min="11537" max="11537" width="1.7109375" style="79" customWidth="1"/>
    <col min="11538" max="11540" width="6.28515625" style="79" customWidth="1"/>
    <col min="11541" max="11780" width="11.42578125" style="79"/>
    <col min="11781" max="11781" width="24.85546875" style="79" customWidth="1"/>
    <col min="11782" max="11784" width="6.28515625" style="79" customWidth="1"/>
    <col min="11785" max="11785" width="1.7109375" style="79" customWidth="1"/>
    <col min="11786" max="11788" width="6.28515625" style="79" customWidth="1"/>
    <col min="11789" max="11789" width="1.7109375" style="79" customWidth="1"/>
    <col min="11790" max="11792" width="6.28515625" style="79" customWidth="1"/>
    <col min="11793" max="11793" width="1.7109375" style="79" customWidth="1"/>
    <col min="11794" max="11796" width="6.28515625" style="79" customWidth="1"/>
    <col min="11797" max="12036" width="11.42578125" style="79"/>
    <col min="12037" max="12037" width="24.85546875" style="79" customWidth="1"/>
    <col min="12038" max="12040" width="6.28515625" style="79" customWidth="1"/>
    <col min="12041" max="12041" width="1.7109375" style="79" customWidth="1"/>
    <col min="12042" max="12044" width="6.28515625" style="79" customWidth="1"/>
    <col min="12045" max="12045" width="1.7109375" style="79" customWidth="1"/>
    <col min="12046" max="12048" width="6.28515625" style="79" customWidth="1"/>
    <col min="12049" max="12049" width="1.7109375" style="79" customWidth="1"/>
    <col min="12050" max="12052" width="6.28515625" style="79" customWidth="1"/>
    <col min="12053" max="12292" width="11.42578125" style="79"/>
    <col min="12293" max="12293" width="24.85546875" style="79" customWidth="1"/>
    <col min="12294" max="12296" width="6.28515625" style="79" customWidth="1"/>
    <col min="12297" max="12297" width="1.7109375" style="79" customWidth="1"/>
    <col min="12298" max="12300" width="6.28515625" style="79" customWidth="1"/>
    <col min="12301" max="12301" width="1.7109375" style="79" customWidth="1"/>
    <col min="12302" max="12304" width="6.28515625" style="79" customWidth="1"/>
    <col min="12305" max="12305" width="1.7109375" style="79" customWidth="1"/>
    <col min="12306" max="12308" width="6.28515625" style="79" customWidth="1"/>
    <col min="12309" max="12548" width="11.42578125" style="79"/>
    <col min="12549" max="12549" width="24.85546875" style="79" customWidth="1"/>
    <col min="12550" max="12552" width="6.28515625" style="79" customWidth="1"/>
    <col min="12553" max="12553" width="1.7109375" style="79" customWidth="1"/>
    <col min="12554" max="12556" width="6.28515625" style="79" customWidth="1"/>
    <col min="12557" max="12557" width="1.7109375" style="79" customWidth="1"/>
    <col min="12558" max="12560" width="6.28515625" style="79" customWidth="1"/>
    <col min="12561" max="12561" width="1.7109375" style="79" customWidth="1"/>
    <col min="12562" max="12564" width="6.28515625" style="79" customWidth="1"/>
    <col min="12565" max="12804" width="11.42578125" style="79"/>
    <col min="12805" max="12805" width="24.85546875" style="79" customWidth="1"/>
    <col min="12806" max="12808" width="6.28515625" style="79" customWidth="1"/>
    <col min="12809" max="12809" width="1.7109375" style="79" customWidth="1"/>
    <col min="12810" max="12812" width="6.28515625" style="79" customWidth="1"/>
    <col min="12813" max="12813" width="1.7109375" style="79" customWidth="1"/>
    <col min="12814" max="12816" width="6.28515625" style="79" customWidth="1"/>
    <col min="12817" max="12817" width="1.7109375" style="79" customWidth="1"/>
    <col min="12818" max="12820" width="6.28515625" style="79" customWidth="1"/>
    <col min="12821" max="13060" width="11.42578125" style="79"/>
    <col min="13061" max="13061" width="24.85546875" style="79" customWidth="1"/>
    <col min="13062" max="13064" width="6.28515625" style="79" customWidth="1"/>
    <col min="13065" max="13065" width="1.7109375" style="79" customWidth="1"/>
    <col min="13066" max="13068" width="6.28515625" style="79" customWidth="1"/>
    <col min="13069" max="13069" width="1.7109375" style="79" customWidth="1"/>
    <col min="13070" max="13072" width="6.28515625" style="79" customWidth="1"/>
    <col min="13073" max="13073" width="1.7109375" style="79" customWidth="1"/>
    <col min="13074" max="13076" width="6.28515625" style="79" customWidth="1"/>
    <col min="13077" max="13316" width="11.42578125" style="79"/>
    <col min="13317" max="13317" width="24.85546875" style="79" customWidth="1"/>
    <col min="13318" max="13320" width="6.28515625" style="79" customWidth="1"/>
    <col min="13321" max="13321" width="1.7109375" style="79" customWidth="1"/>
    <col min="13322" max="13324" width="6.28515625" style="79" customWidth="1"/>
    <col min="13325" max="13325" width="1.7109375" style="79" customWidth="1"/>
    <col min="13326" max="13328" width="6.28515625" style="79" customWidth="1"/>
    <col min="13329" max="13329" width="1.7109375" style="79" customWidth="1"/>
    <col min="13330" max="13332" width="6.28515625" style="79" customWidth="1"/>
    <col min="13333" max="13572" width="11.42578125" style="79"/>
    <col min="13573" max="13573" width="24.85546875" style="79" customWidth="1"/>
    <col min="13574" max="13576" width="6.28515625" style="79" customWidth="1"/>
    <col min="13577" max="13577" width="1.7109375" style="79" customWidth="1"/>
    <col min="13578" max="13580" width="6.28515625" style="79" customWidth="1"/>
    <col min="13581" max="13581" width="1.7109375" style="79" customWidth="1"/>
    <col min="13582" max="13584" width="6.28515625" style="79" customWidth="1"/>
    <col min="13585" max="13585" width="1.7109375" style="79" customWidth="1"/>
    <col min="13586" max="13588" width="6.28515625" style="79" customWidth="1"/>
    <col min="13589" max="13828" width="11.42578125" style="79"/>
    <col min="13829" max="13829" width="24.85546875" style="79" customWidth="1"/>
    <col min="13830" max="13832" width="6.28515625" style="79" customWidth="1"/>
    <col min="13833" max="13833" width="1.7109375" style="79" customWidth="1"/>
    <col min="13834" max="13836" width="6.28515625" style="79" customWidth="1"/>
    <col min="13837" max="13837" width="1.7109375" style="79" customWidth="1"/>
    <col min="13838" max="13840" width="6.28515625" style="79" customWidth="1"/>
    <col min="13841" max="13841" width="1.7109375" style="79" customWidth="1"/>
    <col min="13842" max="13844" width="6.28515625" style="79" customWidth="1"/>
    <col min="13845" max="14084" width="11.42578125" style="79"/>
    <col min="14085" max="14085" width="24.85546875" style="79" customWidth="1"/>
    <col min="14086" max="14088" width="6.28515625" style="79" customWidth="1"/>
    <col min="14089" max="14089" width="1.7109375" style="79" customWidth="1"/>
    <col min="14090" max="14092" width="6.28515625" style="79" customWidth="1"/>
    <col min="14093" max="14093" width="1.7109375" style="79" customWidth="1"/>
    <col min="14094" max="14096" width="6.28515625" style="79" customWidth="1"/>
    <col min="14097" max="14097" width="1.7109375" style="79" customWidth="1"/>
    <col min="14098" max="14100" width="6.28515625" style="79" customWidth="1"/>
    <col min="14101" max="14340" width="11.42578125" style="79"/>
    <col min="14341" max="14341" width="24.85546875" style="79" customWidth="1"/>
    <col min="14342" max="14344" width="6.28515625" style="79" customWidth="1"/>
    <col min="14345" max="14345" width="1.7109375" style="79" customWidth="1"/>
    <col min="14346" max="14348" width="6.28515625" style="79" customWidth="1"/>
    <col min="14349" max="14349" width="1.7109375" style="79" customWidth="1"/>
    <col min="14350" max="14352" width="6.28515625" style="79" customWidth="1"/>
    <col min="14353" max="14353" width="1.7109375" style="79" customWidth="1"/>
    <col min="14354" max="14356" width="6.28515625" style="79" customWidth="1"/>
    <col min="14357" max="14596" width="11.42578125" style="79"/>
    <col min="14597" max="14597" width="24.85546875" style="79" customWidth="1"/>
    <col min="14598" max="14600" width="6.28515625" style="79" customWidth="1"/>
    <col min="14601" max="14601" width="1.7109375" style="79" customWidth="1"/>
    <col min="14602" max="14604" width="6.28515625" style="79" customWidth="1"/>
    <col min="14605" max="14605" width="1.7109375" style="79" customWidth="1"/>
    <col min="14606" max="14608" width="6.28515625" style="79" customWidth="1"/>
    <col min="14609" max="14609" width="1.7109375" style="79" customWidth="1"/>
    <col min="14610" max="14612" width="6.28515625" style="79" customWidth="1"/>
    <col min="14613" max="14852" width="11.42578125" style="79"/>
    <col min="14853" max="14853" width="24.85546875" style="79" customWidth="1"/>
    <col min="14854" max="14856" width="6.28515625" style="79" customWidth="1"/>
    <col min="14857" max="14857" width="1.7109375" style="79" customWidth="1"/>
    <col min="14858" max="14860" width="6.28515625" style="79" customWidth="1"/>
    <col min="14861" max="14861" width="1.7109375" style="79" customWidth="1"/>
    <col min="14862" max="14864" width="6.28515625" style="79" customWidth="1"/>
    <col min="14865" max="14865" width="1.7109375" style="79" customWidth="1"/>
    <col min="14866" max="14868" width="6.28515625" style="79" customWidth="1"/>
    <col min="14869" max="15108" width="11.42578125" style="79"/>
    <col min="15109" max="15109" width="24.85546875" style="79" customWidth="1"/>
    <col min="15110" max="15112" width="6.28515625" style="79" customWidth="1"/>
    <col min="15113" max="15113" width="1.7109375" style="79" customWidth="1"/>
    <col min="15114" max="15116" width="6.28515625" style="79" customWidth="1"/>
    <col min="15117" max="15117" width="1.7109375" style="79" customWidth="1"/>
    <col min="15118" max="15120" width="6.28515625" style="79" customWidth="1"/>
    <col min="15121" max="15121" width="1.7109375" style="79" customWidth="1"/>
    <col min="15122" max="15124" width="6.28515625" style="79" customWidth="1"/>
    <col min="15125" max="15364" width="11.42578125" style="79"/>
    <col min="15365" max="15365" width="24.85546875" style="79" customWidth="1"/>
    <col min="15366" max="15368" width="6.28515625" style="79" customWidth="1"/>
    <col min="15369" max="15369" width="1.7109375" style="79" customWidth="1"/>
    <col min="15370" max="15372" width="6.28515625" style="79" customWidth="1"/>
    <col min="15373" max="15373" width="1.7109375" style="79" customWidth="1"/>
    <col min="15374" max="15376" width="6.28515625" style="79" customWidth="1"/>
    <col min="15377" max="15377" width="1.7109375" style="79" customWidth="1"/>
    <col min="15378" max="15380" width="6.28515625" style="79" customWidth="1"/>
    <col min="15381" max="15620" width="11.42578125" style="79"/>
    <col min="15621" max="15621" width="24.85546875" style="79" customWidth="1"/>
    <col min="15622" max="15624" width="6.28515625" style="79" customWidth="1"/>
    <col min="15625" max="15625" width="1.7109375" style="79" customWidth="1"/>
    <col min="15626" max="15628" width="6.28515625" style="79" customWidth="1"/>
    <col min="15629" max="15629" width="1.7109375" style="79" customWidth="1"/>
    <col min="15630" max="15632" width="6.28515625" style="79" customWidth="1"/>
    <col min="15633" max="15633" width="1.7109375" style="79" customWidth="1"/>
    <col min="15634" max="15636" width="6.28515625" style="79" customWidth="1"/>
    <col min="15637" max="15876" width="11.42578125" style="79"/>
    <col min="15877" max="15877" width="24.85546875" style="79" customWidth="1"/>
    <col min="15878" max="15880" width="6.28515625" style="79" customWidth="1"/>
    <col min="15881" max="15881" width="1.7109375" style="79" customWidth="1"/>
    <col min="15882" max="15884" width="6.28515625" style="79" customWidth="1"/>
    <col min="15885" max="15885" width="1.7109375" style="79" customWidth="1"/>
    <col min="15886" max="15888" width="6.28515625" style="79" customWidth="1"/>
    <col min="15889" max="15889" width="1.7109375" style="79" customWidth="1"/>
    <col min="15890" max="15892" width="6.28515625" style="79" customWidth="1"/>
    <col min="15893" max="16132" width="11.42578125" style="79"/>
    <col min="16133" max="16133" width="24.85546875" style="79" customWidth="1"/>
    <col min="16134" max="16136" width="6.28515625" style="79" customWidth="1"/>
    <col min="16137" max="16137" width="1.7109375" style="79" customWidth="1"/>
    <col min="16138" max="16140" width="6.28515625" style="79" customWidth="1"/>
    <col min="16141" max="16141" width="1.7109375" style="79" customWidth="1"/>
    <col min="16142" max="16144" width="6.28515625" style="79" customWidth="1"/>
    <col min="16145" max="16145" width="1.7109375" style="79" customWidth="1"/>
    <col min="16146" max="16148" width="6.28515625" style="79" customWidth="1"/>
    <col min="16149" max="16384" width="11.42578125" style="79"/>
  </cols>
  <sheetData>
    <row r="1" spans="1:24" s="93" customFormat="1" ht="12.75" customHeight="1" x14ac:dyDescent="0.25">
      <c r="A1" s="432" t="s">
        <v>209</v>
      </c>
      <c r="B1" s="432"/>
      <c r="C1" s="432"/>
      <c r="D1" s="432"/>
      <c r="E1" s="432"/>
      <c r="F1" s="432"/>
      <c r="G1" s="432"/>
      <c r="H1" s="432"/>
      <c r="I1" s="432"/>
      <c r="J1" s="432"/>
      <c r="K1" s="432"/>
      <c r="L1" s="432"/>
      <c r="M1" s="432"/>
      <c r="N1" s="432"/>
      <c r="O1" s="432"/>
      <c r="P1" s="432"/>
      <c r="Q1" s="432"/>
      <c r="R1" s="432"/>
      <c r="S1" s="432"/>
      <c r="T1" s="432"/>
      <c r="V1" s="69"/>
      <c r="W1" s="434" t="s">
        <v>178</v>
      </c>
      <c r="X1" s="69"/>
    </row>
    <row r="2" spans="1:24" s="93" customFormat="1" ht="12.75" customHeight="1" x14ac:dyDescent="0.25">
      <c r="A2" s="432" t="s">
        <v>329</v>
      </c>
      <c r="B2" s="432"/>
      <c r="C2" s="432"/>
      <c r="D2" s="432"/>
      <c r="E2" s="432"/>
      <c r="F2" s="432"/>
      <c r="G2" s="432"/>
      <c r="H2" s="432"/>
      <c r="I2" s="432"/>
      <c r="J2" s="432"/>
      <c r="K2" s="432"/>
      <c r="L2" s="432"/>
      <c r="M2" s="432"/>
      <c r="N2" s="432"/>
      <c r="O2" s="432"/>
      <c r="P2" s="432"/>
      <c r="Q2" s="432"/>
      <c r="R2" s="432"/>
      <c r="S2" s="432"/>
      <c r="T2" s="432"/>
      <c r="V2" s="69"/>
      <c r="W2" s="434"/>
      <c r="X2" s="69"/>
    </row>
    <row r="3" spans="1:24" s="93" customFormat="1" x14ac:dyDescent="0.25">
      <c r="A3" s="432" t="s">
        <v>337</v>
      </c>
      <c r="B3" s="432"/>
      <c r="C3" s="432"/>
      <c r="D3" s="432"/>
      <c r="E3" s="432"/>
      <c r="F3" s="432"/>
      <c r="G3" s="432"/>
      <c r="H3" s="432"/>
      <c r="I3" s="432"/>
      <c r="J3" s="432"/>
      <c r="K3" s="432"/>
      <c r="L3" s="432"/>
      <c r="M3" s="432"/>
      <c r="N3" s="432"/>
      <c r="O3" s="432"/>
      <c r="P3" s="432"/>
      <c r="Q3" s="432"/>
      <c r="R3" s="432"/>
      <c r="S3" s="432"/>
      <c r="T3" s="432"/>
    </row>
    <row r="4" spans="1:24" s="93" customFormat="1" x14ac:dyDescent="0.25">
      <c r="A4" s="432" t="s">
        <v>340</v>
      </c>
      <c r="B4" s="432"/>
      <c r="C4" s="432"/>
      <c r="D4" s="432"/>
      <c r="E4" s="432"/>
      <c r="F4" s="432"/>
      <c r="G4" s="432"/>
      <c r="H4" s="432"/>
      <c r="I4" s="432"/>
      <c r="J4" s="432"/>
      <c r="K4" s="432"/>
      <c r="L4" s="432"/>
      <c r="M4" s="432"/>
      <c r="N4" s="432"/>
      <c r="O4" s="432"/>
      <c r="P4" s="432"/>
      <c r="Q4" s="432"/>
      <c r="R4" s="432"/>
      <c r="S4" s="432"/>
      <c r="T4" s="432"/>
    </row>
    <row r="5" spans="1:24" s="93" customFormat="1" x14ac:dyDescent="0.25">
      <c r="A5" s="432" t="s">
        <v>328</v>
      </c>
      <c r="B5" s="432"/>
      <c r="C5" s="432"/>
      <c r="D5" s="432"/>
      <c r="E5" s="432"/>
      <c r="F5" s="432"/>
      <c r="G5" s="432"/>
      <c r="H5" s="432"/>
      <c r="I5" s="432"/>
      <c r="J5" s="432"/>
      <c r="K5" s="432"/>
      <c r="L5" s="432"/>
      <c r="M5" s="432"/>
      <c r="N5" s="432"/>
      <c r="O5" s="432"/>
      <c r="P5" s="432"/>
      <c r="Q5" s="432"/>
      <c r="R5" s="432"/>
      <c r="S5" s="432"/>
      <c r="T5" s="432"/>
    </row>
    <row r="6" spans="1:24" s="107" customFormat="1" x14ac:dyDescent="0.25">
      <c r="A6" s="432" t="s">
        <v>377</v>
      </c>
      <c r="B6" s="432"/>
      <c r="C6" s="432"/>
      <c r="D6" s="432"/>
      <c r="E6" s="432"/>
      <c r="F6" s="432"/>
      <c r="G6" s="432"/>
      <c r="H6" s="432"/>
      <c r="I6" s="432"/>
      <c r="J6" s="432"/>
      <c r="K6" s="432"/>
      <c r="L6" s="432"/>
      <c r="M6" s="432"/>
      <c r="N6" s="432"/>
      <c r="O6" s="432"/>
      <c r="P6" s="432"/>
      <c r="Q6" s="432"/>
      <c r="R6" s="432"/>
      <c r="S6" s="432"/>
      <c r="T6" s="432"/>
    </row>
    <row r="7" spans="1:24" s="93" customFormat="1" x14ac:dyDescent="0.25">
      <c r="A7" s="62"/>
      <c r="B7" s="62"/>
      <c r="C7" s="62"/>
      <c r="D7" s="62"/>
      <c r="E7" s="62"/>
      <c r="F7" s="62"/>
      <c r="G7" s="62"/>
      <c r="H7" s="62"/>
      <c r="I7" s="62"/>
      <c r="J7" s="62"/>
      <c r="K7" s="62"/>
      <c r="L7" s="62"/>
      <c r="M7" s="62"/>
      <c r="N7" s="62"/>
      <c r="O7" s="62"/>
      <c r="P7" s="62"/>
      <c r="Q7" s="62"/>
      <c r="R7" s="62"/>
      <c r="S7" s="62"/>
      <c r="T7" s="62"/>
    </row>
    <row r="8" spans="1:24" s="54" customFormat="1" ht="27.75" customHeight="1" x14ac:dyDescent="0.25">
      <c r="A8" s="433" t="s">
        <v>74</v>
      </c>
      <c r="B8" s="431" t="s">
        <v>0</v>
      </c>
      <c r="C8" s="431"/>
      <c r="D8" s="431"/>
      <c r="E8" s="152"/>
      <c r="F8" s="431" t="s">
        <v>75</v>
      </c>
      <c r="G8" s="431"/>
      <c r="H8" s="431"/>
      <c r="I8" s="152"/>
      <c r="J8" s="431" t="s">
        <v>73</v>
      </c>
      <c r="K8" s="431"/>
      <c r="L8" s="431"/>
      <c r="M8" s="152"/>
      <c r="N8" s="431" t="s">
        <v>1</v>
      </c>
      <c r="O8" s="431"/>
      <c r="P8" s="431"/>
      <c r="Q8" s="153"/>
      <c r="R8" s="431" t="s">
        <v>76</v>
      </c>
      <c r="S8" s="431"/>
      <c r="T8" s="431"/>
    </row>
    <row r="9" spans="1:24" s="113" customFormat="1" x14ac:dyDescent="0.25">
      <c r="A9" s="433"/>
      <c r="B9" s="150" t="s">
        <v>2</v>
      </c>
      <c r="C9" s="150" t="s">
        <v>3</v>
      </c>
      <c r="D9" s="150" t="s">
        <v>4</v>
      </c>
      <c r="E9" s="150"/>
      <c r="F9" s="150" t="s">
        <v>2</v>
      </c>
      <c r="G9" s="150" t="s">
        <v>3</v>
      </c>
      <c r="H9" s="150" t="s">
        <v>4</v>
      </c>
      <c r="I9" s="150"/>
      <c r="J9" s="150" t="s">
        <v>2</v>
      </c>
      <c r="K9" s="150" t="s">
        <v>3</v>
      </c>
      <c r="L9" s="150" t="s">
        <v>4</v>
      </c>
      <c r="M9" s="150"/>
      <c r="N9" s="150" t="s">
        <v>2</v>
      </c>
      <c r="O9" s="150" t="s">
        <v>3</v>
      </c>
      <c r="P9" s="150" t="s">
        <v>4</v>
      </c>
      <c r="Q9" s="150"/>
      <c r="R9" s="150" t="s">
        <v>2</v>
      </c>
      <c r="S9" s="150" t="s">
        <v>3</v>
      </c>
      <c r="T9" s="150" t="s">
        <v>4</v>
      </c>
    </row>
    <row r="10" spans="1:24" ht="15" customHeight="1" x14ac:dyDescent="0.25">
      <c r="A10" s="432" t="s">
        <v>5</v>
      </c>
      <c r="B10" s="432"/>
      <c r="C10" s="432"/>
      <c r="D10" s="432"/>
      <c r="E10" s="432"/>
      <c r="F10" s="432"/>
      <c r="G10" s="432"/>
      <c r="H10" s="432"/>
      <c r="I10" s="432"/>
      <c r="J10" s="432"/>
      <c r="K10" s="432"/>
      <c r="L10" s="432"/>
      <c r="M10" s="432"/>
      <c r="N10" s="432"/>
      <c r="O10" s="432"/>
      <c r="P10" s="432"/>
      <c r="Q10" s="432"/>
      <c r="R10" s="432"/>
      <c r="S10" s="432"/>
      <c r="T10" s="432"/>
    </row>
    <row r="11" spans="1:24" x14ac:dyDescent="0.25">
      <c r="A11" s="98"/>
      <c r="B11" s="117"/>
      <c r="C11" s="117"/>
      <c r="D11" s="117"/>
      <c r="E11" s="117"/>
      <c r="F11" s="117"/>
      <c r="G11" s="117"/>
      <c r="H11" s="117"/>
      <c r="I11" s="117"/>
      <c r="J11" s="117"/>
      <c r="K11" s="117"/>
      <c r="L11" s="117"/>
      <c r="M11" s="117"/>
      <c r="N11" s="117"/>
      <c r="O11" s="117"/>
      <c r="P11" s="117"/>
      <c r="Q11" s="117"/>
      <c r="R11" s="117"/>
      <c r="S11" s="117"/>
      <c r="T11" s="117"/>
    </row>
    <row r="12" spans="1:24" x14ac:dyDescent="0.25">
      <c r="A12" s="110" t="s">
        <v>0</v>
      </c>
      <c r="B12" s="114">
        <f>+B17+B22</f>
        <v>14517</v>
      </c>
      <c r="C12" s="114">
        <f>+C17+C22</f>
        <v>1906</v>
      </c>
      <c r="D12" s="114">
        <f>+D17+D22</f>
        <v>12611</v>
      </c>
      <c r="E12" s="114"/>
      <c r="F12" s="114">
        <f t="shared" ref="F12:H15" si="0">+F17+F22</f>
        <v>60</v>
      </c>
      <c r="G12" s="114">
        <f t="shared" si="0"/>
        <v>3</v>
      </c>
      <c r="H12" s="114">
        <f t="shared" si="0"/>
        <v>57</v>
      </c>
      <c r="I12" s="114"/>
      <c r="J12" s="114">
        <f t="shared" ref="J12:L15" si="1">+J17+J22</f>
        <v>5</v>
      </c>
      <c r="K12" s="114">
        <f t="shared" si="1"/>
        <v>2</v>
      </c>
      <c r="L12" s="114">
        <f t="shared" si="1"/>
        <v>3</v>
      </c>
      <c r="M12" s="114"/>
      <c r="N12" s="114">
        <f t="shared" ref="N12:P15" si="2">+N17+N22</f>
        <v>13660</v>
      </c>
      <c r="O12" s="114">
        <f t="shared" si="2"/>
        <v>1729</v>
      </c>
      <c r="P12" s="114">
        <f t="shared" si="2"/>
        <v>11931</v>
      </c>
      <c r="Q12" s="114"/>
      <c r="R12" s="114">
        <f t="shared" ref="R12:T15" si="3">+R17+R22</f>
        <v>792</v>
      </c>
      <c r="S12" s="114">
        <f t="shared" si="3"/>
        <v>172</v>
      </c>
      <c r="T12" s="114">
        <f t="shared" si="3"/>
        <v>620</v>
      </c>
      <c r="V12" s="97"/>
    </row>
    <row r="13" spans="1:24" x14ac:dyDescent="0.25">
      <c r="A13" s="128" t="s">
        <v>6</v>
      </c>
      <c r="B13" s="89">
        <f>+B18+B23</f>
        <v>13738</v>
      </c>
      <c r="C13" s="89">
        <f t="shared" ref="B13:D15" si="4">+C18+C23</f>
        <v>1816</v>
      </c>
      <c r="D13" s="89">
        <f t="shared" si="4"/>
        <v>11922</v>
      </c>
      <c r="E13" s="89"/>
      <c r="F13" s="89">
        <f t="shared" si="0"/>
        <v>44</v>
      </c>
      <c r="G13" s="89">
        <f t="shared" si="0"/>
        <v>3</v>
      </c>
      <c r="H13" s="89">
        <f t="shared" si="0"/>
        <v>41</v>
      </c>
      <c r="I13" s="89"/>
      <c r="J13" s="89">
        <f t="shared" si="1"/>
        <v>4</v>
      </c>
      <c r="K13" s="89">
        <f t="shared" si="1"/>
        <v>1</v>
      </c>
      <c r="L13" s="89">
        <f t="shared" si="1"/>
        <v>3</v>
      </c>
      <c r="M13" s="89"/>
      <c r="N13" s="89">
        <f t="shared" si="2"/>
        <v>13039</v>
      </c>
      <c r="O13" s="89">
        <f t="shared" si="2"/>
        <v>1675</v>
      </c>
      <c r="P13" s="89">
        <f t="shared" si="2"/>
        <v>11364</v>
      </c>
      <c r="Q13" s="89"/>
      <c r="R13" s="89">
        <f t="shared" si="3"/>
        <v>651</v>
      </c>
      <c r="S13" s="89">
        <f t="shared" si="3"/>
        <v>137</v>
      </c>
      <c r="T13" s="89">
        <f t="shared" si="3"/>
        <v>514</v>
      </c>
    </row>
    <row r="14" spans="1:24" x14ac:dyDescent="0.25">
      <c r="A14" s="128" t="s">
        <v>7</v>
      </c>
      <c r="B14" s="89">
        <f t="shared" si="4"/>
        <v>450</v>
      </c>
      <c r="C14" s="89">
        <f t="shared" si="4"/>
        <v>23</v>
      </c>
      <c r="D14" s="89">
        <f t="shared" si="4"/>
        <v>427</v>
      </c>
      <c r="E14" s="89"/>
      <c r="F14" s="89">
        <f t="shared" si="0"/>
        <v>0</v>
      </c>
      <c r="G14" s="89">
        <f t="shared" si="0"/>
        <v>0</v>
      </c>
      <c r="H14" s="89">
        <f t="shared" si="0"/>
        <v>0</v>
      </c>
      <c r="I14" s="89"/>
      <c r="J14" s="89">
        <f t="shared" si="1"/>
        <v>0</v>
      </c>
      <c r="K14" s="89">
        <f t="shared" si="1"/>
        <v>0</v>
      </c>
      <c r="L14" s="89">
        <f t="shared" si="1"/>
        <v>0</v>
      </c>
      <c r="M14" s="89"/>
      <c r="N14" s="89">
        <f t="shared" si="2"/>
        <v>448</v>
      </c>
      <c r="O14" s="89">
        <f t="shared" si="2"/>
        <v>23</v>
      </c>
      <c r="P14" s="89">
        <f t="shared" si="2"/>
        <v>425</v>
      </c>
      <c r="Q14" s="89"/>
      <c r="R14" s="89">
        <f t="shared" si="3"/>
        <v>2</v>
      </c>
      <c r="S14" s="89">
        <f t="shared" si="3"/>
        <v>0</v>
      </c>
      <c r="T14" s="89">
        <f t="shared" si="3"/>
        <v>2</v>
      </c>
    </row>
    <row r="15" spans="1:24" x14ac:dyDescent="0.25">
      <c r="A15" s="128" t="s">
        <v>346</v>
      </c>
      <c r="B15" s="89">
        <f t="shared" si="4"/>
        <v>329</v>
      </c>
      <c r="C15" s="89">
        <f t="shared" si="4"/>
        <v>67</v>
      </c>
      <c r="D15" s="89">
        <f t="shared" si="4"/>
        <v>262</v>
      </c>
      <c r="E15" s="89"/>
      <c r="F15" s="89">
        <f t="shared" si="0"/>
        <v>16</v>
      </c>
      <c r="G15" s="89">
        <f t="shared" si="0"/>
        <v>0</v>
      </c>
      <c r="H15" s="89">
        <f t="shared" si="0"/>
        <v>16</v>
      </c>
      <c r="I15" s="89"/>
      <c r="J15" s="89">
        <f t="shared" si="1"/>
        <v>1</v>
      </c>
      <c r="K15" s="89">
        <f t="shared" si="1"/>
        <v>1</v>
      </c>
      <c r="L15" s="89">
        <f t="shared" si="1"/>
        <v>0</v>
      </c>
      <c r="M15" s="89"/>
      <c r="N15" s="89">
        <f t="shared" si="2"/>
        <v>173</v>
      </c>
      <c r="O15" s="89">
        <f t="shared" si="2"/>
        <v>31</v>
      </c>
      <c r="P15" s="89">
        <f t="shared" si="2"/>
        <v>142</v>
      </c>
      <c r="Q15" s="89"/>
      <c r="R15" s="89">
        <f t="shared" si="3"/>
        <v>139</v>
      </c>
      <c r="S15" s="89">
        <f t="shared" si="3"/>
        <v>35</v>
      </c>
      <c r="T15" s="89">
        <f t="shared" si="3"/>
        <v>104</v>
      </c>
    </row>
    <row r="16" spans="1:24" x14ac:dyDescent="0.25">
      <c r="A16" s="110"/>
      <c r="B16" s="89"/>
      <c r="C16" s="89"/>
      <c r="D16" s="89"/>
      <c r="E16" s="89"/>
      <c r="F16" s="89"/>
      <c r="G16" s="89"/>
      <c r="H16" s="89"/>
      <c r="I16" s="89"/>
      <c r="J16" s="89"/>
      <c r="K16" s="89"/>
      <c r="L16" s="89"/>
      <c r="M16" s="89"/>
      <c r="N16" s="89"/>
      <c r="O16" s="89"/>
      <c r="P16" s="89"/>
      <c r="Q16" s="89"/>
      <c r="R16" s="89"/>
      <c r="S16" s="89"/>
      <c r="T16" s="89"/>
    </row>
    <row r="17" spans="1:23" s="93" customFormat="1" x14ac:dyDescent="0.25">
      <c r="A17" s="110" t="s">
        <v>326</v>
      </c>
      <c r="B17" s="202">
        <f>+F17+J17+N17+R17</f>
        <v>9822</v>
      </c>
      <c r="C17" s="202">
        <f t="shared" ref="C17:C20" si="5">+G17+K17+O17+S17</f>
        <v>1284</v>
      </c>
      <c r="D17" s="202">
        <f t="shared" ref="D17:D20" si="6">+H17+L17+P17+T17</f>
        <v>8538</v>
      </c>
      <c r="E17" s="114"/>
      <c r="F17" s="137">
        <f>+F18+F19+F20</f>
        <v>55</v>
      </c>
      <c r="G17" s="137">
        <f t="shared" ref="G17:H17" si="7">+G18+G19+G20</f>
        <v>3</v>
      </c>
      <c r="H17" s="137">
        <f t="shared" si="7"/>
        <v>52</v>
      </c>
      <c r="I17" s="114"/>
      <c r="J17" s="137">
        <f>+J18+J19+J20</f>
        <v>5</v>
      </c>
      <c r="K17" s="137">
        <f t="shared" ref="K17" si="8">+K18+K19+K20</f>
        <v>2</v>
      </c>
      <c r="L17" s="137">
        <f t="shared" ref="L17" si="9">+L18+L19+L20</f>
        <v>3</v>
      </c>
      <c r="M17" s="114"/>
      <c r="N17" s="137">
        <f>+N18+N19+N20</f>
        <v>9030</v>
      </c>
      <c r="O17" s="137">
        <f t="shared" ref="O17" si="10">+O18+O19+O20</f>
        <v>1117</v>
      </c>
      <c r="P17" s="137">
        <f t="shared" ref="P17" si="11">+P18+P19+P20</f>
        <v>7913</v>
      </c>
      <c r="Q17" s="114"/>
      <c r="R17" s="137">
        <f>+R18+R19+R20</f>
        <v>732</v>
      </c>
      <c r="S17" s="137">
        <f t="shared" ref="S17" si="12">+S18+S19+S20</f>
        <v>162</v>
      </c>
      <c r="T17" s="137">
        <f t="shared" ref="T17" si="13">+T18+T19+T20</f>
        <v>570</v>
      </c>
    </row>
    <row r="18" spans="1:23" x14ac:dyDescent="0.25">
      <c r="A18" s="128" t="s">
        <v>6</v>
      </c>
      <c r="B18" s="191">
        <f>+F18+J18+N18+R18</f>
        <v>9113</v>
      </c>
      <c r="C18" s="191">
        <f t="shared" si="5"/>
        <v>1202</v>
      </c>
      <c r="D18" s="191">
        <f t="shared" si="6"/>
        <v>7911</v>
      </c>
      <c r="E18" s="191"/>
      <c r="F18" s="191">
        <v>43</v>
      </c>
      <c r="G18" s="191">
        <v>3</v>
      </c>
      <c r="H18" s="191">
        <v>40</v>
      </c>
      <c r="I18" s="191"/>
      <c r="J18" s="191">
        <v>4</v>
      </c>
      <c r="K18" s="191">
        <v>1</v>
      </c>
      <c r="L18" s="191">
        <v>3</v>
      </c>
      <c r="M18" s="191"/>
      <c r="N18" s="191">
        <v>8451</v>
      </c>
      <c r="O18" s="191">
        <v>1066</v>
      </c>
      <c r="P18" s="191">
        <v>7385</v>
      </c>
      <c r="Q18" s="191"/>
      <c r="R18" s="191">
        <v>615</v>
      </c>
      <c r="S18" s="191">
        <v>132</v>
      </c>
      <c r="T18" s="191">
        <v>483</v>
      </c>
      <c r="U18" s="176"/>
      <c r="V18" s="176"/>
      <c r="W18" s="176"/>
    </row>
    <row r="19" spans="1:23" x14ac:dyDescent="0.25">
      <c r="A19" s="128" t="s">
        <v>7</v>
      </c>
      <c r="B19" s="191">
        <f t="shared" ref="B19:B20" si="14">+F19+J19+N19+R19</f>
        <v>422</v>
      </c>
      <c r="C19" s="191">
        <f t="shared" si="5"/>
        <v>21</v>
      </c>
      <c r="D19" s="191">
        <f t="shared" si="6"/>
        <v>401</v>
      </c>
      <c r="E19" s="191"/>
      <c r="F19" s="191">
        <v>0</v>
      </c>
      <c r="G19" s="191">
        <v>0</v>
      </c>
      <c r="H19" s="191">
        <v>0</v>
      </c>
      <c r="I19" s="191"/>
      <c r="J19" s="191">
        <v>0</v>
      </c>
      <c r="K19" s="191">
        <v>0</v>
      </c>
      <c r="L19" s="191">
        <v>0</v>
      </c>
      <c r="M19" s="191"/>
      <c r="N19" s="191">
        <v>420</v>
      </c>
      <c r="O19" s="191">
        <v>21</v>
      </c>
      <c r="P19" s="191">
        <v>399</v>
      </c>
      <c r="Q19" s="191"/>
      <c r="R19" s="191">
        <v>2</v>
      </c>
      <c r="S19" s="191">
        <v>0</v>
      </c>
      <c r="T19" s="191">
        <v>2</v>
      </c>
      <c r="U19" s="176"/>
      <c r="V19" s="176"/>
      <c r="W19" s="176"/>
    </row>
    <row r="20" spans="1:23" x14ac:dyDescent="0.25">
      <c r="A20" s="128" t="s">
        <v>346</v>
      </c>
      <c r="B20" s="127">
        <f t="shared" si="14"/>
        <v>287</v>
      </c>
      <c r="C20" s="127">
        <f t="shared" si="5"/>
        <v>61</v>
      </c>
      <c r="D20" s="127">
        <f t="shared" si="6"/>
        <v>226</v>
      </c>
      <c r="E20" s="191"/>
      <c r="F20" s="191">
        <v>12</v>
      </c>
      <c r="G20" s="191">
        <v>0</v>
      </c>
      <c r="H20" s="191">
        <v>12</v>
      </c>
      <c r="I20" s="191"/>
      <c r="J20" s="191">
        <v>1</v>
      </c>
      <c r="K20" s="191">
        <v>1</v>
      </c>
      <c r="L20" s="191">
        <v>0</v>
      </c>
      <c r="M20" s="191"/>
      <c r="N20" s="191">
        <v>159</v>
      </c>
      <c r="O20" s="191">
        <v>30</v>
      </c>
      <c r="P20" s="191">
        <v>129</v>
      </c>
      <c r="Q20" s="191"/>
      <c r="R20" s="191">
        <v>115</v>
      </c>
      <c r="S20" s="191">
        <v>30</v>
      </c>
      <c r="T20" s="191">
        <v>85</v>
      </c>
      <c r="U20" s="176"/>
      <c r="V20" s="176"/>
      <c r="W20" s="176"/>
    </row>
    <row r="21" spans="1:23" x14ac:dyDescent="0.25">
      <c r="A21" s="110"/>
      <c r="B21" s="191"/>
      <c r="C21" s="191"/>
      <c r="D21" s="191"/>
      <c r="E21" s="191"/>
      <c r="F21" s="191"/>
      <c r="G21" s="191"/>
      <c r="H21" s="191"/>
      <c r="I21" s="191"/>
      <c r="J21" s="191"/>
      <c r="K21" s="191"/>
      <c r="L21" s="191"/>
      <c r="M21" s="191"/>
      <c r="N21" s="191">
        <v>0</v>
      </c>
      <c r="O21" s="191">
        <v>0</v>
      </c>
      <c r="P21" s="191">
        <v>0</v>
      </c>
      <c r="Q21" s="191"/>
      <c r="R21" s="191"/>
      <c r="S21" s="191"/>
      <c r="T21" s="191"/>
    </row>
    <row r="22" spans="1:23" s="93" customFormat="1" x14ac:dyDescent="0.25">
      <c r="A22" s="110" t="s">
        <v>327</v>
      </c>
      <c r="B22" s="202">
        <f>+F22+J22+N22+R22</f>
        <v>4695</v>
      </c>
      <c r="C22" s="202">
        <f t="shared" ref="C22:C25" si="15">+G22+K22+O22+S22</f>
        <v>622</v>
      </c>
      <c r="D22" s="202">
        <f t="shared" ref="D22:D25" si="16">+H22+L22+P22+T22</f>
        <v>4073</v>
      </c>
      <c r="E22" s="114"/>
      <c r="F22" s="137">
        <f>+F23+F24+F25</f>
        <v>5</v>
      </c>
      <c r="G22" s="137">
        <f t="shared" ref="G22:H22" si="17">+G23+G24+G25</f>
        <v>0</v>
      </c>
      <c r="H22" s="137">
        <f t="shared" si="17"/>
        <v>5</v>
      </c>
      <c r="I22" s="114"/>
      <c r="J22" s="137">
        <f>+J23+J24+J25</f>
        <v>0</v>
      </c>
      <c r="K22" s="137">
        <f t="shared" ref="K22:L22" si="18">+K23+K24+K25</f>
        <v>0</v>
      </c>
      <c r="L22" s="137">
        <f t="shared" si="18"/>
        <v>0</v>
      </c>
      <c r="M22" s="114"/>
      <c r="N22" s="137">
        <f>+N23+N24+N25</f>
        <v>4630</v>
      </c>
      <c r="O22" s="137">
        <f t="shared" ref="O22:P22" si="19">+O23+O24+O25</f>
        <v>612</v>
      </c>
      <c r="P22" s="137">
        <f t="shared" si="19"/>
        <v>4018</v>
      </c>
      <c r="Q22" s="114"/>
      <c r="R22" s="137">
        <f>+R23+R24+R25</f>
        <v>60</v>
      </c>
      <c r="S22" s="137">
        <f t="shared" ref="S22:T22" si="20">+S23+S24+S25</f>
        <v>10</v>
      </c>
      <c r="T22" s="137">
        <f t="shared" si="20"/>
        <v>50</v>
      </c>
      <c r="U22" s="190"/>
      <c r="V22" s="190"/>
      <c r="W22" s="190"/>
    </row>
    <row r="23" spans="1:23" x14ac:dyDescent="0.25">
      <c r="A23" s="128" t="s">
        <v>6</v>
      </c>
      <c r="B23" s="191">
        <f>+F23+J23+N23+R23</f>
        <v>4625</v>
      </c>
      <c r="C23" s="191">
        <f t="shared" si="15"/>
        <v>614</v>
      </c>
      <c r="D23" s="191">
        <f t="shared" si="16"/>
        <v>4011</v>
      </c>
      <c r="E23" s="191"/>
      <c r="F23" s="191">
        <v>1</v>
      </c>
      <c r="G23" s="191">
        <v>0</v>
      </c>
      <c r="H23" s="191">
        <v>1</v>
      </c>
      <c r="I23" s="191"/>
      <c r="J23" s="191">
        <v>0</v>
      </c>
      <c r="K23" s="191">
        <v>0</v>
      </c>
      <c r="L23" s="191">
        <v>0</v>
      </c>
      <c r="M23" s="191"/>
      <c r="N23" s="191">
        <v>4588</v>
      </c>
      <c r="O23" s="191">
        <v>609</v>
      </c>
      <c r="P23" s="191">
        <v>3979</v>
      </c>
      <c r="Q23" s="191"/>
      <c r="R23" s="191">
        <v>36</v>
      </c>
      <c r="S23" s="191">
        <v>5</v>
      </c>
      <c r="T23" s="191">
        <v>31</v>
      </c>
      <c r="U23" s="176"/>
      <c r="V23" s="176"/>
      <c r="W23" s="176"/>
    </row>
    <row r="24" spans="1:23" x14ac:dyDescent="0.25">
      <c r="A24" s="128" t="s">
        <v>7</v>
      </c>
      <c r="B24" s="191">
        <f t="shared" ref="B24:B25" si="21">+F24+J24+N24+R24</f>
        <v>28</v>
      </c>
      <c r="C24" s="191">
        <f t="shared" si="15"/>
        <v>2</v>
      </c>
      <c r="D24" s="191">
        <f t="shared" si="16"/>
        <v>26</v>
      </c>
      <c r="E24" s="191"/>
      <c r="F24" s="191"/>
      <c r="G24" s="191"/>
      <c r="H24" s="191"/>
      <c r="I24" s="191"/>
      <c r="J24" s="191"/>
      <c r="K24" s="191"/>
      <c r="L24" s="191"/>
      <c r="M24" s="191"/>
      <c r="N24" s="191">
        <v>28</v>
      </c>
      <c r="O24" s="191">
        <v>2</v>
      </c>
      <c r="P24" s="191">
        <v>26</v>
      </c>
      <c r="Q24" s="191"/>
      <c r="R24" s="191"/>
      <c r="S24" s="191"/>
      <c r="T24" s="191"/>
      <c r="U24" s="176"/>
      <c r="V24" s="176"/>
      <c r="W24" s="176"/>
    </row>
    <row r="25" spans="1:23" x14ac:dyDescent="0.25">
      <c r="A25" s="132" t="s">
        <v>346</v>
      </c>
      <c r="B25" s="127">
        <f t="shared" si="21"/>
        <v>42</v>
      </c>
      <c r="C25" s="127">
        <f t="shared" si="15"/>
        <v>6</v>
      </c>
      <c r="D25" s="127">
        <f t="shared" si="16"/>
        <v>36</v>
      </c>
      <c r="E25" s="191"/>
      <c r="F25" s="127">
        <v>4</v>
      </c>
      <c r="G25" s="127">
        <v>0</v>
      </c>
      <c r="H25" s="127">
        <v>4</v>
      </c>
      <c r="I25" s="191"/>
      <c r="J25" s="127">
        <v>0</v>
      </c>
      <c r="K25" s="127">
        <v>0</v>
      </c>
      <c r="L25" s="127">
        <v>0</v>
      </c>
      <c r="M25" s="191"/>
      <c r="N25" s="127">
        <v>14</v>
      </c>
      <c r="O25" s="127">
        <v>1</v>
      </c>
      <c r="P25" s="127">
        <v>13</v>
      </c>
      <c r="Q25" s="191"/>
      <c r="R25" s="127">
        <v>24</v>
      </c>
      <c r="S25" s="127">
        <v>5</v>
      </c>
      <c r="T25" s="127">
        <v>19</v>
      </c>
    </row>
    <row r="26" spans="1:23" x14ac:dyDescent="0.25">
      <c r="A26" s="95"/>
      <c r="B26" s="84"/>
      <c r="C26" s="84"/>
      <c r="D26" s="84"/>
      <c r="E26" s="84"/>
      <c r="F26" s="84"/>
      <c r="G26" s="84"/>
      <c r="H26" s="84"/>
      <c r="I26" s="84"/>
      <c r="J26" s="84"/>
      <c r="K26" s="84"/>
      <c r="L26" s="84"/>
      <c r="M26" s="84"/>
      <c r="N26" s="84"/>
      <c r="O26" s="84"/>
      <c r="P26" s="84"/>
      <c r="Q26" s="84"/>
      <c r="R26" s="84"/>
      <c r="S26" s="84"/>
      <c r="T26" s="84"/>
    </row>
    <row r="27" spans="1:23" ht="15" customHeight="1" x14ac:dyDescent="0.25">
      <c r="A27" s="432" t="s">
        <v>8</v>
      </c>
      <c r="B27" s="432"/>
      <c r="C27" s="432"/>
      <c r="D27" s="432"/>
      <c r="E27" s="432"/>
      <c r="F27" s="432"/>
      <c r="G27" s="432"/>
      <c r="H27" s="432"/>
      <c r="I27" s="432"/>
      <c r="J27" s="432"/>
      <c r="K27" s="432"/>
      <c r="L27" s="432"/>
      <c r="M27" s="432"/>
      <c r="N27" s="432"/>
      <c r="O27" s="432"/>
      <c r="P27" s="432"/>
      <c r="Q27" s="432"/>
      <c r="R27" s="432"/>
      <c r="S27" s="432"/>
      <c r="T27" s="432"/>
    </row>
    <row r="28" spans="1:23" x14ac:dyDescent="0.25">
      <c r="A28" s="98"/>
      <c r="B28" s="117"/>
      <c r="C28" s="117"/>
      <c r="D28" s="117"/>
      <c r="E28" s="117"/>
      <c r="F28" s="117"/>
      <c r="G28" s="117"/>
      <c r="H28" s="117"/>
      <c r="I28" s="117"/>
      <c r="J28" s="117"/>
      <c r="K28" s="117"/>
      <c r="L28" s="117"/>
      <c r="M28" s="117"/>
      <c r="N28" s="117"/>
      <c r="O28" s="117"/>
      <c r="P28" s="117"/>
      <c r="Q28" s="117"/>
      <c r="R28" s="117"/>
      <c r="S28" s="117"/>
      <c r="T28" s="117"/>
    </row>
    <row r="29" spans="1:23" x14ac:dyDescent="0.25">
      <c r="A29" s="110" t="s">
        <v>0</v>
      </c>
      <c r="B29" s="198">
        <f>+C29+D29</f>
        <v>100</v>
      </c>
      <c r="C29" s="198">
        <f>+C12/B12*100</f>
        <v>13.129434456154854</v>
      </c>
      <c r="D29" s="198">
        <f>+D12/B12*100</f>
        <v>86.870565543845146</v>
      </c>
      <c r="E29" s="198"/>
      <c r="F29" s="198">
        <f>+G29+H29</f>
        <v>100</v>
      </c>
      <c r="G29" s="198">
        <f>+G12/F12*100</f>
        <v>5</v>
      </c>
      <c r="H29" s="198">
        <f>+H12/F12*100</f>
        <v>95</v>
      </c>
      <c r="I29" s="198"/>
      <c r="J29" s="198">
        <f>+K29+L29</f>
        <v>100</v>
      </c>
      <c r="K29" s="198">
        <f>+K12/J12*100</f>
        <v>40</v>
      </c>
      <c r="L29" s="198">
        <f>+L12/J12*100</f>
        <v>60</v>
      </c>
      <c r="M29" s="198"/>
      <c r="N29" s="198">
        <f>+O29+P29</f>
        <v>100</v>
      </c>
      <c r="O29" s="198">
        <f>+O12/N12*100</f>
        <v>12.657393850658858</v>
      </c>
      <c r="P29" s="198">
        <f>+P12/N12*100</f>
        <v>87.342606149341137</v>
      </c>
      <c r="Q29" s="198"/>
      <c r="R29" s="198">
        <f>+S29+T29</f>
        <v>100.00000000000001</v>
      </c>
      <c r="S29" s="198">
        <f>+S12/R12*100</f>
        <v>21.71717171717172</v>
      </c>
      <c r="T29" s="198">
        <f>+T12/R12*100</f>
        <v>78.282828282828291</v>
      </c>
    </row>
    <row r="30" spans="1:23" x14ac:dyDescent="0.25">
      <c r="A30" s="128" t="s">
        <v>6</v>
      </c>
      <c r="B30" s="91">
        <f t="shared" ref="B30:B42" si="22">+C30+D30</f>
        <v>100</v>
      </c>
      <c r="C30" s="91">
        <f t="shared" ref="C30:C42" si="23">+C13/B13*100</f>
        <v>13.218809142524385</v>
      </c>
      <c r="D30" s="91">
        <f t="shared" ref="D30:D42" si="24">+D13/B13*100</f>
        <v>86.781190857475607</v>
      </c>
      <c r="E30" s="91"/>
      <c r="F30" s="91">
        <f t="shared" ref="F30:F42" si="25">+G30+H30</f>
        <v>99.999999999999986</v>
      </c>
      <c r="G30" s="91">
        <f t="shared" ref="G30:G42" si="26">+G13/F13*100</f>
        <v>6.8181818181818175</v>
      </c>
      <c r="H30" s="91">
        <f t="shared" ref="H30:H42" si="27">+H13/F13*100</f>
        <v>93.181818181818173</v>
      </c>
      <c r="I30" s="91"/>
      <c r="J30" s="91">
        <f t="shared" ref="J30:J37" si="28">+K30+L30</f>
        <v>100</v>
      </c>
      <c r="K30" s="91">
        <f t="shared" ref="K30:K37" si="29">+K13/J13*100</f>
        <v>25</v>
      </c>
      <c r="L30" s="91">
        <f t="shared" ref="L30:L37" si="30">+L13/J13*100</f>
        <v>75</v>
      </c>
      <c r="M30" s="91"/>
      <c r="N30" s="91">
        <f t="shared" ref="N30:N42" si="31">+O30+P30</f>
        <v>100</v>
      </c>
      <c r="O30" s="91">
        <f t="shared" ref="O30:O42" si="32">+O13/N13*100</f>
        <v>12.846077153155916</v>
      </c>
      <c r="P30" s="91">
        <f t="shared" ref="P30:P42" si="33">+P13/N13*100</f>
        <v>87.153922846844083</v>
      </c>
      <c r="Q30" s="91"/>
      <c r="R30" s="91">
        <f t="shared" ref="R30:R42" si="34">+S30+T30</f>
        <v>100</v>
      </c>
      <c r="S30" s="91">
        <f t="shared" ref="S30:S42" si="35">+S13/R13*100</f>
        <v>21.044546850998465</v>
      </c>
      <c r="T30" s="91">
        <f t="shared" ref="T30:T42" si="36">+T13/R13*100</f>
        <v>78.955453149001528</v>
      </c>
    </row>
    <row r="31" spans="1:23" x14ac:dyDescent="0.25">
      <c r="A31" s="128" t="s">
        <v>7</v>
      </c>
      <c r="B31" s="91">
        <f t="shared" si="22"/>
        <v>100</v>
      </c>
      <c r="C31" s="91">
        <f t="shared" si="23"/>
        <v>5.1111111111111116</v>
      </c>
      <c r="D31" s="91">
        <f t="shared" si="24"/>
        <v>94.888888888888886</v>
      </c>
      <c r="E31" s="91"/>
      <c r="F31" s="91">
        <v>0</v>
      </c>
      <c r="G31" s="91">
        <v>0</v>
      </c>
      <c r="H31" s="91">
        <v>0</v>
      </c>
      <c r="I31" s="91"/>
      <c r="J31" s="91">
        <v>0</v>
      </c>
      <c r="K31" s="91">
        <v>0</v>
      </c>
      <c r="L31" s="91">
        <v>0</v>
      </c>
      <c r="M31" s="91"/>
      <c r="N31" s="91">
        <f t="shared" si="31"/>
        <v>100</v>
      </c>
      <c r="O31" s="91">
        <f t="shared" si="32"/>
        <v>5.1339285714285712</v>
      </c>
      <c r="P31" s="91">
        <f t="shared" si="33"/>
        <v>94.866071428571431</v>
      </c>
      <c r="Q31" s="91"/>
      <c r="R31" s="91">
        <f t="shared" si="34"/>
        <v>100</v>
      </c>
      <c r="S31" s="91">
        <f t="shared" si="35"/>
        <v>0</v>
      </c>
      <c r="T31" s="91">
        <f t="shared" si="36"/>
        <v>100</v>
      </c>
    </row>
    <row r="32" spans="1:23" x14ac:dyDescent="0.25">
      <c r="A32" s="128" t="s">
        <v>346</v>
      </c>
      <c r="B32" s="91">
        <f t="shared" si="22"/>
        <v>100.00000000000001</v>
      </c>
      <c r="C32" s="91">
        <f t="shared" si="23"/>
        <v>20.364741641337385</v>
      </c>
      <c r="D32" s="91">
        <f t="shared" si="24"/>
        <v>79.635258358662625</v>
      </c>
      <c r="E32" s="91"/>
      <c r="F32" s="91">
        <f t="shared" si="25"/>
        <v>100</v>
      </c>
      <c r="G32" s="91">
        <f t="shared" si="26"/>
        <v>0</v>
      </c>
      <c r="H32" s="91">
        <f t="shared" si="27"/>
        <v>100</v>
      </c>
      <c r="I32" s="91"/>
      <c r="J32" s="91">
        <f t="shared" si="28"/>
        <v>100</v>
      </c>
      <c r="K32" s="91">
        <f t="shared" si="29"/>
        <v>100</v>
      </c>
      <c r="L32" s="91">
        <f t="shared" si="30"/>
        <v>0</v>
      </c>
      <c r="M32" s="91"/>
      <c r="N32" s="91">
        <f t="shared" si="31"/>
        <v>100</v>
      </c>
      <c r="O32" s="91">
        <f t="shared" si="32"/>
        <v>17.919075144508671</v>
      </c>
      <c r="P32" s="91">
        <f t="shared" si="33"/>
        <v>82.080924855491332</v>
      </c>
      <c r="Q32" s="91"/>
      <c r="R32" s="91">
        <f t="shared" si="34"/>
        <v>100</v>
      </c>
      <c r="S32" s="91">
        <f t="shared" si="35"/>
        <v>25.179856115107913</v>
      </c>
      <c r="T32" s="91">
        <f t="shared" si="36"/>
        <v>74.82014388489209</v>
      </c>
    </row>
    <row r="33" spans="1:20" x14ac:dyDescent="0.25">
      <c r="A33" s="110"/>
      <c r="B33" s="91"/>
      <c r="C33" s="91"/>
      <c r="D33" s="91"/>
      <c r="E33" s="91"/>
      <c r="F33" s="91"/>
      <c r="G33" s="91"/>
      <c r="H33" s="91"/>
      <c r="I33" s="91"/>
      <c r="J33" s="91"/>
      <c r="K33" s="91"/>
      <c r="L33" s="91"/>
      <c r="M33" s="91"/>
      <c r="N33" s="91"/>
      <c r="O33" s="91"/>
      <c r="P33" s="91"/>
      <c r="Q33" s="91"/>
      <c r="R33" s="91"/>
      <c r="S33" s="91"/>
      <c r="T33" s="91"/>
    </row>
    <row r="34" spans="1:20" s="93" customFormat="1" x14ac:dyDescent="0.25">
      <c r="A34" s="110" t="s">
        <v>326</v>
      </c>
      <c r="B34" s="198">
        <f t="shared" si="22"/>
        <v>100</v>
      </c>
      <c r="C34" s="198">
        <f t="shared" si="23"/>
        <v>13.072693952351862</v>
      </c>
      <c r="D34" s="198">
        <f t="shared" si="24"/>
        <v>86.927306047648131</v>
      </c>
      <c r="E34" s="198"/>
      <c r="F34" s="198">
        <f t="shared" si="25"/>
        <v>100</v>
      </c>
      <c r="G34" s="198">
        <f t="shared" si="26"/>
        <v>5.4545454545454541</v>
      </c>
      <c r="H34" s="198">
        <f t="shared" si="27"/>
        <v>94.545454545454547</v>
      </c>
      <c r="I34" s="198"/>
      <c r="J34" s="198">
        <f t="shared" si="28"/>
        <v>100</v>
      </c>
      <c r="K34" s="198">
        <f t="shared" si="29"/>
        <v>40</v>
      </c>
      <c r="L34" s="198">
        <f t="shared" si="30"/>
        <v>60</v>
      </c>
      <c r="M34" s="198"/>
      <c r="N34" s="198">
        <f t="shared" si="31"/>
        <v>100</v>
      </c>
      <c r="O34" s="198">
        <f t="shared" si="32"/>
        <v>12.369878183831672</v>
      </c>
      <c r="P34" s="198">
        <f t="shared" si="33"/>
        <v>87.630121816168327</v>
      </c>
      <c r="Q34" s="198"/>
      <c r="R34" s="198">
        <f t="shared" si="34"/>
        <v>100</v>
      </c>
      <c r="S34" s="198">
        <f t="shared" si="35"/>
        <v>22.131147540983605</v>
      </c>
      <c r="T34" s="198">
        <f t="shared" si="36"/>
        <v>77.868852459016395</v>
      </c>
    </row>
    <row r="35" spans="1:20" x14ac:dyDescent="0.25">
      <c r="A35" s="128" t="s">
        <v>6</v>
      </c>
      <c r="B35" s="91">
        <f t="shared" si="22"/>
        <v>100</v>
      </c>
      <c r="C35" s="91">
        <f t="shared" si="23"/>
        <v>13.189948425326456</v>
      </c>
      <c r="D35" s="91">
        <f t="shared" si="24"/>
        <v>86.810051574673537</v>
      </c>
      <c r="E35" s="91"/>
      <c r="F35" s="91">
        <f t="shared" si="25"/>
        <v>100</v>
      </c>
      <c r="G35" s="91">
        <f t="shared" si="26"/>
        <v>6.9767441860465116</v>
      </c>
      <c r="H35" s="91">
        <f t="shared" si="27"/>
        <v>93.023255813953483</v>
      </c>
      <c r="I35" s="91"/>
      <c r="J35" s="91">
        <f t="shared" si="28"/>
        <v>100</v>
      </c>
      <c r="K35" s="91">
        <f t="shared" si="29"/>
        <v>25</v>
      </c>
      <c r="L35" s="91">
        <f t="shared" si="30"/>
        <v>75</v>
      </c>
      <c r="M35" s="91"/>
      <c r="N35" s="91">
        <f t="shared" si="31"/>
        <v>100</v>
      </c>
      <c r="O35" s="91">
        <f t="shared" si="32"/>
        <v>12.613891847118683</v>
      </c>
      <c r="P35" s="91">
        <f t="shared" si="33"/>
        <v>87.38610815288132</v>
      </c>
      <c r="Q35" s="91"/>
      <c r="R35" s="91">
        <f t="shared" si="34"/>
        <v>100.00000000000001</v>
      </c>
      <c r="S35" s="91">
        <f t="shared" si="35"/>
        <v>21.463414634146343</v>
      </c>
      <c r="T35" s="91">
        <f t="shared" si="36"/>
        <v>78.536585365853668</v>
      </c>
    </row>
    <row r="36" spans="1:20" x14ac:dyDescent="0.25">
      <c r="A36" s="128" t="s">
        <v>7</v>
      </c>
      <c r="B36" s="91">
        <f t="shared" si="22"/>
        <v>99.999999999999986</v>
      </c>
      <c r="C36" s="91">
        <f t="shared" si="23"/>
        <v>4.9763033175355451</v>
      </c>
      <c r="D36" s="91">
        <f t="shared" si="24"/>
        <v>95.023696682464447</v>
      </c>
      <c r="E36" s="91"/>
      <c r="F36" s="91">
        <v>0</v>
      </c>
      <c r="G36" s="91">
        <v>0</v>
      </c>
      <c r="H36" s="91">
        <v>0</v>
      </c>
      <c r="I36" s="91"/>
      <c r="J36" s="91">
        <v>0</v>
      </c>
      <c r="K36" s="91">
        <v>0</v>
      </c>
      <c r="L36" s="91">
        <v>0</v>
      </c>
      <c r="M36" s="91"/>
      <c r="N36" s="91">
        <f t="shared" si="31"/>
        <v>100</v>
      </c>
      <c r="O36" s="91">
        <f t="shared" si="32"/>
        <v>5</v>
      </c>
      <c r="P36" s="91">
        <f t="shared" si="33"/>
        <v>95</v>
      </c>
      <c r="Q36" s="91"/>
      <c r="R36" s="91">
        <f t="shared" si="34"/>
        <v>100</v>
      </c>
      <c r="S36" s="91">
        <f t="shared" si="35"/>
        <v>0</v>
      </c>
      <c r="T36" s="91">
        <f t="shared" si="36"/>
        <v>100</v>
      </c>
    </row>
    <row r="37" spans="1:20" x14ac:dyDescent="0.25">
      <c r="A37" s="128" t="s">
        <v>346</v>
      </c>
      <c r="B37" s="91">
        <f t="shared" si="22"/>
        <v>100</v>
      </c>
      <c r="C37" s="91">
        <f t="shared" si="23"/>
        <v>21.254355400696863</v>
      </c>
      <c r="D37" s="91">
        <f t="shared" si="24"/>
        <v>78.745644599303134</v>
      </c>
      <c r="E37" s="91"/>
      <c r="F37" s="91">
        <f t="shared" si="25"/>
        <v>100</v>
      </c>
      <c r="G37" s="91">
        <f t="shared" si="26"/>
        <v>0</v>
      </c>
      <c r="H37" s="91">
        <f t="shared" si="27"/>
        <v>100</v>
      </c>
      <c r="I37" s="91"/>
      <c r="J37" s="91">
        <f t="shared" si="28"/>
        <v>100</v>
      </c>
      <c r="K37" s="91">
        <f t="shared" si="29"/>
        <v>100</v>
      </c>
      <c r="L37" s="91">
        <f t="shared" si="30"/>
        <v>0</v>
      </c>
      <c r="M37" s="91"/>
      <c r="N37" s="91">
        <f t="shared" si="31"/>
        <v>100</v>
      </c>
      <c r="O37" s="91">
        <f t="shared" si="32"/>
        <v>18.867924528301888</v>
      </c>
      <c r="P37" s="91">
        <f t="shared" si="33"/>
        <v>81.132075471698116</v>
      </c>
      <c r="Q37" s="91"/>
      <c r="R37" s="91">
        <f t="shared" si="34"/>
        <v>99.999999999999986</v>
      </c>
      <c r="S37" s="91">
        <f t="shared" si="35"/>
        <v>26.086956521739129</v>
      </c>
      <c r="T37" s="91">
        <f t="shared" si="36"/>
        <v>73.91304347826086</v>
      </c>
    </row>
    <row r="38" spans="1:20" x14ac:dyDescent="0.25">
      <c r="A38" s="110"/>
      <c r="B38" s="91"/>
      <c r="C38" s="91"/>
      <c r="D38" s="91"/>
      <c r="E38" s="91"/>
      <c r="F38" s="91"/>
      <c r="G38" s="91"/>
      <c r="H38" s="91"/>
      <c r="I38" s="91"/>
      <c r="J38" s="91"/>
      <c r="K38" s="91"/>
      <c r="L38" s="91"/>
      <c r="M38" s="91"/>
      <c r="N38" s="91"/>
      <c r="O38" s="91"/>
      <c r="P38" s="91"/>
      <c r="Q38" s="91"/>
      <c r="R38" s="91"/>
      <c r="S38" s="91"/>
      <c r="T38" s="91"/>
    </row>
    <row r="39" spans="1:20" s="93" customFormat="1" x14ac:dyDescent="0.25">
      <c r="A39" s="110" t="s">
        <v>327</v>
      </c>
      <c r="B39" s="198">
        <f t="shared" si="22"/>
        <v>100</v>
      </c>
      <c r="C39" s="198">
        <f t="shared" si="23"/>
        <v>13.248136315228967</v>
      </c>
      <c r="D39" s="198">
        <f t="shared" si="24"/>
        <v>86.751863684771038</v>
      </c>
      <c r="E39" s="198"/>
      <c r="F39" s="198">
        <f t="shared" si="25"/>
        <v>100</v>
      </c>
      <c r="G39" s="198">
        <f t="shared" si="26"/>
        <v>0</v>
      </c>
      <c r="H39" s="198">
        <f t="shared" si="27"/>
        <v>100</v>
      </c>
      <c r="I39" s="198"/>
      <c r="J39" s="198">
        <v>0</v>
      </c>
      <c r="K39" s="198">
        <v>0</v>
      </c>
      <c r="L39" s="198">
        <v>0</v>
      </c>
      <c r="M39" s="198"/>
      <c r="N39" s="198">
        <f t="shared" si="31"/>
        <v>100</v>
      </c>
      <c r="O39" s="198">
        <f t="shared" si="32"/>
        <v>13.218142548596113</v>
      </c>
      <c r="P39" s="198">
        <f t="shared" si="33"/>
        <v>86.781857451403894</v>
      </c>
      <c r="Q39" s="198"/>
      <c r="R39" s="198">
        <f t="shared" si="34"/>
        <v>100</v>
      </c>
      <c r="S39" s="198">
        <f t="shared" si="35"/>
        <v>16.666666666666664</v>
      </c>
      <c r="T39" s="198">
        <f t="shared" si="36"/>
        <v>83.333333333333343</v>
      </c>
    </row>
    <row r="40" spans="1:20" x14ac:dyDescent="0.25">
      <c r="A40" s="128" t="s">
        <v>6</v>
      </c>
      <c r="B40" s="91">
        <f t="shared" si="22"/>
        <v>99.999999999999986</v>
      </c>
      <c r="C40" s="91">
        <f t="shared" si="23"/>
        <v>13.275675675675675</v>
      </c>
      <c r="D40" s="91">
        <f t="shared" si="24"/>
        <v>86.724324324324314</v>
      </c>
      <c r="E40" s="91"/>
      <c r="F40" s="91">
        <f t="shared" si="25"/>
        <v>100</v>
      </c>
      <c r="G40" s="91">
        <f t="shared" si="26"/>
        <v>0</v>
      </c>
      <c r="H40" s="91">
        <f t="shared" si="27"/>
        <v>100</v>
      </c>
      <c r="I40" s="91"/>
      <c r="J40" s="91">
        <v>0</v>
      </c>
      <c r="K40" s="91">
        <v>0</v>
      </c>
      <c r="L40" s="91">
        <v>0</v>
      </c>
      <c r="M40" s="91"/>
      <c r="N40" s="91">
        <f t="shared" si="31"/>
        <v>100</v>
      </c>
      <c r="O40" s="91">
        <f t="shared" si="32"/>
        <v>13.273757628596339</v>
      </c>
      <c r="P40" s="91">
        <f t="shared" si="33"/>
        <v>86.726242371403657</v>
      </c>
      <c r="Q40" s="91"/>
      <c r="R40" s="91">
        <f t="shared" si="34"/>
        <v>100</v>
      </c>
      <c r="S40" s="91">
        <f t="shared" si="35"/>
        <v>13.888888888888889</v>
      </c>
      <c r="T40" s="91">
        <f t="shared" si="36"/>
        <v>86.111111111111114</v>
      </c>
    </row>
    <row r="41" spans="1:20" x14ac:dyDescent="0.25">
      <c r="A41" s="128" t="s">
        <v>7</v>
      </c>
      <c r="B41" s="91">
        <f t="shared" ref="B41" si="37">+C41+D41</f>
        <v>100</v>
      </c>
      <c r="C41" s="91">
        <f t="shared" ref="C41" si="38">+C24/B24*100</f>
        <v>7.1428571428571423</v>
      </c>
      <c r="D41" s="91">
        <f t="shared" ref="D41" si="39">+D24/B24*100</f>
        <v>92.857142857142861</v>
      </c>
      <c r="E41" s="91"/>
      <c r="F41" s="91">
        <v>0</v>
      </c>
      <c r="G41" s="91">
        <v>0</v>
      </c>
      <c r="H41" s="91">
        <v>0</v>
      </c>
      <c r="I41" s="91"/>
      <c r="J41" s="91">
        <v>0</v>
      </c>
      <c r="K41" s="91">
        <v>0</v>
      </c>
      <c r="L41" s="91">
        <v>0</v>
      </c>
      <c r="M41" s="91"/>
      <c r="N41" s="91">
        <f t="shared" ref="N41" si="40">+O41+P41</f>
        <v>100</v>
      </c>
      <c r="O41" s="91">
        <f t="shared" ref="O41" si="41">+O24/N24*100</f>
        <v>7.1428571428571423</v>
      </c>
      <c r="P41" s="91">
        <f t="shared" ref="P41" si="42">+P24/N24*100</f>
        <v>92.857142857142861</v>
      </c>
      <c r="Q41" s="91"/>
      <c r="R41" s="91">
        <v>0</v>
      </c>
      <c r="S41" s="91">
        <v>0</v>
      </c>
      <c r="T41" s="91">
        <v>0</v>
      </c>
    </row>
    <row r="42" spans="1:20" ht="13.5" thickBot="1" x14ac:dyDescent="0.3">
      <c r="A42" s="133" t="s">
        <v>346</v>
      </c>
      <c r="B42" s="102">
        <f t="shared" si="22"/>
        <v>100</v>
      </c>
      <c r="C42" s="102">
        <f t="shared" si="23"/>
        <v>14.285714285714285</v>
      </c>
      <c r="D42" s="102">
        <f t="shared" si="24"/>
        <v>85.714285714285708</v>
      </c>
      <c r="E42" s="102"/>
      <c r="F42" s="102">
        <f t="shared" si="25"/>
        <v>100</v>
      </c>
      <c r="G42" s="102">
        <f t="shared" si="26"/>
        <v>0</v>
      </c>
      <c r="H42" s="102">
        <f t="shared" si="27"/>
        <v>100</v>
      </c>
      <c r="I42" s="102"/>
      <c r="J42" s="102">
        <v>0</v>
      </c>
      <c r="K42" s="102">
        <v>0</v>
      </c>
      <c r="L42" s="102">
        <v>0</v>
      </c>
      <c r="M42" s="102"/>
      <c r="N42" s="102">
        <f t="shared" si="31"/>
        <v>100</v>
      </c>
      <c r="O42" s="102">
        <f t="shared" si="32"/>
        <v>7.1428571428571423</v>
      </c>
      <c r="P42" s="102">
        <f t="shared" si="33"/>
        <v>92.857142857142861</v>
      </c>
      <c r="Q42" s="102"/>
      <c r="R42" s="102">
        <f t="shared" si="34"/>
        <v>100</v>
      </c>
      <c r="S42" s="102">
        <f t="shared" si="35"/>
        <v>20.833333333333336</v>
      </c>
      <c r="T42" s="102">
        <f t="shared" si="36"/>
        <v>79.166666666666657</v>
      </c>
    </row>
    <row r="43" spans="1:20" ht="37.5" customHeight="1" x14ac:dyDescent="0.25">
      <c r="A43" s="420" t="s">
        <v>402</v>
      </c>
      <c r="B43" s="420"/>
      <c r="C43" s="420"/>
      <c r="D43" s="420"/>
      <c r="E43" s="420"/>
      <c r="F43" s="420"/>
      <c r="G43" s="420"/>
      <c r="H43" s="420"/>
      <c r="I43" s="420"/>
      <c r="J43" s="420"/>
      <c r="K43" s="420"/>
      <c r="L43" s="420"/>
      <c r="M43" s="420"/>
      <c r="N43" s="420"/>
      <c r="O43" s="420"/>
      <c r="P43" s="420"/>
      <c r="Q43" s="420"/>
      <c r="R43" s="420"/>
      <c r="S43" s="420"/>
      <c r="T43" s="420"/>
    </row>
    <row r="44" spans="1:20" s="265" customFormat="1" ht="12" x14ac:dyDescent="0.25">
      <c r="A44" s="405" t="s">
        <v>378</v>
      </c>
      <c r="B44" s="405"/>
      <c r="C44" s="405"/>
      <c r="D44" s="405"/>
      <c r="E44" s="405"/>
      <c r="F44" s="405"/>
      <c r="G44" s="405"/>
      <c r="H44" s="405"/>
      <c r="I44" s="405"/>
      <c r="J44" s="405"/>
      <c r="K44" s="405"/>
      <c r="L44" s="405"/>
      <c r="M44" s="405"/>
      <c r="N44" s="405"/>
      <c r="O44" s="405"/>
      <c r="P44" s="405"/>
      <c r="Q44" s="405"/>
      <c r="R44" s="405"/>
      <c r="S44" s="405"/>
      <c r="T44" s="405"/>
    </row>
    <row r="45" spans="1:20" x14ac:dyDescent="0.25">
      <c r="A45" s="402" t="s">
        <v>366</v>
      </c>
      <c r="B45" s="402"/>
      <c r="C45" s="402"/>
      <c r="D45" s="402"/>
      <c r="E45" s="402"/>
      <c r="F45" s="402"/>
      <c r="G45" s="402"/>
      <c r="H45" s="402"/>
      <c r="I45" s="402"/>
      <c r="J45" s="402"/>
      <c r="K45" s="402"/>
      <c r="L45" s="402"/>
      <c r="M45" s="402"/>
      <c r="N45" s="402"/>
      <c r="O45" s="402"/>
      <c r="P45" s="402"/>
      <c r="Q45" s="402"/>
      <c r="R45" s="402"/>
      <c r="S45" s="402"/>
      <c r="T45" s="402"/>
    </row>
  </sheetData>
  <mergeCells count="18">
    <mergeCell ref="R8:T8"/>
    <mergeCell ref="B8:D8"/>
    <mergeCell ref="A44:T44"/>
    <mergeCell ref="F8:H8"/>
    <mergeCell ref="W1:W2"/>
    <mergeCell ref="A43:T43"/>
    <mergeCell ref="A45:T45"/>
    <mergeCell ref="A10:T10"/>
    <mergeCell ref="A27:T27"/>
    <mergeCell ref="A1:T1"/>
    <mergeCell ref="A2:T2"/>
    <mergeCell ref="A3:T3"/>
    <mergeCell ref="A4:T4"/>
    <mergeCell ref="A5:T5"/>
    <mergeCell ref="J8:L8"/>
    <mergeCell ref="N8:P8"/>
    <mergeCell ref="A6:T6"/>
    <mergeCell ref="A8:A9"/>
  </mergeCells>
  <hyperlinks>
    <hyperlink ref="W1" location="INDICE!A1" display="INDICE"/>
  </hyperlinks>
  <printOptions horizontalCentered="1"/>
  <pageMargins left="0.70866141732283472" right="0.70866141732283472" top="0.74803149606299213" bottom="0.74803149606299213" header="0.31496062992125984" footer="0.31496062992125984"/>
  <pageSetup scale="8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T40"/>
  <sheetViews>
    <sheetView showGridLines="0" zoomScaleNormal="100" workbookViewId="0">
      <selection activeCell="V25" sqref="V25"/>
    </sheetView>
  </sheetViews>
  <sheetFormatPr baseColWidth="10" defaultRowHeight="12.75" x14ac:dyDescent="0.2"/>
  <cols>
    <col min="1" max="1" width="19.7109375" style="157" customWidth="1"/>
    <col min="2" max="4" width="7.7109375" style="157" customWidth="1"/>
    <col min="5" max="5" width="1.7109375" style="157" customWidth="1"/>
    <col min="6" max="8" width="7.7109375" style="157" customWidth="1"/>
    <col min="9" max="9" width="1.7109375" style="157" customWidth="1"/>
    <col min="10" max="12" width="7.7109375" style="157" customWidth="1"/>
    <col min="13" max="13" width="1.7109375" style="157" customWidth="1"/>
    <col min="14" max="16" width="7.7109375" style="157" customWidth="1"/>
    <col min="17" max="17" width="1.7109375" style="157" customWidth="1"/>
    <col min="18" max="20" width="7.7109375" style="157" customWidth="1"/>
    <col min="21" max="22" width="11.42578125" style="157"/>
    <col min="23" max="23" width="11.140625" style="157" bestFit="1" customWidth="1"/>
    <col min="24" max="24" width="11.42578125" style="157"/>
    <col min="25" max="252" width="11.42578125" style="27"/>
    <col min="253" max="253" width="22.5703125" style="27" customWidth="1"/>
    <col min="254" max="254" width="5.140625" style="27" customWidth="1"/>
    <col min="255" max="255" width="4.42578125" style="27" customWidth="1"/>
    <col min="256" max="256" width="5.5703125" style="27" customWidth="1"/>
    <col min="257" max="257" width="1.7109375" style="27" customWidth="1"/>
    <col min="258" max="258" width="4.140625" style="27" bestFit="1" customWidth="1"/>
    <col min="259" max="259" width="4.42578125" style="27" customWidth="1"/>
    <col min="260" max="260" width="5.28515625" style="27" customWidth="1"/>
    <col min="261" max="261" width="1.7109375" style="27" customWidth="1"/>
    <col min="262" max="262" width="5.42578125" style="27" bestFit="1" customWidth="1"/>
    <col min="263" max="263" width="4.42578125" style="27" customWidth="1"/>
    <col min="264" max="264" width="5.42578125" style="27" customWidth="1"/>
    <col min="265" max="265" width="1.7109375" style="27" customWidth="1"/>
    <col min="266" max="267" width="5" style="27" customWidth="1"/>
    <col min="268" max="268" width="5.42578125" style="27" customWidth="1"/>
    <col min="269" max="508" width="11.42578125" style="27"/>
    <col min="509" max="509" width="22.5703125" style="27" customWidth="1"/>
    <col min="510" max="510" width="5.140625" style="27" customWidth="1"/>
    <col min="511" max="511" width="4.42578125" style="27" customWidth="1"/>
    <col min="512" max="512" width="5.5703125" style="27" customWidth="1"/>
    <col min="513" max="513" width="1.7109375" style="27" customWidth="1"/>
    <col min="514" max="514" width="4.140625" style="27" bestFit="1" customWidth="1"/>
    <col min="515" max="515" width="4.42578125" style="27" customWidth="1"/>
    <col min="516" max="516" width="5.28515625" style="27" customWidth="1"/>
    <col min="517" max="517" width="1.7109375" style="27" customWidth="1"/>
    <col min="518" max="518" width="5.42578125" style="27" bestFit="1" customWidth="1"/>
    <col min="519" max="519" width="4.42578125" style="27" customWidth="1"/>
    <col min="520" max="520" width="5.42578125" style="27" customWidth="1"/>
    <col min="521" max="521" width="1.7109375" style="27" customWidth="1"/>
    <col min="522" max="523" width="5" style="27" customWidth="1"/>
    <col min="524" max="524" width="5.42578125" style="27" customWidth="1"/>
    <col min="525" max="764" width="11.42578125" style="27"/>
    <col min="765" max="765" width="22.5703125" style="27" customWidth="1"/>
    <col min="766" max="766" width="5.140625" style="27" customWidth="1"/>
    <col min="767" max="767" width="4.42578125" style="27" customWidth="1"/>
    <col min="768" max="768" width="5.5703125" style="27" customWidth="1"/>
    <col min="769" max="769" width="1.7109375" style="27" customWidth="1"/>
    <col min="770" max="770" width="4.140625" style="27" bestFit="1" customWidth="1"/>
    <col min="771" max="771" width="4.42578125" style="27" customWidth="1"/>
    <col min="772" max="772" width="5.28515625" style="27" customWidth="1"/>
    <col min="773" max="773" width="1.7109375" style="27" customWidth="1"/>
    <col min="774" max="774" width="5.42578125" style="27" bestFit="1" customWidth="1"/>
    <col min="775" max="775" width="4.42578125" style="27" customWidth="1"/>
    <col min="776" max="776" width="5.42578125" style="27" customWidth="1"/>
    <col min="777" max="777" width="1.7109375" style="27" customWidth="1"/>
    <col min="778" max="779" width="5" style="27" customWidth="1"/>
    <col min="780" max="780" width="5.42578125" style="27" customWidth="1"/>
    <col min="781" max="1020" width="11.42578125" style="27"/>
    <col min="1021" max="1021" width="22.5703125" style="27" customWidth="1"/>
    <col min="1022" max="1022" width="5.140625" style="27" customWidth="1"/>
    <col min="1023" max="1023" width="4.42578125" style="27" customWidth="1"/>
    <col min="1024" max="1024" width="5.5703125" style="27" customWidth="1"/>
    <col min="1025" max="1025" width="1.7109375" style="27" customWidth="1"/>
    <col min="1026" max="1026" width="4.140625" style="27" bestFit="1" customWidth="1"/>
    <col min="1027" max="1027" width="4.42578125" style="27" customWidth="1"/>
    <col min="1028" max="1028" width="5.28515625" style="27" customWidth="1"/>
    <col min="1029" max="1029" width="1.7109375" style="27" customWidth="1"/>
    <col min="1030" max="1030" width="5.42578125" style="27" bestFit="1" customWidth="1"/>
    <col min="1031" max="1031" width="4.42578125" style="27" customWidth="1"/>
    <col min="1032" max="1032" width="5.42578125" style="27" customWidth="1"/>
    <col min="1033" max="1033" width="1.7109375" style="27" customWidth="1"/>
    <col min="1034" max="1035" width="5" style="27" customWidth="1"/>
    <col min="1036" max="1036" width="5.42578125" style="27" customWidth="1"/>
    <col min="1037" max="1276" width="11.42578125" style="27"/>
    <col min="1277" max="1277" width="22.5703125" style="27" customWidth="1"/>
    <col min="1278" max="1278" width="5.140625" style="27" customWidth="1"/>
    <col min="1279" max="1279" width="4.42578125" style="27" customWidth="1"/>
    <col min="1280" max="1280" width="5.5703125" style="27" customWidth="1"/>
    <col min="1281" max="1281" width="1.7109375" style="27" customWidth="1"/>
    <col min="1282" max="1282" width="4.140625" style="27" bestFit="1" customWidth="1"/>
    <col min="1283" max="1283" width="4.42578125" style="27" customWidth="1"/>
    <col min="1284" max="1284" width="5.28515625" style="27" customWidth="1"/>
    <col min="1285" max="1285" width="1.7109375" style="27" customWidth="1"/>
    <col min="1286" max="1286" width="5.42578125" style="27" bestFit="1" customWidth="1"/>
    <col min="1287" max="1287" width="4.42578125" style="27" customWidth="1"/>
    <col min="1288" max="1288" width="5.42578125" style="27" customWidth="1"/>
    <col min="1289" max="1289" width="1.7109375" style="27" customWidth="1"/>
    <col min="1290" max="1291" width="5" style="27" customWidth="1"/>
    <col min="1292" max="1292" width="5.42578125" style="27" customWidth="1"/>
    <col min="1293" max="1532" width="11.42578125" style="27"/>
    <col min="1533" max="1533" width="22.5703125" style="27" customWidth="1"/>
    <col min="1534" max="1534" width="5.140625" style="27" customWidth="1"/>
    <col min="1535" max="1535" width="4.42578125" style="27" customWidth="1"/>
    <col min="1536" max="1536" width="5.5703125" style="27" customWidth="1"/>
    <col min="1537" max="1537" width="1.7109375" style="27" customWidth="1"/>
    <col min="1538" max="1538" width="4.140625" style="27" bestFit="1" customWidth="1"/>
    <col min="1539" max="1539" width="4.42578125" style="27" customWidth="1"/>
    <col min="1540" max="1540" width="5.28515625" style="27" customWidth="1"/>
    <col min="1541" max="1541" width="1.7109375" style="27" customWidth="1"/>
    <col min="1542" max="1542" width="5.42578125" style="27" bestFit="1" customWidth="1"/>
    <col min="1543" max="1543" width="4.42578125" style="27" customWidth="1"/>
    <col min="1544" max="1544" width="5.42578125" style="27" customWidth="1"/>
    <col min="1545" max="1545" width="1.7109375" style="27" customWidth="1"/>
    <col min="1546" max="1547" width="5" style="27" customWidth="1"/>
    <col min="1548" max="1548" width="5.42578125" style="27" customWidth="1"/>
    <col min="1549" max="1788" width="11.42578125" style="27"/>
    <col min="1789" max="1789" width="22.5703125" style="27" customWidth="1"/>
    <col min="1790" max="1790" width="5.140625" style="27" customWidth="1"/>
    <col min="1791" max="1791" width="4.42578125" style="27" customWidth="1"/>
    <col min="1792" max="1792" width="5.5703125" style="27" customWidth="1"/>
    <col min="1793" max="1793" width="1.7109375" style="27" customWidth="1"/>
    <col min="1794" max="1794" width="4.140625" style="27" bestFit="1" customWidth="1"/>
    <col min="1795" max="1795" width="4.42578125" style="27" customWidth="1"/>
    <col min="1796" max="1796" width="5.28515625" style="27" customWidth="1"/>
    <col min="1797" max="1797" width="1.7109375" style="27" customWidth="1"/>
    <col min="1798" max="1798" width="5.42578125" style="27" bestFit="1" customWidth="1"/>
    <col min="1799" max="1799" width="4.42578125" style="27" customWidth="1"/>
    <col min="1800" max="1800" width="5.42578125" style="27" customWidth="1"/>
    <col min="1801" max="1801" width="1.7109375" style="27" customWidth="1"/>
    <col min="1802" max="1803" width="5" style="27" customWidth="1"/>
    <col min="1804" max="1804" width="5.42578125" style="27" customWidth="1"/>
    <col min="1805" max="2044" width="11.42578125" style="27"/>
    <col min="2045" max="2045" width="22.5703125" style="27" customWidth="1"/>
    <col min="2046" max="2046" width="5.140625" style="27" customWidth="1"/>
    <col min="2047" max="2047" width="4.42578125" style="27" customWidth="1"/>
    <col min="2048" max="2048" width="5.5703125" style="27" customWidth="1"/>
    <col min="2049" max="2049" width="1.7109375" style="27" customWidth="1"/>
    <col min="2050" max="2050" width="4.140625" style="27" bestFit="1" customWidth="1"/>
    <col min="2051" max="2051" width="4.42578125" style="27" customWidth="1"/>
    <col min="2052" max="2052" width="5.28515625" style="27" customWidth="1"/>
    <col min="2053" max="2053" width="1.7109375" style="27" customWidth="1"/>
    <col min="2054" max="2054" width="5.42578125" style="27" bestFit="1" customWidth="1"/>
    <col min="2055" max="2055" width="4.42578125" style="27" customWidth="1"/>
    <col min="2056" max="2056" width="5.42578125" style="27" customWidth="1"/>
    <col min="2057" max="2057" width="1.7109375" style="27" customWidth="1"/>
    <col min="2058" max="2059" width="5" style="27" customWidth="1"/>
    <col min="2060" max="2060" width="5.42578125" style="27" customWidth="1"/>
    <col min="2061" max="2300" width="11.42578125" style="27"/>
    <col min="2301" max="2301" width="22.5703125" style="27" customWidth="1"/>
    <col min="2302" max="2302" width="5.140625" style="27" customWidth="1"/>
    <col min="2303" max="2303" width="4.42578125" style="27" customWidth="1"/>
    <col min="2304" max="2304" width="5.5703125" style="27" customWidth="1"/>
    <col min="2305" max="2305" width="1.7109375" style="27" customWidth="1"/>
    <col min="2306" max="2306" width="4.140625" style="27" bestFit="1" customWidth="1"/>
    <col min="2307" max="2307" width="4.42578125" style="27" customWidth="1"/>
    <col min="2308" max="2308" width="5.28515625" style="27" customWidth="1"/>
    <col min="2309" max="2309" width="1.7109375" style="27" customWidth="1"/>
    <col min="2310" max="2310" width="5.42578125" style="27" bestFit="1" customWidth="1"/>
    <col min="2311" max="2311" width="4.42578125" style="27" customWidth="1"/>
    <col min="2312" max="2312" width="5.42578125" style="27" customWidth="1"/>
    <col min="2313" max="2313" width="1.7109375" style="27" customWidth="1"/>
    <col min="2314" max="2315" width="5" style="27" customWidth="1"/>
    <col min="2316" max="2316" width="5.42578125" style="27" customWidth="1"/>
    <col min="2317" max="2556" width="11.42578125" style="27"/>
    <col min="2557" max="2557" width="22.5703125" style="27" customWidth="1"/>
    <col min="2558" max="2558" width="5.140625" style="27" customWidth="1"/>
    <col min="2559" max="2559" width="4.42578125" style="27" customWidth="1"/>
    <col min="2560" max="2560" width="5.5703125" style="27" customWidth="1"/>
    <col min="2561" max="2561" width="1.7109375" style="27" customWidth="1"/>
    <col min="2562" max="2562" width="4.140625" style="27" bestFit="1" customWidth="1"/>
    <col min="2563" max="2563" width="4.42578125" style="27" customWidth="1"/>
    <col min="2564" max="2564" width="5.28515625" style="27" customWidth="1"/>
    <col min="2565" max="2565" width="1.7109375" style="27" customWidth="1"/>
    <col min="2566" max="2566" width="5.42578125" style="27" bestFit="1" customWidth="1"/>
    <col min="2567" max="2567" width="4.42578125" style="27" customWidth="1"/>
    <col min="2568" max="2568" width="5.42578125" style="27" customWidth="1"/>
    <col min="2569" max="2569" width="1.7109375" style="27" customWidth="1"/>
    <col min="2570" max="2571" width="5" style="27" customWidth="1"/>
    <col min="2572" max="2572" width="5.42578125" style="27" customWidth="1"/>
    <col min="2573" max="2812" width="11.42578125" style="27"/>
    <col min="2813" max="2813" width="22.5703125" style="27" customWidth="1"/>
    <col min="2814" max="2814" width="5.140625" style="27" customWidth="1"/>
    <col min="2815" max="2815" width="4.42578125" style="27" customWidth="1"/>
    <col min="2816" max="2816" width="5.5703125" style="27" customWidth="1"/>
    <col min="2817" max="2817" width="1.7109375" style="27" customWidth="1"/>
    <col min="2818" max="2818" width="4.140625" style="27" bestFit="1" customWidth="1"/>
    <col min="2819" max="2819" width="4.42578125" style="27" customWidth="1"/>
    <col min="2820" max="2820" width="5.28515625" style="27" customWidth="1"/>
    <col min="2821" max="2821" width="1.7109375" style="27" customWidth="1"/>
    <col min="2822" max="2822" width="5.42578125" style="27" bestFit="1" customWidth="1"/>
    <col min="2823" max="2823" width="4.42578125" style="27" customWidth="1"/>
    <col min="2824" max="2824" width="5.42578125" style="27" customWidth="1"/>
    <col min="2825" max="2825" width="1.7109375" style="27" customWidth="1"/>
    <col min="2826" max="2827" width="5" style="27" customWidth="1"/>
    <col min="2828" max="2828" width="5.42578125" style="27" customWidth="1"/>
    <col min="2829" max="3068" width="11.42578125" style="27"/>
    <col min="3069" max="3069" width="22.5703125" style="27" customWidth="1"/>
    <col min="3070" max="3070" width="5.140625" style="27" customWidth="1"/>
    <col min="3071" max="3071" width="4.42578125" style="27" customWidth="1"/>
    <col min="3072" max="3072" width="5.5703125" style="27" customWidth="1"/>
    <col min="3073" max="3073" width="1.7109375" style="27" customWidth="1"/>
    <col min="3074" max="3074" width="4.140625" style="27" bestFit="1" customWidth="1"/>
    <col min="3075" max="3075" width="4.42578125" style="27" customWidth="1"/>
    <col min="3076" max="3076" width="5.28515625" style="27" customWidth="1"/>
    <col min="3077" max="3077" width="1.7109375" style="27" customWidth="1"/>
    <col min="3078" max="3078" width="5.42578125" style="27" bestFit="1" customWidth="1"/>
    <col min="3079" max="3079" width="4.42578125" style="27" customWidth="1"/>
    <col min="3080" max="3080" width="5.42578125" style="27" customWidth="1"/>
    <col min="3081" max="3081" width="1.7109375" style="27" customWidth="1"/>
    <col min="3082" max="3083" width="5" style="27" customWidth="1"/>
    <col min="3084" max="3084" width="5.42578125" style="27" customWidth="1"/>
    <col min="3085" max="3324" width="11.42578125" style="27"/>
    <col min="3325" max="3325" width="22.5703125" style="27" customWidth="1"/>
    <col min="3326" max="3326" width="5.140625" style="27" customWidth="1"/>
    <col min="3327" max="3327" width="4.42578125" style="27" customWidth="1"/>
    <col min="3328" max="3328" width="5.5703125" style="27" customWidth="1"/>
    <col min="3329" max="3329" width="1.7109375" style="27" customWidth="1"/>
    <col min="3330" max="3330" width="4.140625" style="27" bestFit="1" customWidth="1"/>
    <col min="3331" max="3331" width="4.42578125" style="27" customWidth="1"/>
    <col min="3332" max="3332" width="5.28515625" style="27" customWidth="1"/>
    <col min="3333" max="3333" width="1.7109375" style="27" customWidth="1"/>
    <col min="3334" max="3334" width="5.42578125" style="27" bestFit="1" customWidth="1"/>
    <col min="3335" max="3335" width="4.42578125" style="27" customWidth="1"/>
    <col min="3336" max="3336" width="5.42578125" style="27" customWidth="1"/>
    <col min="3337" max="3337" width="1.7109375" style="27" customWidth="1"/>
    <col min="3338" max="3339" width="5" style="27" customWidth="1"/>
    <col min="3340" max="3340" width="5.42578125" style="27" customWidth="1"/>
    <col min="3341" max="3580" width="11.42578125" style="27"/>
    <col min="3581" max="3581" width="22.5703125" style="27" customWidth="1"/>
    <col min="3582" max="3582" width="5.140625" style="27" customWidth="1"/>
    <col min="3583" max="3583" width="4.42578125" style="27" customWidth="1"/>
    <col min="3584" max="3584" width="5.5703125" style="27" customWidth="1"/>
    <col min="3585" max="3585" width="1.7109375" style="27" customWidth="1"/>
    <col min="3586" max="3586" width="4.140625" style="27" bestFit="1" customWidth="1"/>
    <col min="3587" max="3587" width="4.42578125" style="27" customWidth="1"/>
    <col min="3588" max="3588" width="5.28515625" style="27" customWidth="1"/>
    <col min="3589" max="3589" width="1.7109375" style="27" customWidth="1"/>
    <col min="3590" max="3590" width="5.42578125" style="27" bestFit="1" customWidth="1"/>
    <col min="3591" max="3591" width="4.42578125" style="27" customWidth="1"/>
    <col min="3592" max="3592" width="5.42578125" style="27" customWidth="1"/>
    <col min="3593" max="3593" width="1.7109375" style="27" customWidth="1"/>
    <col min="3594" max="3595" width="5" style="27" customWidth="1"/>
    <col min="3596" max="3596" width="5.42578125" style="27" customWidth="1"/>
    <col min="3597" max="3836" width="11.42578125" style="27"/>
    <col min="3837" max="3837" width="22.5703125" style="27" customWidth="1"/>
    <col min="3838" max="3838" width="5.140625" style="27" customWidth="1"/>
    <col min="3839" max="3839" width="4.42578125" style="27" customWidth="1"/>
    <col min="3840" max="3840" width="5.5703125" style="27" customWidth="1"/>
    <col min="3841" max="3841" width="1.7109375" style="27" customWidth="1"/>
    <col min="3842" max="3842" width="4.140625" style="27" bestFit="1" customWidth="1"/>
    <col min="3843" max="3843" width="4.42578125" style="27" customWidth="1"/>
    <col min="3844" max="3844" width="5.28515625" style="27" customWidth="1"/>
    <col min="3845" max="3845" width="1.7109375" style="27" customWidth="1"/>
    <col min="3846" max="3846" width="5.42578125" style="27" bestFit="1" customWidth="1"/>
    <col min="3847" max="3847" width="4.42578125" style="27" customWidth="1"/>
    <col min="3848" max="3848" width="5.42578125" style="27" customWidth="1"/>
    <col min="3849" max="3849" width="1.7109375" style="27" customWidth="1"/>
    <col min="3850" max="3851" width="5" style="27" customWidth="1"/>
    <col min="3852" max="3852" width="5.42578125" style="27" customWidth="1"/>
    <col min="3853" max="4092" width="11.42578125" style="27"/>
    <col min="4093" max="4093" width="22.5703125" style="27" customWidth="1"/>
    <col min="4094" max="4094" width="5.140625" style="27" customWidth="1"/>
    <col min="4095" max="4095" width="4.42578125" style="27" customWidth="1"/>
    <col min="4096" max="4096" width="5.5703125" style="27" customWidth="1"/>
    <col min="4097" max="4097" width="1.7109375" style="27" customWidth="1"/>
    <col min="4098" max="4098" width="4.140625" style="27" bestFit="1" customWidth="1"/>
    <col min="4099" max="4099" width="4.42578125" style="27" customWidth="1"/>
    <col min="4100" max="4100" width="5.28515625" style="27" customWidth="1"/>
    <col min="4101" max="4101" width="1.7109375" style="27" customWidth="1"/>
    <col min="4102" max="4102" width="5.42578125" style="27" bestFit="1" customWidth="1"/>
    <col min="4103" max="4103" width="4.42578125" style="27" customWidth="1"/>
    <col min="4104" max="4104" width="5.42578125" style="27" customWidth="1"/>
    <col min="4105" max="4105" width="1.7109375" style="27" customWidth="1"/>
    <col min="4106" max="4107" width="5" style="27" customWidth="1"/>
    <col min="4108" max="4108" width="5.42578125" style="27" customWidth="1"/>
    <col min="4109" max="4348" width="11.42578125" style="27"/>
    <col min="4349" max="4349" width="22.5703125" style="27" customWidth="1"/>
    <col min="4350" max="4350" width="5.140625" style="27" customWidth="1"/>
    <col min="4351" max="4351" width="4.42578125" style="27" customWidth="1"/>
    <col min="4352" max="4352" width="5.5703125" style="27" customWidth="1"/>
    <col min="4353" max="4353" width="1.7109375" style="27" customWidth="1"/>
    <col min="4354" max="4354" width="4.140625" style="27" bestFit="1" customWidth="1"/>
    <col min="4355" max="4355" width="4.42578125" style="27" customWidth="1"/>
    <col min="4356" max="4356" width="5.28515625" style="27" customWidth="1"/>
    <col min="4357" max="4357" width="1.7109375" style="27" customWidth="1"/>
    <col min="4358" max="4358" width="5.42578125" style="27" bestFit="1" customWidth="1"/>
    <col min="4359" max="4359" width="4.42578125" style="27" customWidth="1"/>
    <col min="4360" max="4360" width="5.42578125" style="27" customWidth="1"/>
    <col min="4361" max="4361" width="1.7109375" style="27" customWidth="1"/>
    <col min="4362" max="4363" width="5" style="27" customWidth="1"/>
    <col min="4364" max="4364" width="5.42578125" style="27" customWidth="1"/>
    <col min="4365" max="4604" width="11.42578125" style="27"/>
    <col min="4605" max="4605" width="22.5703125" style="27" customWidth="1"/>
    <col min="4606" max="4606" width="5.140625" style="27" customWidth="1"/>
    <col min="4607" max="4607" width="4.42578125" style="27" customWidth="1"/>
    <col min="4608" max="4608" width="5.5703125" style="27" customWidth="1"/>
    <col min="4609" max="4609" width="1.7109375" style="27" customWidth="1"/>
    <col min="4610" max="4610" width="4.140625" style="27" bestFit="1" customWidth="1"/>
    <col min="4611" max="4611" width="4.42578125" style="27" customWidth="1"/>
    <col min="4612" max="4612" width="5.28515625" style="27" customWidth="1"/>
    <col min="4613" max="4613" width="1.7109375" style="27" customWidth="1"/>
    <col min="4614" max="4614" width="5.42578125" style="27" bestFit="1" customWidth="1"/>
    <col min="4615" max="4615" width="4.42578125" style="27" customWidth="1"/>
    <col min="4616" max="4616" width="5.42578125" style="27" customWidth="1"/>
    <col min="4617" max="4617" width="1.7109375" style="27" customWidth="1"/>
    <col min="4618" max="4619" width="5" style="27" customWidth="1"/>
    <col min="4620" max="4620" width="5.42578125" style="27" customWidth="1"/>
    <col min="4621" max="4860" width="11.42578125" style="27"/>
    <col min="4861" max="4861" width="22.5703125" style="27" customWidth="1"/>
    <col min="4862" max="4862" width="5.140625" style="27" customWidth="1"/>
    <col min="4863" max="4863" width="4.42578125" style="27" customWidth="1"/>
    <col min="4864" max="4864" width="5.5703125" style="27" customWidth="1"/>
    <col min="4865" max="4865" width="1.7109375" style="27" customWidth="1"/>
    <col min="4866" max="4866" width="4.140625" style="27" bestFit="1" customWidth="1"/>
    <col min="4867" max="4867" width="4.42578125" style="27" customWidth="1"/>
    <col min="4868" max="4868" width="5.28515625" style="27" customWidth="1"/>
    <col min="4869" max="4869" width="1.7109375" style="27" customWidth="1"/>
    <col min="4870" max="4870" width="5.42578125" style="27" bestFit="1" customWidth="1"/>
    <col min="4871" max="4871" width="4.42578125" style="27" customWidth="1"/>
    <col min="4872" max="4872" width="5.42578125" style="27" customWidth="1"/>
    <col min="4873" max="4873" width="1.7109375" style="27" customWidth="1"/>
    <col min="4874" max="4875" width="5" style="27" customWidth="1"/>
    <col min="4876" max="4876" width="5.42578125" style="27" customWidth="1"/>
    <col min="4877" max="5116" width="11.42578125" style="27"/>
    <col min="5117" max="5117" width="22.5703125" style="27" customWidth="1"/>
    <col min="5118" max="5118" width="5.140625" style="27" customWidth="1"/>
    <col min="5119" max="5119" width="4.42578125" style="27" customWidth="1"/>
    <col min="5120" max="5120" width="5.5703125" style="27" customWidth="1"/>
    <col min="5121" max="5121" width="1.7109375" style="27" customWidth="1"/>
    <col min="5122" max="5122" width="4.140625" style="27" bestFit="1" customWidth="1"/>
    <col min="5123" max="5123" width="4.42578125" style="27" customWidth="1"/>
    <col min="5124" max="5124" width="5.28515625" style="27" customWidth="1"/>
    <col min="5125" max="5125" width="1.7109375" style="27" customWidth="1"/>
    <col min="5126" max="5126" width="5.42578125" style="27" bestFit="1" customWidth="1"/>
    <col min="5127" max="5127" width="4.42578125" style="27" customWidth="1"/>
    <col min="5128" max="5128" width="5.42578125" style="27" customWidth="1"/>
    <col min="5129" max="5129" width="1.7109375" style="27" customWidth="1"/>
    <col min="5130" max="5131" width="5" style="27" customWidth="1"/>
    <col min="5132" max="5132" width="5.42578125" style="27" customWidth="1"/>
    <col min="5133" max="5372" width="11.42578125" style="27"/>
    <col min="5373" max="5373" width="22.5703125" style="27" customWidth="1"/>
    <col min="5374" max="5374" width="5.140625" style="27" customWidth="1"/>
    <col min="5375" max="5375" width="4.42578125" style="27" customWidth="1"/>
    <col min="5376" max="5376" width="5.5703125" style="27" customWidth="1"/>
    <col min="5377" max="5377" width="1.7109375" style="27" customWidth="1"/>
    <col min="5378" max="5378" width="4.140625" style="27" bestFit="1" customWidth="1"/>
    <col min="5379" max="5379" width="4.42578125" style="27" customWidth="1"/>
    <col min="5380" max="5380" width="5.28515625" style="27" customWidth="1"/>
    <col min="5381" max="5381" width="1.7109375" style="27" customWidth="1"/>
    <col min="5382" max="5382" width="5.42578125" style="27" bestFit="1" customWidth="1"/>
    <col min="5383" max="5383" width="4.42578125" style="27" customWidth="1"/>
    <col min="5384" max="5384" width="5.42578125" style="27" customWidth="1"/>
    <col min="5385" max="5385" width="1.7109375" style="27" customWidth="1"/>
    <col min="5386" max="5387" width="5" style="27" customWidth="1"/>
    <col min="5388" max="5388" width="5.42578125" style="27" customWidth="1"/>
    <col min="5389" max="5628" width="11.42578125" style="27"/>
    <col min="5629" max="5629" width="22.5703125" style="27" customWidth="1"/>
    <col min="5630" max="5630" width="5.140625" style="27" customWidth="1"/>
    <col min="5631" max="5631" width="4.42578125" style="27" customWidth="1"/>
    <col min="5632" max="5632" width="5.5703125" style="27" customWidth="1"/>
    <col min="5633" max="5633" width="1.7109375" style="27" customWidth="1"/>
    <col min="5634" max="5634" width="4.140625" style="27" bestFit="1" customWidth="1"/>
    <col min="5635" max="5635" width="4.42578125" style="27" customWidth="1"/>
    <col min="5636" max="5636" width="5.28515625" style="27" customWidth="1"/>
    <col min="5637" max="5637" width="1.7109375" style="27" customWidth="1"/>
    <col min="5638" max="5638" width="5.42578125" style="27" bestFit="1" customWidth="1"/>
    <col min="5639" max="5639" width="4.42578125" style="27" customWidth="1"/>
    <col min="5640" max="5640" width="5.42578125" style="27" customWidth="1"/>
    <col min="5641" max="5641" width="1.7109375" style="27" customWidth="1"/>
    <col min="5642" max="5643" width="5" style="27" customWidth="1"/>
    <col min="5644" max="5644" width="5.42578125" style="27" customWidth="1"/>
    <col min="5645" max="5884" width="11.42578125" style="27"/>
    <col min="5885" max="5885" width="22.5703125" style="27" customWidth="1"/>
    <col min="5886" max="5886" width="5.140625" style="27" customWidth="1"/>
    <col min="5887" max="5887" width="4.42578125" style="27" customWidth="1"/>
    <col min="5888" max="5888" width="5.5703125" style="27" customWidth="1"/>
    <col min="5889" max="5889" width="1.7109375" style="27" customWidth="1"/>
    <col min="5890" max="5890" width="4.140625" style="27" bestFit="1" customWidth="1"/>
    <col min="5891" max="5891" width="4.42578125" style="27" customWidth="1"/>
    <col min="5892" max="5892" width="5.28515625" style="27" customWidth="1"/>
    <col min="5893" max="5893" width="1.7109375" style="27" customWidth="1"/>
    <col min="5894" max="5894" width="5.42578125" style="27" bestFit="1" customWidth="1"/>
    <col min="5895" max="5895" width="4.42578125" style="27" customWidth="1"/>
    <col min="5896" max="5896" width="5.42578125" style="27" customWidth="1"/>
    <col min="5897" max="5897" width="1.7109375" style="27" customWidth="1"/>
    <col min="5898" max="5899" width="5" style="27" customWidth="1"/>
    <col min="5900" max="5900" width="5.42578125" style="27" customWidth="1"/>
    <col min="5901" max="6140" width="11.42578125" style="27"/>
    <col min="6141" max="6141" width="22.5703125" style="27" customWidth="1"/>
    <col min="6142" max="6142" width="5.140625" style="27" customWidth="1"/>
    <col min="6143" max="6143" width="4.42578125" style="27" customWidth="1"/>
    <col min="6144" max="6144" width="5.5703125" style="27" customWidth="1"/>
    <col min="6145" max="6145" width="1.7109375" style="27" customWidth="1"/>
    <col min="6146" max="6146" width="4.140625" style="27" bestFit="1" customWidth="1"/>
    <col min="6147" max="6147" width="4.42578125" style="27" customWidth="1"/>
    <col min="6148" max="6148" width="5.28515625" style="27" customWidth="1"/>
    <col min="6149" max="6149" width="1.7109375" style="27" customWidth="1"/>
    <col min="6150" max="6150" width="5.42578125" style="27" bestFit="1" customWidth="1"/>
    <col min="6151" max="6151" width="4.42578125" style="27" customWidth="1"/>
    <col min="6152" max="6152" width="5.42578125" style="27" customWidth="1"/>
    <col min="6153" max="6153" width="1.7109375" style="27" customWidth="1"/>
    <col min="6154" max="6155" width="5" style="27" customWidth="1"/>
    <col min="6156" max="6156" width="5.42578125" style="27" customWidth="1"/>
    <col min="6157" max="6396" width="11.42578125" style="27"/>
    <col min="6397" max="6397" width="22.5703125" style="27" customWidth="1"/>
    <col min="6398" max="6398" width="5.140625" style="27" customWidth="1"/>
    <col min="6399" max="6399" width="4.42578125" style="27" customWidth="1"/>
    <col min="6400" max="6400" width="5.5703125" style="27" customWidth="1"/>
    <col min="6401" max="6401" width="1.7109375" style="27" customWidth="1"/>
    <col min="6402" max="6402" width="4.140625" style="27" bestFit="1" customWidth="1"/>
    <col min="6403" max="6403" width="4.42578125" style="27" customWidth="1"/>
    <col min="6404" max="6404" width="5.28515625" style="27" customWidth="1"/>
    <col min="6405" max="6405" width="1.7109375" style="27" customWidth="1"/>
    <col min="6406" max="6406" width="5.42578125" style="27" bestFit="1" customWidth="1"/>
    <col min="6407" max="6407" width="4.42578125" style="27" customWidth="1"/>
    <col min="6408" max="6408" width="5.42578125" style="27" customWidth="1"/>
    <col min="6409" max="6409" width="1.7109375" style="27" customWidth="1"/>
    <col min="6410" max="6411" width="5" style="27" customWidth="1"/>
    <col min="6412" max="6412" width="5.42578125" style="27" customWidth="1"/>
    <col min="6413" max="6652" width="11.42578125" style="27"/>
    <col min="6653" max="6653" width="22.5703125" style="27" customWidth="1"/>
    <col min="6654" max="6654" width="5.140625" style="27" customWidth="1"/>
    <col min="6655" max="6655" width="4.42578125" style="27" customWidth="1"/>
    <col min="6656" max="6656" width="5.5703125" style="27" customWidth="1"/>
    <col min="6657" max="6657" width="1.7109375" style="27" customWidth="1"/>
    <col min="6658" max="6658" width="4.140625" style="27" bestFit="1" customWidth="1"/>
    <col min="6659" max="6659" width="4.42578125" style="27" customWidth="1"/>
    <col min="6660" max="6660" width="5.28515625" style="27" customWidth="1"/>
    <col min="6661" max="6661" width="1.7109375" style="27" customWidth="1"/>
    <col min="6662" max="6662" width="5.42578125" style="27" bestFit="1" customWidth="1"/>
    <col min="6663" max="6663" width="4.42578125" style="27" customWidth="1"/>
    <col min="6664" max="6664" width="5.42578125" style="27" customWidth="1"/>
    <col min="6665" max="6665" width="1.7109375" style="27" customWidth="1"/>
    <col min="6666" max="6667" width="5" style="27" customWidth="1"/>
    <col min="6668" max="6668" width="5.42578125" style="27" customWidth="1"/>
    <col min="6669" max="6908" width="11.42578125" style="27"/>
    <col min="6909" max="6909" width="22.5703125" style="27" customWidth="1"/>
    <col min="6910" max="6910" width="5.140625" style="27" customWidth="1"/>
    <col min="6911" max="6911" width="4.42578125" style="27" customWidth="1"/>
    <col min="6912" max="6912" width="5.5703125" style="27" customWidth="1"/>
    <col min="6913" max="6913" width="1.7109375" style="27" customWidth="1"/>
    <col min="6914" max="6914" width="4.140625" style="27" bestFit="1" customWidth="1"/>
    <col min="6915" max="6915" width="4.42578125" style="27" customWidth="1"/>
    <col min="6916" max="6916" width="5.28515625" style="27" customWidth="1"/>
    <col min="6917" max="6917" width="1.7109375" style="27" customWidth="1"/>
    <col min="6918" max="6918" width="5.42578125" style="27" bestFit="1" customWidth="1"/>
    <col min="6919" max="6919" width="4.42578125" style="27" customWidth="1"/>
    <col min="6920" max="6920" width="5.42578125" style="27" customWidth="1"/>
    <col min="6921" max="6921" width="1.7109375" style="27" customWidth="1"/>
    <col min="6922" max="6923" width="5" style="27" customWidth="1"/>
    <col min="6924" max="6924" width="5.42578125" style="27" customWidth="1"/>
    <col min="6925" max="7164" width="11.42578125" style="27"/>
    <col min="7165" max="7165" width="22.5703125" style="27" customWidth="1"/>
    <col min="7166" max="7166" width="5.140625" style="27" customWidth="1"/>
    <col min="7167" max="7167" width="4.42578125" style="27" customWidth="1"/>
    <col min="7168" max="7168" width="5.5703125" style="27" customWidth="1"/>
    <col min="7169" max="7169" width="1.7109375" style="27" customWidth="1"/>
    <col min="7170" max="7170" width="4.140625" style="27" bestFit="1" customWidth="1"/>
    <col min="7171" max="7171" width="4.42578125" style="27" customWidth="1"/>
    <col min="7172" max="7172" width="5.28515625" style="27" customWidth="1"/>
    <col min="7173" max="7173" width="1.7109375" style="27" customWidth="1"/>
    <col min="7174" max="7174" width="5.42578125" style="27" bestFit="1" customWidth="1"/>
    <col min="7175" max="7175" width="4.42578125" style="27" customWidth="1"/>
    <col min="7176" max="7176" width="5.42578125" style="27" customWidth="1"/>
    <col min="7177" max="7177" width="1.7109375" style="27" customWidth="1"/>
    <col min="7178" max="7179" width="5" style="27" customWidth="1"/>
    <col min="7180" max="7180" width="5.42578125" style="27" customWidth="1"/>
    <col min="7181" max="7420" width="11.42578125" style="27"/>
    <col min="7421" max="7421" width="22.5703125" style="27" customWidth="1"/>
    <col min="7422" max="7422" width="5.140625" style="27" customWidth="1"/>
    <col min="7423" max="7423" width="4.42578125" style="27" customWidth="1"/>
    <col min="7424" max="7424" width="5.5703125" style="27" customWidth="1"/>
    <col min="7425" max="7425" width="1.7109375" style="27" customWidth="1"/>
    <col min="7426" max="7426" width="4.140625" style="27" bestFit="1" customWidth="1"/>
    <col min="7427" max="7427" width="4.42578125" style="27" customWidth="1"/>
    <col min="7428" max="7428" width="5.28515625" style="27" customWidth="1"/>
    <col min="7429" max="7429" width="1.7109375" style="27" customWidth="1"/>
    <col min="7430" max="7430" width="5.42578125" style="27" bestFit="1" customWidth="1"/>
    <col min="7431" max="7431" width="4.42578125" style="27" customWidth="1"/>
    <col min="7432" max="7432" width="5.42578125" style="27" customWidth="1"/>
    <col min="7433" max="7433" width="1.7109375" style="27" customWidth="1"/>
    <col min="7434" max="7435" width="5" style="27" customWidth="1"/>
    <col min="7436" max="7436" width="5.42578125" style="27" customWidth="1"/>
    <col min="7437" max="7676" width="11.42578125" style="27"/>
    <col min="7677" max="7677" width="22.5703125" style="27" customWidth="1"/>
    <col min="7678" max="7678" width="5.140625" style="27" customWidth="1"/>
    <col min="7679" max="7679" width="4.42578125" style="27" customWidth="1"/>
    <col min="7680" max="7680" width="5.5703125" style="27" customWidth="1"/>
    <col min="7681" max="7681" width="1.7109375" style="27" customWidth="1"/>
    <col min="7682" max="7682" width="4.140625" style="27" bestFit="1" customWidth="1"/>
    <col min="7683" max="7683" width="4.42578125" style="27" customWidth="1"/>
    <col min="7684" max="7684" width="5.28515625" style="27" customWidth="1"/>
    <col min="7685" max="7685" width="1.7109375" style="27" customWidth="1"/>
    <col min="7686" max="7686" width="5.42578125" style="27" bestFit="1" customWidth="1"/>
    <col min="7687" max="7687" width="4.42578125" style="27" customWidth="1"/>
    <col min="7688" max="7688" width="5.42578125" style="27" customWidth="1"/>
    <col min="7689" max="7689" width="1.7109375" style="27" customWidth="1"/>
    <col min="7690" max="7691" width="5" style="27" customWidth="1"/>
    <col min="7692" max="7692" width="5.42578125" style="27" customWidth="1"/>
    <col min="7693" max="7932" width="11.42578125" style="27"/>
    <col min="7933" max="7933" width="22.5703125" style="27" customWidth="1"/>
    <col min="7934" max="7934" width="5.140625" style="27" customWidth="1"/>
    <col min="7935" max="7935" width="4.42578125" style="27" customWidth="1"/>
    <col min="7936" max="7936" width="5.5703125" style="27" customWidth="1"/>
    <col min="7937" max="7937" width="1.7109375" style="27" customWidth="1"/>
    <col min="7938" max="7938" width="4.140625" style="27" bestFit="1" customWidth="1"/>
    <col min="7939" max="7939" width="4.42578125" style="27" customWidth="1"/>
    <col min="7940" max="7940" width="5.28515625" style="27" customWidth="1"/>
    <col min="7941" max="7941" width="1.7109375" style="27" customWidth="1"/>
    <col min="7942" max="7942" width="5.42578125" style="27" bestFit="1" customWidth="1"/>
    <col min="7943" max="7943" width="4.42578125" style="27" customWidth="1"/>
    <col min="7944" max="7944" width="5.42578125" style="27" customWidth="1"/>
    <col min="7945" max="7945" width="1.7109375" style="27" customWidth="1"/>
    <col min="7946" max="7947" width="5" style="27" customWidth="1"/>
    <col min="7948" max="7948" width="5.42578125" style="27" customWidth="1"/>
    <col min="7949" max="8188" width="11.42578125" style="27"/>
    <col min="8189" max="8189" width="22.5703125" style="27" customWidth="1"/>
    <col min="8190" max="8190" width="5.140625" style="27" customWidth="1"/>
    <col min="8191" max="8191" width="4.42578125" style="27" customWidth="1"/>
    <col min="8192" max="8192" width="5.5703125" style="27" customWidth="1"/>
    <col min="8193" max="8193" width="1.7109375" style="27" customWidth="1"/>
    <col min="8194" max="8194" width="4.140625" style="27" bestFit="1" customWidth="1"/>
    <col min="8195" max="8195" width="4.42578125" style="27" customWidth="1"/>
    <col min="8196" max="8196" width="5.28515625" style="27" customWidth="1"/>
    <col min="8197" max="8197" width="1.7109375" style="27" customWidth="1"/>
    <col min="8198" max="8198" width="5.42578125" style="27" bestFit="1" customWidth="1"/>
    <col min="8199" max="8199" width="4.42578125" style="27" customWidth="1"/>
    <col min="8200" max="8200" width="5.42578125" style="27" customWidth="1"/>
    <col min="8201" max="8201" width="1.7109375" style="27" customWidth="1"/>
    <col min="8202" max="8203" width="5" style="27" customWidth="1"/>
    <col min="8204" max="8204" width="5.42578125" style="27" customWidth="1"/>
    <col min="8205" max="8444" width="11.42578125" style="27"/>
    <col min="8445" max="8445" width="22.5703125" style="27" customWidth="1"/>
    <col min="8446" max="8446" width="5.140625" style="27" customWidth="1"/>
    <col min="8447" max="8447" width="4.42578125" style="27" customWidth="1"/>
    <col min="8448" max="8448" width="5.5703125" style="27" customWidth="1"/>
    <col min="8449" max="8449" width="1.7109375" style="27" customWidth="1"/>
    <col min="8450" max="8450" width="4.140625" style="27" bestFit="1" customWidth="1"/>
    <col min="8451" max="8451" width="4.42578125" style="27" customWidth="1"/>
    <col min="8452" max="8452" width="5.28515625" style="27" customWidth="1"/>
    <col min="8453" max="8453" width="1.7109375" style="27" customWidth="1"/>
    <col min="8454" max="8454" width="5.42578125" style="27" bestFit="1" customWidth="1"/>
    <col min="8455" max="8455" width="4.42578125" style="27" customWidth="1"/>
    <col min="8456" max="8456" width="5.42578125" style="27" customWidth="1"/>
    <col min="8457" max="8457" width="1.7109375" style="27" customWidth="1"/>
    <col min="8458" max="8459" width="5" style="27" customWidth="1"/>
    <col min="8460" max="8460" width="5.42578125" style="27" customWidth="1"/>
    <col min="8461" max="8700" width="11.42578125" style="27"/>
    <col min="8701" max="8701" width="22.5703125" style="27" customWidth="1"/>
    <col min="8702" max="8702" width="5.140625" style="27" customWidth="1"/>
    <col min="8703" max="8703" width="4.42578125" style="27" customWidth="1"/>
    <col min="8704" max="8704" width="5.5703125" style="27" customWidth="1"/>
    <col min="8705" max="8705" width="1.7109375" style="27" customWidth="1"/>
    <col min="8706" max="8706" width="4.140625" style="27" bestFit="1" customWidth="1"/>
    <col min="8707" max="8707" width="4.42578125" style="27" customWidth="1"/>
    <col min="8708" max="8708" width="5.28515625" style="27" customWidth="1"/>
    <col min="8709" max="8709" width="1.7109375" style="27" customWidth="1"/>
    <col min="8710" max="8710" width="5.42578125" style="27" bestFit="1" customWidth="1"/>
    <col min="8711" max="8711" width="4.42578125" style="27" customWidth="1"/>
    <col min="8712" max="8712" width="5.42578125" style="27" customWidth="1"/>
    <col min="8713" max="8713" width="1.7109375" style="27" customWidth="1"/>
    <col min="8714" max="8715" width="5" style="27" customWidth="1"/>
    <col min="8716" max="8716" width="5.42578125" style="27" customWidth="1"/>
    <col min="8717" max="8956" width="11.42578125" style="27"/>
    <col min="8957" max="8957" width="22.5703125" style="27" customWidth="1"/>
    <col min="8958" max="8958" width="5.140625" style="27" customWidth="1"/>
    <col min="8959" max="8959" width="4.42578125" style="27" customWidth="1"/>
    <col min="8960" max="8960" width="5.5703125" style="27" customWidth="1"/>
    <col min="8961" max="8961" width="1.7109375" style="27" customWidth="1"/>
    <col min="8962" max="8962" width="4.140625" style="27" bestFit="1" customWidth="1"/>
    <col min="8963" max="8963" width="4.42578125" style="27" customWidth="1"/>
    <col min="8964" max="8964" width="5.28515625" style="27" customWidth="1"/>
    <col min="8965" max="8965" width="1.7109375" style="27" customWidth="1"/>
    <col min="8966" max="8966" width="5.42578125" style="27" bestFit="1" customWidth="1"/>
    <col min="8967" max="8967" width="4.42578125" style="27" customWidth="1"/>
    <col min="8968" max="8968" width="5.42578125" style="27" customWidth="1"/>
    <col min="8969" max="8969" width="1.7109375" style="27" customWidth="1"/>
    <col min="8970" max="8971" width="5" style="27" customWidth="1"/>
    <col min="8972" max="8972" width="5.42578125" style="27" customWidth="1"/>
    <col min="8973" max="9212" width="11.42578125" style="27"/>
    <col min="9213" max="9213" width="22.5703125" style="27" customWidth="1"/>
    <col min="9214" max="9214" width="5.140625" style="27" customWidth="1"/>
    <col min="9215" max="9215" width="4.42578125" style="27" customWidth="1"/>
    <col min="9216" max="9216" width="5.5703125" style="27" customWidth="1"/>
    <col min="9217" max="9217" width="1.7109375" style="27" customWidth="1"/>
    <col min="9218" max="9218" width="4.140625" style="27" bestFit="1" customWidth="1"/>
    <col min="9219" max="9219" width="4.42578125" style="27" customWidth="1"/>
    <col min="9220" max="9220" width="5.28515625" style="27" customWidth="1"/>
    <col min="9221" max="9221" width="1.7109375" style="27" customWidth="1"/>
    <col min="9222" max="9222" width="5.42578125" style="27" bestFit="1" customWidth="1"/>
    <col min="9223" max="9223" width="4.42578125" style="27" customWidth="1"/>
    <col min="9224" max="9224" width="5.42578125" style="27" customWidth="1"/>
    <col min="9225" max="9225" width="1.7109375" style="27" customWidth="1"/>
    <col min="9226" max="9227" width="5" style="27" customWidth="1"/>
    <col min="9228" max="9228" width="5.42578125" style="27" customWidth="1"/>
    <col min="9229" max="9468" width="11.42578125" style="27"/>
    <col min="9469" max="9469" width="22.5703125" style="27" customWidth="1"/>
    <col min="9470" max="9470" width="5.140625" style="27" customWidth="1"/>
    <col min="9471" max="9471" width="4.42578125" style="27" customWidth="1"/>
    <col min="9472" max="9472" width="5.5703125" style="27" customWidth="1"/>
    <col min="9473" max="9473" width="1.7109375" style="27" customWidth="1"/>
    <col min="9474" max="9474" width="4.140625" style="27" bestFit="1" customWidth="1"/>
    <col min="9475" max="9475" width="4.42578125" style="27" customWidth="1"/>
    <col min="9476" max="9476" width="5.28515625" style="27" customWidth="1"/>
    <col min="9477" max="9477" width="1.7109375" style="27" customWidth="1"/>
    <col min="9478" max="9478" width="5.42578125" style="27" bestFit="1" customWidth="1"/>
    <col min="9479" max="9479" width="4.42578125" style="27" customWidth="1"/>
    <col min="9480" max="9480" width="5.42578125" style="27" customWidth="1"/>
    <col min="9481" max="9481" width="1.7109375" style="27" customWidth="1"/>
    <col min="9482" max="9483" width="5" style="27" customWidth="1"/>
    <col min="9484" max="9484" width="5.42578125" style="27" customWidth="1"/>
    <col min="9485" max="9724" width="11.42578125" style="27"/>
    <col min="9725" max="9725" width="22.5703125" style="27" customWidth="1"/>
    <col min="9726" max="9726" width="5.140625" style="27" customWidth="1"/>
    <col min="9727" max="9727" width="4.42578125" style="27" customWidth="1"/>
    <col min="9728" max="9728" width="5.5703125" style="27" customWidth="1"/>
    <col min="9729" max="9729" width="1.7109375" style="27" customWidth="1"/>
    <col min="9730" max="9730" width="4.140625" style="27" bestFit="1" customWidth="1"/>
    <col min="9731" max="9731" width="4.42578125" style="27" customWidth="1"/>
    <col min="9732" max="9732" width="5.28515625" style="27" customWidth="1"/>
    <col min="9733" max="9733" width="1.7109375" style="27" customWidth="1"/>
    <col min="9734" max="9734" width="5.42578125" style="27" bestFit="1" customWidth="1"/>
    <col min="9735" max="9735" width="4.42578125" style="27" customWidth="1"/>
    <col min="9736" max="9736" width="5.42578125" style="27" customWidth="1"/>
    <col min="9737" max="9737" width="1.7109375" style="27" customWidth="1"/>
    <col min="9738" max="9739" width="5" style="27" customWidth="1"/>
    <col min="9740" max="9740" width="5.42578125" style="27" customWidth="1"/>
    <col min="9741" max="9980" width="11.42578125" style="27"/>
    <col min="9981" max="9981" width="22.5703125" style="27" customWidth="1"/>
    <col min="9982" max="9982" width="5.140625" style="27" customWidth="1"/>
    <col min="9983" max="9983" width="4.42578125" style="27" customWidth="1"/>
    <col min="9984" max="9984" width="5.5703125" style="27" customWidth="1"/>
    <col min="9985" max="9985" width="1.7109375" style="27" customWidth="1"/>
    <col min="9986" max="9986" width="4.140625" style="27" bestFit="1" customWidth="1"/>
    <col min="9987" max="9987" width="4.42578125" style="27" customWidth="1"/>
    <col min="9988" max="9988" width="5.28515625" style="27" customWidth="1"/>
    <col min="9989" max="9989" width="1.7109375" style="27" customWidth="1"/>
    <col min="9990" max="9990" width="5.42578125" style="27" bestFit="1" customWidth="1"/>
    <col min="9991" max="9991" width="4.42578125" style="27" customWidth="1"/>
    <col min="9992" max="9992" width="5.42578125" style="27" customWidth="1"/>
    <col min="9993" max="9993" width="1.7109375" style="27" customWidth="1"/>
    <col min="9994" max="9995" width="5" style="27" customWidth="1"/>
    <col min="9996" max="9996" width="5.42578125" style="27" customWidth="1"/>
    <col min="9997" max="10236" width="11.42578125" style="27"/>
    <col min="10237" max="10237" width="22.5703125" style="27" customWidth="1"/>
    <col min="10238" max="10238" width="5.140625" style="27" customWidth="1"/>
    <col min="10239" max="10239" width="4.42578125" style="27" customWidth="1"/>
    <col min="10240" max="10240" width="5.5703125" style="27" customWidth="1"/>
    <col min="10241" max="10241" width="1.7109375" style="27" customWidth="1"/>
    <col min="10242" max="10242" width="4.140625" style="27" bestFit="1" customWidth="1"/>
    <col min="10243" max="10243" width="4.42578125" style="27" customWidth="1"/>
    <col min="10244" max="10244" width="5.28515625" style="27" customWidth="1"/>
    <col min="10245" max="10245" width="1.7109375" style="27" customWidth="1"/>
    <col min="10246" max="10246" width="5.42578125" style="27" bestFit="1" customWidth="1"/>
    <col min="10247" max="10247" width="4.42578125" style="27" customWidth="1"/>
    <col min="10248" max="10248" width="5.42578125" style="27" customWidth="1"/>
    <col min="10249" max="10249" width="1.7109375" style="27" customWidth="1"/>
    <col min="10250" max="10251" width="5" style="27" customWidth="1"/>
    <col min="10252" max="10252" width="5.42578125" style="27" customWidth="1"/>
    <col min="10253" max="10492" width="11.42578125" style="27"/>
    <col min="10493" max="10493" width="22.5703125" style="27" customWidth="1"/>
    <col min="10494" max="10494" width="5.140625" style="27" customWidth="1"/>
    <col min="10495" max="10495" width="4.42578125" style="27" customWidth="1"/>
    <col min="10496" max="10496" width="5.5703125" style="27" customWidth="1"/>
    <col min="10497" max="10497" width="1.7109375" style="27" customWidth="1"/>
    <col min="10498" max="10498" width="4.140625" style="27" bestFit="1" customWidth="1"/>
    <col min="10499" max="10499" width="4.42578125" style="27" customWidth="1"/>
    <col min="10500" max="10500" width="5.28515625" style="27" customWidth="1"/>
    <col min="10501" max="10501" width="1.7109375" style="27" customWidth="1"/>
    <col min="10502" max="10502" width="5.42578125" style="27" bestFit="1" customWidth="1"/>
    <col min="10503" max="10503" width="4.42578125" style="27" customWidth="1"/>
    <col min="10504" max="10504" width="5.42578125" style="27" customWidth="1"/>
    <col min="10505" max="10505" width="1.7109375" style="27" customWidth="1"/>
    <col min="10506" max="10507" width="5" style="27" customWidth="1"/>
    <col min="10508" max="10508" width="5.42578125" style="27" customWidth="1"/>
    <col min="10509" max="10748" width="11.42578125" style="27"/>
    <col min="10749" max="10749" width="22.5703125" style="27" customWidth="1"/>
    <col min="10750" max="10750" width="5.140625" style="27" customWidth="1"/>
    <col min="10751" max="10751" width="4.42578125" style="27" customWidth="1"/>
    <col min="10752" max="10752" width="5.5703125" style="27" customWidth="1"/>
    <col min="10753" max="10753" width="1.7109375" style="27" customWidth="1"/>
    <col min="10754" max="10754" width="4.140625" style="27" bestFit="1" customWidth="1"/>
    <col min="10755" max="10755" width="4.42578125" style="27" customWidth="1"/>
    <col min="10756" max="10756" width="5.28515625" style="27" customWidth="1"/>
    <col min="10757" max="10757" width="1.7109375" style="27" customWidth="1"/>
    <col min="10758" max="10758" width="5.42578125" style="27" bestFit="1" customWidth="1"/>
    <col min="10759" max="10759" width="4.42578125" style="27" customWidth="1"/>
    <col min="10760" max="10760" width="5.42578125" style="27" customWidth="1"/>
    <col min="10761" max="10761" width="1.7109375" style="27" customWidth="1"/>
    <col min="10762" max="10763" width="5" style="27" customWidth="1"/>
    <col min="10764" max="10764" width="5.42578125" style="27" customWidth="1"/>
    <col min="10765" max="11004" width="11.42578125" style="27"/>
    <col min="11005" max="11005" width="22.5703125" style="27" customWidth="1"/>
    <col min="11006" max="11006" width="5.140625" style="27" customWidth="1"/>
    <col min="11007" max="11007" width="4.42578125" style="27" customWidth="1"/>
    <col min="11008" max="11008" width="5.5703125" style="27" customWidth="1"/>
    <col min="11009" max="11009" width="1.7109375" style="27" customWidth="1"/>
    <col min="11010" max="11010" width="4.140625" style="27" bestFit="1" customWidth="1"/>
    <col min="11011" max="11011" width="4.42578125" style="27" customWidth="1"/>
    <col min="11012" max="11012" width="5.28515625" style="27" customWidth="1"/>
    <col min="11013" max="11013" width="1.7109375" style="27" customWidth="1"/>
    <col min="11014" max="11014" width="5.42578125" style="27" bestFit="1" customWidth="1"/>
    <col min="11015" max="11015" width="4.42578125" style="27" customWidth="1"/>
    <col min="11016" max="11016" width="5.42578125" style="27" customWidth="1"/>
    <col min="11017" max="11017" width="1.7109375" style="27" customWidth="1"/>
    <col min="11018" max="11019" width="5" style="27" customWidth="1"/>
    <col min="11020" max="11020" width="5.42578125" style="27" customWidth="1"/>
    <col min="11021" max="11260" width="11.42578125" style="27"/>
    <col min="11261" max="11261" width="22.5703125" style="27" customWidth="1"/>
    <col min="11262" max="11262" width="5.140625" style="27" customWidth="1"/>
    <col min="11263" max="11263" width="4.42578125" style="27" customWidth="1"/>
    <col min="11264" max="11264" width="5.5703125" style="27" customWidth="1"/>
    <col min="11265" max="11265" width="1.7109375" style="27" customWidth="1"/>
    <col min="11266" max="11266" width="4.140625" style="27" bestFit="1" customWidth="1"/>
    <col min="11267" max="11267" width="4.42578125" style="27" customWidth="1"/>
    <col min="11268" max="11268" width="5.28515625" style="27" customWidth="1"/>
    <col min="11269" max="11269" width="1.7109375" style="27" customWidth="1"/>
    <col min="11270" max="11270" width="5.42578125" style="27" bestFit="1" customWidth="1"/>
    <col min="11271" max="11271" width="4.42578125" style="27" customWidth="1"/>
    <col min="11272" max="11272" width="5.42578125" style="27" customWidth="1"/>
    <col min="11273" max="11273" width="1.7109375" style="27" customWidth="1"/>
    <col min="11274" max="11275" width="5" style="27" customWidth="1"/>
    <col min="11276" max="11276" width="5.42578125" style="27" customWidth="1"/>
    <col min="11277" max="11516" width="11.42578125" style="27"/>
    <col min="11517" max="11517" width="22.5703125" style="27" customWidth="1"/>
    <col min="11518" max="11518" width="5.140625" style="27" customWidth="1"/>
    <col min="11519" max="11519" width="4.42578125" style="27" customWidth="1"/>
    <col min="11520" max="11520" width="5.5703125" style="27" customWidth="1"/>
    <col min="11521" max="11521" width="1.7109375" style="27" customWidth="1"/>
    <col min="11522" max="11522" width="4.140625" style="27" bestFit="1" customWidth="1"/>
    <col min="11523" max="11523" width="4.42578125" style="27" customWidth="1"/>
    <col min="11524" max="11524" width="5.28515625" style="27" customWidth="1"/>
    <col min="11525" max="11525" width="1.7109375" style="27" customWidth="1"/>
    <col min="11526" max="11526" width="5.42578125" style="27" bestFit="1" customWidth="1"/>
    <col min="11527" max="11527" width="4.42578125" style="27" customWidth="1"/>
    <col min="11528" max="11528" width="5.42578125" style="27" customWidth="1"/>
    <col min="11529" max="11529" width="1.7109375" style="27" customWidth="1"/>
    <col min="11530" max="11531" width="5" style="27" customWidth="1"/>
    <col min="11532" max="11532" width="5.42578125" style="27" customWidth="1"/>
    <col min="11533" max="11772" width="11.42578125" style="27"/>
    <col min="11773" max="11773" width="22.5703125" style="27" customWidth="1"/>
    <col min="11774" max="11774" width="5.140625" style="27" customWidth="1"/>
    <col min="11775" max="11775" width="4.42578125" style="27" customWidth="1"/>
    <col min="11776" max="11776" width="5.5703125" style="27" customWidth="1"/>
    <col min="11777" max="11777" width="1.7109375" style="27" customWidth="1"/>
    <col min="11778" max="11778" width="4.140625" style="27" bestFit="1" customWidth="1"/>
    <col min="11779" max="11779" width="4.42578125" style="27" customWidth="1"/>
    <col min="11780" max="11780" width="5.28515625" style="27" customWidth="1"/>
    <col min="11781" max="11781" width="1.7109375" style="27" customWidth="1"/>
    <col min="11782" max="11782" width="5.42578125" style="27" bestFit="1" customWidth="1"/>
    <col min="11783" max="11783" width="4.42578125" style="27" customWidth="1"/>
    <col min="11784" max="11784" width="5.42578125" style="27" customWidth="1"/>
    <col min="11785" max="11785" width="1.7109375" style="27" customWidth="1"/>
    <col min="11786" max="11787" width="5" style="27" customWidth="1"/>
    <col min="11788" max="11788" width="5.42578125" style="27" customWidth="1"/>
    <col min="11789" max="12028" width="11.42578125" style="27"/>
    <col min="12029" max="12029" width="22.5703125" style="27" customWidth="1"/>
    <col min="12030" max="12030" width="5.140625" style="27" customWidth="1"/>
    <col min="12031" max="12031" width="4.42578125" style="27" customWidth="1"/>
    <col min="12032" max="12032" width="5.5703125" style="27" customWidth="1"/>
    <col min="12033" max="12033" width="1.7109375" style="27" customWidth="1"/>
    <col min="12034" max="12034" width="4.140625" style="27" bestFit="1" customWidth="1"/>
    <col min="12035" max="12035" width="4.42578125" style="27" customWidth="1"/>
    <col min="12036" max="12036" width="5.28515625" style="27" customWidth="1"/>
    <col min="12037" max="12037" width="1.7109375" style="27" customWidth="1"/>
    <col min="12038" max="12038" width="5.42578125" style="27" bestFit="1" customWidth="1"/>
    <col min="12039" max="12039" width="4.42578125" style="27" customWidth="1"/>
    <col min="12040" max="12040" width="5.42578125" style="27" customWidth="1"/>
    <col min="12041" max="12041" width="1.7109375" style="27" customWidth="1"/>
    <col min="12042" max="12043" width="5" style="27" customWidth="1"/>
    <col min="12044" max="12044" width="5.42578125" style="27" customWidth="1"/>
    <col min="12045" max="12284" width="11.42578125" style="27"/>
    <col min="12285" max="12285" width="22.5703125" style="27" customWidth="1"/>
    <col min="12286" max="12286" width="5.140625" style="27" customWidth="1"/>
    <col min="12287" max="12287" width="4.42578125" style="27" customWidth="1"/>
    <col min="12288" max="12288" width="5.5703125" style="27" customWidth="1"/>
    <col min="12289" max="12289" width="1.7109375" style="27" customWidth="1"/>
    <col min="12290" max="12290" width="4.140625" style="27" bestFit="1" customWidth="1"/>
    <col min="12291" max="12291" width="4.42578125" style="27" customWidth="1"/>
    <col min="12292" max="12292" width="5.28515625" style="27" customWidth="1"/>
    <col min="12293" max="12293" width="1.7109375" style="27" customWidth="1"/>
    <col min="12294" max="12294" width="5.42578125" style="27" bestFit="1" customWidth="1"/>
    <col min="12295" max="12295" width="4.42578125" style="27" customWidth="1"/>
    <col min="12296" max="12296" width="5.42578125" style="27" customWidth="1"/>
    <col min="12297" max="12297" width="1.7109375" style="27" customWidth="1"/>
    <col min="12298" max="12299" width="5" style="27" customWidth="1"/>
    <col min="12300" max="12300" width="5.42578125" style="27" customWidth="1"/>
    <col min="12301" max="12540" width="11.42578125" style="27"/>
    <col min="12541" max="12541" width="22.5703125" style="27" customWidth="1"/>
    <col min="12542" max="12542" width="5.140625" style="27" customWidth="1"/>
    <col min="12543" max="12543" width="4.42578125" style="27" customWidth="1"/>
    <col min="12544" max="12544" width="5.5703125" style="27" customWidth="1"/>
    <col min="12545" max="12545" width="1.7109375" style="27" customWidth="1"/>
    <col min="12546" max="12546" width="4.140625" style="27" bestFit="1" customWidth="1"/>
    <col min="12547" max="12547" width="4.42578125" style="27" customWidth="1"/>
    <col min="12548" max="12548" width="5.28515625" style="27" customWidth="1"/>
    <col min="12549" max="12549" width="1.7109375" style="27" customWidth="1"/>
    <col min="12550" max="12550" width="5.42578125" style="27" bestFit="1" customWidth="1"/>
    <col min="12551" max="12551" width="4.42578125" style="27" customWidth="1"/>
    <col min="12552" max="12552" width="5.42578125" style="27" customWidth="1"/>
    <col min="12553" max="12553" width="1.7109375" style="27" customWidth="1"/>
    <col min="12554" max="12555" width="5" style="27" customWidth="1"/>
    <col min="12556" max="12556" width="5.42578125" style="27" customWidth="1"/>
    <col min="12557" max="12796" width="11.42578125" style="27"/>
    <col min="12797" max="12797" width="22.5703125" style="27" customWidth="1"/>
    <col min="12798" max="12798" width="5.140625" style="27" customWidth="1"/>
    <col min="12799" max="12799" width="4.42578125" style="27" customWidth="1"/>
    <col min="12800" max="12800" width="5.5703125" style="27" customWidth="1"/>
    <col min="12801" max="12801" width="1.7109375" style="27" customWidth="1"/>
    <col min="12802" max="12802" width="4.140625" style="27" bestFit="1" customWidth="1"/>
    <col min="12803" max="12803" width="4.42578125" style="27" customWidth="1"/>
    <col min="12804" max="12804" width="5.28515625" style="27" customWidth="1"/>
    <col min="12805" max="12805" width="1.7109375" style="27" customWidth="1"/>
    <col min="12806" max="12806" width="5.42578125" style="27" bestFit="1" customWidth="1"/>
    <col min="12807" max="12807" width="4.42578125" style="27" customWidth="1"/>
    <col min="12808" max="12808" width="5.42578125" style="27" customWidth="1"/>
    <col min="12809" max="12809" width="1.7109375" style="27" customWidth="1"/>
    <col min="12810" max="12811" width="5" style="27" customWidth="1"/>
    <col min="12812" max="12812" width="5.42578125" style="27" customWidth="1"/>
    <col min="12813" max="13052" width="11.42578125" style="27"/>
    <col min="13053" max="13053" width="22.5703125" style="27" customWidth="1"/>
    <col min="13054" max="13054" width="5.140625" style="27" customWidth="1"/>
    <col min="13055" max="13055" width="4.42578125" style="27" customWidth="1"/>
    <col min="13056" max="13056" width="5.5703125" style="27" customWidth="1"/>
    <col min="13057" max="13057" width="1.7109375" style="27" customWidth="1"/>
    <col min="13058" max="13058" width="4.140625" style="27" bestFit="1" customWidth="1"/>
    <col min="13059" max="13059" width="4.42578125" style="27" customWidth="1"/>
    <col min="13060" max="13060" width="5.28515625" style="27" customWidth="1"/>
    <col min="13061" max="13061" width="1.7109375" style="27" customWidth="1"/>
    <col min="13062" max="13062" width="5.42578125" style="27" bestFit="1" customWidth="1"/>
    <col min="13063" max="13063" width="4.42578125" style="27" customWidth="1"/>
    <col min="13064" max="13064" width="5.42578125" style="27" customWidth="1"/>
    <col min="13065" max="13065" width="1.7109375" style="27" customWidth="1"/>
    <col min="13066" max="13067" width="5" style="27" customWidth="1"/>
    <col min="13068" max="13068" width="5.42578125" style="27" customWidth="1"/>
    <col min="13069" max="13308" width="11.42578125" style="27"/>
    <col min="13309" max="13309" width="22.5703125" style="27" customWidth="1"/>
    <col min="13310" max="13310" width="5.140625" style="27" customWidth="1"/>
    <col min="13311" max="13311" width="4.42578125" style="27" customWidth="1"/>
    <col min="13312" max="13312" width="5.5703125" style="27" customWidth="1"/>
    <col min="13313" max="13313" width="1.7109375" style="27" customWidth="1"/>
    <col min="13314" max="13314" width="4.140625" style="27" bestFit="1" customWidth="1"/>
    <col min="13315" max="13315" width="4.42578125" style="27" customWidth="1"/>
    <col min="13316" max="13316" width="5.28515625" style="27" customWidth="1"/>
    <col min="13317" max="13317" width="1.7109375" style="27" customWidth="1"/>
    <col min="13318" max="13318" width="5.42578125" style="27" bestFit="1" customWidth="1"/>
    <col min="13319" max="13319" width="4.42578125" style="27" customWidth="1"/>
    <col min="13320" max="13320" width="5.42578125" style="27" customWidth="1"/>
    <col min="13321" max="13321" width="1.7109375" style="27" customWidth="1"/>
    <col min="13322" max="13323" width="5" style="27" customWidth="1"/>
    <col min="13324" max="13324" width="5.42578125" style="27" customWidth="1"/>
    <col min="13325" max="13564" width="11.42578125" style="27"/>
    <col min="13565" max="13565" width="22.5703125" style="27" customWidth="1"/>
    <col min="13566" max="13566" width="5.140625" style="27" customWidth="1"/>
    <col min="13567" max="13567" width="4.42578125" style="27" customWidth="1"/>
    <col min="13568" max="13568" width="5.5703125" style="27" customWidth="1"/>
    <col min="13569" max="13569" width="1.7109375" style="27" customWidth="1"/>
    <col min="13570" max="13570" width="4.140625" style="27" bestFit="1" customWidth="1"/>
    <col min="13571" max="13571" width="4.42578125" style="27" customWidth="1"/>
    <col min="13572" max="13572" width="5.28515625" style="27" customWidth="1"/>
    <col min="13573" max="13573" width="1.7109375" style="27" customWidth="1"/>
    <col min="13574" max="13574" width="5.42578125" style="27" bestFit="1" customWidth="1"/>
    <col min="13575" max="13575" width="4.42578125" style="27" customWidth="1"/>
    <col min="13576" max="13576" width="5.42578125" style="27" customWidth="1"/>
    <col min="13577" max="13577" width="1.7109375" style="27" customWidth="1"/>
    <col min="13578" max="13579" width="5" style="27" customWidth="1"/>
    <col min="13580" max="13580" width="5.42578125" style="27" customWidth="1"/>
    <col min="13581" max="13820" width="11.42578125" style="27"/>
    <col min="13821" max="13821" width="22.5703125" style="27" customWidth="1"/>
    <col min="13822" max="13822" width="5.140625" style="27" customWidth="1"/>
    <col min="13823" max="13823" width="4.42578125" style="27" customWidth="1"/>
    <col min="13824" max="13824" width="5.5703125" style="27" customWidth="1"/>
    <col min="13825" max="13825" width="1.7109375" style="27" customWidth="1"/>
    <col min="13826" max="13826" width="4.140625" style="27" bestFit="1" customWidth="1"/>
    <col min="13827" max="13827" width="4.42578125" style="27" customWidth="1"/>
    <col min="13828" max="13828" width="5.28515625" style="27" customWidth="1"/>
    <col min="13829" max="13829" width="1.7109375" style="27" customWidth="1"/>
    <col min="13830" max="13830" width="5.42578125" style="27" bestFit="1" customWidth="1"/>
    <col min="13831" max="13831" width="4.42578125" style="27" customWidth="1"/>
    <col min="13832" max="13832" width="5.42578125" style="27" customWidth="1"/>
    <col min="13833" max="13833" width="1.7109375" style="27" customWidth="1"/>
    <col min="13834" max="13835" width="5" style="27" customWidth="1"/>
    <col min="13836" max="13836" width="5.42578125" style="27" customWidth="1"/>
    <col min="13837" max="14076" width="11.42578125" style="27"/>
    <col min="14077" max="14077" width="22.5703125" style="27" customWidth="1"/>
    <col min="14078" max="14078" width="5.140625" style="27" customWidth="1"/>
    <col min="14079" max="14079" width="4.42578125" style="27" customWidth="1"/>
    <col min="14080" max="14080" width="5.5703125" style="27" customWidth="1"/>
    <col min="14081" max="14081" width="1.7109375" style="27" customWidth="1"/>
    <col min="14082" max="14082" width="4.140625" style="27" bestFit="1" customWidth="1"/>
    <col min="14083" max="14083" width="4.42578125" style="27" customWidth="1"/>
    <col min="14084" max="14084" width="5.28515625" style="27" customWidth="1"/>
    <col min="14085" max="14085" width="1.7109375" style="27" customWidth="1"/>
    <col min="14086" max="14086" width="5.42578125" style="27" bestFit="1" customWidth="1"/>
    <col min="14087" max="14087" width="4.42578125" style="27" customWidth="1"/>
    <col min="14088" max="14088" width="5.42578125" style="27" customWidth="1"/>
    <col min="14089" max="14089" width="1.7109375" style="27" customWidth="1"/>
    <col min="14090" max="14091" width="5" style="27" customWidth="1"/>
    <col min="14092" max="14092" width="5.42578125" style="27" customWidth="1"/>
    <col min="14093" max="14332" width="11.42578125" style="27"/>
    <col min="14333" max="14333" width="22.5703125" style="27" customWidth="1"/>
    <col min="14334" max="14334" width="5.140625" style="27" customWidth="1"/>
    <col min="14335" max="14335" width="4.42578125" style="27" customWidth="1"/>
    <col min="14336" max="14336" width="5.5703125" style="27" customWidth="1"/>
    <col min="14337" max="14337" width="1.7109375" style="27" customWidth="1"/>
    <col min="14338" max="14338" width="4.140625" style="27" bestFit="1" customWidth="1"/>
    <col min="14339" max="14339" width="4.42578125" style="27" customWidth="1"/>
    <col min="14340" max="14340" width="5.28515625" style="27" customWidth="1"/>
    <col min="14341" max="14341" width="1.7109375" style="27" customWidth="1"/>
    <col min="14342" max="14342" width="5.42578125" style="27" bestFit="1" customWidth="1"/>
    <col min="14343" max="14343" width="4.42578125" style="27" customWidth="1"/>
    <col min="14344" max="14344" width="5.42578125" style="27" customWidth="1"/>
    <col min="14345" max="14345" width="1.7109375" style="27" customWidth="1"/>
    <col min="14346" max="14347" width="5" style="27" customWidth="1"/>
    <col min="14348" max="14348" width="5.42578125" style="27" customWidth="1"/>
    <col min="14349" max="14588" width="11.42578125" style="27"/>
    <col min="14589" max="14589" width="22.5703125" style="27" customWidth="1"/>
    <col min="14590" max="14590" width="5.140625" style="27" customWidth="1"/>
    <col min="14591" max="14591" width="4.42578125" style="27" customWidth="1"/>
    <col min="14592" max="14592" width="5.5703125" style="27" customWidth="1"/>
    <col min="14593" max="14593" width="1.7109375" style="27" customWidth="1"/>
    <col min="14594" max="14594" width="4.140625" style="27" bestFit="1" customWidth="1"/>
    <col min="14595" max="14595" width="4.42578125" style="27" customWidth="1"/>
    <col min="14596" max="14596" width="5.28515625" style="27" customWidth="1"/>
    <col min="14597" max="14597" width="1.7109375" style="27" customWidth="1"/>
    <col min="14598" max="14598" width="5.42578125" style="27" bestFit="1" customWidth="1"/>
    <col min="14599" max="14599" width="4.42578125" style="27" customWidth="1"/>
    <col min="14600" max="14600" width="5.42578125" style="27" customWidth="1"/>
    <col min="14601" max="14601" width="1.7109375" style="27" customWidth="1"/>
    <col min="14602" max="14603" width="5" style="27" customWidth="1"/>
    <col min="14604" max="14604" width="5.42578125" style="27" customWidth="1"/>
    <col min="14605" max="14844" width="11.42578125" style="27"/>
    <col min="14845" max="14845" width="22.5703125" style="27" customWidth="1"/>
    <col min="14846" max="14846" width="5.140625" style="27" customWidth="1"/>
    <col min="14847" max="14847" width="4.42578125" style="27" customWidth="1"/>
    <col min="14848" max="14848" width="5.5703125" style="27" customWidth="1"/>
    <col min="14849" max="14849" width="1.7109375" style="27" customWidth="1"/>
    <col min="14850" max="14850" width="4.140625" style="27" bestFit="1" customWidth="1"/>
    <col min="14851" max="14851" width="4.42578125" style="27" customWidth="1"/>
    <col min="14852" max="14852" width="5.28515625" style="27" customWidth="1"/>
    <col min="14853" max="14853" width="1.7109375" style="27" customWidth="1"/>
    <col min="14854" max="14854" width="5.42578125" style="27" bestFit="1" customWidth="1"/>
    <col min="14855" max="14855" width="4.42578125" style="27" customWidth="1"/>
    <col min="14856" max="14856" width="5.42578125" style="27" customWidth="1"/>
    <col min="14857" max="14857" width="1.7109375" style="27" customWidth="1"/>
    <col min="14858" max="14859" width="5" style="27" customWidth="1"/>
    <col min="14860" max="14860" width="5.42578125" style="27" customWidth="1"/>
    <col min="14861" max="15100" width="11.42578125" style="27"/>
    <col min="15101" max="15101" width="22.5703125" style="27" customWidth="1"/>
    <col min="15102" max="15102" width="5.140625" style="27" customWidth="1"/>
    <col min="15103" max="15103" width="4.42578125" style="27" customWidth="1"/>
    <col min="15104" max="15104" width="5.5703125" style="27" customWidth="1"/>
    <col min="15105" max="15105" width="1.7109375" style="27" customWidth="1"/>
    <col min="15106" max="15106" width="4.140625" style="27" bestFit="1" customWidth="1"/>
    <col min="15107" max="15107" width="4.42578125" style="27" customWidth="1"/>
    <col min="15108" max="15108" width="5.28515625" style="27" customWidth="1"/>
    <col min="15109" max="15109" width="1.7109375" style="27" customWidth="1"/>
    <col min="15110" max="15110" width="5.42578125" style="27" bestFit="1" customWidth="1"/>
    <col min="15111" max="15111" width="4.42578125" style="27" customWidth="1"/>
    <col min="15112" max="15112" width="5.42578125" style="27" customWidth="1"/>
    <col min="15113" max="15113" width="1.7109375" style="27" customWidth="1"/>
    <col min="15114" max="15115" width="5" style="27" customWidth="1"/>
    <col min="15116" max="15116" width="5.42578125" style="27" customWidth="1"/>
    <col min="15117" max="15356" width="11.42578125" style="27"/>
    <col min="15357" max="15357" width="22.5703125" style="27" customWidth="1"/>
    <col min="15358" max="15358" width="5.140625" style="27" customWidth="1"/>
    <col min="15359" max="15359" width="4.42578125" style="27" customWidth="1"/>
    <col min="15360" max="15360" width="5.5703125" style="27" customWidth="1"/>
    <col min="15361" max="15361" width="1.7109375" style="27" customWidth="1"/>
    <col min="15362" max="15362" width="4.140625" style="27" bestFit="1" customWidth="1"/>
    <col min="15363" max="15363" width="4.42578125" style="27" customWidth="1"/>
    <col min="15364" max="15364" width="5.28515625" style="27" customWidth="1"/>
    <col min="15365" max="15365" width="1.7109375" style="27" customWidth="1"/>
    <col min="15366" max="15366" width="5.42578125" style="27" bestFit="1" customWidth="1"/>
    <col min="15367" max="15367" width="4.42578125" style="27" customWidth="1"/>
    <col min="15368" max="15368" width="5.42578125" style="27" customWidth="1"/>
    <col min="15369" max="15369" width="1.7109375" style="27" customWidth="1"/>
    <col min="15370" max="15371" width="5" style="27" customWidth="1"/>
    <col min="15372" max="15372" width="5.42578125" style="27" customWidth="1"/>
    <col min="15373" max="15612" width="11.42578125" style="27"/>
    <col min="15613" max="15613" width="22.5703125" style="27" customWidth="1"/>
    <col min="15614" max="15614" width="5.140625" style="27" customWidth="1"/>
    <col min="15615" max="15615" width="4.42578125" style="27" customWidth="1"/>
    <col min="15616" max="15616" width="5.5703125" style="27" customWidth="1"/>
    <col min="15617" max="15617" width="1.7109375" style="27" customWidth="1"/>
    <col min="15618" max="15618" width="4.140625" style="27" bestFit="1" customWidth="1"/>
    <col min="15619" max="15619" width="4.42578125" style="27" customWidth="1"/>
    <col min="15620" max="15620" width="5.28515625" style="27" customWidth="1"/>
    <col min="15621" max="15621" width="1.7109375" style="27" customWidth="1"/>
    <col min="15622" max="15622" width="5.42578125" style="27" bestFit="1" customWidth="1"/>
    <col min="15623" max="15623" width="4.42578125" style="27" customWidth="1"/>
    <col min="15624" max="15624" width="5.42578125" style="27" customWidth="1"/>
    <col min="15625" max="15625" width="1.7109375" style="27" customWidth="1"/>
    <col min="15626" max="15627" width="5" style="27" customWidth="1"/>
    <col min="15628" max="15628" width="5.42578125" style="27" customWidth="1"/>
    <col min="15629" max="15868" width="11.42578125" style="27"/>
    <col min="15869" max="15869" width="22.5703125" style="27" customWidth="1"/>
    <col min="15870" max="15870" width="5.140625" style="27" customWidth="1"/>
    <col min="15871" max="15871" width="4.42578125" style="27" customWidth="1"/>
    <col min="15872" max="15872" width="5.5703125" style="27" customWidth="1"/>
    <col min="15873" max="15873" width="1.7109375" style="27" customWidth="1"/>
    <col min="15874" max="15874" width="4.140625" style="27" bestFit="1" customWidth="1"/>
    <col min="15875" max="15875" width="4.42578125" style="27" customWidth="1"/>
    <col min="15876" max="15876" width="5.28515625" style="27" customWidth="1"/>
    <col min="15877" max="15877" width="1.7109375" style="27" customWidth="1"/>
    <col min="15878" max="15878" width="5.42578125" style="27" bestFit="1" customWidth="1"/>
    <col min="15879" max="15879" width="4.42578125" style="27" customWidth="1"/>
    <col min="15880" max="15880" width="5.42578125" style="27" customWidth="1"/>
    <col min="15881" max="15881" width="1.7109375" style="27" customWidth="1"/>
    <col min="15882" max="15883" width="5" style="27" customWidth="1"/>
    <col min="15884" max="15884" width="5.42578125" style="27" customWidth="1"/>
    <col min="15885" max="16124" width="11.42578125" style="27"/>
    <col min="16125" max="16125" width="22.5703125" style="27" customWidth="1"/>
    <col min="16126" max="16126" width="5.140625" style="27" customWidth="1"/>
    <col min="16127" max="16127" width="4.42578125" style="27" customWidth="1"/>
    <col min="16128" max="16128" width="5.5703125" style="27" customWidth="1"/>
    <col min="16129" max="16129" width="1.7109375" style="27" customWidth="1"/>
    <col min="16130" max="16130" width="4.140625" style="27" bestFit="1" customWidth="1"/>
    <col min="16131" max="16131" width="4.42578125" style="27" customWidth="1"/>
    <col min="16132" max="16132" width="5.28515625" style="27" customWidth="1"/>
    <col min="16133" max="16133" width="1.7109375" style="27" customWidth="1"/>
    <col min="16134" max="16134" width="5.42578125" style="27" bestFit="1" customWidth="1"/>
    <col min="16135" max="16135" width="4.42578125" style="27" customWidth="1"/>
    <col min="16136" max="16136" width="5.42578125" style="27" customWidth="1"/>
    <col min="16137" max="16137" width="1.7109375" style="27" customWidth="1"/>
    <col min="16138" max="16139" width="5" style="27" customWidth="1"/>
    <col min="16140" max="16140" width="5.42578125" style="27" customWidth="1"/>
    <col min="16141" max="16384" width="11.42578125" style="157"/>
  </cols>
  <sheetData>
    <row r="1" spans="1:24" s="157" customFormat="1" ht="12.75" customHeight="1" x14ac:dyDescent="0.25">
      <c r="A1" s="432" t="s">
        <v>219</v>
      </c>
      <c r="B1" s="432"/>
      <c r="C1" s="432"/>
      <c r="D1" s="432"/>
      <c r="E1" s="432"/>
      <c r="F1" s="432"/>
      <c r="G1" s="432"/>
      <c r="H1" s="432"/>
      <c r="I1" s="432"/>
      <c r="J1" s="432"/>
      <c r="K1" s="432"/>
      <c r="L1" s="432"/>
      <c r="M1" s="432"/>
      <c r="N1" s="432"/>
      <c r="O1" s="432"/>
      <c r="P1" s="432"/>
      <c r="Q1" s="432"/>
      <c r="R1" s="432"/>
      <c r="S1" s="432"/>
      <c r="T1" s="432"/>
      <c r="V1" s="69"/>
      <c r="W1" s="434" t="s">
        <v>178</v>
      </c>
      <c r="X1" s="69"/>
    </row>
    <row r="2" spans="1:24" s="157" customFormat="1" ht="12.75" customHeight="1" x14ac:dyDescent="0.25">
      <c r="A2" s="432" t="s">
        <v>329</v>
      </c>
      <c r="B2" s="432"/>
      <c r="C2" s="432"/>
      <c r="D2" s="432"/>
      <c r="E2" s="432"/>
      <c r="F2" s="432"/>
      <c r="G2" s="432"/>
      <c r="H2" s="432"/>
      <c r="I2" s="432"/>
      <c r="J2" s="432"/>
      <c r="K2" s="432"/>
      <c r="L2" s="432"/>
      <c r="M2" s="432"/>
      <c r="N2" s="432"/>
      <c r="O2" s="432"/>
      <c r="P2" s="432"/>
      <c r="Q2" s="432"/>
      <c r="R2" s="432"/>
      <c r="S2" s="432"/>
      <c r="T2" s="432"/>
      <c r="V2" s="69"/>
      <c r="W2" s="434"/>
      <c r="X2" s="69"/>
    </row>
    <row r="3" spans="1:24" s="157" customFormat="1" x14ac:dyDescent="0.25">
      <c r="A3" s="432" t="s">
        <v>337</v>
      </c>
      <c r="B3" s="432"/>
      <c r="C3" s="432"/>
      <c r="D3" s="432"/>
      <c r="E3" s="432"/>
      <c r="F3" s="432"/>
      <c r="G3" s="432"/>
      <c r="H3" s="432"/>
      <c r="I3" s="432"/>
      <c r="J3" s="432"/>
      <c r="K3" s="432"/>
      <c r="L3" s="432"/>
      <c r="M3" s="432"/>
      <c r="N3" s="432"/>
      <c r="O3" s="432"/>
      <c r="P3" s="432"/>
      <c r="Q3" s="432"/>
      <c r="R3" s="432"/>
      <c r="S3" s="432"/>
      <c r="T3" s="432"/>
    </row>
    <row r="4" spans="1:24" s="157" customFormat="1" x14ac:dyDescent="0.25">
      <c r="A4" s="432" t="s">
        <v>338</v>
      </c>
      <c r="B4" s="432"/>
      <c r="C4" s="432"/>
      <c r="D4" s="432"/>
      <c r="E4" s="432"/>
      <c r="F4" s="432"/>
      <c r="G4" s="432"/>
      <c r="H4" s="432"/>
      <c r="I4" s="432"/>
      <c r="J4" s="432"/>
      <c r="K4" s="432"/>
      <c r="L4" s="432"/>
      <c r="M4" s="432"/>
      <c r="N4" s="432"/>
      <c r="O4" s="432"/>
      <c r="P4" s="432"/>
      <c r="Q4" s="432"/>
      <c r="R4" s="432"/>
      <c r="S4" s="432"/>
      <c r="T4" s="432"/>
    </row>
    <row r="5" spans="1:24" s="157" customFormat="1" x14ac:dyDescent="0.25">
      <c r="A5" s="432" t="s">
        <v>328</v>
      </c>
      <c r="B5" s="432"/>
      <c r="C5" s="432"/>
      <c r="D5" s="432"/>
      <c r="E5" s="432"/>
      <c r="F5" s="432"/>
      <c r="G5" s="432"/>
      <c r="H5" s="432"/>
      <c r="I5" s="432"/>
      <c r="J5" s="432"/>
      <c r="K5" s="432"/>
      <c r="L5" s="432"/>
      <c r="M5" s="432"/>
      <c r="N5" s="432"/>
      <c r="O5" s="432"/>
      <c r="P5" s="432"/>
      <c r="Q5" s="432"/>
      <c r="R5" s="432"/>
      <c r="S5" s="432"/>
      <c r="T5" s="432"/>
    </row>
    <row r="6" spans="1:24" s="157" customFormat="1" x14ac:dyDescent="0.25">
      <c r="A6" s="432" t="s">
        <v>374</v>
      </c>
      <c r="B6" s="432"/>
      <c r="C6" s="432"/>
      <c r="D6" s="432"/>
      <c r="E6" s="432"/>
      <c r="F6" s="432"/>
      <c r="G6" s="432"/>
      <c r="H6" s="432"/>
      <c r="I6" s="432"/>
      <c r="J6" s="432"/>
      <c r="K6" s="432"/>
      <c r="L6" s="432"/>
      <c r="M6" s="432"/>
      <c r="N6" s="432"/>
      <c r="O6" s="432"/>
      <c r="P6" s="432"/>
      <c r="Q6" s="432"/>
      <c r="R6" s="432"/>
      <c r="S6" s="432"/>
      <c r="T6" s="432"/>
    </row>
    <row r="7" spans="1:24" s="157" customFormat="1" x14ac:dyDescent="0.25">
      <c r="A7" s="62"/>
      <c r="B7" s="62"/>
      <c r="C7" s="62"/>
      <c r="D7" s="62"/>
      <c r="E7" s="62"/>
      <c r="F7" s="62"/>
      <c r="G7" s="62"/>
      <c r="H7" s="62"/>
      <c r="I7" s="62"/>
      <c r="J7" s="62"/>
      <c r="K7" s="62"/>
      <c r="L7" s="62"/>
      <c r="M7" s="62"/>
      <c r="N7" s="62"/>
      <c r="O7" s="62"/>
      <c r="P7" s="62"/>
      <c r="Q7" s="62"/>
      <c r="R7" s="62"/>
      <c r="S7" s="62"/>
      <c r="T7" s="62"/>
    </row>
    <row r="8" spans="1:24" s="157" customFormat="1" ht="27.75" customHeight="1" x14ac:dyDescent="0.25">
      <c r="A8" s="433" t="s">
        <v>77</v>
      </c>
      <c r="B8" s="431" t="s">
        <v>0</v>
      </c>
      <c r="C8" s="431"/>
      <c r="D8" s="431"/>
      <c r="E8" s="152"/>
      <c r="F8" s="431" t="s">
        <v>75</v>
      </c>
      <c r="G8" s="431"/>
      <c r="H8" s="431"/>
      <c r="I8" s="152"/>
      <c r="J8" s="431" t="s">
        <v>73</v>
      </c>
      <c r="K8" s="431"/>
      <c r="L8" s="431"/>
      <c r="M8" s="152"/>
      <c r="N8" s="431" t="s">
        <v>1</v>
      </c>
      <c r="O8" s="431"/>
      <c r="P8" s="431"/>
      <c r="Q8" s="153"/>
      <c r="R8" s="431" t="s">
        <v>76</v>
      </c>
      <c r="S8" s="431"/>
      <c r="T8" s="431"/>
    </row>
    <row r="9" spans="1:24" s="157" customFormat="1" x14ac:dyDescent="0.25">
      <c r="A9" s="433"/>
      <c r="B9" s="150" t="s">
        <v>2</v>
      </c>
      <c r="C9" s="150" t="s">
        <v>3</v>
      </c>
      <c r="D9" s="150" t="s">
        <v>4</v>
      </c>
      <c r="E9" s="150"/>
      <c r="F9" s="150" t="s">
        <v>2</v>
      </c>
      <c r="G9" s="150" t="s">
        <v>3</v>
      </c>
      <c r="H9" s="150" t="s">
        <v>4</v>
      </c>
      <c r="I9" s="150"/>
      <c r="J9" s="150" t="s">
        <v>2</v>
      </c>
      <c r="K9" s="150" t="s">
        <v>3</v>
      </c>
      <c r="L9" s="150" t="s">
        <v>4</v>
      </c>
      <c r="M9" s="150"/>
      <c r="N9" s="150" t="s">
        <v>2</v>
      </c>
      <c r="O9" s="150" t="s">
        <v>3</v>
      </c>
      <c r="P9" s="150" t="s">
        <v>4</v>
      </c>
      <c r="Q9" s="150"/>
      <c r="R9" s="150" t="s">
        <v>2</v>
      </c>
      <c r="S9" s="150" t="s">
        <v>3</v>
      </c>
      <c r="T9" s="150" t="s">
        <v>4</v>
      </c>
    </row>
    <row r="10" spans="1:24" s="157" customFormat="1" ht="15" customHeight="1" x14ac:dyDescent="0.25">
      <c r="A10" s="95" t="s">
        <v>0</v>
      </c>
      <c r="B10" s="158">
        <f>SUM(B11:B37)</f>
        <v>14517</v>
      </c>
      <c r="C10" s="158">
        <f>SUM(C11:C37)</f>
        <v>1906</v>
      </c>
      <c r="D10" s="158">
        <f>SUM(D11:D37)</f>
        <v>12611</v>
      </c>
      <c r="E10" s="158"/>
      <c r="F10" s="158">
        <f>SUM(F11:F37)</f>
        <v>60</v>
      </c>
      <c r="G10" s="158">
        <f>SUM(G11:G37)</f>
        <v>3</v>
      </c>
      <c r="H10" s="158">
        <f>SUM(H11:H37)</f>
        <v>57</v>
      </c>
      <c r="I10" s="158"/>
      <c r="J10" s="158">
        <f>SUM(J11:J37)</f>
        <v>5</v>
      </c>
      <c r="K10" s="158">
        <f>SUM(K11:K37)</f>
        <v>2</v>
      </c>
      <c r="L10" s="158">
        <f>SUM(L11:L37)</f>
        <v>3</v>
      </c>
      <c r="M10" s="158"/>
      <c r="N10" s="158">
        <f>SUM(N11:N37)</f>
        <v>13660</v>
      </c>
      <c r="O10" s="158">
        <f>SUM(O11:O37)</f>
        <v>1729</v>
      </c>
      <c r="P10" s="158">
        <f>SUM(P11:P37)</f>
        <v>11931</v>
      </c>
      <c r="Q10" s="159"/>
      <c r="R10" s="158">
        <f>SUM(R11:R37)</f>
        <v>792</v>
      </c>
      <c r="S10" s="158">
        <f>SUM(S11:S37)</f>
        <v>172</v>
      </c>
      <c r="T10" s="158">
        <f>SUM(T11:T37)</f>
        <v>620</v>
      </c>
      <c r="U10" s="160"/>
    </row>
    <row r="11" spans="1:24" s="157" customFormat="1" ht="15" customHeight="1" x14ac:dyDescent="0.25">
      <c r="A11" s="115" t="s">
        <v>9</v>
      </c>
      <c r="B11" s="159">
        <f>+F11+J11+N11+R11</f>
        <v>795</v>
      </c>
      <c r="C11" s="159">
        <f t="shared" ref="C11:C37" si="0">+G11+K11+O11+S11</f>
        <v>91</v>
      </c>
      <c r="D11" s="159">
        <f t="shared" ref="D11:D37" si="1">+H11+L11+P11+T11</f>
        <v>704</v>
      </c>
      <c r="E11" s="159"/>
      <c r="F11" s="159">
        <v>9</v>
      </c>
      <c r="G11" s="159">
        <v>0</v>
      </c>
      <c r="H11" s="159">
        <v>9</v>
      </c>
      <c r="I11" s="159"/>
      <c r="J11" s="159">
        <v>2</v>
      </c>
      <c r="K11" s="159">
        <v>1</v>
      </c>
      <c r="L11" s="159">
        <v>1</v>
      </c>
      <c r="M11" s="159"/>
      <c r="N11" s="159">
        <v>709</v>
      </c>
      <c r="O11" s="159">
        <v>77</v>
      </c>
      <c r="P11" s="159">
        <v>632</v>
      </c>
      <c r="Q11" s="159"/>
      <c r="R11" s="159">
        <v>75</v>
      </c>
      <c r="S11" s="159">
        <v>13</v>
      </c>
      <c r="T11" s="159">
        <v>62</v>
      </c>
      <c r="U11" s="160"/>
    </row>
    <row r="12" spans="1:24" s="157" customFormat="1" ht="15" customHeight="1" x14ac:dyDescent="0.25">
      <c r="A12" s="115" t="s">
        <v>10</v>
      </c>
      <c r="B12" s="159">
        <f t="shared" ref="B12:B37" si="2">+F12+J12+N12+R12</f>
        <v>822</v>
      </c>
      <c r="C12" s="159">
        <f t="shared" si="0"/>
        <v>114</v>
      </c>
      <c r="D12" s="159">
        <f t="shared" si="1"/>
        <v>708</v>
      </c>
      <c r="E12" s="159"/>
      <c r="F12" s="159">
        <v>6</v>
      </c>
      <c r="G12" s="159">
        <v>0</v>
      </c>
      <c r="H12" s="159">
        <v>6</v>
      </c>
      <c r="I12" s="159"/>
      <c r="J12" s="159">
        <v>2</v>
      </c>
      <c r="K12" s="159">
        <v>0</v>
      </c>
      <c r="L12" s="159">
        <v>2</v>
      </c>
      <c r="M12" s="159"/>
      <c r="N12" s="159">
        <v>671</v>
      </c>
      <c r="O12" s="159">
        <v>79</v>
      </c>
      <c r="P12" s="159">
        <v>592</v>
      </c>
      <c r="Q12" s="159"/>
      <c r="R12" s="159">
        <v>143</v>
      </c>
      <c r="S12" s="159">
        <v>35</v>
      </c>
      <c r="T12" s="159">
        <v>108</v>
      </c>
      <c r="U12" s="160"/>
    </row>
    <row r="13" spans="1:24" s="157" customFormat="1" ht="15" customHeight="1" x14ac:dyDescent="0.25">
      <c r="A13" s="115" t="s">
        <v>11</v>
      </c>
      <c r="B13" s="191">
        <f t="shared" si="2"/>
        <v>662</v>
      </c>
      <c r="C13" s="191">
        <f t="shared" si="0"/>
        <v>99</v>
      </c>
      <c r="D13" s="191">
        <f t="shared" si="1"/>
        <v>563</v>
      </c>
      <c r="E13" s="191"/>
      <c r="F13" s="191">
        <v>4</v>
      </c>
      <c r="G13" s="191">
        <v>1</v>
      </c>
      <c r="H13" s="191">
        <v>3</v>
      </c>
      <c r="I13" s="191"/>
      <c r="J13" s="191">
        <v>0</v>
      </c>
      <c r="K13" s="191">
        <v>0</v>
      </c>
      <c r="L13" s="191">
        <v>0</v>
      </c>
      <c r="M13" s="191"/>
      <c r="N13" s="191">
        <v>598</v>
      </c>
      <c r="O13" s="191">
        <v>85</v>
      </c>
      <c r="P13" s="191">
        <v>513</v>
      </c>
      <c r="Q13" s="191"/>
      <c r="R13" s="191">
        <v>60</v>
      </c>
      <c r="S13" s="191">
        <v>13</v>
      </c>
      <c r="T13" s="191">
        <v>47</v>
      </c>
    </row>
    <row r="14" spans="1:24" s="157" customFormat="1" ht="15" customHeight="1" x14ac:dyDescent="0.25">
      <c r="A14" s="115" t="s">
        <v>12</v>
      </c>
      <c r="B14" s="191">
        <f t="shared" si="2"/>
        <v>827</v>
      </c>
      <c r="C14" s="191">
        <f t="shared" si="0"/>
        <v>120</v>
      </c>
      <c r="D14" s="191">
        <f t="shared" si="1"/>
        <v>707</v>
      </c>
      <c r="E14" s="191"/>
      <c r="F14" s="191">
        <v>5</v>
      </c>
      <c r="G14" s="191">
        <v>1</v>
      </c>
      <c r="H14" s="191">
        <v>4</v>
      </c>
      <c r="I14" s="191"/>
      <c r="J14" s="191">
        <v>0</v>
      </c>
      <c r="K14" s="191">
        <v>0</v>
      </c>
      <c r="L14" s="191">
        <v>0</v>
      </c>
      <c r="M14" s="191"/>
      <c r="N14" s="191">
        <v>754</v>
      </c>
      <c r="O14" s="191">
        <v>107</v>
      </c>
      <c r="P14" s="191">
        <v>647</v>
      </c>
      <c r="Q14" s="191"/>
      <c r="R14" s="191">
        <v>68</v>
      </c>
      <c r="S14" s="191">
        <v>12</v>
      </c>
      <c r="T14" s="191">
        <v>56</v>
      </c>
    </row>
    <row r="15" spans="1:24" s="157" customFormat="1" ht="15" customHeight="1" x14ac:dyDescent="0.25">
      <c r="A15" s="115" t="s">
        <v>13</v>
      </c>
      <c r="B15" s="191">
        <f t="shared" si="2"/>
        <v>420</v>
      </c>
      <c r="C15" s="191">
        <f t="shared" si="0"/>
        <v>59</v>
      </c>
      <c r="D15" s="191">
        <f t="shared" si="1"/>
        <v>361</v>
      </c>
      <c r="E15" s="191"/>
      <c r="F15" s="191">
        <v>0</v>
      </c>
      <c r="G15" s="191">
        <v>0</v>
      </c>
      <c r="H15" s="191">
        <v>0</v>
      </c>
      <c r="I15" s="191"/>
      <c r="J15" s="191">
        <v>0</v>
      </c>
      <c r="K15" s="191">
        <v>0</v>
      </c>
      <c r="L15" s="191">
        <v>0</v>
      </c>
      <c r="M15" s="191"/>
      <c r="N15" s="191">
        <v>418</v>
      </c>
      <c r="O15" s="191">
        <v>59</v>
      </c>
      <c r="P15" s="191">
        <v>359</v>
      </c>
      <c r="Q15" s="191"/>
      <c r="R15" s="191">
        <v>2</v>
      </c>
      <c r="S15" s="191">
        <v>0</v>
      </c>
      <c r="T15" s="191">
        <v>2</v>
      </c>
    </row>
    <row r="16" spans="1:24" s="157" customFormat="1" ht="15" customHeight="1" x14ac:dyDescent="0.25">
      <c r="A16" s="115" t="s">
        <v>14</v>
      </c>
      <c r="B16" s="191">
        <f t="shared" si="2"/>
        <v>518</v>
      </c>
      <c r="C16" s="191">
        <f t="shared" si="0"/>
        <v>49</v>
      </c>
      <c r="D16" s="191">
        <f t="shared" si="1"/>
        <v>469</v>
      </c>
      <c r="E16" s="191"/>
      <c r="F16" s="191">
        <v>1</v>
      </c>
      <c r="G16" s="191">
        <v>0</v>
      </c>
      <c r="H16" s="191">
        <v>1</v>
      </c>
      <c r="I16" s="191"/>
      <c r="J16" s="191">
        <v>0</v>
      </c>
      <c r="K16" s="191">
        <v>0</v>
      </c>
      <c r="L16" s="191">
        <v>0</v>
      </c>
      <c r="M16" s="191"/>
      <c r="N16" s="191">
        <v>488</v>
      </c>
      <c r="O16" s="191">
        <v>42</v>
      </c>
      <c r="P16" s="191">
        <v>446</v>
      </c>
      <c r="Q16" s="191"/>
      <c r="R16" s="191">
        <v>29</v>
      </c>
      <c r="S16" s="191">
        <v>7</v>
      </c>
      <c r="T16" s="191">
        <v>22</v>
      </c>
    </row>
    <row r="17" spans="1:20" s="157" customFormat="1" ht="15" customHeight="1" x14ac:dyDescent="0.25">
      <c r="A17" s="115" t="s">
        <v>15</v>
      </c>
      <c r="B17" s="191">
        <f t="shared" si="2"/>
        <v>178</v>
      </c>
      <c r="C17" s="191">
        <f t="shared" si="0"/>
        <v>11</v>
      </c>
      <c r="D17" s="191">
        <f t="shared" si="1"/>
        <v>167</v>
      </c>
      <c r="E17" s="191"/>
      <c r="F17" s="191">
        <v>0</v>
      </c>
      <c r="G17" s="191">
        <v>0</v>
      </c>
      <c r="H17" s="191">
        <v>0</v>
      </c>
      <c r="I17" s="191"/>
      <c r="J17" s="191">
        <v>0</v>
      </c>
      <c r="K17" s="191">
        <v>0</v>
      </c>
      <c r="L17" s="191">
        <v>0</v>
      </c>
      <c r="M17" s="191"/>
      <c r="N17" s="191">
        <v>177</v>
      </c>
      <c r="O17" s="191">
        <v>11</v>
      </c>
      <c r="P17" s="191">
        <v>166</v>
      </c>
      <c r="Q17" s="191"/>
      <c r="R17" s="191">
        <v>1</v>
      </c>
      <c r="S17" s="191">
        <v>0</v>
      </c>
      <c r="T17" s="191">
        <v>1</v>
      </c>
    </row>
    <row r="18" spans="1:20" s="157" customFormat="1" ht="15" customHeight="1" x14ac:dyDescent="0.25">
      <c r="A18" s="115" t="s">
        <v>16</v>
      </c>
      <c r="B18" s="191">
        <f t="shared" si="2"/>
        <v>1224</v>
      </c>
      <c r="C18" s="191">
        <f t="shared" si="0"/>
        <v>139</v>
      </c>
      <c r="D18" s="191">
        <f t="shared" si="1"/>
        <v>1085</v>
      </c>
      <c r="E18" s="191"/>
      <c r="F18" s="191">
        <v>6</v>
      </c>
      <c r="G18" s="191">
        <v>0</v>
      </c>
      <c r="H18" s="191">
        <v>6</v>
      </c>
      <c r="I18" s="191"/>
      <c r="J18" s="191">
        <v>1</v>
      </c>
      <c r="K18" s="191">
        <v>1</v>
      </c>
      <c r="L18" s="191">
        <v>0</v>
      </c>
      <c r="M18" s="191"/>
      <c r="N18" s="191">
        <v>1135</v>
      </c>
      <c r="O18" s="191">
        <v>116</v>
      </c>
      <c r="P18" s="191">
        <v>1019</v>
      </c>
      <c r="Q18" s="191"/>
      <c r="R18" s="191">
        <v>82</v>
      </c>
      <c r="S18" s="191">
        <v>22</v>
      </c>
      <c r="T18" s="191">
        <v>60</v>
      </c>
    </row>
    <row r="19" spans="1:20" s="157" customFormat="1" ht="15" customHeight="1" x14ac:dyDescent="0.25">
      <c r="A19" s="115" t="s">
        <v>17</v>
      </c>
      <c r="B19" s="191">
        <f t="shared" si="2"/>
        <v>678</v>
      </c>
      <c r="C19" s="191">
        <f t="shared" si="0"/>
        <v>88</v>
      </c>
      <c r="D19" s="191">
        <f t="shared" si="1"/>
        <v>590</v>
      </c>
      <c r="E19" s="191"/>
      <c r="F19" s="191">
        <v>4</v>
      </c>
      <c r="G19" s="191">
        <v>0</v>
      </c>
      <c r="H19" s="191">
        <v>4</v>
      </c>
      <c r="I19" s="191"/>
      <c r="J19" s="191">
        <v>0</v>
      </c>
      <c r="K19" s="191">
        <v>0</v>
      </c>
      <c r="L19" s="191">
        <v>0</v>
      </c>
      <c r="M19" s="191"/>
      <c r="N19" s="191">
        <v>640</v>
      </c>
      <c r="O19" s="191">
        <v>79</v>
      </c>
      <c r="P19" s="191">
        <v>561</v>
      </c>
      <c r="Q19" s="191"/>
      <c r="R19" s="191">
        <v>34</v>
      </c>
      <c r="S19" s="191">
        <v>9</v>
      </c>
      <c r="T19" s="191">
        <v>25</v>
      </c>
    </row>
    <row r="20" spans="1:20" s="157" customFormat="1" ht="15" customHeight="1" x14ac:dyDescent="0.25">
      <c r="A20" s="115" t="s">
        <v>18</v>
      </c>
      <c r="B20" s="191">
        <f t="shared" si="2"/>
        <v>821</v>
      </c>
      <c r="C20" s="191">
        <f t="shared" si="0"/>
        <v>139</v>
      </c>
      <c r="D20" s="191">
        <f t="shared" si="1"/>
        <v>682</v>
      </c>
      <c r="E20" s="191"/>
      <c r="F20" s="191">
        <v>3</v>
      </c>
      <c r="G20" s="191">
        <v>0</v>
      </c>
      <c r="H20" s="191">
        <v>3</v>
      </c>
      <c r="I20" s="191"/>
      <c r="J20" s="191">
        <v>0</v>
      </c>
      <c r="K20" s="191">
        <v>0</v>
      </c>
      <c r="L20" s="191">
        <v>0</v>
      </c>
      <c r="M20" s="191"/>
      <c r="N20" s="191">
        <v>792</v>
      </c>
      <c r="O20" s="191">
        <v>135</v>
      </c>
      <c r="P20" s="191">
        <v>657</v>
      </c>
      <c r="Q20" s="191"/>
      <c r="R20" s="191">
        <v>26</v>
      </c>
      <c r="S20" s="191">
        <v>4</v>
      </c>
      <c r="T20" s="191">
        <v>22</v>
      </c>
    </row>
    <row r="21" spans="1:20" s="157" customFormat="1" ht="15" customHeight="1" x14ac:dyDescent="0.25">
      <c r="A21" s="115" t="s">
        <v>19</v>
      </c>
      <c r="B21" s="191">
        <f t="shared" si="2"/>
        <v>307</v>
      </c>
      <c r="C21" s="191">
        <f t="shared" si="0"/>
        <v>58</v>
      </c>
      <c r="D21" s="191">
        <f t="shared" si="1"/>
        <v>249</v>
      </c>
      <c r="E21" s="191"/>
      <c r="F21" s="191">
        <v>1</v>
      </c>
      <c r="G21" s="191">
        <v>0</v>
      </c>
      <c r="H21" s="191">
        <v>1</v>
      </c>
      <c r="I21" s="191"/>
      <c r="J21" s="191">
        <v>0</v>
      </c>
      <c r="K21" s="191">
        <v>0</v>
      </c>
      <c r="L21" s="191">
        <v>0</v>
      </c>
      <c r="M21" s="191"/>
      <c r="N21" s="191">
        <v>301</v>
      </c>
      <c r="O21" s="191">
        <v>56</v>
      </c>
      <c r="P21" s="191">
        <v>245</v>
      </c>
      <c r="Q21" s="191"/>
      <c r="R21" s="191">
        <v>5</v>
      </c>
      <c r="S21" s="191">
        <v>2</v>
      </c>
      <c r="T21" s="191">
        <v>3</v>
      </c>
    </row>
    <row r="22" spans="1:20" s="157" customFormat="1" ht="15" customHeight="1" x14ac:dyDescent="0.25">
      <c r="A22" s="154" t="s">
        <v>20</v>
      </c>
      <c r="B22" s="191">
        <f t="shared" si="2"/>
        <v>767</v>
      </c>
      <c r="C22" s="191">
        <f t="shared" si="0"/>
        <v>94</v>
      </c>
      <c r="D22" s="191">
        <f t="shared" si="1"/>
        <v>673</v>
      </c>
      <c r="E22" s="191"/>
      <c r="F22" s="191">
        <v>3</v>
      </c>
      <c r="G22" s="191">
        <v>1</v>
      </c>
      <c r="H22" s="191">
        <v>2</v>
      </c>
      <c r="I22" s="191"/>
      <c r="J22" s="191">
        <v>0</v>
      </c>
      <c r="K22" s="191">
        <v>0</v>
      </c>
      <c r="L22" s="191">
        <v>0</v>
      </c>
      <c r="M22" s="191"/>
      <c r="N22" s="191">
        <v>705</v>
      </c>
      <c r="O22" s="191">
        <v>77</v>
      </c>
      <c r="P22" s="191">
        <v>628</v>
      </c>
      <c r="Q22" s="191"/>
      <c r="R22" s="191">
        <v>59</v>
      </c>
      <c r="S22" s="191">
        <v>16</v>
      </c>
      <c r="T22" s="191">
        <v>43</v>
      </c>
    </row>
    <row r="23" spans="1:20" s="157" customFormat="1" ht="15" customHeight="1" x14ac:dyDescent="0.25">
      <c r="A23" s="115" t="s">
        <v>21</v>
      </c>
      <c r="B23" s="191">
        <f t="shared" si="2"/>
        <v>500</v>
      </c>
      <c r="C23" s="191">
        <f t="shared" si="0"/>
        <v>50</v>
      </c>
      <c r="D23" s="191">
        <f t="shared" si="1"/>
        <v>450</v>
      </c>
      <c r="E23" s="191"/>
      <c r="F23" s="191">
        <v>2</v>
      </c>
      <c r="G23" s="191">
        <v>0</v>
      </c>
      <c r="H23" s="191">
        <v>2</v>
      </c>
      <c r="I23" s="191"/>
      <c r="J23" s="191">
        <v>0</v>
      </c>
      <c r="K23" s="191">
        <v>0</v>
      </c>
      <c r="L23" s="191">
        <v>0</v>
      </c>
      <c r="M23" s="191"/>
      <c r="N23" s="191">
        <v>462</v>
      </c>
      <c r="O23" s="191">
        <v>42</v>
      </c>
      <c r="P23" s="191">
        <v>420</v>
      </c>
      <c r="Q23" s="191"/>
      <c r="R23" s="191">
        <v>36</v>
      </c>
      <c r="S23" s="191">
        <v>8</v>
      </c>
      <c r="T23" s="191">
        <v>28</v>
      </c>
    </row>
    <row r="24" spans="1:20" s="157" customFormat="1" ht="15" customHeight="1" x14ac:dyDescent="0.25">
      <c r="A24" s="115" t="s">
        <v>22</v>
      </c>
      <c r="B24" s="191">
        <f t="shared" si="2"/>
        <v>1085</v>
      </c>
      <c r="C24" s="191">
        <f t="shared" si="0"/>
        <v>127</v>
      </c>
      <c r="D24" s="191">
        <f t="shared" si="1"/>
        <v>958</v>
      </c>
      <c r="E24" s="191"/>
      <c r="F24" s="191">
        <v>6</v>
      </c>
      <c r="G24" s="191">
        <v>0</v>
      </c>
      <c r="H24" s="191">
        <v>6</v>
      </c>
      <c r="I24" s="191"/>
      <c r="J24" s="191">
        <v>0</v>
      </c>
      <c r="K24" s="191">
        <v>0</v>
      </c>
      <c r="L24" s="191">
        <v>0</v>
      </c>
      <c r="M24" s="191"/>
      <c r="N24" s="191">
        <v>1032</v>
      </c>
      <c r="O24" s="191">
        <v>121</v>
      </c>
      <c r="P24" s="191">
        <v>911</v>
      </c>
      <c r="Q24" s="191"/>
      <c r="R24" s="191">
        <v>47</v>
      </c>
      <c r="S24" s="191">
        <v>6</v>
      </c>
      <c r="T24" s="191">
        <v>41</v>
      </c>
    </row>
    <row r="25" spans="1:20" s="157" customFormat="1" ht="15" customHeight="1" x14ac:dyDescent="0.25">
      <c r="A25" s="115" t="s">
        <v>23</v>
      </c>
      <c r="B25" s="191">
        <f t="shared" si="2"/>
        <v>299</v>
      </c>
      <c r="C25" s="191">
        <f t="shared" si="0"/>
        <v>26</v>
      </c>
      <c r="D25" s="191">
        <f t="shared" si="1"/>
        <v>273</v>
      </c>
      <c r="E25" s="191"/>
      <c r="F25" s="191">
        <v>0</v>
      </c>
      <c r="G25" s="191">
        <v>0</v>
      </c>
      <c r="H25" s="191">
        <v>0</v>
      </c>
      <c r="I25" s="191"/>
      <c r="J25" s="191">
        <v>0</v>
      </c>
      <c r="K25" s="191">
        <v>0</v>
      </c>
      <c r="L25" s="191">
        <v>0</v>
      </c>
      <c r="M25" s="191"/>
      <c r="N25" s="191">
        <v>295</v>
      </c>
      <c r="O25" s="191">
        <v>26</v>
      </c>
      <c r="P25" s="191">
        <v>269</v>
      </c>
      <c r="Q25" s="191"/>
      <c r="R25" s="191">
        <v>4</v>
      </c>
      <c r="S25" s="191">
        <v>0</v>
      </c>
      <c r="T25" s="191">
        <v>4</v>
      </c>
    </row>
    <row r="26" spans="1:20" s="157" customFormat="1" ht="15" customHeight="1" x14ac:dyDescent="0.25">
      <c r="A26" s="115" t="s">
        <v>24</v>
      </c>
      <c r="B26" s="191">
        <f t="shared" si="2"/>
        <v>381</v>
      </c>
      <c r="C26" s="191">
        <f t="shared" si="0"/>
        <v>60</v>
      </c>
      <c r="D26" s="191">
        <f t="shared" si="1"/>
        <v>321</v>
      </c>
      <c r="E26" s="191"/>
      <c r="F26" s="191">
        <v>7</v>
      </c>
      <c r="G26" s="191">
        <v>0</v>
      </c>
      <c r="H26" s="191">
        <v>7</v>
      </c>
      <c r="I26" s="191"/>
      <c r="J26" s="191">
        <v>0</v>
      </c>
      <c r="K26" s="191">
        <v>0</v>
      </c>
      <c r="L26" s="191">
        <v>0</v>
      </c>
      <c r="M26" s="191"/>
      <c r="N26" s="191">
        <v>352</v>
      </c>
      <c r="O26" s="191">
        <v>54</v>
      </c>
      <c r="P26" s="191">
        <v>298</v>
      </c>
      <c r="Q26" s="191"/>
      <c r="R26" s="191">
        <v>22</v>
      </c>
      <c r="S26" s="191">
        <v>6</v>
      </c>
      <c r="T26" s="191">
        <v>16</v>
      </c>
    </row>
    <row r="27" spans="1:20" s="157" customFormat="1" ht="15" customHeight="1" x14ac:dyDescent="0.25">
      <c r="A27" s="115" t="s">
        <v>25</v>
      </c>
      <c r="B27" s="191">
        <f t="shared" si="2"/>
        <v>341</v>
      </c>
      <c r="C27" s="191">
        <f t="shared" si="0"/>
        <v>64</v>
      </c>
      <c r="D27" s="191">
        <f t="shared" si="1"/>
        <v>277</v>
      </c>
      <c r="E27" s="191"/>
      <c r="F27" s="191">
        <v>0</v>
      </c>
      <c r="G27" s="191">
        <v>0</v>
      </c>
      <c r="H27" s="191">
        <v>0</v>
      </c>
      <c r="I27" s="191"/>
      <c r="J27" s="191">
        <v>0</v>
      </c>
      <c r="K27" s="191">
        <v>0</v>
      </c>
      <c r="L27" s="191">
        <v>0</v>
      </c>
      <c r="M27" s="191"/>
      <c r="N27" s="191">
        <v>335</v>
      </c>
      <c r="O27" s="191">
        <v>64</v>
      </c>
      <c r="P27" s="191">
        <v>271</v>
      </c>
      <c r="Q27" s="191"/>
      <c r="R27" s="191">
        <v>6</v>
      </c>
      <c r="S27" s="191">
        <v>0</v>
      </c>
      <c r="T27" s="191">
        <v>6</v>
      </c>
    </row>
    <row r="28" spans="1:20" s="157" customFormat="1" ht="15" customHeight="1" x14ac:dyDescent="0.25">
      <c r="A28" s="115" t="s">
        <v>26</v>
      </c>
      <c r="B28" s="191">
        <f t="shared" si="2"/>
        <v>433</v>
      </c>
      <c r="C28" s="191">
        <f t="shared" si="0"/>
        <v>78</v>
      </c>
      <c r="D28" s="191">
        <f t="shared" si="1"/>
        <v>355</v>
      </c>
      <c r="E28" s="191"/>
      <c r="F28" s="191">
        <v>0</v>
      </c>
      <c r="G28" s="191">
        <v>0</v>
      </c>
      <c r="H28" s="191">
        <v>0</v>
      </c>
      <c r="I28" s="191"/>
      <c r="J28" s="191">
        <v>0</v>
      </c>
      <c r="K28" s="191">
        <v>0</v>
      </c>
      <c r="L28" s="191">
        <v>0</v>
      </c>
      <c r="M28" s="191"/>
      <c r="N28" s="191">
        <v>423</v>
      </c>
      <c r="O28" s="191">
        <v>78</v>
      </c>
      <c r="P28" s="191">
        <v>345</v>
      </c>
      <c r="Q28" s="191"/>
      <c r="R28" s="191">
        <v>10</v>
      </c>
      <c r="S28" s="191">
        <v>0</v>
      </c>
      <c r="T28" s="191">
        <v>10</v>
      </c>
    </row>
    <row r="29" spans="1:20" s="157" customFormat="1" ht="15" customHeight="1" x14ac:dyDescent="0.25">
      <c r="A29" s="115" t="s">
        <v>27</v>
      </c>
      <c r="B29" s="191">
        <f t="shared" si="2"/>
        <v>279</v>
      </c>
      <c r="C29" s="191">
        <f t="shared" si="0"/>
        <v>34</v>
      </c>
      <c r="D29" s="191">
        <f t="shared" si="1"/>
        <v>245</v>
      </c>
      <c r="E29" s="191"/>
      <c r="F29" s="191">
        <v>0</v>
      </c>
      <c r="G29" s="191">
        <v>0</v>
      </c>
      <c r="H29" s="191">
        <v>0</v>
      </c>
      <c r="I29" s="191"/>
      <c r="J29" s="191">
        <v>0</v>
      </c>
      <c r="K29" s="191">
        <v>0</v>
      </c>
      <c r="L29" s="191">
        <v>0</v>
      </c>
      <c r="M29" s="191"/>
      <c r="N29" s="191">
        <v>276</v>
      </c>
      <c r="O29" s="191">
        <v>32</v>
      </c>
      <c r="P29" s="191">
        <v>244</v>
      </c>
      <c r="Q29" s="191"/>
      <c r="R29" s="191">
        <v>3</v>
      </c>
      <c r="S29" s="191">
        <v>2</v>
      </c>
      <c r="T29" s="191">
        <v>1</v>
      </c>
    </row>
    <row r="30" spans="1:20" s="157" customFormat="1" ht="15" customHeight="1" x14ac:dyDescent="0.25">
      <c r="A30" s="115" t="s">
        <v>28</v>
      </c>
      <c r="B30" s="191">
        <f t="shared" si="2"/>
        <v>478</v>
      </c>
      <c r="C30" s="191">
        <f t="shared" si="0"/>
        <v>56</v>
      </c>
      <c r="D30" s="191">
        <f t="shared" si="1"/>
        <v>422</v>
      </c>
      <c r="E30" s="191"/>
      <c r="F30" s="191">
        <v>2</v>
      </c>
      <c r="G30" s="191">
        <v>0</v>
      </c>
      <c r="H30" s="191">
        <v>2</v>
      </c>
      <c r="I30" s="191"/>
      <c r="J30" s="191">
        <v>0</v>
      </c>
      <c r="K30" s="191">
        <v>0</v>
      </c>
      <c r="L30" s="191">
        <v>0</v>
      </c>
      <c r="M30" s="191"/>
      <c r="N30" s="191">
        <v>447</v>
      </c>
      <c r="O30" s="191">
        <v>47</v>
      </c>
      <c r="P30" s="191">
        <v>400</v>
      </c>
      <c r="Q30" s="191"/>
      <c r="R30" s="191">
        <v>29</v>
      </c>
      <c r="S30" s="191">
        <v>9</v>
      </c>
      <c r="T30" s="191">
        <v>20</v>
      </c>
    </row>
    <row r="31" spans="1:20" s="157" customFormat="1" ht="15" customHeight="1" x14ac:dyDescent="0.25">
      <c r="A31" s="115" t="s">
        <v>29</v>
      </c>
      <c r="B31" s="191">
        <f t="shared" si="2"/>
        <v>789</v>
      </c>
      <c r="C31" s="191">
        <f t="shared" si="0"/>
        <v>140</v>
      </c>
      <c r="D31" s="191">
        <f t="shared" si="1"/>
        <v>649</v>
      </c>
      <c r="E31" s="191"/>
      <c r="F31" s="191">
        <v>0</v>
      </c>
      <c r="G31" s="191">
        <v>0</v>
      </c>
      <c r="H31" s="191">
        <v>0</v>
      </c>
      <c r="I31" s="191"/>
      <c r="J31" s="191">
        <v>0</v>
      </c>
      <c r="K31" s="191">
        <v>0</v>
      </c>
      <c r="L31" s="191">
        <v>0</v>
      </c>
      <c r="M31" s="191"/>
      <c r="N31" s="191">
        <v>774</v>
      </c>
      <c r="O31" s="191">
        <v>138</v>
      </c>
      <c r="P31" s="191">
        <v>636</v>
      </c>
      <c r="Q31" s="191"/>
      <c r="R31" s="191">
        <v>15</v>
      </c>
      <c r="S31" s="191">
        <v>2</v>
      </c>
      <c r="T31" s="191">
        <v>13</v>
      </c>
    </row>
    <row r="32" spans="1:20" s="157" customFormat="1" ht="15" customHeight="1" x14ac:dyDescent="0.25">
      <c r="A32" s="115" t="s">
        <v>30</v>
      </c>
      <c r="B32" s="191">
        <f t="shared" si="2"/>
        <v>271</v>
      </c>
      <c r="C32" s="191">
        <f t="shared" si="0"/>
        <v>26</v>
      </c>
      <c r="D32" s="191">
        <f t="shared" si="1"/>
        <v>245</v>
      </c>
      <c r="E32" s="191"/>
      <c r="F32" s="191">
        <v>0</v>
      </c>
      <c r="G32" s="191">
        <v>0</v>
      </c>
      <c r="H32" s="191">
        <v>0</v>
      </c>
      <c r="I32" s="191"/>
      <c r="J32" s="191">
        <v>0</v>
      </c>
      <c r="K32" s="191">
        <v>0</v>
      </c>
      <c r="L32" s="191">
        <v>0</v>
      </c>
      <c r="M32" s="191"/>
      <c r="N32" s="191">
        <v>270</v>
      </c>
      <c r="O32" s="191">
        <v>25</v>
      </c>
      <c r="P32" s="191">
        <v>245</v>
      </c>
      <c r="Q32" s="191"/>
      <c r="R32" s="191">
        <v>1</v>
      </c>
      <c r="S32" s="191">
        <v>1</v>
      </c>
      <c r="T32" s="191">
        <v>0</v>
      </c>
    </row>
    <row r="33" spans="1:20" s="157" customFormat="1" ht="15" customHeight="1" x14ac:dyDescent="0.25">
      <c r="A33" s="115" t="s">
        <v>208</v>
      </c>
      <c r="B33" s="191">
        <f t="shared" si="2"/>
        <v>358</v>
      </c>
      <c r="C33" s="191">
        <f t="shared" si="0"/>
        <v>46</v>
      </c>
      <c r="D33" s="191">
        <f t="shared" si="1"/>
        <v>312</v>
      </c>
      <c r="E33" s="191"/>
      <c r="F33" s="191">
        <v>0</v>
      </c>
      <c r="G33" s="191">
        <v>0</v>
      </c>
      <c r="H33" s="191">
        <v>0</v>
      </c>
      <c r="I33" s="191"/>
      <c r="J33" s="191">
        <v>0</v>
      </c>
      <c r="K33" s="191">
        <v>0</v>
      </c>
      <c r="L33" s="191">
        <v>0</v>
      </c>
      <c r="M33" s="191"/>
      <c r="N33" s="191">
        <v>355</v>
      </c>
      <c r="O33" s="191">
        <v>46</v>
      </c>
      <c r="P33" s="191">
        <v>309</v>
      </c>
      <c r="Q33" s="191"/>
      <c r="R33" s="191">
        <v>3</v>
      </c>
      <c r="S33" s="191">
        <v>0</v>
      </c>
      <c r="T33" s="191">
        <v>3</v>
      </c>
    </row>
    <row r="34" spans="1:20" s="157" customFormat="1" ht="15" customHeight="1" x14ac:dyDescent="0.25">
      <c r="A34" s="115" t="s">
        <v>32</v>
      </c>
      <c r="B34" s="191">
        <f t="shared" si="2"/>
        <v>132</v>
      </c>
      <c r="C34" s="191">
        <f t="shared" si="0"/>
        <v>25</v>
      </c>
      <c r="D34" s="191">
        <f t="shared" si="1"/>
        <v>107</v>
      </c>
      <c r="E34" s="191"/>
      <c r="F34" s="191">
        <v>0</v>
      </c>
      <c r="G34" s="191">
        <v>0</v>
      </c>
      <c r="H34" s="191">
        <v>0</v>
      </c>
      <c r="I34" s="191"/>
      <c r="J34" s="191">
        <v>0</v>
      </c>
      <c r="K34" s="191">
        <v>0</v>
      </c>
      <c r="L34" s="191">
        <v>0</v>
      </c>
      <c r="M34" s="191"/>
      <c r="N34" s="191">
        <v>131</v>
      </c>
      <c r="O34" s="191">
        <v>24</v>
      </c>
      <c r="P34" s="191">
        <v>107</v>
      </c>
      <c r="Q34" s="191"/>
      <c r="R34" s="191">
        <v>1</v>
      </c>
      <c r="S34" s="191">
        <v>1</v>
      </c>
      <c r="T34" s="191">
        <v>0</v>
      </c>
    </row>
    <row r="35" spans="1:20" s="157" customFormat="1" ht="15" customHeight="1" x14ac:dyDescent="0.25">
      <c r="A35" s="115" t="s">
        <v>33</v>
      </c>
      <c r="B35" s="191">
        <f t="shared" si="2"/>
        <v>584</v>
      </c>
      <c r="C35" s="191">
        <f t="shared" si="0"/>
        <v>58</v>
      </c>
      <c r="D35" s="191">
        <f t="shared" si="1"/>
        <v>526</v>
      </c>
      <c r="E35" s="191"/>
      <c r="F35" s="191">
        <v>0</v>
      </c>
      <c r="G35" s="191">
        <v>0</v>
      </c>
      <c r="H35" s="191">
        <v>0</v>
      </c>
      <c r="I35" s="191"/>
      <c r="J35" s="191">
        <v>0</v>
      </c>
      <c r="K35" s="191">
        <v>0</v>
      </c>
      <c r="L35" s="191">
        <v>0</v>
      </c>
      <c r="M35" s="191"/>
      <c r="N35" s="191">
        <v>571</v>
      </c>
      <c r="O35" s="191">
        <v>55</v>
      </c>
      <c r="P35" s="191">
        <v>516</v>
      </c>
      <c r="Q35" s="191"/>
      <c r="R35" s="191">
        <v>13</v>
      </c>
      <c r="S35" s="191">
        <v>3</v>
      </c>
      <c r="T35" s="191">
        <v>10</v>
      </c>
    </row>
    <row r="36" spans="1:20" s="157" customFormat="1" ht="15" customHeight="1" x14ac:dyDescent="0.25">
      <c r="A36" s="115" t="s">
        <v>34</v>
      </c>
      <c r="B36" s="159">
        <f t="shared" si="2"/>
        <v>465</v>
      </c>
      <c r="C36" s="159">
        <f t="shared" si="0"/>
        <v>47</v>
      </c>
      <c r="D36" s="159">
        <f t="shared" si="1"/>
        <v>418</v>
      </c>
      <c r="E36" s="159"/>
      <c r="F36" s="159">
        <v>1</v>
      </c>
      <c r="G36" s="159">
        <v>0</v>
      </c>
      <c r="H36" s="159">
        <v>1</v>
      </c>
      <c r="I36" s="159"/>
      <c r="J36" s="159">
        <v>0</v>
      </c>
      <c r="K36" s="159">
        <v>0</v>
      </c>
      <c r="L36" s="159">
        <v>0</v>
      </c>
      <c r="M36" s="159"/>
      <c r="N36" s="159">
        <v>446</v>
      </c>
      <c r="O36" s="159">
        <v>46</v>
      </c>
      <c r="P36" s="159">
        <v>400</v>
      </c>
      <c r="Q36" s="159"/>
      <c r="R36" s="159">
        <v>18</v>
      </c>
      <c r="S36" s="159">
        <v>1</v>
      </c>
      <c r="T36" s="159">
        <v>17</v>
      </c>
    </row>
    <row r="37" spans="1:20" s="157" customFormat="1" ht="15" customHeight="1" thickBot="1" x14ac:dyDescent="0.3">
      <c r="A37" s="135" t="s">
        <v>35</v>
      </c>
      <c r="B37" s="200">
        <f t="shared" si="2"/>
        <v>103</v>
      </c>
      <c r="C37" s="200">
        <f t="shared" si="0"/>
        <v>8</v>
      </c>
      <c r="D37" s="200">
        <f t="shared" si="1"/>
        <v>95</v>
      </c>
      <c r="E37" s="200"/>
      <c r="F37" s="200">
        <v>0</v>
      </c>
      <c r="G37" s="200">
        <v>0</v>
      </c>
      <c r="H37" s="200">
        <v>0</v>
      </c>
      <c r="I37" s="200"/>
      <c r="J37" s="200">
        <v>0</v>
      </c>
      <c r="K37" s="200">
        <v>0</v>
      </c>
      <c r="L37" s="200">
        <v>0</v>
      </c>
      <c r="M37" s="200"/>
      <c r="N37" s="200">
        <v>103</v>
      </c>
      <c r="O37" s="200">
        <v>8</v>
      </c>
      <c r="P37" s="200">
        <v>95</v>
      </c>
      <c r="Q37" s="200"/>
      <c r="R37" s="200">
        <v>0</v>
      </c>
      <c r="S37" s="200">
        <v>0</v>
      </c>
      <c r="T37" s="200">
        <v>0</v>
      </c>
    </row>
    <row r="38" spans="1:20" s="157" customFormat="1" ht="38.25" customHeight="1" x14ac:dyDescent="0.25">
      <c r="A38" s="420" t="s">
        <v>402</v>
      </c>
      <c r="B38" s="420"/>
      <c r="C38" s="420"/>
      <c r="D38" s="420"/>
      <c r="E38" s="420"/>
      <c r="F38" s="420"/>
      <c r="G38" s="420"/>
      <c r="H38" s="420"/>
      <c r="I38" s="420"/>
      <c r="J38" s="420"/>
      <c r="K38" s="420"/>
      <c r="L38" s="420"/>
      <c r="M38" s="420"/>
      <c r="N38" s="420"/>
      <c r="O38" s="420"/>
      <c r="P38" s="420"/>
      <c r="Q38" s="420"/>
      <c r="R38" s="420"/>
      <c r="S38" s="420"/>
      <c r="T38" s="420"/>
    </row>
    <row r="39" spans="1:20" s="265" customFormat="1" ht="12" x14ac:dyDescent="0.25">
      <c r="A39" s="405" t="s">
        <v>378</v>
      </c>
      <c r="B39" s="405"/>
      <c r="C39" s="405"/>
      <c r="D39" s="405"/>
      <c r="E39" s="405"/>
      <c r="F39" s="405"/>
      <c r="G39" s="405"/>
      <c r="H39" s="405"/>
      <c r="I39" s="405"/>
      <c r="J39" s="405"/>
      <c r="K39" s="405"/>
      <c r="L39" s="405"/>
      <c r="M39" s="405"/>
      <c r="N39" s="405"/>
      <c r="O39" s="405"/>
      <c r="P39" s="405"/>
      <c r="Q39" s="405"/>
      <c r="R39" s="405"/>
      <c r="S39" s="405"/>
      <c r="T39" s="405"/>
    </row>
    <row r="40" spans="1:20" s="157" customFormat="1" ht="15" customHeight="1" x14ac:dyDescent="0.25">
      <c r="A40" s="402" t="s">
        <v>366</v>
      </c>
      <c r="B40" s="402"/>
      <c r="C40" s="402"/>
      <c r="D40" s="402"/>
      <c r="E40" s="402"/>
      <c r="F40" s="402"/>
      <c r="G40" s="402"/>
      <c r="H40" s="402"/>
      <c r="I40" s="402"/>
      <c r="J40" s="402"/>
      <c r="K40" s="402"/>
      <c r="L40" s="402"/>
      <c r="M40" s="402"/>
      <c r="N40" s="402"/>
      <c r="O40" s="402"/>
      <c r="P40" s="402"/>
      <c r="Q40" s="402"/>
      <c r="R40" s="402"/>
      <c r="S40" s="402"/>
      <c r="T40" s="402"/>
    </row>
  </sheetData>
  <sortState ref="A38:T39">
    <sortCondition ref="A38"/>
  </sortState>
  <mergeCells count="16">
    <mergeCell ref="W1:W2"/>
    <mergeCell ref="A38:T38"/>
    <mergeCell ref="A40:T40"/>
    <mergeCell ref="A8:A9"/>
    <mergeCell ref="R8:T8"/>
    <mergeCell ref="A6:T6"/>
    <mergeCell ref="B8:D8"/>
    <mergeCell ref="F8:H8"/>
    <mergeCell ref="J8:L8"/>
    <mergeCell ref="N8:P8"/>
    <mergeCell ref="A1:T1"/>
    <mergeCell ref="A2:T2"/>
    <mergeCell ref="A3:T3"/>
    <mergeCell ref="A4:T4"/>
    <mergeCell ref="A5:T5"/>
    <mergeCell ref="A39:T39"/>
  </mergeCells>
  <hyperlinks>
    <hyperlink ref="W1" location="INDICE!A1" display="INDICE"/>
  </hyperlinks>
  <printOptions horizontalCentered="1"/>
  <pageMargins left="0.70866141732283472" right="0.70866141732283472" top="0.74803149606299213" bottom="0.74803149606299213" header="0.31496062992125984" footer="0.31496062992125984"/>
  <pageSetup scale="8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showGridLines="0" topLeftCell="A27" zoomScaleNormal="100" workbookViewId="0">
      <selection activeCell="M38" sqref="M38"/>
    </sheetView>
  </sheetViews>
  <sheetFormatPr baseColWidth="10" defaultRowHeight="12.75" x14ac:dyDescent="0.25"/>
  <cols>
    <col min="1" max="1" width="44.5703125" style="86" bestFit="1" customWidth="1"/>
    <col min="2" max="2" width="8.140625" style="176" bestFit="1" customWidth="1"/>
    <col min="3" max="3" width="9.28515625" style="176" bestFit="1" customWidth="1"/>
    <col min="4" max="4" width="8.7109375" style="176" bestFit="1" customWidth="1"/>
    <col min="5" max="5" width="2.7109375" style="79" customWidth="1"/>
    <col min="6" max="6" width="8.7109375" style="79" bestFit="1" customWidth="1"/>
    <col min="7" max="7" width="9.140625" style="79" bestFit="1" customWidth="1"/>
    <col min="8" max="8" width="8.7109375" style="79" bestFit="1" customWidth="1"/>
    <col min="9" max="112" width="11.42578125" style="79"/>
    <col min="113" max="113" width="48.42578125" style="79" customWidth="1"/>
    <col min="114" max="116" width="5.85546875" style="79" customWidth="1"/>
    <col min="117" max="117" width="1.5703125" style="79" customWidth="1"/>
    <col min="118" max="120" width="6.7109375" style="79" customWidth="1"/>
    <col min="121" max="368" width="11.42578125" style="79"/>
    <col min="369" max="369" width="48.42578125" style="79" customWidth="1"/>
    <col min="370" max="372" width="5.85546875" style="79" customWidth="1"/>
    <col min="373" max="373" width="1.5703125" style="79" customWidth="1"/>
    <col min="374" max="376" width="6.7109375" style="79" customWidth="1"/>
    <col min="377" max="624" width="11.42578125" style="79"/>
    <col min="625" max="625" width="48.42578125" style="79" customWidth="1"/>
    <col min="626" max="628" width="5.85546875" style="79" customWidth="1"/>
    <col min="629" max="629" width="1.5703125" style="79" customWidth="1"/>
    <col min="630" max="632" width="6.7109375" style="79" customWidth="1"/>
    <col min="633" max="880" width="11.42578125" style="79"/>
    <col min="881" max="881" width="48.42578125" style="79" customWidth="1"/>
    <col min="882" max="884" width="5.85546875" style="79" customWidth="1"/>
    <col min="885" max="885" width="1.5703125" style="79" customWidth="1"/>
    <col min="886" max="888" width="6.7109375" style="79" customWidth="1"/>
    <col min="889" max="1136" width="11.42578125" style="79"/>
    <col min="1137" max="1137" width="48.42578125" style="79" customWidth="1"/>
    <col min="1138" max="1140" width="5.85546875" style="79" customWidth="1"/>
    <col min="1141" max="1141" width="1.5703125" style="79" customWidth="1"/>
    <col min="1142" max="1144" width="6.7109375" style="79" customWidth="1"/>
    <col min="1145" max="1392" width="11.42578125" style="79"/>
    <col min="1393" max="1393" width="48.42578125" style="79" customWidth="1"/>
    <col min="1394" max="1396" width="5.85546875" style="79" customWidth="1"/>
    <col min="1397" max="1397" width="1.5703125" style="79" customWidth="1"/>
    <col min="1398" max="1400" width="6.7109375" style="79" customWidth="1"/>
    <col min="1401" max="1648" width="11.42578125" style="79"/>
    <col min="1649" max="1649" width="48.42578125" style="79" customWidth="1"/>
    <col min="1650" max="1652" width="5.85546875" style="79" customWidth="1"/>
    <col min="1653" max="1653" width="1.5703125" style="79" customWidth="1"/>
    <col min="1654" max="1656" width="6.7109375" style="79" customWidth="1"/>
    <col min="1657" max="1904" width="11.42578125" style="79"/>
    <col min="1905" max="1905" width="48.42578125" style="79" customWidth="1"/>
    <col min="1906" max="1908" width="5.85546875" style="79" customWidth="1"/>
    <col min="1909" max="1909" width="1.5703125" style="79" customWidth="1"/>
    <col min="1910" max="1912" width="6.7109375" style="79" customWidth="1"/>
    <col min="1913" max="2160" width="11.42578125" style="79"/>
    <col min="2161" max="2161" width="48.42578125" style="79" customWidth="1"/>
    <col min="2162" max="2164" width="5.85546875" style="79" customWidth="1"/>
    <col min="2165" max="2165" width="1.5703125" style="79" customWidth="1"/>
    <col min="2166" max="2168" width="6.7109375" style="79" customWidth="1"/>
    <col min="2169" max="2416" width="11.42578125" style="79"/>
    <col min="2417" max="2417" width="48.42578125" style="79" customWidth="1"/>
    <col min="2418" max="2420" width="5.85546875" style="79" customWidth="1"/>
    <col min="2421" max="2421" width="1.5703125" style="79" customWidth="1"/>
    <col min="2422" max="2424" width="6.7109375" style="79" customWidth="1"/>
    <col min="2425" max="2672" width="11.42578125" style="79"/>
    <col min="2673" max="2673" width="48.42578125" style="79" customWidth="1"/>
    <col min="2674" max="2676" width="5.85546875" style="79" customWidth="1"/>
    <col min="2677" max="2677" width="1.5703125" style="79" customWidth="1"/>
    <col min="2678" max="2680" width="6.7109375" style="79" customWidth="1"/>
    <col min="2681" max="2928" width="11.42578125" style="79"/>
    <col min="2929" max="2929" width="48.42578125" style="79" customWidth="1"/>
    <col min="2930" max="2932" width="5.85546875" style="79" customWidth="1"/>
    <col min="2933" max="2933" width="1.5703125" style="79" customWidth="1"/>
    <col min="2934" max="2936" width="6.7109375" style="79" customWidth="1"/>
    <col min="2937" max="3184" width="11.42578125" style="79"/>
    <col min="3185" max="3185" width="48.42578125" style="79" customWidth="1"/>
    <col min="3186" max="3188" width="5.85546875" style="79" customWidth="1"/>
    <col min="3189" max="3189" width="1.5703125" style="79" customWidth="1"/>
    <col min="3190" max="3192" width="6.7109375" style="79" customWidth="1"/>
    <col min="3193" max="3440" width="11.42578125" style="79"/>
    <col min="3441" max="3441" width="48.42578125" style="79" customWidth="1"/>
    <col min="3442" max="3444" width="5.85546875" style="79" customWidth="1"/>
    <col min="3445" max="3445" width="1.5703125" style="79" customWidth="1"/>
    <col min="3446" max="3448" width="6.7109375" style="79" customWidth="1"/>
    <col min="3449" max="3696" width="11.42578125" style="79"/>
    <col min="3697" max="3697" width="48.42578125" style="79" customWidth="1"/>
    <col min="3698" max="3700" width="5.85546875" style="79" customWidth="1"/>
    <col min="3701" max="3701" width="1.5703125" style="79" customWidth="1"/>
    <col min="3702" max="3704" width="6.7109375" style="79" customWidth="1"/>
    <col min="3705" max="3952" width="11.42578125" style="79"/>
    <col min="3953" max="3953" width="48.42578125" style="79" customWidth="1"/>
    <col min="3954" max="3956" width="5.85546875" style="79" customWidth="1"/>
    <col min="3957" max="3957" width="1.5703125" style="79" customWidth="1"/>
    <col min="3958" max="3960" width="6.7109375" style="79" customWidth="1"/>
    <col min="3961" max="4208" width="11.42578125" style="79"/>
    <col min="4209" max="4209" width="48.42578125" style="79" customWidth="1"/>
    <col min="4210" max="4212" width="5.85546875" style="79" customWidth="1"/>
    <col min="4213" max="4213" width="1.5703125" style="79" customWidth="1"/>
    <col min="4214" max="4216" width="6.7109375" style="79" customWidth="1"/>
    <col min="4217" max="4464" width="11.42578125" style="79"/>
    <col min="4465" max="4465" width="48.42578125" style="79" customWidth="1"/>
    <col min="4466" max="4468" width="5.85546875" style="79" customWidth="1"/>
    <col min="4469" max="4469" width="1.5703125" style="79" customWidth="1"/>
    <col min="4470" max="4472" width="6.7109375" style="79" customWidth="1"/>
    <col min="4473" max="4720" width="11.42578125" style="79"/>
    <col min="4721" max="4721" width="48.42578125" style="79" customWidth="1"/>
    <col min="4722" max="4724" width="5.85546875" style="79" customWidth="1"/>
    <col min="4725" max="4725" width="1.5703125" style="79" customWidth="1"/>
    <col min="4726" max="4728" width="6.7109375" style="79" customWidth="1"/>
    <col min="4729" max="4976" width="11.42578125" style="79"/>
    <col min="4977" max="4977" width="48.42578125" style="79" customWidth="1"/>
    <col min="4978" max="4980" width="5.85546875" style="79" customWidth="1"/>
    <col min="4981" max="4981" width="1.5703125" style="79" customWidth="1"/>
    <col min="4982" max="4984" width="6.7109375" style="79" customWidth="1"/>
    <col min="4985" max="5232" width="11.42578125" style="79"/>
    <col min="5233" max="5233" width="48.42578125" style="79" customWidth="1"/>
    <col min="5234" max="5236" width="5.85546875" style="79" customWidth="1"/>
    <col min="5237" max="5237" width="1.5703125" style="79" customWidth="1"/>
    <col min="5238" max="5240" width="6.7109375" style="79" customWidth="1"/>
    <col min="5241" max="5488" width="11.42578125" style="79"/>
    <col min="5489" max="5489" width="48.42578125" style="79" customWidth="1"/>
    <col min="5490" max="5492" width="5.85546875" style="79" customWidth="1"/>
    <col min="5493" max="5493" width="1.5703125" style="79" customWidth="1"/>
    <col min="5494" max="5496" width="6.7109375" style="79" customWidth="1"/>
    <col min="5497" max="5744" width="11.42578125" style="79"/>
    <col min="5745" max="5745" width="48.42578125" style="79" customWidth="1"/>
    <col min="5746" max="5748" width="5.85546875" style="79" customWidth="1"/>
    <col min="5749" max="5749" width="1.5703125" style="79" customWidth="1"/>
    <col min="5750" max="5752" width="6.7109375" style="79" customWidth="1"/>
    <col min="5753" max="6000" width="11.42578125" style="79"/>
    <col min="6001" max="6001" width="48.42578125" style="79" customWidth="1"/>
    <col min="6002" max="6004" width="5.85546875" style="79" customWidth="1"/>
    <col min="6005" max="6005" width="1.5703125" style="79" customWidth="1"/>
    <col min="6006" max="6008" width="6.7109375" style="79" customWidth="1"/>
    <col min="6009" max="6256" width="11.42578125" style="79"/>
    <col min="6257" max="6257" width="48.42578125" style="79" customWidth="1"/>
    <col min="6258" max="6260" width="5.85546875" style="79" customWidth="1"/>
    <col min="6261" max="6261" width="1.5703125" style="79" customWidth="1"/>
    <col min="6262" max="6264" width="6.7109375" style="79" customWidth="1"/>
    <col min="6265" max="6512" width="11.42578125" style="79"/>
    <col min="6513" max="6513" width="48.42578125" style="79" customWidth="1"/>
    <col min="6514" max="6516" width="5.85546875" style="79" customWidth="1"/>
    <col min="6517" max="6517" width="1.5703125" style="79" customWidth="1"/>
    <col min="6518" max="6520" width="6.7109375" style="79" customWidth="1"/>
    <col min="6521" max="6768" width="11.42578125" style="79"/>
    <col min="6769" max="6769" width="48.42578125" style="79" customWidth="1"/>
    <col min="6770" max="6772" width="5.85546875" style="79" customWidth="1"/>
    <col min="6773" max="6773" width="1.5703125" style="79" customWidth="1"/>
    <col min="6774" max="6776" width="6.7109375" style="79" customWidth="1"/>
    <col min="6777" max="7024" width="11.42578125" style="79"/>
    <col min="7025" max="7025" width="48.42578125" style="79" customWidth="1"/>
    <col min="7026" max="7028" width="5.85546875" style="79" customWidth="1"/>
    <col min="7029" max="7029" width="1.5703125" style="79" customWidth="1"/>
    <col min="7030" max="7032" width="6.7109375" style="79" customWidth="1"/>
    <col min="7033" max="7280" width="11.42578125" style="79"/>
    <col min="7281" max="7281" width="48.42578125" style="79" customWidth="1"/>
    <col min="7282" max="7284" width="5.85546875" style="79" customWidth="1"/>
    <col min="7285" max="7285" width="1.5703125" style="79" customWidth="1"/>
    <col min="7286" max="7288" width="6.7109375" style="79" customWidth="1"/>
    <col min="7289" max="7536" width="11.42578125" style="79"/>
    <col min="7537" max="7537" width="48.42578125" style="79" customWidth="1"/>
    <col min="7538" max="7540" width="5.85546875" style="79" customWidth="1"/>
    <col min="7541" max="7541" width="1.5703125" style="79" customWidth="1"/>
    <col min="7542" max="7544" width="6.7109375" style="79" customWidth="1"/>
    <col min="7545" max="7792" width="11.42578125" style="79"/>
    <col min="7793" max="7793" width="48.42578125" style="79" customWidth="1"/>
    <col min="7794" max="7796" width="5.85546875" style="79" customWidth="1"/>
    <col min="7797" max="7797" width="1.5703125" style="79" customWidth="1"/>
    <col min="7798" max="7800" width="6.7109375" style="79" customWidth="1"/>
    <col min="7801" max="8048" width="11.42578125" style="79"/>
    <col min="8049" max="8049" width="48.42578125" style="79" customWidth="1"/>
    <col min="8050" max="8052" width="5.85546875" style="79" customWidth="1"/>
    <col min="8053" max="8053" width="1.5703125" style="79" customWidth="1"/>
    <col min="8054" max="8056" width="6.7109375" style="79" customWidth="1"/>
    <col min="8057" max="8304" width="11.42578125" style="79"/>
    <col min="8305" max="8305" width="48.42578125" style="79" customWidth="1"/>
    <col min="8306" max="8308" width="5.85546875" style="79" customWidth="1"/>
    <col min="8309" max="8309" width="1.5703125" style="79" customWidth="1"/>
    <col min="8310" max="8312" width="6.7109375" style="79" customWidth="1"/>
    <col min="8313" max="8560" width="11.42578125" style="79"/>
    <col min="8561" max="8561" width="48.42578125" style="79" customWidth="1"/>
    <col min="8562" max="8564" width="5.85546875" style="79" customWidth="1"/>
    <col min="8565" max="8565" width="1.5703125" style="79" customWidth="1"/>
    <col min="8566" max="8568" width="6.7109375" style="79" customWidth="1"/>
    <col min="8569" max="8816" width="11.42578125" style="79"/>
    <col min="8817" max="8817" width="48.42578125" style="79" customWidth="1"/>
    <col min="8818" max="8820" width="5.85546875" style="79" customWidth="1"/>
    <col min="8821" max="8821" width="1.5703125" style="79" customWidth="1"/>
    <col min="8822" max="8824" width="6.7109375" style="79" customWidth="1"/>
    <col min="8825" max="9072" width="11.42578125" style="79"/>
    <col min="9073" max="9073" width="48.42578125" style="79" customWidth="1"/>
    <col min="9074" max="9076" width="5.85546875" style="79" customWidth="1"/>
    <col min="9077" max="9077" width="1.5703125" style="79" customWidth="1"/>
    <col min="9078" max="9080" width="6.7109375" style="79" customWidth="1"/>
    <col min="9081" max="9328" width="11.42578125" style="79"/>
    <col min="9329" max="9329" width="48.42578125" style="79" customWidth="1"/>
    <col min="9330" max="9332" width="5.85546875" style="79" customWidth="1"/>
    <col min="9333" max="9333" width="1.5703125" style="79" customWidth="1"/>
    <col min="9334" max="9336" width="6.7109375" style="79" customWidth="1"/>
    <col min="9337" max="9584" width="11.42578125" style="79"/>
    <col min="9585" max="9585" width="48.42578125" style="79" customWidth="1"/>
    <col min="9586" max="9588" width="5.85546875" style="79" customWidth="1"/>
    <col min="9589" max="9589" width="1.5703125" style="79" customWidth="1"/>
    <col min="9590" max="9592" width="6.7109375" style="79" customWidth="1"/>
    <col min="9593" max="9840" width="11.42578125" style="79"/>
    <col min="9841" max="9841" width="48.42578125" style="79" customWidth="1"/>
    <col min="9842" max="9844" width="5.85546875" style="79" customWidth="1"/>
    <col min="9845" max="9845" width="1.5703125" style="79" customWidth="1"/>
    <col min="9846" max="9848" width="6.7109375" style="79" customWidth="1"/>
    <col min="9849" max="10096" width="11.42578125" style="79"/>
    <col min="10097" max="10097" width="48.42578125" style="79" customWidth="1"/>
    <col min="10098" max="10100" width="5.85546875" style="79" customWidth="1"/>
    <col min="10101" max="10101" width="1.5703125" style="79" customWidth="1"/>
    <col min="10102" max="10104" width="6.7109375" style="79" customWidth="1"/>
    <col min="10105" max="10352" width="11.42578125" style="79"/>
    <col min="10353" max="10353" width="48.42578125" style="79" customWidth="1"/>
    <col min="10354" max="10356" width="5.85546875" style="79" customWidth="1"/>
    <col min="10357" max="10357" width="1.5703125" style="79" customWidth="1"/>
    <col min="10358" max="10360" width="6.7109375" style="79" customWidth="1"/>
    <col min="10361" max="10608" width="11.42578125" style="79"/>
    <col min="10609" max="10609" width="48.42578125" style="79" customWidth="1"/>
    <col min="10610" max="10612" width="5.85546875" style="79" customWidth="1"/>
    <col min="10613" max="10613" width="1.5703125" style="79" customWidth="1"/>
    <col min="10614" max="10616" width="6.7109375" style="79" customWidth="1"/>
    <col min="10617" max="10864" width="11.42578125" style="79"/>
    <col min="10865" max="10865" width="48.42578125" style="79" customWidth="1"/>
    <col min="10866" max="10868" width="5.85546875" style="79" customWidth="1"/>
    <col min="10869" max="10869" width="1.5703125" style="79" customWidth="1"/>
    <col min="10870" max="10872" width="6.7109375" style="79" customWidth="1"/>
    <col min="10873" max="11120" width="11.42578125" style="79"/>
    <col min="11121" max="11121" width="48.42578125" style="79" customWidth="1"/>
    <col min="11122" max="11124" width="5.85546875" style="79" customWidth="1"/>
    <col min="11125" max="11125" width="1.5703125" style="79" customWidth="1"/>
    <col min="11126" max="11128" width="6.7109375" style="79" customWidth="1"/>
    <col min="11129" max="11376" width="11.42578125" style="79"/>
    <col min="11377" max="11377" width="48.42578125" style="79" customWidth="1"/>
    <col min="11378" max="11380" width="5.85546875" style="79" customWidth="1"/>
    <col min="11381" max="11381" width="1.5703125" style="79" customWidth="1"/>
    <col min="11382" max="11384" width="6.7109375" style="79" customWidth="1"/>
    <col min="11385" max="11632" width="11.42578125" style="79"/>
    <col min="11633" max="11633" width="48.42578125" style="79" customWidth="1"/>
    <col min="11634" max="11636" width="5.85546875" style="79" customWidth="1"/>
    <col min="11637" max="11637" width="1.5703125" style="79" customWidth="1"/>
    <col min="11638" max="11640" width="6.7109375" style="79" customWidth="1"/>
    <col min="11641" max="11888" width="11.42578125" style="79"/>
    <col min="11889" max="11889" width="48.42578125" style="79" customWidth="1"/>
    <col min="11890" max="11892" width="5.85546875" style="79" customWidth="1"/>
    <col min="11893" max="11893" width="1.5703125" style="79" customWidth="1"/>
    <col min="11894" max="11896" width="6.7109375" style="79" customWidth="1"/>
    <col min="11897" max="12144" width="11.42578125" style="79"/>
    <col min="12145" max="12145" width="48.42578125" style="79" customWidth="1"/>
    <col min="12146" max="12148" width="5.85546875" style="79" customWidth="1"/>
    <col min="12149" max="12149" width="1.5703125" style="79" customWidth="1"/>
    <col min="12150" max="12152" width="6.7109375" style="79" customWidth="1"/>
    <col min="12153" max="12400" width="11.42578125" style="79"/>
    <col min="12401" max="12401" width="48.42578125" style="79" customWidth="1"/>
    <col min="12402" max="12404" width="5.85546875" style="79" customWidth="1"/>
    <col min="12405" max="12405" width="1.5703125" style="79" customWidth="1"/>
    <col min="12406" max="12408" width="6.7109375" style="79" customWidth="1"/>
    <col min="12409" max="12656" width="11.42578125" style="79"/>
    <col min="12657" max="12657" width="48.42578125" style="79" customWidth="1"/>
    <col min="12658" max="12660" width="5.85546875" style="79" customWidth="1"/>
    <col min="12661" max="12661" width="1.5703125" style="79" customWidth="1"/>
    <col min="12662" max="12664" width="6.7109375" style="79" customWidth="1"/>
    <col min="12665" max="12912" width="11.42578125" style="79"/>
    <col min="12913" max="12913" width="48.42578125" style="79" customWidth="1"/>
    <col min="12914" max="12916" width="5.85546875" style="79" customWidth="1"/>
    <col min="12917" max="12917" width="1.5703125" style="79" customWidth="1"/>
    <col min="12918" max="12920" width="6.7109375" style="79" customWidth="1"/>
    <col min="12921" max="13168" width="11.42578125" style="79"/>
    <col min="13169" max="13169" width="48.42578125" style="79" customWidth="1"/>
    <col min="13170" max="13172" width="5.85546875" style="79" customWidth="1"/>
    <col min="13173" max="13173" width="1.5703125" style="79" customWidth="1"/>
    <col min="13174" max="13176" width="6.7109375" style="79" customWidth="1"/>
    <col min="13177" max="13424" width="11.42578125" style="79"/>
    <col min="13425" max="13425" width="48.42578125" style="79" customWidth="1"/>
    <col min="13426" max="13428" width="5.85546875" style="79" customWidth="1"/>
    <col min="13429" max="13429" width="1.5703125" style="79" customWidth="1"/>
    <col min="13430" max="13432" width="6.7109375" style="79" customWidth="1"/>
    <col min="13433" max="13680" width="11.42578125" style="79"/>
    <col min="13681" max="13681" width="48.42578125" style="79" customWidth="1"/>
    <col min="13682" max="13684" width="5.85546875" style="79" customWidth="1"/>
    <col min="13685" max="13685" width="1.5703125" style="79" customWidth="1"/>
    <col min="13686" max="13688" width="6.7109375" style="79" customWidth="1"/>
    <col min="13689" max="13936" width="11.42578125" style="79"/>
    <col min="13937" max="13937" width="48.42578125" style="79" customWidth="1"/>
    <col min="13938" max="13940" width="5.85546875" style="79" customWidth="1"/>
    <col min="13941" max="13941" width="1.5703125" style="79" customWidth="1"/>
    <col min="13942" max="13944" width="6.7109375" style="79" customWidth="1"/>
    <col min="13945" max="14192" width="11.42578125" style="79"/>
    <col min="14193" max="14193" width="48.42578125" style="79" customWidth="1"/>
    <col min="14194" max="14196" width="5.85546875" style="79" customWidth="1"/>
    <col min="14197" max="14197" width="1.5703125" style="79" customWidth="1"/>
    <col min="14198" max="14200" width="6.7109375" style="79" customWidth="1"/>
    <col min="14201" max="14448" width="11.42578125" style="79"/>
    <col min="14449" max="14449" width="48.42578125" style="79" customWidth="1"/>
    <col min="14450" max="14452" width="5.85546875" style="79" customWidth="1"/>
    <col min="14453" max="14453" width="1.5703125" style="79" customWidth="1"/>
    <col min="14454" max="14456" width="6.7109375" style="79" customWidth="1"/>
    <col min="14457" max="14704" width="11.42578125" style="79"/>
    <col min="14705" max="14705" width="48.42578125" style="79" customWidth="1"/>
    <col min="14706" max="14708" width="5.85546875" style="79" customWidth="1"/>
    <col min="14709" max="14709" width="1.5703125" style="79" customWidth="1"/>
    <col min="14710" max="14712" width="6.7109375" style="79" customWidth="1"/>
    <col min="14713" max="14960" width="11.42578125" style="79"/>
    <col min="14961" max="14961" width="48.42578125" style="79" customWidth="1"/>
    <col min="14962" max="14964" width="5.85546875" style="79" customWidth="1"/>
    <col min="14965" max="14965" width="1.5703125" style="79" customWidth="1"/>
    <col min="14966" max="14968" width="6.7109375" style="79" customWidth="1"/>
    <col min="14969" max="15216" width="11.42578125" style="79"/>
    <col min="15217" max="15217" width="48.42578125" style="79" customWidth="1"/>
    <col min="15218" max="15220" width="5.85546875" style="79" customWidth="1"/>
    <col min="15221" max="15221" width="1.5703125" style="79" customWidth="1"/>
    <col min="15222" max="15224" width="6.7109375" style="79" customWidth="1"/>
    <col min="15225" max="15472" width="11.42578125" style="79"/>
    <col min="15473" max="15473" width="48.42578125" style="79" customWidth="1"/>
    <col min="15474" max="15476" width="5.85546875" style="79" customWidth="1"/>
    <col min="15477" max="15477" width="1.5703125" style="79" customWidth="1"/>
    <col min="15478" max="15480" width="6.7109375" style="79" customWidth="1"/>
    <col min="15481" max="15728" width="11.42578125" style="79"/>
    <col min="15729" max="15729" width="48.42578125" style="79" customWidth="1"/>
    <col min="15730" max="15732" width="5.85546875" style="79" customWidth="1"/>
    <col min="15733" max="15733" width="1.5703125" style="79" customWidth="1"/>
    <col min="15734" max="15736" width="6.7109375" style="79" customWidth="1"/>
    <col min="15737" max="15984" width="11.42578125" style="79"/>
    <col min="15985" max="15985" width="48.42578125" style="79" customWidth="1"/>
    <col min="15986" max="15988" width="5.85546875" style="79" customWidth="1"/>
    <col min="15989" max="15989" width="1.5703125" style="79" customWidth="1"/>
    <col min="15990" max="15992" width="6.7109375" style="79" customWidth="1"/>
    <col min="15993" max="16384" width="11.42578125" style="79"/>
  </cols>
  <sheetData>
    <row r="1" spans="1:12" ht="12.75" customHeight="1" x14ac:dyDescent="0.25">
      <c r="A1" s="432" t="s">
        <v>240</v>
      </c>
      <c r="B1" s="432"/>
      <c r="C1" s="432"/>
      <c r="D1" s="432"/>
      <c r="E1" s="432"/>
      <c r="F1" s="432"/>
      <c r="G1" s="432"/>
      <c r="H1" s="432"/>
      <c r="J1" s="69"/>
      <c r="K1" s="434" t="s">
        <v>178</v>
      </c>
      <c r="L1" s="69"/>
    </row>
    <row r="2" spans="1:12" ht="12.75" customHeight="1" x14ac:dyDescent="0.25">
      <c r="A2" s="441" t="s">
        <v>141</v>
      </c>
      <c r="B2" s="441"/>
      <c r="C2" s="441"/>
      <c r="D2" s="441"/>
      <c r="E2" s="441"/>
      <c r="F2" s="441"/>
      <c r="G2" s="441"/>
      <c r="H2" s="441"/>
      <c r="J2" s="69"/>
      <c r="K2" s="434"/>
      <c r="L2" s="69"/>
    </row>
    <row r="3" spans="1:12" x14ac:dyDescent="0.25">
      <c r="A3" s="441" t="s">
        <v>328</v>
      </c>
      <c r="B3" s="441"/>
      <c r="C3" s="441"/>
      <c r="D3" s="441"/>
      <c r="E3" s="441"/>
      <c r="F3" s="441"/>
      <c r="G3" s="441"/>
      <c r="H3" s="441"/>
    </row>
    <row r="4" spans="1:12" x14ac:dyDescent="0.25">
      <c r="A4" s="441" t="s">
        <v>36</v>
      </c>
      <c r="B4" s="441"/>
      <c r="C4" s="441"/>
      <c r="D4" s="441"/>
      <c r="E4" s="441"/>
      <c r="F4" s="441"/>
      <c r="G4" s="441"/>
      <c r="H4" s="441"/>
    </row>
    <row r="5" spans="1:12" x14ac:dyDescent="0.25">
      <c r="A5" s="441" t="s">
        <v>374</v>
      </c>
      <c r="B5" s="441"/>
      <c r="C5" s="441"/>
      <c r="D5" s="441"/>
      <c r="E5" s="441"/>
      <c r="F5" s="441"/>
      <c r="G5" s="441"/>
      <c r="H5" s="441"/>
    </row>
    <row r="6" spans="1:12" x14ac:dyDescent="0.25">
      <c r="A6" s="178"/>
      <c r="B6" s="178"/>
      <c r="C6" s="178"/>
      <c r="D6" s="178"/>
      <c r="E6" s="205"/>
      <c r="F6" s="205"/>
      <c r="G6" s="205"/>
      <c r="H6" s="205"/>
    </row>
    <row r="7" spans="1:12" x14ac:dyDescent="0.25">
      <c r="A7" s="426" t="s">
        <v>39</v>
      </c>
      <c r="B7" s="431" t="s">
        <v>37</v>
      </c>
      <c r="C7" s="431"/>
      <c r="D7" s="431"/>
      <c r="E7" s="152"/>
      <c r="F7" s="431" t="s">
        <v>38</v>
      </c>
      <c r="G7" s="431"/>
      <c r="H7" s="431"/>
    </row>
    <row r="8" spans="1:12" ht="12.75" customHeight="1" x14ac:dyDescent="0.25">
      <c r="A8" s="426"/>
      <c r="B8" s="150" t="s">
        <v>0</v>
      </c>
      <c r="C8" s="150" t="s">
        <v>40</v>
      </c>
      <c r="D8" s="150" t="s">
        <v>41</v>
      </c>
      <c r="E8" s="150"/>
      <c r="F8" s="150" t="s">
        <v>0</v>
      </c>
      <c r="G8" s="150" t="s">
        <v>40</v>
      </c>
      <c r="H8" s="150" t="s">
        <v>41</v>
      </c>
    </row>
    <row r="9" spans="1:12" ht="17.100000000000001" customHeight="1" x14ac:dyDescent="0.25">
      <c r="A9" s="171" t="s">
        <v>0</v>
      </c>
      <c r="B9" s="203">
        <f>SUM(B10:B33)</f>
        <v>13771</v>
      </c>
      <c r="C9" s="203">
        <f>SUM(C10:C33)</f>
        <v>1743</v>
      </c>
      <c r="D9" s="203">
        <f>SUM(D10:D33)</f>
        <v>12028</v>
      </c>
      <c r="E9" s="62"/>
      <c r="F9" s="168">
        <f>+G9+H9</f>
        <v>100</v>
      </c>
      <c r="G9" s="168">
        <f>+C9/B9*100</f>
        <v>12.657032895214581</v>
      </c>
      <c r="H9" s="168">
        <f>+D9/B9*100</f>
        <v>87.342967104785416</v>
      </c>
      <c r="I9" s="204"/>
      <c r="J9" s="169"/>
      <c r="K9" s="169"/>
    </row>
    <row r="10" spans="1:12" ht="17.100000000000001" customHeight="1" x14ac:dyDescent="0.25">
      <c r="A10" s="172" t="s">
        <v>66</v>
      </c>
      <c r="B10" s="191">
        <v>1057</v>
      </c>
      <c r="C10" s="191">
        <v>52</v>
      </c>
      <c r="D10" s="191">
        <v>1005</v>
      </c>
      <c r="E10" s="170"/>
      <c r="F10" s="92">
        <f t="shared" ref="F10:F19" si="0">+G10+H10</f>
        <v>100</v>
      </c>
      <c r="G10" s="92">
        <f t="shared" ref="G10:G19" si="1">+C10/B10*100</f>
        <v>4.9195837275307479</v>
      </c>
      <c r="H10" s="92">
        <f t="shared" ref="H10:H19" si="2">+D10/B10*100</f>
        <v>95.08041627246925</v>
      </c>
      <c r="I10" s="169"/>
    </row>
    <row r="11" spans="1:12" ht="17.100000000000001" customHeight="1" x14ac:dyDescent="0.25">
      <c r="A11" s="172" t="s">
        <v>67</v>
      </c>
      <c r="B11" s="191">
        <v>301</v>
      </c>
      <c r="C11" s="191">
        <v>15</v>
      </c>
      <c r="D11" s="191">
        <v>286</v>
      </c>
      <c r="E11" s="170"/>
      <c r="F11" s="92">
        <f t="shared" si="0"/>
        <v>100</v>
      </c>
      <c r="G11" s="92">
        <f t="shared" si="1"/>
        <v>4.9833887043189371</v>
      </c>
      <c r="H11" s="92">
        <f t="shared" si="2"/>
        <v>95.016611295681059</v>
      </c>
      <c r="I11" s="169"/>
    </row>
    <row r="12" spans="1:12" ht="17.100000000000001" customHeight="1" x14ac:dyDescent="0.25">
      <c r="A12" s="172" t="s">
        <v>68</v>
      </c>
      <c r="B12" s="191">
        <v>257</v>
      </c>
      <c r="C12" s="191">
        <v>4</v>
      </c>
      <c r="D12" s="191">
        <v>253</v>
      </c>
      <c r="E12" s="170"/>
      <c r="F12" s="92">
        <f t="shared" si="0"/>
        <v>100</v>
      </c>
      <c r="G12" s="92">
        <f t="shared" si="1"/>
        <v>1.556420233463035</v>
      </c>
      <c r="H12" s="92">
        <f t="shared" si="2"/>
        <v>98.443579766536971</v>
      </c>
      <c r="I12" s="169"/>
    </row>
    <row r="13" spans="1:12" ht="17.100000000000001" customHeight="1" x14ac:dyDescent="0.25">
      <c r="A13" s="172" t="s">
        <v>90</v>
      </c>
      <c r="B13" s="191">
        <v>2302</v>
      </c>
      <c r="C13" s="191">
        <v>100</v>
      </c>
      <c r="D13" s="191">
        <v>2202</v>
      </c>
      <c r="E13" s="170"/>
      <c r="F13" s="92">
        <f t="shared" si="0"/>
        <v>99.999999999999986</v>
      </c>
      <c r="G13" s="92">
        <f t="shared" si="1"/>
        <v>4.3440486533449176</v>
      </c>
      <c r="H13" s="92">
        <f t="shared" si="2"/>
        <v>95.655951346655073</v>
      </c>
      <c r="I13" s="169"/>
    </row>
    <row r="14" spans="1:12" ht="17.100000000000001" customHeight="1" x14ac:dyDescent="0.25">
      <c r="A14" s="172" t="s">
        <v>91</v>
      </c>
      <c r="B14" s="191">
        <v>262</v>
      </c>
      <c r="C14" s="191">
        <v>30</v>
      </c>
      <c r="D14" s="191">
        <v>232</v>
      </c>
      <c r="E14" s="170"/>
      <c r="F14" s="92">
        <f t="shared" si="0"/>
        <v>100</v>
      </c>
      <c r="G14" s="92">
        <f t="shared" si="1"/>
        <v>11.450381679389313</v>
      </c>
      <c r="H14" s="92">
        <f t="shared" si="2"/>
        <v>88.549618320610691</v>
      </c>
      <c r="I14" s="169"/>
    </row>
    <row r="15" spans="1:12" ht="17.100000000000001" customHeight="1" x14ac:dyDescent="0.25">
      <c r="A15" s="172" t="s">
        <v>69</v>
      </c>
      <c r="B15" s="191">
        <v>2048</v>
      </c>
      <c r="C15" s="191">
        <v>80</v>
      </c>
      <c r="D15" s="191">
        <v>1968</v>
      </c>
      <c r="E15" s="170"/>
      <c r="F15" s="92">
        <f t="shared" si="0"/>
        <v>100</v>
      </c>
      <c r="G15" s="92">
        <f t="shared" si="1"/>
        <v>3.90625</v>
      </c>
      <c r="H15" s="92">
        <f t="shared" si="2"/>
        <v>96.09375</v>
      </c>
      <c r="I15" s="169"/>
    </row>
    <row r="16" spans="1:12" ht="17.100000000000001" customHeight="1" x14ac:dyDescent="0.25">
      <c r="A16" s="172" t="s">
        <v>93</v>
      </c>
      <c r="B16" s="191">
        <v>3035</v>
      </c>
      <c r="C16" s="191">
        <v>207</v>
      </c>
      <c r="D16" s="191">
        <v>2828</v>
      </c>
      <c r="E16" s="170"/>
      <c r="F16" s="92">
        <f t="shared" si="0"/>
        <v>100</v>
      </c>
      <c r="G16" s="92">
        <f t="shared" si="1"/>
        <v>6.8204283360790781</v>
      </c>
      <c r="H16" s="92">
        <f t="shared" si="2"/>
        <v>93.179571663920925</v>
      </c>
      <c r="I16" s="169"/>
    </row>
    <row r="17" spans="1:10" ht="17.100000000000001" customHeight="1" x14ac:dyDescent="0.25">
      <c r="A17" s="172" t="s">
        <v>94</v>
      </c>
      <c r="B17" s="191">
        <v>1435</v>
      </c>
      <c r="C17" s="191">
        <v>28</v>
      </c>
      <c r="D17" s="191">
        <v>1407</v>
      </c>
      <c r="E17" s="170"/>
      <c r="F17" s="92">
        <f t="shared" si="0"/>
        <v>100</v>
      </c>
      <c r="G17" s="92">
        <f t="shared" si="1"/>
        <v>1.9512195121951219</v>
      </c>
      <c r="H17" s="92">
        <f t="shared" si="2"/>
        <v>98.048780487804876</v>
      </c>
      <c r="I17" s="169"/>
    </row>
    <row r="18" spans="1:10" ht="17.100000000000001" customHeight="1" x14ac:dyDescent="0.25">
      <c r="A18" s="172" t="s">
        <v>95</v>
      </c>
      <c r="B18" s="191">
        <v>69</v>
      </c>
      <c r="C18" s="191">
        <v>6</v>
      </c>
      <c r="D18" s="191">
        <v>63</v>
      </c>
      <c r="E18" s="170"/>
      <c r="F18" s="92">
        <f t="shared" si="0"/>
        <v>100</v>
      </c>
      <c r="G18" s="92">
        <f t="shared" si="1"/>
        <v>8.695652173913043</v>
      </c>
      <c r="H18" s="92">
        <f t="shared" si="2"/>
        <v>91.304347826086953</v>
      </c>
      <c r="I18" s="169"/>
    </row>
    <row r="19" spans="1:10" ht="17.100000000000001" customHeight="1" x14ac:dyDescent="0.25">
      <c r="A19" s="172" t="s">
        <v>96</v>
      </c>
      <c r="B19" s="191">
        <v>487</v>
      </c>
      <c r="C19" s="191">
        <v>119</v>
      </c>
      <c r="D19" s="191">
        <v>368</v>
      </c>
      <c r="E19" s="170"/>
      <c r="F19" s="92">
        <f t="shared" si="0"/>
        <v>100</v>
      </c>
      <c r="G19" s="92">
        <f t="shared" si="1"/>
        <v>24.435318275154007</v>
      </c>
      <c r="H19" s="92">
        <f t="shared" si="2"/>
        <v>75.564681724845997</v>
      </c>
      <c r="I19" s="169"/>
    </row>
    <row r="20" spans="1:10" ht="17.100000000000001" customHeight="1" x14ac:dyDescent="0.25">
      <c r="A20" s="172" t="s">
        <v>51</v>
      </c>
      <c r="B20" s="191">
        <v>1</v>
      </c>
      <c r="C20" s="191">
        <v>0</v>
      </c>
      <c r="D20" s="191">
        <v>1</v>
      </c>
      <c r="E20" s="170"/>
      <c r="F20" s="92" t="s">
        <v>168</v>
      </c>
      <c r="G20" s="92" t="s">
        <v>168</v>
      </c>
      <c r="H20" s="92" t="s">
        <v>168</v>
      </c>
      <c r="I20" s="169"/>
    </row>
    <row r="21" spans="1:10" ht="17.100000000000001" customHeight="1" x14ac:dyDescent="0.25">
      <c r="A21" s="172" t="s">
        <v>52</v>
      </c>
      <c r="B21" s="191">
        <v>1</v>
      </c>
      <c r="C21" s="191">
        <v>0</v>
      </c>
      <c r="D21" s="191">
        <v>1</v>
      </c>
      <c r="E21" s="170"/>
      <c r="F21" s="92" t="s">
        <v>168</v>
      </c>
      <c r="G21" s="92" t="s">
        <v>168</v>
      </c>
      <c r="H21" s="92" t="s">
        <v>168</v>
      </c>
      <c r="I21" s="169"/>
    </row>
    <row r="22" spans="1:10" ht="17.100000000000001" customHeight="1" x14ac:dyDescent="0.25">
      <c r="A22" s="172" t="s">
        <v>53</v>
      </c>
      <c r="B22" s="191">
        <v>1</v>
      </c>
      <c r="C22" s="191">
        <v>0</v>
      </c>
      <c r="D22" s="191">
        <v>1</v>
      </c>
      <c r="E22" s="170"/>
      <c r="F22" s="92" t="s">
        <v>168</v>
      </c>
      <c r="G22" s="92" t="s">
        <v>168</v>
      </c>
      <c r="H22" s="92" t="s">
        <v>168</v>
      </c>
      <c r="I22" s="169"/>
    </row>
    <row r="23" spans="1:10" ht="17.100000000000001" customHeight="1" x14ac:dyDescent="0.25">
      <c r="A23" s="172" t="s">
        <v>54</v>
      </c>
      <c r="B23" s="191">
        <v>1</v>
      </c>
      <c r="C23" s="191">
        <v>1</v>
      </c>
      <c r="D23" s="191">
        <v>0</v>
      </c>
      <c r="E23" s="170"/>
      <c r="F23" s="92" t="s">
        <v>168</v>
      </c>
      <c r="G23" s="92" t="s">
        <v>168</v>
      </c>
      <c r="H23" s="92" t="s">
        <v>168</v>
      </c>
      <c r="I23" s="169"/>
    </row>
    <row r="24" spans="1:10" ht="17.100000000000001" customHeight="1" x14ac:dyDescent="0.25">
      <c r="A24" s="172" t="s">
        <v>58</v>
      </c>
      <c r="B24" s="191">
        <v>161</v>
      </c>
      <c r="C24" s="191">
        <v>52</v>
      </c>
      <c r="D24" s="191">
        <v>109</v>
      </c>
      <c r="E24" s="170"/>
      <c r="F24" s="92">
        <f t="shared" ref="F24:F32" si="3">+G24+H24</f>
        <v>100</v>
      </c>
      <c r="G24" s="92">
        <f t="shared" ref="G24:G32" si="4">+C24/B24*100</f>
        <v>32.298136645962735</v>
      </c>
      <c r="H24" s="92">
        <f t="shared" ref="H24:H32" si="5">+D24/B24*100</f>
        <v>67.701863354037258</v>
      </c>
      <c r="I24" s="169"/>
    </row>
    <row r="25" spans="1:10" ht="17.100000000000001" customHeight="1" x14ac:dyDescent="0.25">
      <c r="A25" s="172" t="s">
        <v>60</v>
      </c>
      <c r="B25" s="191">
        <v>407</v>
      </c>
      <c r="C25" s="191">
        <v>302</v>
      </c>
      <c r="D25" s="191">
        <v>105</v>
      </c>
      <c r="E25" s="170"/>
      <c r="F25" s="92">
        <f t="shared" si="3"/>
        <v>100</v>
      </c>
      <c r="G25" s="92">
        <f t="shared" si="4"/>
        <v>74.201474201474198</v>
      </c>
      <c r="H25" s="92">
        <f t="shared" si="5"/>
        <v>25.798525798525802</v>
      </c>
      <c r="I25" s="169"/>
    </row>
    <row r="26" spans="1:10" ht="17.100000000000001" customHeight="1" x14ac:dyDescent="0.25">
      <c r="A26" s="172" t="s">
        <v>61</v>
      </c>
      <c r="B26" s="191">
        <v>282</v>
      </c>
      <c r="C26" s="191">
        <v>189</v>
      </c>
      <c r="D26" s="191">
        <v>92</v>
      </c>
      <c r="E26" s="170"/>
      <c r="F26" s="92">
        <f t="shared" si="3"/>
        <v>99.645390070921991</v>
      </c>
      <c r="G26" s="92">
        <f t="shared" si="4"/>
        <v>67.021276595744681</v>
      </c>
      <c r="H26" s="92">
        <f t="shared" si="5"/>
        <v>32.62411347517731</v>
      </c>
      <c r="I26" s="169"/>
    </row>
    <row r="27" spans="1:10" ht="17.100000000000001" customHeight="1" x14ac:dyDescent="0.25">
      <c r="A27" s="172" t="s">
        <v>59</v>
      </c>
      <c r="B27" s="191">
        <v>232</v>
      </c>
      <c r="C27" s="191">
        <v>87</v>
      </c>
      <c r="D27" s="191">
        <v>146</v>
      </c>
      <c r="E27" s="170"/>
      <c r="F27" s="92">
        <f t="shared" si="3"/>
        <v>100.43103448275862</v>
      </c>
      <c r="G27" s="92">
        <f t="shared" si="4"/>
        <v>37.5</v>
      </c>
      <c r="H27" s="92">
        <f t="shared" si="5"/>
        <v>62.931034482758619</v>
      </c>
      <c r="I27" s="169"/>
    </row>
    <row r="28" spans="1:10" ht="17.100000000000001" customHeight="1" x14ac:dyDescent="0.25">
      <c r="A28" s="172" t="s">
        <v>87</v>
      </c>
      <c r="B28" s="191">
        <v>338</v>
      </c>
      <c r="C28" s="191">
        <v>108</v>
      </c>
      <c r="D28" s="191">
        <v>230</v>
      </c>
      <c r="E28" s="170"/>
      <c r="F28" s="92">
        <f t="shared" si="3"/>
        <v>100</v>
      </c>
      <c r="G28" s="92">
        <f t="shared" si="4"/>
        <v>31.952662721893493</v>
      </c>
      <c r="H28" s="92">
        <f t="shared" si="5"/>
        <v>68.047337278106511</v>
      </c>
      <c r="I28" s="169"/>
    </row>
    <row r="29" spans="1:10" ht="17.100000000000001" customHeight="1" x14ac:dyDescent="0.25">
      <c r="A29" s="172" t="s">
        <v>72</v>
      </c>
      <c r="B29" s="191">
        <v>228</v>
      </c>
      <c r="C29" s="191">
        <v>62</v>
      </c>
      <c r="D29" s="191">
        <v>166</v>
      </c>
      <c r="E29" s="170"/>
      <c r="F29" s="92">
        <f t="shared" si="3"/>
        <v>100.00000000000001</v>
      </c>
      <c r="G29" s="92">
        <f t="shared" si="4"/>
        <v>27.192982456140353</v>
      </c>
      <c r="H29" s="92">
        <f t="shared" si="5"/>
        <v>72.807017543859658</v>
      </c>
      <c r="I29" s="204"/>
      <c r="J29" s="86"/>
    </row>
    <row r="30" spans="1:10" ht="17.100000000000001" customHeight="1" x14ac:dyDescent="0.25">
      <c r="A30" s="172" t="s">
        <v>63</v>
      </c>
      <c r="B30" s="191">
        <v>294</v>
      </c>
      <c r="C30" s="191">
        <v>209</v>
      </c>
      <c r="D30" s="191">
        <v>85</v>
      </c>
      <c r="E30" s="170"/>
      <c r="F30" s="92">
        <f t="shared" si="3"/>
        <v>100</v>
      </c>
      <c r="G30" s="92">
        <f t="shared" si="4"/>
        <v>71.088435374149668</v>
      </c>
      <c r="H30" s="92">
        <f t="shared" si="5"/>
        <v>28.911564625850339</v>
      </c>
      <c r="I30" s="204"/>
      <c r="J30" s="86"/>
    </row>
    <row r="31" spans="1:10" ht="17.100000000000001" customHeight="1" x14ac:dyDescent="0.25">
      <c r="A31" s="172" t="s">
        <v>110</v>
      </c>
      <c r="B31" s="191">
        <v>347</v>
      </c>
      <c r="C31" s="191">
        <v>4</v>
      </c>
      <c r="D31" s="191">
        <v>343</v>
      </c>
      <c r="E31" s="170"/>
      <c r="F31" s="92">
        <f t="shared" si="3"/>
        <v>100</v>
      </c>
      <c r="G31" s="92">
        <f t="shared" si="4"/>
        <v>1.1527377521613833</v>
      </c>
      <c r="H31" s="92">
        <f t="shared" si="5"/>
        <v>98.847262247838614</v>
      </c>
      <c r="I31" s="204"/>
      <c r="J31" s="86"/>
    </row>
    <row r="32" spans="1:10" ht="17.100000000000001" customHeight="1" x14ac:dyDescent="0.25">
      <c r="A32" s="172" t="s">
        <v>305</v>
      </c>
      <c r="B32" s="191">
        <v>9</v>
      </c>
      <c r="C32" s="191">
        <v>3</v>
      </c>
      <c r="D32" s="191">
        <v>6</v>
      </c>
      <c r="E32" s="170"/>
      <c r="F32" s="92">
        <f t="shared" si="3"/>
        <v>99.999999999999986</v>
      </c>
      <c r="G32" s="92">
        <f t="shared" si="4"/>
        <v>33.333333333333329</v>
      </c>
      <c r="H32" s="92">
        <f t="shared" si="5"/>
        <v>66.666666666666657</v>
      </c>
      <c r="I32" s="204"/>
      <c r="J32" s="86"/>
    </row>
    <row r="33" spans="1:10" ht="17.100000000000001" customHeight="1" thickBot="1" x14ac:dyDescent="0.3">
      <c r="A33" s="175" t="s">
        <v>89</v>
      </c>
      <c r="B33" s="200">
        <v>216</v>
      </c>
      <c r="C33" s="200">
        <v>85</v>
      </c>
      <c r="D33" s="200">
        <v>131</v>
      </c>
      <c r="E33" s="225"/>
      <c r="F33" s="102">
        <f t="shared" ref="F33" si="6">+G33+H33</f>
        <v>100</v>
      </c>
      <c r="G33" s="102">
        <f t="shared" ref="G33" si="7">+C33/B33*100</f>
        <v>39.351851851851855</v>
      </c>
      <c r="H33" s="102">
        <f t="shared" ref="H33" si="8">+D33/B33*100</f>
        <v>60.648148148148152</v>
      </c>
      <c r="I33" s="204"/>
      <c r="J33" s="86"/>
    </row>
    <row r="34" spans="1:10" ht="38.25" customHeight="1" x14ac:dyDescent="0.25">
      <c r="A34" s="404" t="s">
        <v>402</v>
      </c>
      <c r="B34" s="404"/>
      <c r="C34" s="404"/>
      <c r="D34" s="404"/>
      <c r="E34" s="404"/>
      <c r="F34" s="404"/>
      <c r="G34" s="404"/>
      <c r="H34" s="404"/>
      <c r="I34" s="305"/>
      <c r="J34" s="305"/>
    </row>
    <row r="35" spans="1:10" ht="17.100000000000001" customHeight="1" x14ac:dyDescent="0.25">
      <c r="A35" s="435" t="s">
        <v>366</v>
      </c>
      <c r="B35" s="435"/>
      <c r="C35" s="435"/>
      <c r="D35" s="435"/>
      <c r="E35" s="435"/>
      <c r="F35" s="435"/>
      <c r="G35" s="435"/>
      <c r="H35" s="435"/>
      <c r="I35" s="309"/>
      <c r="J35" s="309"/>
    </row>
    <row r="36" spans="1:10" ht="17.100000000000001" customHeight="1" x14ac:dyDescent="0.25">
      <c r="A36" s="172"/>
      <c r="B36" s="191"/>
      <c r="C36" s="191"/>
      <c r="D36" s="191"/>
      <c r="E36" s="115"/>
      <c r="F36" s="92"/>
      <c r="G36" s="92"/>
      <c r="H36" s="92"/>
      <c r="I36" s="204"/>
      <c r="J36" s="86"/>
    </row>
    <row r="37" spans="1:10" ht="17.100000000000001" customHeight="1" x14ac:dyDescent="0.25">
      <c r="A37" s="172"/>
      <c r="B37" s="191"/>
      <c r="C37" s="191"/>
      <c r="D37" s="191"/>
      <c r="E37" s="115"/>
      <c r="F37" s="92"/>
      <c r="G37" s="92"/>
      <c r="H37" s="92"/>
      <c r="I37" s="169"/>
    </row>
    <row r="38" spans="1:10" ht="17.100000000000001" customHeight="1" x14ac:dyDescent="0.25">
      <c r="A38" s="172"/>
      <c r="B38" s="191"/>
      <c r="C38" s="191"/>
      <c r="D38" s="191"/>
      <c r="E38" s="115"/>
      <c r="F38" s="92"/>
      <c r="G38" s="92"/>
      <c r="H38" s="92"/>
      <c r="I38" s="169"/>
    </row>
    <row r="39" spans="1:10" ht="17.100000000000001" customHeight="1" x14ac:dyDescent="0.25">
      <c r="A39" s="172"/>
      <c r="B39" s="191"/>
      <c r="C39" s="191"/>
      <c r="D39" s="191"/>
      <c r="E39" s="115"/>
      <c r="F39" s="92"/>
      <c r="G39" s="92"/>
      <c r="H39" s="92"/>
      <c r="I39" s="169"/>
    </row>
    <row r="40" spans="1:10" ht="8.1" customHeight="1" x14ac:dyDescent="0.25">
      <c r="A40" s="172"/>
      <c r="B40" s="191"/>
      <c r="C40" s="191"/>
      <c r="D40" s="191"/>
      <c r="E40" s="170"/>
      <c r="F40" s="92"/>
      <c r="G40" s="92"/>
      <c r="H40" s="92"/>
      <c r="I40" s="169"/>
    </row>
    <row r="41" spans="1:10" ht="17.100000000000001" customHeight="1" x14ac:dyDescent="0.25">
      <c r="A41" s="171"/>
      <c r="B41" s="202"/>
      <c r="C41" s="202"/>
      <c r="D41" s="202"/>
      <c r="E41" s="115"/>
      <c r="F41" s="168"/>
      <c r="G41" s="168"/>
      <c r="H41" s="168"/>
      <c r="I41" s="169"/>
    </row>
    <row r="42" spans="1:10" ht="17.100000000000001" customHeight="1" x14ac:dyDescent="0.25">
      <c r="A42" s="172"/>
      <c r="B42" s="191"/>
      <c r="C42" s="191"/>
      <c r="D42" s="191"/>
      <c r="E42" s="115"/>
      <c r="F42" s="92"/>
      <c r="G42" s="92"/>
      <c r="H42" s="92"/>
      <c r="I42" s="169"/>
    </row>
    <row r="43" spans="1:10" ht="17.100000000000001" customHeight="1" x14ac:dyDescent="0.25">
      <c r="A43" s="172"/>
      <c r="B43" s="191"/>
      <c r="C43" s="191"/>
      <c r="D43" s="191"/>
      <c r="E43" s="115"/>
      <c r="F43" s="92"/>
      <c r="G43" s="92"/>
      <c r="H43" s="92"/>
      <c r="I43" s="169"/>
    </row>
    <row r="44" spans="1:10" ht="17.100000000000001" customHeight="1" x14ac:dyDescent="0.25">
      <c r="A44" s="172"/>
      <c r="B44" s="191"/>
      <c r="C44" s="191"/>
      <c r="D44" s="191"/>
      <c r="E44" s="115"/>
      <c r="F44" s="92"/>
      <c r="G44" s="92"/>
      <c r="H44" s="92"/>
      <c r="I44" s="169"/>
    </row>
    <row r="45" spans="1:10" ht="17.100000000000001" customHeight="1" x14ac:dyDescent="0.25">
      <c r="A45" s="172"/>
      <c r="B45" s="191"/>
      <c r="C45" s="191"/>
      <c r="D45" s="191"/>
      <c r="E45" s="115"/>
      <c r="F45" s="92"/>
      <c r="G45" s="92"/>
      <c r="H45" s="92"/>
      <c r="I45" s="169"/>
    </row>
    <row r="46" spans="1:10" ht="17.100000000000001" customHeight="1" x14ac:dyDescent="0.25">
      <c r="A46" s="172"/>
      <c r="B46" s="191"/>
      <c r="C46" s="191"/>
      <c r="D46" s="191"/>
      <c r="E46" s="115"/>
      <c r="F46" s="92"/>
      <c r="G46" s="92"/>
      <c r="H46" s="92"/>
      <c r="I46" s="169"/>
    </row>
    <row r="47" spans="1:10" x14ac:dyDescent="0.25">
      <c r="A47" s="174"/>
      <c r="B47" s="191"/>
      <c r="C47" s="191"/>
      <c r="D47" s="191"/>
      <c r="E47" s="115"/>
      <c r="F47" s="92"/>
      <c r="G47" s="92"/>
      <c r="H47" s="92"/>
      <c r="I47" s="169"/>
    </row>
    <row r="48" spans="1:10" ht="17.100000000000001" customHeight="1" x14ac:dyDescent="0.25">
      <c r="A48" s="172"/>
      <c r="B48" s="191"/>
      <c r="C48" s="191"/>
      <c r="D48" s="191"/>
      <c r="E48" s="115"/>
      <c r="F48" s="92"/>
      <c r="G48" s="92"/>
      <c r="H48" s="92"/>
      <c r="I48" s="169"/>
    </row>
    <row r="49" spans="1:9" ht="17.100000000000001" customHeight="1" x14ac:dyDescent="0.25">
      <c r="A49" s="172"/>
      <c r="B49" s="191"/>
      <c r="C49" s="191"/>
      <c r="D49" s="191"/>
      <c r="E49" s="115"/>
      <c r="F49" s="92"/>
      <c r="G49" s="92"/>
      <c r="H49" s="92"/>
      <c r="I49" s="169"/>
    </row>
    <row r="50" spans="1:9" ht="17.100000000000001" customHeight="1" x14ac:dyDescent="0.25">
      <c r="A50" s="172"/>
      <c r="B50" s="191"/>
      <c r="C50" s="191"/>
      <c r="D50" s="191"/>
      <c r="E50" s="115"/>
      <c r="F50" s="92"/>
      <c r="G50" s="92"/>
      <c r="H50" s="92"/>
      <c r="I50" s="169"/>
    </row>
    <row r="51" spans="1:9" ht="17.100000000000001" customHeight="1" x14ac:dyDescent="0.25">
      <c r="A51" s="172"/>
      <c r="B51" s="191"/>
      <c r="C51" s="191"/>
      <c r="D51" s="191"/>
      <c r="E51" s="115"/>
      <c r="F51" s="92"/>
      <c r="G51" s="92"/>
      <c r="H51" s="92"/>
      <c r="I51" s="169"/>
    </row>
    <row r="52" spans="1:9" ht="17.100000000000001" customHeight="1" x14ac:dyDescent="0.25">
      <c r="A52" s="172"/>
      <c r="B52" s="191"/>
      <c r="C52" s="191"/>
      <c r="D52" s="191"/>
      <c r="E52" s="115"/>
      <c r="F52" s="92"/>
      <c r="G52" s="92"/>
      <c r="H52" s="92"/>
      <c r="I52" s="169"/>
    </row>
    <row r="53" spans="1:9" x14ac:dyDescent="0.25">
      <c r="A53" s="174"/>
      <c r="B53" s="191"/>
      <c r="C53" s="191"/>
      <c r="D53" s="191"/>
      <c r="E53" s="115"/>
      <c r="F53" s="92"/>
      <c r="G53" s="92"/>
      <c r="H53" s="92"/>
      <c r="I53" s="169"/>
    </row>
    <row r="54" spans="1:9" ht="17.100000000000001" customHeight="1" thickBot="1" x14ac:dyDescent="0.3">
      <c r="A54" s="175"/>
      <c r="B54" s="200"/>
      <c r="C54" s="200"/>
      <c r="D54" s="200"/>
      <c r="E54" s="135"/>
      <c r="F54" s="102"/>
      <c r="G54" s="102"/>
      <c r="H54" s="102"/>
      <c r="I54" s="169"/>
    </row>
  </sheetData>
  <mergeCells count="11">
    <mergeCell ref="A35:H35"/>
    <mergeCell ref="K1:K2"/>
    <mergeCell ref="A1:H1"/>
    <mergeCell ref="A34:H34"/>
    <mergeCell ref="B7:D7"/>
    <mergeCell ref="F7:H7"/>
    <mergeCell ref="A7:A8"/>
    <mergeCell ref="A2:H2"/>
    <mergeCell ref="A3:H3"/>
    <mergeCell ref="A4:H4"/>
    <mergeCell ref="A5:H5"/>
  </mergeCells>
  <hyperlinks>
    <hyperlink ref="K1" location="INDICE!A1" display="INDICE"/>
  </hyperlinks>
  <printOptions horizontalCentered="1"/>
  <pageMargins left="0.70866141732283472" right="0.70866141732283472" top="0.74803149606299213" bottom="0.74803149606299213" header="0.31496062992125984" footer="0.31496062992125984"/>
  <pageSetup scale="9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E37"/>
  <sheetViews>
    <sheetView showGridLines="0" zoomScaleNormal="100" workbookViewId="0">
      <selection sqref="A1:AA37"/>
    </sheetView>
  </sheetViews>
  <sheetFormatPr baseColWidth="10" defaultRowHeight="12.75" x14ac:dyDescent="0.2"/>
  <cols>
    <col min="1" max="1" width="15.5703125" style="190" bestFit="1" customWidth="1"/>
    <col min="2" max="2" width="6.85546875" style="176" bestFit="1" customWidth="1"/>
    <col min="3" max="3" width="9.140625" style="176" bestFit="1" customWidth="1"/>
    <col min="4" max="5" width="10.28515625" style="176" bestFit="1" customWidth="1"/>
    <col min="6" max="6" width="6.42578125" style="176" bestFit="1" customWidth="1"/>
    <col min="7" max="7" width="8.28515625" style="176" bestFit="1" customWidth="1"/>
    <col min="8" max="8" width="11.140625" style="176" bestFit="1" customWidth="1"/>
    <col min="9" max="9" width="9.28515625" style="176" bestFit="1" customWidth="1"/>
    <col min="10" max="10" width="7.28515625" style="176" bestFit="1" customWidth="1"/>
    <col min="11" max="11" width="11.140625" style="79" bestFit="1" customWidth="1"/>
    <col min="12" max="12" width="8" style="79" bestFit="1" customWidth="1"/>
    <col min="13" max="13" width="6.42578125" style="79" bestFit="1" customWidth="1"/>
    <col min="14" max="14" width="6.85546875" style="79" bestFit="1" customWidth="1"/>
    <col min="15" max="15" width="7" style="79" customWidth="1"/>
    <col min="16" max="16" width="6.7109375" style="79" bestFit="1" customWidth="1"/>
    <col min="17" max="17" width="5.140625" style="79" bestFit="1" customWidth="1"/>
    <col min="18" max="18" width="5" style="79" bestFit="1" customWidth="1"/>
    <col min="19" max="19" width="6.42578125" style="79" bestFit="1" customWidth="1"/>
    <col min="20" max="20" width="7.42578125" style="79" bestFit="1" customWidth="1"/>
    <col min="21" max="21" width="9.140625" style="4" bestFit="1" customWidth="1"/>
    <col min="22" max="22" width="7.140625" style="4" bestFit="1" customWidth="1"/>
    <col min="23" max="23" width="9.140625" style="4" bestFit="1" customWidth="1"/>
    <col min="24" max="24" width="8.28515625" style="4" bestFit="1" customWidth="1"/>
    <col min="25" max="25" width="9" style="4" bestFit="1" customWidth="1"/>
    <col min="26" max="26" width="7.5703125" style="4" bestFit="1" customWidth="1"/>
    <col min="27" max="27" width="8.28515625" style="4" bestFit="1" customWidth="1"/>
    <col min="28" max="28" width="8.28515625" style="4" customWidth="1"/>
    <col min="29" max="29" width="9" style="4" bestFit="1" customWidth="1"/>
    <col min="30" max="242" width="11.42578125" style="4"/>
    <col min="243" max="243" width="18.140625" style="4" customWidth="1"/>
    <col min="244" max="244" width="6.5703125" style="4" customWidth="1"/>
    <col min="245" max="245" width="9.28515625" style="4" bestFit="1" customWidth="1"/>
    <col min="246" max="246" width="9.42578125" style="4" bestFit="1" customWidth="1"/>
    <col min="247" max="247" width="10.5703125" style="4" bestFit="1" customWidth="1"/>
    <col min="248" max="248" width="6.42578125" style="4" bestFit="1" customWidth="1"/>
    <col min="249" max="249" width="7.5703125" style="4" bestFit="1" customWidth="1"/>
    <col min="250" max="250" width="7.85546875" style="4" bestFit="1" customWidth="1"/>
    <col min="251" max="252" width="9.7109375" style="4" bestFit="1" customWidth="1"/>
    <col min="253" max="253" width="8.85546875" style="4" customWidth="1"/>
    <col min="254" max="498" width="11.42578125" style="4"/>
    <col min="499" max="499" width="18.140625" style="4" customWidth="1"/>
    <col min="500" max="500" width="6.5703125" style="4" customWidth="1"/>
    <col min="501" max="501" width="9.28515625" style="4" bestFit="1" customWidth="1"/>
    <col min="502" max="502" width="9.42578125" style="4" bestFit="1" customWidth="1"/>
    <col min="503" max="503" width="10.5703125" style="4" bestFit="1" customWidth="1"/>
    <col min="504" max="504" width="6.42578125" style="4" bestFit="1" customWidth="1"/>
    <col min="505" max="505" width="7.5703125" style="4" bestFit="1" customWidth="1"/>
    <col min="506" max="506" width="7.85546875" style="4" bestFit="1" customWidth="1"/>
    <col min="507" max="508" width="9.7109375" style="4" bestFit="1" customWidth="1"/>
    <col min="509" max="509" width="8.85546875" style="4" customWidth="1"/>
    <col min="510" max="754" width="11.42578125" style="4"/>
    <col min="755" max="755" width="18.140625" style="4" customWidth="1"/>
    <col min="756" max="756" width="6.5703125" style="4" customWidth="1"/>
    <col min="757" max="757" width="9.28515625" style="4" bestFit="1" customWidth="1"/>
    <col min="758" max="758" width="9.42578125" style="4" bestFit="1" customWidth="1"/>
    <col min="759" max="759" width="10.5703125" style="4" bestFit="1" customWidth="1"/>
    <col min="760" max="760" width="6.42578125" style="4" bestFit="1" customWidth="1"/>
    <col min="761" max="761" width="7.5703125" style="4" bestFit="1" customWidth="1"/>
    <col min="762" max="762" width="7.85546875" style="4" bestFit="1" customWidth="1"/>
    <col min="763" max="764" width="9.7109375" style="4" bestFit="1" customWidth="1"/>
    <col min="765" max="765" width="8.85546875" style="4" customWidth="1"/>
    <col min="766" max="1010" width="11.42578125" style="4"/>
    <col min="1011" max="1011" width="18.140625" style="4" customWidth="1"/>
    <col min="1012" max="1012" width="6.5703125" style="4" customWidth="1"/>
    <col min="1013" max="1013" width="9.28515625" style="4" bestFit="1" customWidth="1"/>
    <col min="1014" max="1014" width="9.42578125" style="4" bestFit="1" customWidth="1"/>
    <col min="1015" max="1015" width="10.5703125" style="4" bestFit="1" customWidth="1"/>
    <col min="1016" max="1016" width="6.42578125" style="4" bestFit="1" customWidth="1"/>
    <col min="1017" max="1017" width="7.5703125" style="4" bestFit="1" customWidth="1"/>
    <col min="1018" max="1018" width="7.85546875" style="4" bestFit="1" customWidth="1"/>
    <col min="1019" max="1020" width="9.7109375" style="4" bestFit="1" customWidth="1"/>
    <col min="1021" max="1021" width="8.85546875" style="4" customWidth="1"/>
    <col min="1022" max="1266" width="11.42578125" style="4"/>
    <col min="1267" max="1267" width="18.140625" style="4" customWidth="1"/>
    <col min="1268" max="1268" width="6.5703125" style="4" customWidth="1"/>
    <col min="1269" max="1269" width="9.28515625" style="4" bestFit="1" customWidth="1"/>
    <col min="1270" max="1270" width="9.42578125" style="4" bestFit="1" customWidth="1"/>
    <col min="1271" max="1271" width="10.5703125" style="4" bestFit="1" customWidth="1"/>
    <col min="1272" max="1272" width="6.42578125" style="4" bestFit="1" customWidth="1"/>
    <col min="1273" max="1273" width="7.5703125" style="4" bestFit="1" customWidth="1"/>
    <col min="1274" max="1274" width="7.85546875" style="4" bestFit="1" customWidth="1"/>
    <col min="1275" max="1276" width="9.7109375" style="4" bestFit="1" customWidth="1"/>
    <col min="1277" max="1277" width="8.85546875" style="4" customWidth="1"/>
    <col min="1278" max="1522" width="11.42578125" style="4"/>
    <col min="1523" max="1523" width="18.140625" style="4" customWidth="1"/>
    <col min="1524" max="1524" width="6.5703125" style="4" customWidth="1"/>
    <col min="1525" max="1525" width="9.28515625" style="4" bestFit="1" customWidth="1"/>
    <col min="1526" max="1526" width="9.42578125" style="4" bestFit="1" customWidth="1"/>
    <col min="1527" max="1527" width="10.5703125" style="4" bestFit="1" customWidth="1"/>
    <col min="1528" max="1528" width="6.42578125" style="4" bestFit="1" customWidth="1"/>
    <col min="1529" max="1529" width="7.5703125" style="4" bestFit="1" customWidth="1"/>
    <col min="1530" max="1530" width="7.85546875" style="4" bestFit="1" customWidth="1"/>
    <col min="1531" max="1532" width="9.7109375" style="4" bestFit="1" customWidth="1"/>
    <col min="1533" max="1533" width="8.85546875" style="4" customWidth="1"/>
    <col min="1534" max="1778" width="11.42578125" style="4"/>
    <col min="1779" max="1779" width="18.140625" style="4" customWidth="1"/>
    <col min="1780" max="1780" width="6.5703125" style="4" customWidth="1"/>
    <col min="1781" max="1781" width="9.28515625" style="4" bestFit="1" customWidth="1"/>
    <col min="1782" max="1782" width="9.42578125" style="4" bestFit="1" customWidth="1"/>
    <col min="1783" max="1783" width="10.5703125" style="4" bestFit="1" customWidth="1"/>
    <col min="1784" max="1784" width="6.42578125" style="4" bestFit="1" customWidth="1"/>
    <col min="1785" max="1785" width="7.5703125" style="4" bestFit="1" customWidth="1"/>
    <col min="1786" max="1786" width="7.85546875" style="4" bestFit="1" customWidth="1"/>
    <col min="1787" max="1788" width="9.7109375" style="4" bestFit="1" customWidth="1"/>
    <col min="1789" max="1789" width="8.85546875" style="4" customWidth="1"/>
    <col min="1790" max="2034" width="11.42578125" style="4"/>
    <col min="2035" max="2035" width="18.140625" style="4" customWidth="1"/>
    <col min="2036" max="2036" width="6.5703125" style="4" customWidth="1"/>
    <col min="2037" max="2037" width="9.28515625" style="4" bestFit="1" customWidth="1"/>
    <col min="2038" max="2038" width="9.42578125" style="4" bestFit="1" customWidth="1"/>
    <col min="2039" max="2039" width="10.5703125" style="4" bestFit="1" customWidth="1"/>
    <col min="2040" max="2040" width="6.42578125" style="4" bestFit="1" customWidth="1"/>
    <col min="2041" max="2041" width="7.5703125" style="4" bestFit="1" customWidth="1"/>
    <col min="2042" max="2042" width="7.85546875" style="4" bestFit="1" customWidth="1"/>
    <col min="2043" max="2044" width="9.7109375" style="4" bestFit="1" customWidth="1"/>
    <col min="2045" max="2045" width="8.85546875" style="4" customWidth="1"/>
    <col min="2046" max="2290" width="11.42578125" style="4"/>
    <col min="2291" max="2291" width="18.140625" style="4" customWidth="1"/>
    <col min="2292" max="2292" width="6.5703125" style="4" customWidth="1"/>
    <col min="2293" max="2293" width="9.28515625" style="4" bestFit="1" customWidth="1"/>
    <col min="2294" max="2294" width="9.42578125" style="4" bestFit="1" customWidth="1"/>
    <col min="2295" max="2295" width="10.5703125" style="4" bestFit="1" customWidth="1"/>
    <col min="2296" max="2296" width="6.42578125" style="4" bestFit="1" customWidth="1"/>
    <col min="2297" max="2297" width="7.5703125" style="4" bestFit="1" customWidth="1"/>
    <col min="2298" max="2298" width="7.85546875" style="4" bestFit="1" customWidth="1"/>
    <col min="2299" max="2300" width="9.7109375" style="4" bestFit="1" customWidth="1"/>
    <col min="2301" max="2301" width="8.85546875" style="4" customWidth="1"/>
    <col min="2302" max="2546" width="11.42578125" style="4"/>
    <col min="2547" max="2547" width="18.140625" style="4" customWidth="1"/>
    <col min="2548" max="2548" width="6.5703125" style="4" customWidth="1"/>
    <col min="2549" max="2549" width="9.28515625" style="4" bestFit="1" customWidth="1"/>
    <col min="2550" max="2550" width="9.42578125" style="4" bestFit="1" customWidth="1"/>
    <col min="2551" max="2551" width="10.5703125" style="4" bestFit="1" customWidth="1"/>
    <col min="2552" max="2552" width="6.42578125" style="4" bestFit="1" customWidth="1"/>
    <col min="2553" max="2553" width="7.5703125" style="4" bestFit="1" customWidth="1"/>
    <col min="2554" max="2554" width="7.85546875" style="4" bestFit="1" customWidth="1"/>
    <col min="2555" max="2556" width="9.7109375" style="4" bestFit="1" customWidth="1"/>
    <col min="2557" max="2557" width="8.85546875" style="4" customWidth="1"/>
    <col min="2558" max="2802" width="11.42578125" style="4"/>
    <col min="2803" max="2803" width="18.140625" style="4" customWidth="1"/>
    <col min="2804" max="2804" width="6.5703125" style="4" customWidth="1"/>
    <col min="2805" max="2805" width="9.28515625" style="4" bestFit="1" customWidth="1"/>
    <col min="2806" max="2806" width="9.42578125" style="4" bestFit="1" customWidth="1"/>
    <col min="2807" max="2807" width="10.5703125" style="4" bestFit="1" customWidth="1"/>
    <col min="2808" max="2808" width="6.42578125" style="4" bestFit="1" customWidth="1"/>
    <col min="2809" max="2809" width="7.5703125" style="4" bestFit="1" customWidth="1"/>
    <col min="2810" max="2810" width="7.85546875" style="4" bestFit="1" customWidth="1"/>
    <col min="2811" max="2812" width="9.7109375" style="4" bestFit="1" customWidth="1"/>
    <col min="2813" max="2813" width="8.85546875" style="4" customWidth="1"/>
    <col min="2814" max="3058" width="11.42578125" style="4"/>
    <col min="3059" max="3059" width="18.140625" style="4" customWidth="1"/>
    <col min="3060" max="3060" width="6.5703125" style="4" customWidth="1"/>
    <col min="3061" max="3061" width="9.28515625" style="4" bestFit="1" customWidth="1"/>
    <col min="3062" max="3062" width="9.42578125" style="4" bestFit="1" customWidth="1"/>
    <col min="3063" max="3063" width="10.5703125" style="4" bestFit="1" customWidth="1"/>
    <col min="3064" max="3064" width="6.42578125" style="4" bestFit="1" customWidth="1"/>
    <col min="3065" max="3065" width="7.5703125" style="4" bestFit="1" customWidth="1"/>
    <col min="3066" max="3066" width="7.85546875" style="4" bestFit="1" customWidth="1"/>
    <col min="3067" max="3068" width="9.7109375" style="4" bestFit="1" customWidth="1"/>
    <col min="3069" max="3069" width="8.85546875" style="4" customWidth="1"/>
    <col min="3070" max="3314" width="11.42578125" style="4"/>
    <col min="3315" max="3315" width="18.140625" style="4" customWidth="1"/>
    <col min="3316" max="3316" width="6.5703125" style="4" customWidth="1"/>
    <col min="3317" max="3317" width="9.28515625" style="4" bestFit="1" customWidth="1"/>
    <col min="3318" max="3318" width="9.42578125" style="4" bestFit="1" customWidth="1"/>
    <col min="3319" max="3319" width="10.5703125" style="4" bestFit="1" customWidth="1"/>
    <col min="3320" max="3320" width="6.42578125" style="4" bestFit="1" customWidth="1"/>
    <col min="3321" max="3321" width="7.5703125" style="4" bestFit="1" customWidth="1"/>
    <col min="3322" max="3322" width="7.85546875" style="4" bestFit="1" customWidth="1"/>
    <col min="3323" max="3324" width="9.7109375" style="4" bestFit="1" customWidth="1"/>
    <col min="3325" max="3325" width="8.85546875" style="4" customWidth="1"/>
    <col min="3326" max="3570" width="11.42578125" style="4"/>
    <col min="3571" max="3571" width="18.140625" style="4" customWidth="1"/>
    <col min="3572" max="3572" width="6.5703125" style="4" customWidth="1"/>
    <col min="3573" max="3573" width="9.28515625" style="4" bestFit="1" customWidth="1"/>
    <col min="3574" max="3574" width="9.42578125" style="4" bestFit="1" customWidth="1"/>
    <col min="3575" max="3575" width="10.5703125" style="4" bestFit="1" customWidth="1"/>
    <col min="3576" max="3576" width="6.42578125" style="4" bestFit="1" customWidth="1"/>
    <col min="3577" max="3577" width="7.5703125" style="4" bestFit="1" customWidth="1"/>
    <col min="3578" max="3578" width="7.85546875" style="4" bestFit="1" customWidth="1"/>
    <col min="3579" max="3580" width="9.7109375" style="4" bestFit="1" customWidth="1"/>
    <col min="3581" max="3581" width="8.85546875" style="4" customWidth="1"/>
    <col min="3582" max="3826" width="11.42578125" style="4"/>
    <col min="3827" max="3827" width="18.140625" style="4" customWidth="1"/>
    <col min="3828" max="3828" width="6.5703125" style="4" customWidth="1"/>
    <col min="3829" max="3829" width="9.28515625" style="4" bestFit="1" customWidth="1"/>
    <col min="3830" max="3830" width="9.42578125" style="4" bestFit="1" customWidth="1"/>
    <col min="3831" max="3831" width="10.5703125" style="4" bestFit="1" customWidth="1"/>
    <col min="3832" max="3832" width="6.42578125" style="4" bestFit="1" customWidth="1"/>
    <col min="3833" max="3833" width="7.5703125" style="4" bestFit="1" customWidth="1"/>
    <col min="3834" max="3834" width="7.85546875" style="4" bestFit="1" customWidth="1"/>
    <col min="3835" max="3836" width="9.7109375" style="4" bestFit="1" customWidth="1"/>
    <col min="3837" max="3837" width="8.85546875" style="4" customWidth="1"/>
    <col min="3838" max="4082" width="11.42578125" style="4"/>
    <col min="4083" max="4083" width="18.140625" style="4" customWidth="1"/>
    <col min="4084" max="4084" width="6.5703125" style="4" customWidth="1"/>
    <col min="4085" max="4085" width="9.28515625" style="4" bestFit="1" customWidth="1"/>
    <col min="4086" max="4086" width="9.42578125" style="4" bestFit="1" customWidth="1"/>
    <col min="4087" max="4087" width="10.5703125" style="4" bestFit="1" customWidth="1"/>
    <col min="4088" max="4088" width="6.42578125" style="4" bestFit="1" customWidth="1"/>
    <col min="4089" max="4089" width="7.5703125" style="4" bestFit="1" customWidth="1"/>
    <col min="4090" max="4090" width="7.85546875" style="4" bestFit="1" customWidth="1"/>
    <col min="4091" max="4092" width="9.7109375" style="4" bestFit="1" customWidth="1"/>
    <col min="4093" max="4093" width="8.85546875" style="4" customWidth="1"/>
    <col min="4094" max="4338" width="11.42578125" style="4"/>
    <col min="4339" max="4339" width="18.140625" style="4" customWidth="1"/>
    <col min="4340" max="4340" width="6.5703125" style="4" customWidth="1"/>
    <col min="4341" max="4341" width="9.28515625" style="4" bestFit="1" customWidth="1"/>
    <col min="4342" max="4342" width="9.42578125" style="4" bestFit="1" customWidth="1"/>
    <col min="4343" max="4343" width="10.5703125" style="4" bestFit="1" customWidth="1"/>
    <col min="4344" max="4344" width="6.42578125" style="4" bestFit="1" customWidth="1"/>
    <col min="4345" max="4345" width="7.5703125" style="4" bestFit="1" customWidth="1"/>
    <col min="4346" max="4346" width="7.85546875" style="4" bestFit="1" customWidth="1"/>
    <col min="4347" max="4348" width="9.7109375" style="4" bestFit="1" customWidth="1"/>
    <col min="4349" max="4349" width="8.85546875" style="4" customWidth="1"/>
    <col min="4350" max="4594" width="11.42578125" style="4"/>
    <col min="4595" max="4595" width="18.140625" style="4" customWidth="1"/>
    <col min="4596" max="4596" width="6.5703125" style="4" customWidth="1"/>
    <col min="4597" max="4597" width="9.28515625" style="4" bestFit="1" customWidth="1"/>
    <col min="4598" max="4598" width="9.42578125" style="4" bestFit="1" customWidth="1"/>
    <col min="4599" max="4599" width="10.5703125" style="4" bestFit="1" customWidth="1"/>
    <col min="4600" max="4600" width="6.42578125" style="4" bestFit="1" customWidth="1"/>
    <col min="4601" max="4601" width="7.5703125" style="4" bestFit="1" customWidth="1"/>
    <col min="4602" max="4602" width="7.85546875" style="4" bestFit="1" customWidth="1"/>
    <col min="4603" max="4604" width="9.7109375" style="4" bestFit="1" customWidth="1"/>
    <col min="4605" max="4605" width="8.85546875" style="4" customWidth="1"/>
    <col min="4606" max="4850" width="11.42578125" style="4"/>
    <col min="4851" max="4851" width="18.140625" style="4" customWidth="1"/>
    <col min="4852" max="4852" width="6.5703125" style="4" customWidth="1"/>
    <col min="4853" max="4853" width="9.28515625" style="4" bestFit="1" customWidth="1"/>
    <col min="4854" max="4854" width="9.42578125" style="4" bestFit="1" customWidth="1"/>
    <col min="4855" max="4855" width="10.5703125" style="4" bestFit="1" customWidth="1"/>
    <col min="4856" max="4856" width="6.42578125" style="4" bestFit="1" customWidth="1"/>
    <col min="4857" max="4857" width="7.5703125" style="4" bestFit="1" customWidth="1"/>
    <col min="4858" max="4858" width="7.85546875" style="4" bestFit="1" customWidth="1"/>
    <col min="4859" max="4860" width="9.7109375" style="4" bestFit="1" customWidth="1"/>
    <col min="4861" max="4861" width="8.85546875" style="4" customWidth="1"/>
    <col min="4862" max="5106" width="11.42578125" style="4"/>
    <col min="5107" max="5107" width="18.140625" style="4" customWidth="1"/>
    <col min="5108" max="5108" width="6.5703125" style="4" customWidth="1"/>
    <col min="5109" max="5109" width="9.28515625" style="4" bestFit="1" customWidth="1"/>
    <col min="5110" max="5110" width="9.42578125" style="4" bestFit="1" customWidth="1"/>
    <col min="5111" max="5111" width="10.5703125" style="4" bestFit="1" customWidth="1"/>
    <col min="5112" max="5112" width="6.42578125" style="4" bestFit="1" customWidth="1"/>
    <col min="5113" max="5113" width="7.5703125" style="4" bestFit="1" customWidth="1"/>
    <col min="5114" max="5114" width="7.85546875" style="4" bestFit="1" customWidth="1"/>
    <col min="5115" max="5116" width="9.7109375" style="4" bestFit="1" customWidth="1"/>
    <col min="5117" max="5117" width="8.85546875" style="4" customWidth="1"/>
    <col min="5118" max="5362" width="11.42578125" style="4"/>
    <col min="5363" max="5363" width="18.140625" style="4" customWidth="1"/>
    <col min="5364" max="5364" width="6.5703125" style="4" customWidth="1"/>
    <col min="5365" max="5365" width="9.28515625" style="4" bestFit="1" customWidth="1"/>
    <col min="5366" max="5366" width="9.42578125" style="4" bestFit="1" customWidth="1"/>
    <col min="5367" max="5367" width="10.5703125" style="4" bestFit="1" customWidth="1"/>
    <col min="5368" max="5368" width="6.42578125" style="4" bestFit="1" customWidth="1"/>
    <col min="5369" max="5369" width="7.5703125" style="4" bestFit="1" customWidth="1"/>
    <col min="5370" max="5370" width="7.85546875" style="4" bestFit="1" customWidth="1"/>
    <col min="5371" max="5372" width="9.7109375" style="4" bestFit="1" customWidth="1"/>
    <col min="5373" max="5373" width="8.85546875" style="4" customWidth="1"/>
    <col min="5374" max="5618" width="11.42578125" style="4"/>
    <col min="5619" max="5619" width="18.140625" style="4" customWidth="1"/>
    <col min="5620" max="5620" width="6.5703125" style="4" customWidth="1"/>
    <col min="5621" max="5621" width="9.28515625" style="4" bestFit="1" customWidth="1"/>
    <col min="5622" max="5622" width="9.42578125" style="4" bestFit="1" customWidth="1"/>
    <col min="5623" max="5623" width="10.5703125" style="4" bestFit="1" customWidth="1"/>
    <col min="5624" max="5624" width="6.42578125" style="4" bestFit="1" customWidth="1"/>
    <col min="5625" max="5625" width="7.5703125" style="4" bestFit="1" customWidth="1"/>
    <col min="5626" max="5626" width="7.85546875" style="4" bestFit="1" customWidth="1"/>
    <col min="5627" max="5628" width="9.7109375" style="4" bestFit="1" customWidth="1"/>
    <col min="5629" max="5629" width="8.85546875" style="4" customWidth="1"/>
    <col min="5630" max="5874" width="11.42578125" style="4"/>
    <col min="5875" max="5875" width="18.140625" style="4" customWidth="1"/>
    <col min="5876" max="5876" width="6.5703125" style="4" customWidth="1"/>
    <col min="5877" max="5877" width="9.28515625" style="4" bestFit="1" customWidth="1"/>
    <col min="5878" max="5878" width="9.42578125" style="4" bestFit="1" customWidth="1"/>
    <col min="5879" max="5879" width="10.5703125" style="4" bestFit="1" customWidth="1"/>
    <col min="5880" max="5880" width="6.42578125" style="4" bestFit="1" customWidth="1"/>
    <col min="5881" max="5881" width="7.5703125" style="4" bestFit="1" customWidth="1"/>
    <col min="5882" max="5882" width="7.85546875" style="4" bestFit="1" customWidth="1"/>
    <col min="5883" max="5884" width="9.7109375" style="4" bestFit="1" customWidth="1"/>
    <col min="5885" max="5885" width="8.85546875" style="4" customWidth="1"/>
    <col min="5886" max="6130" width="11.42578125" style="4"/>
    <col min="6131" max="6131" width="18.140625" style="4" customWidth="1"/>
    <col min="6132" max="6132" width="6.5703125" style="4" customWidth="1"/>
    <col min="6133" max="6133" width="9.28515625" style="4" bestFit="1" customWidth="1"/>
    <col min="6134" max="6134" width="9.42578125" style="4" bestFit="1" customWidth="1"/>
    <col min="6135" max="6135" width="10.5703125" style="4" bestFit="1" customWidth="1"/>
    <col min="6136" max="6136" width="6.42578125" style="4" bestFit="1" customWidth="1"/>
    <col min="6137" max="6137" width="7.5703125" style="4" bestFit="1" customWidth="1"/>
    <col min="6138" max="6138" width="7.85546875" style="4" bestFit="1" customWidth="1"/>
    <col min="6139" max="6140" width="9.7109375" style="4" bestFit="1" customWidth="1"/>
    <col min="6141" max="6141" width="8.85546875" style="4" customWidth="1"/>
    <col min="6142" max="6386" width="11.42578125" style="4"/>
    <col min="6387" max="6387" width="18.140625" style="4" customWidth="1"/>
    <col min="6388" max="6388" width="6.5703125" style="4" customWidth="1"/>
    <col min="6389" max="6389" width="9.28515625" style="4" bestFit="1" customWidth="1"/>
    <col min="6390" max="6390" width="9.42578125" style="4" bestFit="1" customWidth="1"/>
    <col min="6391" max="6391" width="10.5703125" style="4" bestFit="1" customWidth="1"/>
    <col min="6392" max="6392" width="6.42578125" style="4" bestFit="1" customWidth="1"/>
    <col min="6393" max="6393" width="7.5703125" style="4" bestFit="1" customWidth="1"/>
    <col min="6394" max="6394" width="7.85546875" style="4" bestFit="1" customWidth="1"/>
    <col min="6395" max="6396" width="9.7109375" style="4" bestFit="1" customWidth="1"/>
    <col min="6397" max="6397" width="8.85546875" style="4" customWidth="1"/>
    <col min="6398" max="6642" width="11.42578125" style="4"/>
    <col min="6643" max="6643" width="18.140625" style="4" customWidth="1"/>
    <col min="6644" max="6644" width="6.5703125" style="4" customWidth="1"/>
    <col min="6645" max="6645" width="9.28515625" style="4" bestFit="1" customWidth="1"/>
    <col min="6646" max="6646" width="9.42578125" style="4" bestFit="1" customWidth="1"/>
    <col min="6647" max="6647" width="10.5703125" style="4" bestFit="1" customWidth="1"/>
    <col min="6648" max="6648" width="6.42578125" style="4" bestFit="1" customWidth="1"/>
    <col min="6649" max="6649" width="7.5703125" style="4" bestFit="1" customWidth="1"/>
    <col min="6650" max="6650" width="7.85546875" style="4" bestFit="1" customWidth="1"/>
    <col min="6651" max="6652" width="9.7109375" style="4" bestFit="1" customWidth="1"/>
    <col min="6653" max="6653" width="8.85546875" style="4" customWidth="1"/>
    <col min="6654" max="6898" width="11.42578125" style="4"/>
    <col min="6899" max="6899" width="18.140625" style="4" customWidth="1"/>
    <col min="6900" max="6900" width="6.5703125" style="4" customWidth="1"/>
    <col min="6901" max="6901" width="9.28515625" style="4" bestFit="1" customWidth="1"/>
    <col min="6902" max="6902" width="9.42578125" style="4" bestFit="1" customWidth="1"/>
    <col min="6903" max="6903" width="10.5703125" style="4" bestFit="1" customWidth="1"/>
    <col min="6904" max="6904" width="6.42578125" style="4" bestFit="1" customWidth="1"/>
    <col min="6905" max="6905" width="7.5703125" style="4" bestFit="1" customWidth="1"/>
    <col min="6906" max="6906" width="7.85546875" style="4" bestFit="1" customWidth="1"/>
    <col min="6907" max="6908" width="9.7109375" style="4" bestFit="1" customWidth="1"/>
    <col min="6909" max="6909" width="8.85546875" style="4" customWidth="1"/>
    <col min="6910" max="7154" width="11.42578125" style="4"/>
    <col min="7155" max="7155" width="18.140625" style="4" customWidth="1"/>
    <col min="7156" max="7156" width="6.5703125" style="4" customWidth="1"/>
    <col min="7157" max="7157" width="9.28515625" style="4" bestFit="1" customWidth="1"/>
    <col min="7158" max="7158" width="9.42578125" style="4" bestFit="1" customWidth="1"/>
    <col min="7159" max="7159" width="10.5703125" style="4" bestFit="1" customWidth="1"/>
    <col min="7160" max="7160" width="6.42578125" style="4" bestFit="1" customWidth="1"/>
    <col min="7161" max="7161" width="7.5703125" style="4" bestFit="1" customWidth="1"/>
    <col min="7162" max="7162" width="7.85546875" style="4" bestFit="1" customWidth="1"/>
    <col min="7163" max="7164" width="9.7109375" style="4" bestFit="1" customWidth="1"/>
    <col min="7165" max="7165" width="8.85546875" style="4" customWidth="1"/>
    <col min="7166" max="7410" width="11.42578125" style="4"/>
    <col min="7411" max="7411" width="18.140625" style="4" customWidth="1"/>
    <col min="7412" max="7412" width="6.5703125" style="4" customWidth="1"/>
    <col min="7413" max="7413" width="9.28515625" style="4" bestFit="1" customWidth="1"/>
    <col min="7414" max="7414" width="9.42578125" style="4" bestFit="1" customWidth="1"/>
    <col min="7415" max="7415" width="10.5703125" style="4" bestFit="1" customWidth="1"/>
    <col min="7416" max="7416" width="6.42578125" style="4" bestFit="1" customWidth="1"/>
    <col min="7417" max="7417" width="7.5703125" style="4" bestFit="1" customWidth="1"/>
    <col min="7418" max="7418" width="7.85546875" style="4" bestFit="1" customWidth="1"/>
    <col min="7419" max="7420" width="9.7109375" style="4" bestFit="1" customWidth="1"/>
    <col min="7421" max="7421" width="8.85546875" style="4" customWidth="1"/>
    <col min="7422" max="7666" width="11.42578125" style="4"/>
    <col min="7667" max="7667" width="18.140625" style="4" customWidth="1"/>
    <col min="7668" max="7668" width="6.5703125" style="4" customWidth="1"/>
    <col min="7669" max="7669" width="9.28515625" style="4" bestFit="1" customWidth="1"/>
    <col min="7670" max="7670" width="9.42578125" style="4" bestFit="1" customWidth="1"/>
    <col min="7671" max="7671" width="10.5703125" style="4" bestFit="1" customWidth="1"/>
    <col min="7672" max="7672" width="6.42578125" style="4" bestFit="1" customWidth="1"/>
    <col min="7673" max="7673" width="7.5703125" style="4" bestFit="1" customWidth="1"/>
    <col min="7674" max="7674" width="7.85546875" style="4" bestFit="1" customWidth="1"/>
    <col min="7675" max="7676" width="9.7109375" style="4" bestFit="1" customWidth="1"/>
    <col min="7677" max="7677" width="8.85546875" style="4" customWidth="1"/>
    <col min="7678" max="7922" width="11.42578125" style="4"/>
    <col min="7923" max="7923" width="18.140625" style="4" customWidth="1"/>
    <col min="7924" max="7924" width="6.5703125" style="4" customWidth="1"/>
    <col min="7925" max="7925" width="9.28515625" style="4" bestFit="1" customWidth="1"/>
    <col min="7926" max="7926" width="9.42578125" style="4" bestFit="1" customWidth="1"/>
    <col min="7927" max="7927" width="10.5703125" style="4" bestFit="1" customWidth="1"/>
    <col min="7928" max="7928" width="6.42578125" style="4" bestFit="1" customWidth="1"/>
    <col min="7929" max="7929" width="7.5703125" style="4" bestFit="1" customWidth="1"/>
    <col min="7930" max="7930" width="7.85546875" style="4" bestFit="1" customWidth="1"/>
    <col min="7931" max="7932" width="9.7109375" style="4" bestFit="1" customWidth="1"/>
    <col min="7933" max="7933" width="8.85546875" style="4" customWidth="1"/>
    <col min="7934" max="8178" width="11.42578125" style="4"/>
    <col min="8179" max="8179" width="18.140625" style="4" customWidth="1"/>
    <col min="8180" max="8180" width="6.5703125" style="4" customWidth="1"/>
    <col min="8181" max="8181" width="9.28515625" style="4" bestFit="1" customWidth="1"/>
    <col min="8182" max="8182" width="9.42578125" style="4" bestFit="1" customWidth="1"/>
    <col min="8183" max="8183" width="10.5703125" style="4" bestFit="1" customWidth="1"/>
    <col min="8184" max="8184" width="6.42578125" style="4" bestFit="1" customWidth="1"/>
    <col min="8185" max="8185" width="7.5703125" style="4" bestFit="1" customWidth="1"/>
    <col min="8186" max="8186" width="7.85546875" style="4" bestFit="1" customWidth="1"/>
    <col min="8187" max="8188" width="9.7109375" style="4" bestFit="1" customWidth="1"/>
    <col min="8189" max="8189" width="8.85546875" style="4" customWidth="1"/>
    <col min="8190" max="8434" width="11.42578125" style="4"/>
    <col min="8435" max="8435" width="18.140625" style="4" customWidth="1"/>
    <col min="8436" max="8436" width="6.5703125" style="4" customWidth="1"/>
    <col min="8437" max="8437" width="9.28515625" style="4" bestFit="1" customWidth="1"/>
    <col min="8438" max="8438" width="9.42578125" style="4" bestFit="1" customWidth="1"/>
    <col min="8439" max="8439" width="10.5703125" style="4" bestFit="1" customWidth="1"/>
    <col min="8440" max="8440" width="6.42578125" style="4" bestFit="1" customWidth="1"/>
    <col min="8441" max="8441" width="7.5703125" style="4" bestFit="1" customWidth="1"/>
    <col min="8442" max="8442" width="7.85546875" style="4" bestFit="1" customWidth="1"/>
    <col min="8443" max="8444" width="9.7109375" style="4" bestFit="1" customWidth="1"/>
    <col min="8445" max="8445" width="8.85546875" style="4" customWidth="1"/>
    <col min="8446" max="8690" width="11.42578125" style="4"/>
    <col min="8691" max="8691" width="18.140625" style="4" customWidth="1"/>
    <col min="8692" max="8692" width="6.5703125" style="4" customWidth="1"/>
    <col min="8693" max="8693" width="9.28515625" style="4" bestFit="1" customWidth="1"/>
    <col min="8694" max="8694" width="9.42578125" style="4" bestFit="1" customWidth="1"/>
    <col min="8695" max="8695" width="10.5703125" style="4" bestFit="1" customWidth="1"/>
    <col min="8696" max="8696" width="6.42578125" style="4" bestFit="1" customWidth="1"/>
    <col min="8697" max="8697" width="7.5703125" style="4" bestFit="1" customWidth="1"/>
    <col min="8698" max="8698" width="7.85546875" style="4" bestFit="1" customWidth="1"/>
    <col min="8699" max="8700" width="9.7109375" style="4" bestFit="1" customWidth="1"/>
    <col min="8701" max="8701" width="8.85546875" style="4" customWidth="1"/>
    <col min="8702" max="8946" width="11.42578125" style="4"/>
    <col min="8947" max="8947" width="18.140625" style="4" customWidth="1"/>
    <col min="8948" max="8948" width="6.5703125" style="4" customWidth="1"/>
    <col min="8949" max="8949" width="9.28515625" style="4" bestFit="1" customWidth="1"/>
    <col min="8950" max="8950" width="9.42578125" style="4" bestFit="1" customWidth="1"/>
    <col min="8951" max="8951" width="10.5703125" style="4" bestFit="1" customWidth="1"/>
    <col min="8952" max="8952" width="6.42578125" style="4" bestFit="1" customWidth="1"/>
    <col min="8953" max="8953" width="7.5703125" style="4" bestFit="1" customWidth="1"/>
    <col min="8954" max="8954" width="7.85546875" style="4" bestFit="1" customWidth="1"/>
    <col min="8955" max="8956" width="9.7109375" style="4" bestFit="1" customWidth="1"/>
    <col min="8957" max="8957" width="8.85546875" style="4" customWidth="1"/>
    <col min="8958" max="9202" width="11.42578125" style="4"/>
    <col min="9203" max="9203" width="18.140625" style="4" customWidth="1"/>
    <col min="9204" max="9204" width="6.5703125" style="4" customWidth="1"/>
    <col min="9205" max="9205" width="9.28515625" style="4" bestFit="1" customWidth="1"/>
    <col min="9206" max="9206" width="9.42578125" style="4" bestFit="1" customWidth="1"/>
    <col min="9207" max="9207" width="10.5703125" style="4" bestFit="1" customWidth="1"/>
    <col min="9208" max="9208" width="6.42578125" style="4" bestFit="1" customWidth="1"/>
    <col min="9209" max="9209" width="7.5703125" style="4" bestFit="1" customWidth="1"/>
    <col min="9210" max="9210" width="7.85546875" style="4" bestFit="1" customWidth="1"/>
    <col min="9211" max="9212" width="9.7109375" style="4" bestFit="1" customWidth="1"/>
    <col min="9213" max="9213" width="8.85546875" style="4" customWidth="1"/>
    <col min="9214" max="9458" width="11.42578125" style="4"/>
    <col min="9459" max="9459" width="18.140625" style="4" customWidth="1"/>
    <col min="9460" max="9460" width="6.5703125" style="4" customWidth="1"/>
    <col min="9461" max="9461" width="9.28515625" style="4" bestFit="1" customWidth="1"/>
    <col min="9462" max="9462" width="9.42578125" style="4" bestFit="1" customWidth="1"/>
    <col min="9463" max="9463" width="10.5703125" style="4" bestFit="1" customWidth="1"/>
    <col min="9464" max="9464" width="6.42578125" style="4" bestFit="1" customWidth="1"/>
    <col min="9465" max="9465" width="7.5703125" style="4" bestFit="1" customWidth="1"/>
    <col min="9466" max="9466" width="7.85546875" style="4" bestFit="1" customWidth="1"/>
    <col min="9467" max="9468" width="9.7109375" style="4" bestFit="1" customWidth="1"/>
    <col min="9469" max="9469" width="8.85546875" style="4" customWidth="1"/>
    <col min="9470" max="9714" width="11.42578125" style="4"/>
    <col min="9715" max="9715" width="18.140625" style="4" customWidth="1"/>
    <col min="9716" max="9716" width="6.5703125" style="4" customWidth="1"/>
    <col min="9717" max="9717" width="9.28515625" style="4" bestFit="1" customWidth="1"/>
    <col min="9718" max="9718" width="9.42578125" style="4" bestFit="1" customWidth="1"/>
    <col min="9719" max="9719" width="10.5703125" style="4" bestFit="1" customWidth="1"/>
    <col min="9720" max="9720" width="6.42578125" style="4" bestFit="1" customWidth="1"/>
    <col min="9721" max="9721" width="7.5703125" style="4" bestFit="1" customWidth="1"/>
    <col min="9722" max="9722" width="7.85546875" style="4" bestFit="1" customWidth="1"/>
    <col min="9723" max="9724" width="9.7109375" style="4" bestFit="1" customWidth="1"/>
    <col min="9725" max="9725" width="8.85546875" style="4" customWidth="1"/>
    <col min="9726" max="9970" width="11.42578125" style="4"/>
    <col min="9971" max="9971" width="18.140625" style="4" customWidth="1"/>
    <col min="9972" max="9972" width="6.5703125" style="4" customWidth="1"/>
    <col min="9973" max="9973" width="9.28515625" style="4" bestFit="1" customWidth="1"/>
    <col min="9974" max="9974" width="9.42578125" style="4" bestFit="1" customWidth="1"/>
    <col min="9975" max="9975" width="10.5703125" style="4" bestFit="1" customWidth="1"/>
    <col min="9976" max="9976" width="6.42578125" style="4" bestFit="1" customWidth="1"/>
    <col min="9977" max="9977" width="7.5703125" style="4" bestFit="1" customWidth="1"/>
    <col min="9978" max="9978" width="7.85546875" style="4" bestFit="1" customWidth="1"/>
    <col min="9979" max="9980" width="9.7109375" style="4" bestFit="1" customWidth="1"/>
    <col min="9981" max="9981" width="8.85546875" style="4" customWidth="1"/>
    <col min="9982" max="10226" width="11.42578125" style="4"/>
    <col min="10227" max="10227" width="18.140625" style="4" customWidth="1"/>
    <col min="10228" max="10228" width="6.5703125" style="4" customWidth="1"/>
    <col min="10229" max="10229" width="9.28515625" style="4" bestFit="1" customWidth="1"/>
    <col min="10230" max="10230" width="9.42578125" style="4" bestFit="1" customWidth="1"/>
    <col min="10231" max="10231" width="10.5703125" style="4" bestFit="1" customWidth="1"/>
    <col min="10232" max="10232" width="6.42578125" style="4" bestFit="1" customWidth="1"/>
    <col min="10233" max="10233" width="7.5703125" style="4" bestFit="1" customWidth="1"/>
    <col min="10234" max="10234" width="7.85546875" style="4" bestFit="1" customWidth="1"/>
    <col min="10235" max="10236" width="9.7109375" style="4" bestFit="1" customWidth="1"/>
    <col min="10237" max="10237" width="8.85546875" style="4" customWidth="1"/>
    <col min="10238" max="10482" width="11.42578125" style="4"/>
    <col min="10483" max="10483" width="18.140625" style="4" customWidth="1"/>
    <col min="10484" max="10484" width="6.5703125" style="4" customWidth="1"/>
    <col min="10485" max="10485" width="9.28515625" style="4" bestFit="1" customWidth="1"/>
    <col min="10486" max="10486" width="9.42578125" style="4" bestFit="1" customWidth="1"/>
    <col min="10487" max="10487" width="10.5703125" style="4" bestFit="1" customWidth="1"/>
    <col min="10488" max="10488" width="6.42578125" style="4" bestFit="1" customWidth="1"/>
    <col min="10489" max="10489" width="7.5703125" style="4" bestFit="1" customWidth="1"/>
    <col min="10490" max="10490" width="7.85546875" style="4" bestFit="1" customWidth="1"/>
    <col min="10491" max="10492" width="9.7109375" style="4" bestFit="1" customWidth="1"/>
    <col min="10493" max="10493" width="8.85546875" style="4" customWidth="1"/>
    <col min="10494" max="10738" width="11.42578125" style="4"/>
    <col min="10739" max="10739" width="18.140625" style="4" customWidth="1"/>
    <col min="10740" max="10740" width="6.5703125" style="4" customWidth="1"/>
    <col min="10741" max="10741" width="9.28515625" style="4" bestFit="1" customWidth="1"/>
    <col min="10742" max="10742" width="9.42578125" style="4" bestFit="1" customWidth="1"/>
    <col min="10743" max="10743" width="10.5703125" style="4" bestFit="1" customWidth="1"/>
    <col min="10744" max="10744" width="6.42578125" style="4" bestFit="1" customWidth="1"/>
    <col min="10745" max="10745" width="7.5703125" style="4" bestFit="1" customWidth="1"/>
    <col min="10746" max="10746" width="7.85546875" style="4" bestFit="1" customWidth="1"/>
    <col min="10747" max="10748" width="9.7109375" style="4" bestFit="1" customWidth="1"/>
    <col min="10749" max="10749" width="8.85546875" style="4" customWidth="1"/>
    <col min="10750" max="10994" width="11.42578125" style="4"/>
    <col min="10995" max="10995" width="18.140625" style="4" customWidth="1"/>
    <col min="10996" max="10996" width="6.5703125" style="4" customWidth="1"/>
    <col min="10997" max="10997" width="9.28515625" style="4" bestFit="1" customWidth="1"/>
    <col min="10998" max="10998" width="9.42578125" style="4" bestFit="1" customWidth="1"/>
    <col min="10999" max="10999" width="10.5703125" style="4" bestFit="1" customWidth="1"/>
    <col min="11000" max="11000" width="6.42578125" style="4" bestFit="1" customWidth="1"/>
    <col min="11001" max="11001" width="7.5703125" style="4" bestFit="1" customWidth="1"/>
    <col min="11002" max="11002" width="7.85546875" style="4" bestFit="1" customWidth="1"/>
    <col min="11003" max="11004" width="9.7109375" style="4" bestFit="1" customWidth="1"/>
    <col min="11005" max="11005" width="8.85546875" style="4" customWidth="1"/>
    <col min="11006" max="11250" width="11.42578125" style="4"/>
    <col min="11251" max="11251" width="18.140625" style="4" customWidth="1"/>
    <col min="11252" max="11252" width="6.5703125" style="4" customWidth="1"/>
    <col min="11253" max="11253" width="9.28515625" style="4" bestFit="1" customWidth="1"/>
    <col min="11254" max="11254" width="9.42578125" style="4" bestFit="1" customWidth="1"/>
    <col min="11255" max="11255" width="10.5703125" style="4" bestFit="1" customWidth="1"/>
    <col min="11256" max="11256" width="6.42578125" style="4" bestFit="1" customWidth="1"/>
    <col min="11257" max="11257" width="7.5703125" style="4" bestFit="1" customWidth="1"/>
    <col min="11258" max="11258" width="7.85546875" style="4" bestFit="1" customWidth="1"/>
    <col min="11259" max="11260" width="9.7109375" style="4" bestFit="1" customWidth="1"/>
    <col min="11261" max="11261" width="8.85546875" style="4" customWidth="1"/>
    <col min="11262" max="11506" width="11.42578125" style="4"/>
    <col min="11507" max="11507" width="18.140625" style="4" customWidth="1"/>
    <col min="11508" max="11508" width="6.5703125" style="4" customWidth="1"/>
    <col min="11509" max="11509" width="9.28515625" style="4" bestFit="1" customWidth="1"/>
    <col min="11510" max="11510" width="9.42578125" style="4" bestFit="1" customWidth="1"/>
    <col min="11511" max="11511" width="10.5703125" style="4" bestFit="1" customWidth="1"/>
    <col min="11512" max="11512" width="6.42578125" style="4" bestFit="1" customWidth="1"/>
    <col min="11513" max="11513" width="7.5703125" style="4" bestFit="1" customWidth="1"/>
    <col min="11514" max="11514" width="7.85546875" style="4" bestFit="1" customWidth="1"/>
    <col min="11515" max="11516" width="9.7109375" style="4" bestFit="1" customWidth="1"/>
    <col min="11517" max="11517" width="8.85546875" style="4" customWidth="1"/>
    <col min="11518" max="11762" width="11.42578125" style="4"/>
    <col min="11763" max="11763" width="18.140625" style="4" customWidth="1"/>
    <col min="11764" max="11764" width="6.5703125" style="4" customWidth="1"/>
    <col min="11765" max="11765" width="9.28515625" style="4" bestFit="1" customWidth="1"/>
    <col min="11766" max="11766" width="9.42578125" style="4" bestFit="1" customWidth="1"/>
    <col min="11767" max="11767" width="10.5703125" style="4" bestFit="1" customWidth="1"/>
    <col min="11768" max="11768" width="6.42578125" style="4" bestFit="1" customWidth="1"/>
    <col min="11769" max="11769" width="7.5703125" style="4" bestFit="1" customWidth="1"/>
    <col min="11770" max="11770" width="7.85546875" style="4" bestFit="1" customWidth="1"/>
    <col min="11771" max="11772" width="9.7109375" style="4" bestFit="1" customWidth="1"/>
    <col min="11773" max="11773" width="8.85546875" style="4" customWidth="1"/>
    <col min="11774" max="12018" width="11.42578125" style="4"/>
    <col min="12019" max="12019" width="18.140625" style="4" customWidth="1"/>
    <col min="12020" max="12020" width="6.5703125" style="4" customWidth="1"/>
    <col min="12021" max="12021" width="9.28515625" style="4" bestFit="1" customWidth="1"/>
    <col min="12022" max="12022" width="9.42578125" style="4" bestFit="1" customWidth="1"/>
    <col min="12023" max="12023" width="10.5703125" style="4" bestFit="1" customWidth="1"/>
    <col min="12024" max="12024" width="6.42578125" style="4" bestFit="1" customWidth="1"/>
    <col min="12025" max="12025" width="7.5703125" style="4" bestFit="1" customWidth="1"/>
    <col min="12026" max="12026" width="7.85546875" style="4" bestFit="1" customWidth="1"/>
    <col min="12027" max="12028" width="9.7109375" style="4" bestFit="1" customWidth="1"/>
    <col min="12029" max="12029" width="8.85546875" style="4" customWidth="1"/>
    <col min="12030" max="12274" width="11.42578125" style="4"/>
    <col min="12275" max="12275" width="18.140625" style="4" customWidth="1"/>
    <col min="12276" max="12276" width="6.5703125" style="4" customWidth="1"/>
    <col min="12277" max="12277" width="9.28515625" style="4" bestFit="1" customWidth="1"/>
    <col min="12278" max="12278" width="9.42578125" style="4" bestFit="1" customWidth="1"/>
    <col min="12279" max="12279" width="10.5703125" style="4" bestFit="1" customWidth="1"/>
    <col min="12280" max="12280" width="6.42578125" style="4" bestFit="1" customWidth="1"/>
    <col min="12281" max="12281" width="7.5703125" style="4" bestFit="1" customWidth="1"/>
    <col min="12282" max="12282" width="7.85546875" style="4" bestFit="1" customWidth="1"/>
    <col min="12283" max="12284" width="9.7109375" style="4" bestFit="1" customWidth="1"/>
    <col min="12285" max="12285" width="8.85546875" style="4" customWidth="1"/>
    <col min="12286" max="12530" width="11.42578125" style="4"/>
    <col min="12531" max="12531" width="18.140625" style="4" customWidth="1"/>
    <col min="12532" max="12532" width="6.5703125" style="4" customWidth="1"/>
    <col min="12533" max="12533" width="9.28515625" style="4" bestFit="1" customWidth="1"/>
    <col min="12534" max="12534" width="9.42578125" style="4" bestFit="1" customWidth="1"/>
    <col min="12535" max="12535" width="10.5703125" style="4" bestFit="1" customWidth="1"/>
    <col min="12536" max="12536" width="6.42578125" style="4" bestFit="1" customWidth="1"/>
    <col min="12537" max="12537" width="7.5703125" style="4" bestFit="1" customWidth="1"/>
    <col min="12538" max="12538" width="7.85546875" style="4" bestFit="1" customWidth="1"/>
    <col min="12539" max="12540" width="9.7109375" style="4" bestFit="1" customWidth="1"/>
    <col min="12541" max="12541" width="8.85546875" style="4" customWidth="1"/>
    <col min="12542" max="12786" width="11.42578125" style="4"/>
    <col min="12787" max="12787" width="18.140625" style="4" customWidth="1"/>
    <col min="12788" max="12788" width="6.5703125" style="4" customWidth="1"/>
    <col min="12789" max="12789" width="9.28515625" style="4" bestFit="1" customWidth="1"/>
    <col min="12790" max="12790" width="9.42578125" style="4" bestFit="1" customWidth="1"/>
    <col min="12791" max="12791" width="10.5703125" style="4" bestFit="1" customWidth="1"/>
    <col min="12792" max="12792" width="6.42578125" style="4" bestFit="1" customWidth="1"/>
    <col min="12793" max="12793" width="7.5703125" style="4" bestFit="1" customWidth="1"/>
    <col min="12794" max="12794" width="7.85546875" style="4" bestFit="1" customWidth="1"/>
    <col min="12795" max="12796" width="9.7109375" style="4" bestFit="1" customWidth="1"/>
    <col min="12797" max="12797" width="8.85546875" style="4" customWidth="1"/>
    <col min="12798" max="13042" width="11.42578125" style="4"/>
    <col min="13043" max="13043" width="18.140625" style="4" customWidth="1"/>
    <col min="13044" max="13044" width="6.5703125" style="4" customWidth="1"/>
    <col min="13045" max="13045" width="9.28515625" style="4" bestFit="1" customWidth="1"/>
    <col min="13046" max="13046" width="9.42578125" style="4" bestFit="1" customWidth="1"/>
    <col min="13047" max="13047" width="10.5703125" style="4" bestFit="1" customWidth="1"/>
    <col min="13048" max="13048" width="6.42578125" style="4" bestFit="1" customWidth="1"/>
    <col min="13049" max="13049" width="7.5703125" style="4" bestFit="1" customWidth="1"/>
    <col min="13050" max="13050" width="7.85546875" style="4" bestFit="1" customWidth="1"/>
    <col min="13051" max="13052" width="9.7109375" style="4" bestFit="1" customWidth="1"/>
    <col min="13053" max="13053" width="8.85546875" style="4" customWidth="1"/>
    <col min="13054" max="13298" width="11.42578125" style="4"/>
    <col min="13299" max="13299" width="18.140625" style="4" customWidth="1"/>
    <col min="13300" max="13300" width="6.5703125" style="4" customWidth="1"/>
    <col min="13301" max="13301" width="9.28515625" style="4" bestFit="1" customWidth="1"/>
    <col min="13302" max="13302" width="9.42578125" style="4" bestFit="1" customWidth="1"/>
    <col min="13303" max="13303" width="10.5703125" style="4" bestFit="1" customWidth="1"/>
    <col min="13304" max="13304" width="6.42578125" style="4" bestFit="1" customWidth="1"/>
    <col min="13305" max="13305" width="7.5703125" style="4" bestFit="1" customWidth="1"/>
    <col min="13306" max="13306" width="7.85546875" style="4" bestFit="1" customWidth="1"/>
    <col min="13307" max="13308" width="9.7109375" style="4" bestFit="1" customWidth="1"/>
    <col min="13309" max="13309" width="8.85546875" style="4" customWidth="1"/>
    <col min="13310" max="13554" width="11.42578125" style="4"/>
    <col min="13555" max="13555" width="18.140625" style="4" customWidth="1"/>
    <col min="13556" max="13556" width="6.5703125" style="4" customWidth="1"/>
    <col min="13557" max="13557" width="9.28515625" style="4" bestFit="1" customWidth="1"/>
    <col min="13558" max="13558" width="9.42578125" style="4" bestFit="1" customWidth="1"/>
    <col min="13559" max="13559" width="10.5703125" style="4" bestFit="1" customWidth="1"/>
    <col min="13560" max="13560" width="6.42578125" style="4" bestFit="1" customWidth="1"/>
    <col min="13561" max="13561" width="7.5703125" style="4" bestFit="1" customWidth="1"/>
    <col min="13562" max="13562" width="7.85546875" style="4" bestFit="1" customWidth="1"/>
    <col min="13563" max="13564" width="9.7109375" style="4" bestFit="1" customWidth="1"/>
    <col min="13565" max="13565" width="8.85546875" style="4" customWidth="1"/>
    <col min="13566" max="13810" width="11.42578125" style="4"/>
    <col min="13811" max="13811" width="18.140625" style="4" customWidth="1"/>
    <col min="13812" max="13812" width="6.5703125" style="4" customWidth="1"/>
    <col min="13813" max="13813" width="9.28515625" style="4" bestFit="1" customWidth="1"/>
    <col min="13814" max="13814" width="9.42578125" style="4" bestFit="1" customWidth="1"/>
    <col min="13815" max="13815" width="10.5703125" style="4" bestFit="1" customWidth="1"/>
    <col min="13816" max="13816" width="6.42578125" style="4" bestFit="1" customWidth="1"/>
    <col min="13817" max="13817" width="7.5703125" style="4" bestFit="1" customWidth="1"/>
    <col min="13818" max="13818" width="7.85546875" style="4" bestFit="1" customWidth="1"/>
    <col min="13819" max="13820" width="9.7109375" style="4" bestFit="1" customWidth="1"/>
    <col min="13821" max="13821" width="8.85546875" style="4" customWidth="1"/>
    <col min="13822" max="14066" width="11.42578125" style="4"/>
    <col min="14067" max="14067" width="18.140625" style="4" customWidth="1"/>
    <col min="14068" max="14068" width="6.5703125" style="4" customWidth="1"/>
    <col min="14069" max="14069" width="9.28515625" style="4" bestFit="1" customWidth="1"/>
    <col min="14070" max="14070" width="9.42578125" style="4" bestFit="1" customWidth="1"/>
    <col min="14071" max="14071" width="10.5703125" style="4" bestFit="1" customWidth="1"/>
    <col min="14072" max="14072" width="6.42578125" style="4" bestFit="1" customWidth="1"/>
    <col min="14073" max="14073" width="7.5703125" style="4" bestFit="1" customWidth="1"/>
    <col min="14074" max="14074" width="7.85546875" style="4" bestFit="1" customWidth="1"/>
    <col min="14075" max="14076" width="9.7109375" style="4" bestFit="1" customWidth="1"/>
    <col min="14077" max="14077" width="8.85546875" style="4" customWidth="1"/>
    <col min="14078" max="14322" width="11.42578125" style="4"/>
    <col min="14323" max="14323" width="18.140625" style="4" customWidth="1"/>
    <col min="14324" max="14324" width="6.5703125" style="4" customWidth="1"/>
    <col min="14325" max="14325" width="9.28515625" style="4" bestFit="1" customWidth="1"/>
    <col min="14326" max="14326" width="9.42578125" style="4" bestFit="1" customWidth="1"/>
    <col min="14327" max="14327" width="10.5703125" style="4" bestFit="1" customWidth="1"/>
    <col min="14328" max="14328" width="6.42578125" style="4" bestFit="1" customWidth="1"/>
    <col min="14329" max="14329" width="7.5703125" style="4" bestFit="1" customWidth="1"/>
    <col min="14330" max="14330" width="7.85546875" style="4" bestFit="1" customWidth="1"/>
    <col min="14331" max="14332" width="9.7109375" style="4" bestFit="1" customWidth="1"/>
    <col min="14333" max="14333" width="8.85546875" style="4" customWidth="1"/>
    <col min="14334" max="14578" width="11.42578125" style="4"/>
    <col min="14579" max="14579" width="18.140625" style="4" customWidth="1"/>
    <col min="14580" max="14580" width="6.5703125" style="4" customWidth="1"/>
    <col min="14581" max="14581" width="9.28515625" style="4" bestFit="1" customWidth="1"/>
    <col min="14582" max="14582" width="9.42578125" style="4" bestFit="1" customWidth="1"/>
    <col min="14583" max="14583" width="10.5703125" style="4" bestFit="1" customWidth="1"/>
    <col min="14584" max="14584" width="6.42578125" style="4" bestFit="1" customWidth="1"/>
    <col min="14585" max="14585" width="7.5703125" style="4" bestFit="1" customWidth="1"/>
    <col min="14586" max="14586" width="7.85546875" style="4" bestFit="1" customWidth="1"/>
    <col min="14587" max="14588" width="9.7109375" style="4" bestFit="1" customWidth="1"/>
    <col min="14589" max="14589" width="8.85546875" style="4" customWidth="1"/>
    <col min="14590" max="14834" width="11.42578125" style="4"/>
    <col min="14835" max="14835" width="18.140625" style="4" customWidth="1"/>
    <col min="14836" max="14836" width="6.5703125" style="4" customWidth="1"/>
    <col min="14837" max="14837" width="9.28515625" style="4" bestFit="1" customWidth="1"/>
    <col min="14838" max="14838" width="9.42578125" style="4" bestFit="1" customWidth="1"/>
    <col min="14839" max="14839" width="10.5703125" style="4" bestFit="1" customWidth="1"/>
    <col min="14840" max="14840" width="6.42578125" style="4" bestFit="1" customWidth="1"/>
    <col min="14841" max="14841" width="7.5703125" style="4" bestFit="1" customWidth="1"/>
    <col min="14842" max="14842" width="7.85546875" style="4" bestFit="1" customWidth="1"/>
    <col min="14843" max="14844" width="9.7109375" style="4" bestFit="1" customWidth="1"/>
    <col min="14845" max="14845" width="8.85546875" style="4" customWidth="1"/>
    <col min="14846" max="15090" width="11.42578125" style="4"/>
    <col min="15091" max="15091" width="18.140625" style="4" customWidth="1"/>
    <col min="15092" max="15092" width="6.5703125" style="4" customWidth="1"/>
    <col min="15093" max="15093" width="9.28515625" style="4" bestFit="1" customWidth="1"/>
    <col min="15094" max="15094" width="9.42578125" style="4" bestFit="1" customWidth="1"/>
    <col min="15095" max="15095" width="10.5703125" style="4" bestFit="1" customWidth="1"/>
    <col min="15096" max="15096" width="6.42578125" style="4" bestFit="1" customWidth="1"/>
    <col min="15097" max="15097" width="7.5703125" style="4" bestFit="1" customWidth="1"/>
    <col min="15098" max="15098" width="7.85546875" style="4" bestFit="1" customWidth="1"/>
    <col min="15099" max="15100" width="9.7109375" style="4" bestFit="1" customWidth="1"/>
    <col min="15101" max="15101" width="8.85546875" style="4" customWidth="1"/>
    <col min="15102" max="15346" width="11.42578125" style="4"/>
    <col min="15347" max="15347" width="18.140625" style="4" customWidth="1"/>
    <col min="15348" max="15348" width="6.5703125" style="4" customWidth="1"/>
    <col min="15349" max="15349" width="9.28515625" style="4" bestFit="1" customWidth="1"/>
    <col min="15350" max="15350" width="9.42578125" style="4" bestFit="1" customWidth="1"/>
    <col min="15351" max="15351" width="10.5703125" style="4" bestFit="1" customWidth="1"/>
    <col min="15352" max="15352" width="6.42578125" style="4" bestFit="1" customWidth="1"/>
    <col min="15353" max="15353" width="7.5703125" style="4" bestFit="1" customWidth="1"/>
    <col min="15354" max="15354" width="7.85546875" style="4" bestFit="1" customWidth="1"/>
    <col min="15355" max="15356" width="9.7109375" style="4" bestFit="1" customWidth="1"/>
    <col min="15357" max="15357" width="8.85546875" style="4" customWidth="1"/>
    <col min="15358" max="15602" width="11.42578125" style="4"/>
    <col min="15603" max="15603" width="18.140625" style="4" customWidth="1"/>
    <col min="15604" max="15604" width="6.5703125" style="4" customWidth="1"/>
    <col min="15605" max="15605" width="9.28515625" style="4" bestFit="1" customWidth="1"/>
    <col min="15606" max="15606" width="9.42578125" style="4" bestFit="1" customWidth="1"/>
    <col min="15607" max="15607" width="10.5703125" style="4" bestFit="1" customWidth="1"/>
    <col min="15608" max="15608" width="6.42578125" style="4" bestFit="1" customWidth="1"/>
    <col min="15609" max="15609" width="7.5703125" style="4" bestFit="1" customWidth="1"/>
    <col min="15610" max="15610" width="7.85546875" style="4" bestFit="1" customWidth="1"/>
    <col min="15611" max="15612" width="9.7109375" style="4" bestFit="1" customWidth="1"/>
    <col min="15613" max="15613" width="8.85546875" style="4" customWidth="1"/>
    <col min="15614" max="15858" width="11.42578125" style="4"/>
    <col min="15859" max="15859" width="18.140625" style="4" customWidth="1"/>
    <col min="15860" max="15860" width="6.5703125" style="4" customWidth="1"/>
    <col min="15861" max="15861" width="9.28515625" style="4" bestFit="1" customWidth="1"/>
    <col min="15862" max="15862" width="9.42578125" style="4" bestFit="1" customWidth="1"/>
    <col min="15863" max="15863" width="10.5703125" style="4" bestFit="1" customWidth="1"/>
    <col min="15864" max="15864" width="6.42578125" style="4" bestFit="1" customWidth="1"/>
    <col min="15865" max="15865" width="7.5703125" style="4" bestFit="1" customWidth="1"/>
    <col min="15866" max="15866" width="7.85546875" style="4" bestFit="1" customWidth="1"/>
    <col min="15867" max="15868" width="9.7109375" style="4" bestFit="1" customWidth="1"/>
    <col min="15869" max="15869" width="8.85546875" style="4" customWidth="1"/>
    <col min="15870" max="16114" width="11.42578125" style="4"/>
    <col min="16115" max="16115" width="18.140625" style="4" customWidth="1"/>
    <col min="16116" max="16116" width="6.5703125" style="4" customWidth="1"/>
    <col min="16117" max="16117" width="9.28515625" style="4" bestFit="1" customWidth="1"/>
    <col min="16118" max="16118" width="9.42578125" style="4" bestFit="1" customWidth="1"/>
    <col min="16119" max="16119" width="10.5703125" style="4" bestFit="1" customWidth="1"/>
    <col min="16120" max="16120" width="6.42578125" style="4" bestFit="1" customWidth="1"/>
    <col min="16121" max="16121" width="7.5703125" style="4" bestFit="1" customWidth="1"/>
    <col min="16122" max="16122" width="7.85546875" style="4" bestFit="1" customWidth="1"/>
    <col min="16123" max="16124" width="9.7109375" style="4" bestFit="1" customWidth="1"/>
    <col min="16125" max="16125" width="8.85546875" style="4" customWidth="1"/>
    <col min="16126" max="16384" width="11.42578125" style="79"/>
  </cols>
  <sheetData>
    <row r="1" spans="1:30" s="79" customFormat="1" ht="12.75" customHeight="1" x14ac:dyDescent="0.25">
      <c r="A1" s="440" t="s">
        <v>241</v>
      </c>
      <c r="B1" s="440"/>
      <c r="C1" s="440"/>
      <c r="D1" s="440"/>
      <c r="E1" s="440"/>
      <c r="F1" s="440"/>
      <c r="G1" s="440"/>
      <c r="H1" s="440"/>
      <c r="I1" s="440"/>
      <c r="J1" s="440"/>
      <c r="K1" s="440"/>
      <c r="L1" s="440"/>
      <c r="M1" s="440"/>
      <c r="N1" s="440"/>
      <c r="O1" s="440"/>
      <c r="P1" s="440"/>
      <c r="Q1" s="440"/>
      <c r="R1" s="440"/>
      <c r="S1" s="440"/>
      <c r="T1" s="440"/>
      <c r="U1" s="440"/>
      <c r="V1" s="440"/>
      <c r="W1" s="440"/>
      <c r="X1" s="440"/>
      <c r="Y1" s="440"/>
      <c r="Z1" s="440"/>
      <c r="AA1" s="440"/>
      <c r="AB1" s="206"/>
      <c r="AC1" s="434" t="s">
        <v>178</v>
      </c>
      <c r="AD1" s="222"/>
    </row>
    <row r="2" spans="1:30" s="79" customFormat="1" ht="12.75" customHeight="1" x14ac:dyDescent="0.25">
      <c r="A2" s="440" t="s">
        <v>141</v>
      </c>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206"/>
      <c r="AC2" s="434"/>
      <c r="AD2" s="222"/>
    </row>
    <row r="3" spans="1:30" s="79" customFormat="1" ht="18.75" x14ac:dyDescent="0.25">
      <c r="A3" s="440" t="s">
        <v>328</v>
      </c>
      <c r="B3" s="440"/>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206"/>
      <c r="AC3" s="206"/>
      <c r="AD3" s="222"/>
    </row>
    <row r="4" spans="1:30" s="79" customFormat="1" x14ac:dyDescent="0.25">
      <c r="A4" s="440" t="s">
        <v>136</v>
      </c>
      <c r="B4" s="440"/>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206"/>
      <c r="AC4" s="206"/>
    </row>
    <row r="5" spans="1:30" s="79" customFormat="1" x14ac:dyDescent="0.25">
      <c r="A5" s="440" t="s">
        <v>374</v>
      </c>
      <c r="B5" s="440"/>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206"/>
      <c r="AC5" s="206"/>
    </row>
    <row r="6" spans="1:30" s="79" customFormat="1" x14ac:dyDescent="0.25">
      <c r="A6" s="178"/>
      <c r="B6" s="178"/>
      <c r="C6" s="178"/>
      <c r="D6" s="178"/>
      <c r="E6" s="178"/>
      <c r="F6" s="178"/>
      <c r="G6" s="178"/>
      <c r="H6" s="178"/>
      <c r="I6" s="178"/>
      <c r="J6" s="178"/>
      <c r="K6" s="98"/>
      <c r="L6" s="98"/>
      <c r="M6" s="98"/>
      <c r="N6" s="98"/>
      <c r="O6" s="98"/>
      <c r="P6" s="98"/>
      <c r="Q6" s="98"/>
      <c r="R6" s="98"/>
      <c r="S6" s="98"/>
      <c r="T6" s="98"/>
      <c r="U6" s="98"/>
      <c r="V6" s="98"/>
      <c r="W6" s="98"/>
      <c r="X6" s="98"/>
      <c r="Y6" s="98"/>
      <c r="Z6" s="98"/>
      <c r="AA6" s="98"/>
      <c r="AC6" s="98"/>
    </row>
    <row r="7" spans="1:30" s="373" customFormat="1" ht="51" customHeight="1" x14ac:dyDescent="0.25">
      <c r="A7" s="359" t="s">
        <v>77</v>
      </c>
      <c r="B7" s="360" t="s">
        <v>0</v>
      </c>
      <c r="C7" s="361" t="s">
        <v>222</v>
      </c>
      <c r="D7" s="361" t="s">
        <v>67</v>
      </c>
      <c r="E7" s="361" t="s">
        <v>68</v>
      </c>
      <c r="F7" s="361" t="s">
        <v>90</v>
      </c>
      <c r="G7" s="361" t="s">
        <v>91</v>
      </c>
      <c r="H7" s="361" t="s">
        <v>69</v>
      </c>
      <c r="I7" s="361" t="s">
        <v>93</v>
      </c>
      <c r="J7" s="361" t="s">
        <v>94</v>
      </c>
      <c r="K7" s="361" t="s">
        <v>95</v>
      </c>
      <c r="L7" s="361" t="s">
        <v>96</v>
      </c>
      <c r="M7" s="361" t="s">
        <v>51</v>
      </c>
      <c r="N7" s="361" t="s">
        <v>52</v>
      </c>
      <c r="O7" s="361" t="s">
        <v>53</v>
      </c>
      <c r="P7" s="361" t="s">
        <v>54</v>
      </c>
      <c r="Q7" s="361" t="s">
        <v>58</v>
      </c>
      <c r="R7" s="361" t="s">
        <v>527</v>
      </c>
      <c r="S7" s="361" t="s">
        <v>525</v>
      </c>
      <c r="T7" s="361" t="s">
        <v>526</v>
      </c>
      <c r="U7" s="361" t="s">
        <v>87</v>
      </c>
      <c r="V7" s="361" t="s">
        <v>72</v>
      </c>
      <c r="W7" s="361" t="s">
        <v>63</v>
      </c>
      <c r="X7" s="361" t="s">
        <v>524</v>
      </c>
      <c r="Y7" s="361" t="s">
        <v>88</v>
      </c>
      <c r="Z7" s="361" t="s">
        <v>89</v>
      </c>
      <c r="AA7" s="372"/>
      <c r="AB7" s="372"/>
      <c r="AC7" s="372"/>
    </row>
    <row r="8" spans="1:30" s="213" customFormat="1" ht="17.100000000000001" customHeight="1" x14ac:dyDescent="0.25">
      <c r="A8" s="306" t="s">
        <v>0</v>
      </c>
      <c r="B8" s="362">
        <f>SUM(B9:B35)</f>
        <v>13771</v>
      </c>
      <c r="C8" s="362">
        <f t="shared" ref="C8:M8" si="0">SUM(C9:C35)</f>
        <v>1057</v>
      </c>
      <c r="D8" s="362">
        <f t="shared" si="0"/>
        <v>301</v>
      </c>
      <c r="E8" s="362">
        <f t="shared" si="0"/>
        <v>257</v>
      </c>
      <c r="F8" s="362">
        <f t="shared" si="0"/>
        <v>2302</v>
      </c>
      <c r="G8" s="362">
        <f t="shared" si="0"/>
        <v>262</v>
      </c>
      <c r="H8" s="362">
        <f t="shared" si="0"/>
        <v>2048</v>
      </c>
      <c r="I8" s="362">
        <f t="shared" si="0"/>
        <v>3035</v>
      </c>
      <c r="J8" s="362">
        <f t="shared" si="0"/>
        <v>1435</v>
      </c>
      <c r="K8" s="362">
        <f t="shared" si="0"/>
        <v>69</v>
      </c>
      <c r="L8" s="362">
        <f t="shared" si="0"/>
        <v>487</v>
      </c>
      <c r="M8" s="362">
        <f t="shared" si="0"/>
        <v>1</v>
      </c>
      <c r="N8" s="362">
        <f t="shared" ref="N8:U8" si="1">SUM(N9:N35)</f>
        <v>1</v>
      </c>
      <c r="O8" s="362">
        <f t="shared" si="1"/>
        <v>1</v>
      </c>
      <c r="P8" s="362">
        <f t="shared" si="1"/>
        <v>1</v>
      </c>
      <c r="Q8" s="362">
        <f t="shared" si="1"/>
        <v>161</v>
      </c>
      <c r="R8" s="362">
        <f t="shared" si="1"/>
        <v>407</v>
      </c>
      <c r="S8" s="362">
        <f t="shared" si="1"/>
        <v>282</v>
      </c>
      <c r="T8" s="362">
        <f t="shared" si="1"/>
        <v>232</v>
      </c>
      <c r="U8" s="362">
        <f t="shared" si="1"/>
        <v>338</v>
      </c>
      <c r="V8" s="362">
        <f t="shared" ref="V8:Z8" si="2">SUM(V9:V35)</f>
        <v>228</v>
      </c>
      <c r="W8" s="362">
        <f t="shared" si="2"/>
        <v>294</v>
      </c>
      <c r="X8" s="362">
        <f t="shared" si="2"/>
        <v>347</v>
      </c>
      <c r="Y8" s="362">
        <f t="shared" si="2"/>
        <v>9</v>
      </c>
      <c r="Z8" s="362">
        <f t="shared" si="2"/>
        <v>216</v>
      </c>
      <c r="AA8" s="362"/>
      <c r="AB8" s="362"/>
      <c r="AC8" s="362"/>
    </row>
    <row r="9" spans="1:30" s="213" customFormat="1" ht="17.100000000000001" customHeight="1" x14ac:dyDescent="0.25">
      <c r="A9" s="363" t="s">
        <v>9</v>
      </c>
      <c r="B9" s="364">
        <f t="shared" ref="B9:B35" si="3">SUM(C9:Z9)</f>
        <v>709</v>
      </c>
      <c r="C9" s="365">
        <v>78</v>
      </c>
      <c r="D9" s="365">
        <v>9</v>
      </c>
      <c r="E9" s="365">
        <v>39</v>
      </c>
      <c r="F9" s="365">
        <v>89</v>
      </c>
      <c r="G9" s="365">
        <v>15</v>
      </c>
      <c r="H9" s="365">
        <v>91</v>
      </c>
      <c r="I9" s="365">
        <v>88</v>
      </c>
      <c r="J9" s="365">
        <v>102</v>
      </c>
      <c r="K9" s="365">
        <v>2</v>
      </c>
      <c r="L9" s="365">
        <v>32</v>
      </c>
      <c r="M9" s="365">
        <v>1</v>
      </c>
      <c r="N9" s="365">
        <v>1</v>
      </c>
      <c r="O9" s="365">
        <v>1</v>
      </c>
      <c r="P9" s="365">
        <v>1</v>
      </c>
      <c r="Q9" s="365">
        <v>8</v>
      </c>
      <c r="R9" s="365">
        <v>35</v>
      </c>
      <c r="S9" s="365">
        <v>20</v>
      </c>
      <c r="T9" s="365">
        <v>17</v>
      </c>
      <c r="U9" s="365">
        <v>23</v>
      </c>
      <c r="V9" s="365">
        <v>8</v>
      </c>
      <c r="W9" s="365">
        <v>16</v>
      </c>
      <c r="X9" s="365">
        <v>20</v>
      </c>
      <c r="Y9" s="365">
        <v>1</v>
      </c>
      <c r="Z9" s="365">
        <v>12</v>
      </c>
      <c r="AA9" s="365"/>
      <c r="AB9" s="365"/>
      <c r="AC9" s="365"/>
    </row>
    <row r="10" spans="1:30" s="213" customFormat="1" ht="17.100000000000001" customHeight="1" x14ac:dyDescent="0.25">
      <c r="A10" s="363" t="s">
        <v>10</v>
      </c>
      <c r="B10" s="364">
        <f t="shared" si="3"/>
        <v>678</v>
      </c>
      <c r="C10" s="365">
        <v>74</v>
      </c>
      <c r="D10" s="365">
        <v>24</v>
      </c>
      <c r="E10" s="365">
        <v>7</v>
      </c>
      <c r="F10" s="365">
        <v>98</v>
      </c>
      <c r="G10" s="365">
        <v>16</v>
      </c>
      <c r="H10" s="365">
        <v>111</v>
      </c>
      <c r="I10" s="365">
        <v>63</v>
      </c>
      <c r="J10" s="365">
        <v>86</v>
      </c>
      <c r="K10" s="365">
        <v>6</v>
      </c>
      <c r="L10" s="365">
        <v>28</v>
      </c>
      <c r="M10" s="365">
        <v>0</v>
      </c>
      <c r="N10" s="365">
        <v>0</v>
      </c>
      <c r="O10" s="365">
        <v>0</v>
      </c>
      <c r="P10" s="365">
        <v>0</v>
      </c>
      <c r="Q10" s="365">
        <v>7</v>
      </c>
      <c r="R10" s="365">
        <v>30</v>
      </c>
      <c r="S10" s="365">
        <v>18</v>
      </c>
      <c r="T10" s="365">
        <v>16</v>
      </c>
      <c r="U10" s="365">
        <v>21</v>
      </c>
      <c r="V10" s="365">
        <v>27</v>
      </c>
      <c r="W10" s="365">
        <v>21</v>
      </c>
      <c r="X10" s="365">
        <v>22</v>
      </c>
      <c r="Y10" s="365">
        <v>1</v>
      </c>
      <c r="Z10" s="365">
        <v>2</v>
      </c>
      <c r="AA10" s="365"/>
      <c r="AB10" s="365"/>
      <c r="AC10" s="365"/>
    </row>
    <row r="11" spans="1:30" s="213" customFormat="1" ht="17.100000000000001" customHeight="1" x14ac:dyDescent="0.25">
      <c r="A11" s="363" t="s">
        <v>11</v>
      </c>
      <c r="B11" s="364">
        <f t="shared" si="3"/>
        <v>605</v>
      </c>
      <c r="C11" s="365">
        <v>58</v>
      </c>
      <c r="D11" s="365">
        <v>26</v>
      </c>
      <c r="E11" s="365">
        <v>4</v>
      </c>
      <c r="F11" s="365">
        <v>100</v>
      </c>
      <c r="G11" s="365">
        <v>8</v>
      </c>
      <c r="H11" s="365">
        <v>102</v>
      </c>
      <c r="I11" s="365">
        <v>72</v>
      </c>
      <c r="J11" s="365">
        <v>56</v>
      </c>
      <c r="K11" s="365">
        <v>2</v>
      </c>
      <c r="L11" s="365">
        <v>41</v>
      </c>
      <c r="M11" s="365">
        <v>0</v>
      </c>
      <c r="N11" s="365">
        <v>0</v>
      </c>
      <c r="O11" s="365">
        <v>0</v>
      </c>
      <c r="P11" s="365">
        <v>0</v>
      </c>
      <c r="Q11" s="365">
        <v>5</v>
      </c>
      <c r="R11" s="365">
        <v>24</v>
      </c>
      <c r="S11" s="365">
        <v>14</v>
      </c>
      <c r="T11" s="365">
        <v>15</v>
      </c>
      <c r="U11" s="365">
        <v>22</v>
      </c>
      <c r="V11" s="365">
        <v>18</v>
      </c>
      <c r="W11" s="365">
        <v>15</v>
      </c>
      <c r="X11" s="365">
        <v>19</v>
      </c>
      <c r="Y11" s="365">
        <v>0</v>
      </c>
      <c r="Z11" s="365">
        <v>4</v>
      </c>
      <c r="AA11" s="365"/>
      <c r="AB11" s="365"/>
      <c r="AC11" s="365"/>
    </row>
    <row r="12" spans="1:30" s="213" customFormat="1" ht="17.100000000000001" customHeight="1" x14ac:dyDescent="0.25">
      <c r="A12" s="363" t="s">
        <v>12</v>
      </c>
      <c r="B12" s="364">
        <f t="shared" si="3"/>
        <v>759</v>
      </c>
      <c r="C12" s="365">
        <v>81</v>
      </c>
      <c r="D12" s="365">
        <v>17</v>
      </c>
      <c r="E12" s="365">
        <v>6</v>
      </c>
      <c r="F12" s="365">
        <v>133</v>
      </c>
      <c r="G12" s="365">
        <v>7</v>
      </c>
      <c r="H12" s="365">
        <v>84</v>
      </c>
      <c r="I12" s="365">
        <v>137</v>
      </c>
      <c r="J12" s="365">
        <v>90</v>
      </c>
      <c r="K12" s="365">
        <v>2</v>
      </c>
      <c r="L12" s="365">
        <v>34</v>
      </c>
      <c r="M12" s="365">
        <v>0</v>
      </c>
      <c r="N12" s="365">
        <v>0</v>
      </c>
      <c r="O12" s="365">
        <v>0</v>
      </c>
      <c r="P12" s="365">
        <v>0</v>
      </c>
      <c r="Q12" s="365">
        <v>12</v>
      </c>
      <c r="R12" s="365">
        <v>27</v>
      </c>
      <c r="S12" s="365">
        <v>18</v>
      </c>
      <c r="T12" s="365">
        <v>14</v>
      </c>
      <c r="U12" s="365">
        <v>28</v>
      </c>
      <c r="V12" s="365">
        <v>12</v>
      </c>
      <c r="W12" s="365">
        <v>26</v>
      </c>
      <c r="X12" s="365">
        <v>23</v>
      </c>
      <c r="Y12" s="365">
        <v>0</v>
      </c>
      <c r="Z12" s="365">
        <v>8</v>
      </c>
      <c r="AA12" s="365"/>
      <c r="AB12" s="365"/>
      <c r="AC12" s="365"/>
    </row>
    <row r="13" spans="1:30" s="213" customFormat="1" ht="17.100000000000001" customHeight="1" x14ac:dyDescent="0.25">
      <c r="A13" s="363" t="s">
        <v>13</v>
      </c>
      <c r="B13" s="364">
        <f t="shared" si="3"/>
        <v>418</v>
      </c>
      <c r="C13" s="365">
        <v>17</v>
      </c>
      <c r="D13" s="365">
        <v>1</v>
      </c>
      <c r="E13" s="365">
        <v>12</v>
      </c>
      <c r="F13" s="365">
        <v>57</v>
      </c>
      <c r="G13" s="365">
        <v>4</v>
      </c>
      <c r="H13" s="365">
        <v>121</v>
      </c>
      <c r="I13" s="365">
        <v>104</v>
      </c>
      <c r="J13" s="365">
        <v>28</v>
      </c>
      <c r="K13" s="365">
        <v>10</v>
      </c>
      <c r="L13" s="365">
        <v>1</v>
      </c>
      <c r="M13" s="365">
        <v>0</v>
      </c>
      <c r="N13" s="365">
        <v>0</v>
      </c>
      <c r="O13" s="365">
        <v>0</v>
      </c>
      <c r="P13" s="365">
        <v>0</v>
      </c>
      <c r="Q13" s="365">
        <v>5</v>
      </c>
      <c r="R13" s="365">
        <v>11</v>
      </c>
      <c r="S13" s="365">
        <v>8</v>
      </c>
      <c r="T13" s="365">
        <v>7</v>
      </c>
      <c r="U13" s="365">
        <v>8</v>
      </c>
      <c r="V13" s="365">
        <v>6</v>
      </c>
      <c r="W13" s="365">
        <v>6</v>
      </c>
      <c r="X13" s="365">
        <v>7</v>
      </c>
      <c r="Y13" s="365">
        <v>1</v>
      </c>
      <c r="Z13" s="365">
        <v>4</v>
      </c>
      <c r="AA13" s="365"/>
      <c r="AB13" s="365"/>
      <c r="AC13" s="365"/>
    </row>
    <row r="14" spans="1:30" s="213" customFormat="1" ht="17.100000000000001" customHeight="1" x14ac:dyDescent="0.25">
      <c r="A14" s="363" t="s">
        <v>14</v>
      </c>
      <c r="B14" s="364">
        <f t="shared" si="3"/>
        <v>493</v>
      </c>
      <c r="C14" s="365">
        <v>48</v>
      </c>
      <c r="D14" s="365">
        <v>1</v>
      </c>
      <c r="E14" s="365">
        <v>16</v>
      </c>
      <c r="F14" s="365">
        <v>79</v>
      </c>
      <c r="G14" s="365">
        <v>5</v>
      </c>
      <c r="H14" s="365">
        <v>51</v>
      </c>
      <c r="I14" s="365">
        <v>180</v>
      </c>
      <c r="J14" s="365">
        <v>52</v>
      </c>
      <c r="K14" s="365">
        <v>5</v>
      </c>
      <c r="L14" s="365">
        <v>2</v>
      </c>
      <c r="M14" s="365">
        <v>0</v>
      </c>
      <c r="N14" s="365">
        <v>0</v>
      </c>
      <c r="O14" s="365">
        <v>0</v>
      </c>
      <c r="P14" s="365">
        <v>0</v>
      </c>
      <c r="Q14" s="365">
        <v>4</v>
      </c>
      <c r="R14" s="365">
        <v>7</v>
      </c>
      <c r="S14" s="365">
        <v>5</v>
      </c>
      <c r="T14" s="365">
        <v>3</v>
      </c>
      <c r="U14" s="365">
        <v>4</v>
      </c>
      <c r="V14" s="365">
        <v>4</v>
      </c>
      <c r="W14" s="365">
        <v>11</v>
      </c>
      <c r="X14" s="365">
        <v>8</v>
      </c>
      <c r="Y14" s="365">
        <v>0</v>
      </c>
      <c r="Z14" s="365">
        <v>8</v>
      </c>
      <c r="AA14" s="365"/>
      <c r="AB14" s="365"/>
      <c r="AC14" s="365"/>
    </row>
    <row r="15" spans="1:30" s="213" customFormat="1" ht="17.100000000000001" customHeight="1" x14ac:dyDescent="0.25">
      <c r="A15" s="363" t="s">
        <v>15</v>
      </c>
      <c r="B15" s="364">
        <f t="shared" si="3"/>
        <v>177</v>
      </c>
      <c r="C15" s="365">
        <v>9</v>
      </c>
      <c r="D15" s="365">
        <v>1</v>
      </c>
      <c r="E15" s="365">
        <v>10</v>
      </c>
      <c r="F15" s="365">
        <v>32</v>
      </c>
      <c r="G15" s="365">
        <v>6</v>
      </c>
      <c r="H15" s="365">
        <v>42</v>
      </c>
      <c r="I15" s="365">
        <v>41</v>
      </c>
      <c r="J15" s="365">
        <v>16</v>
      </c>
      <c r="K15" s="365">
        <v>0</v>
      </c>
      <c r="L15" s="365">
        <v>0</v>
      </c>
      <c r="M15" s="365">
        <v>0</v>
      </c>
      <c r="N15" s="365">
        <v>0</v>
      </c>
      <c r="O15" s="365">
        <v>0</v>
      </c>
      <c r="P15" s="365">
        <v>0</v>
      </c>
      <c r="Q15" s="365">
        <v>1</v>
      </c>
      <c r="R15" s="365">
        <v>2</v>
      </c>
      <c r="S15" s="365">
        <v>3</v>
      </c>
      <c r="T15" s="365">
        <v>2</v>
      </c>
      <c r="U15" s="365">
        <v>3</v>
      </c>
      <c r="V15" s="365">
        <v>2</v>
      </c>
      <c r="W15" s="365">
        <v>3</v>
      </c>
      <c r="X15" s="365">
        <v>2</v>
      </c>
      <c r="Y15" s="365">
        <v>0</v>
      </c>
      <c r="Z15" s="365">
        <v>2</v>
      </c>
      <c r="AA15" s="365"/>
      <c r="AB15" s="365"/>
      <c r="AC15" s="365"/>
    </row>
    <row r="16" spans="1:30" s="213" customFormat="1" ht="17.100000000000001" customHeight="1" x14ac:dyDescent="0.25">
      <c r="A16" s="363" t="s">
        <v>16</v>
      </c>
      <c r="B16" s="364">
        <f t="shared" si="3"/>
        <v>1179</v>
      </c>
      <c r="C16" s="365">
        <v>68</v>
      </c>
      <c r="D16" s="365">
        <v>29</v>
      </c>
      <c r="E16" s="365">
        <v>15</v>
      </c>
      <c r="F16" s="365">
        <v>182</v>
      </c>
      <c r="G16" s="365">
        <v>8</v>
      </c>
      <c r="H16" s="365">
        <v>228</v>
      </c>
      <c r="I16" s="365">
        <v>210</v>
      </c>
      <c r="J16" s="365">
        <v>166</v>
      </c>
      <c r="K16" s="365">
        <v>9</v>
      </c>
      <c r="L16" s="365">
        <v>28</v>
      </c>
      <c r="M16" s="365">
        <v>0</v>
      </c>
      <c r="N16" s="365">
        <v>0</v>
      </c>
      <c r="O16" s="365">
        <v>0</v>
      </c>
      <c r="P16" s="365">
        <v>0</v>
      </c>
      <c r="Q16" s="365">
        <v>11</v>
      </c>
      <c r="R16" s="365">
        <v>37</v>
      </c>
      <c r="S16" s="365">
        <v>31</v>
      </c>
      <c r="T16" s="365">
        <v>22</v>
      </c>
      <c r="U16" s="365">
        <v>37</v>
      </c>
      <c r="V16" s="365">
        <v>23</v>
      </c>
      <c r="W16" s="365">
        <v>24</v>
      </c>
      <c r="X16" s="365">
        <v>39</v>
      </c>
      <c r="Y16" s="365">
        <v>2</v>
      </c>
      <c r="Z16" s="365">
        <v>10</v>
      </c>
      <c r="AA16" s="365"/>
      <c r="AB16" s="365"/>
      <c r="AC16" s="365"/>
    </row>
    <row r="17" spans="1:29" s="213" customFormat="1" ht="17.100000000000001" customHeight="1" x14ac:dyDescent="0.25">
      <c r="A17" s="363" t="s">
        <v>17</v>
      </c>
      <c r="B17" s="364">
        <f t="shared" si="3"/>
        <v>641</v>
      </c>
      <c r="C17" s="365">
        <v>51</v>
      </c>
      <c r="D17" s="365">
        <v>25</v>
      </c>
      <c r="E17" s="365">
        <v>13</v>
      </c>
      <c r="F17" s="365">
        <v>126</v>
      </c>
      <c r="G17" s="365">
        <v>20</v>
      </c>
      <c r="H17" s="365">
        <v>98</v>
      </c>
      <c r="I17" s="365">
        <v>120</v>
      </c>
      <c r="J17" s="365">
        <v>63</v>
      </c>
      <c r="K17" s="365">
        <v>5</v>
      </c>
      <c r="L17" s="365">
        <v>8</v>
      </c>
      <c r="M17" s="365">
        <v>0</v>
      </c>
      <c r="N17" s="365">
        <v>0</v>
      </c>
      <c r="O17" s="365">
        <v>0</v>
      </c>
      <c r="P17" s="365">
        <v>0</v>
      </c>
      <c r="Q17" s="365">
        <v>8</v>
      </c>
      <c r="R17" s="365">
        <v>16</v>
      </c>
      <c r="S17" s="365">
        <v>12</v>
      </c>
      <c r="T17" s="365">
        <v>10</v>
      </c>
      <c r="U17" s="365">
        <v>13</v>
      </c>
      <c r="V17" s="365">
        <v>8</v>
      </c>
      <c r="W17" s="365">
        <v>14</v>
      </c>
      <c r="X17" s="365">
        <v>17</v>
      </c>
      <c r="Y17" s="365">
        <v>1</v>
      </c>
      <c r="Z17" s="365">
        <v>13</v>
      </c>
      <c r="AA17" s="365"/>
      <c r="AB17" s="365"/>
      <c r="AC17" s="365"/>
    </row>
    <row r="18" spans="1:29" s="213" customFormat="1" ht="17.100000000000001" customHeight="1" x14ac:dyDescent="0.25">
      <c r="A18" s="363" t="s">
        <v>18</v>
      </c>
      <c r="B18" s="364">
        <f t="shared" si="3"/>
        <v>793</v>
      </c>
      <c r="C18" s="365">
        <v>41</v>
      </c>
      <c r="D18" s="365">
        <v>28</v>
      </c>
      <c r="E18" s="365">
        <v>10</v>
      </c>
      <c r="F18" s="365">
        <v>167</v>
      </c>
      <c r="G18" s="365">
        <v>19</v>
      </c>
      <c r="H18" s="365">
        <v>66</v>
      </c>
      <c r="I18" s="365">
        <v>188</v>
      </c>
      <c r="J18" s="365">
        <v>77</v>
      </c>
      <c r="K18" s="365">
        <v>2</v>
      </c>
      <c r="L18" s="365">
        <v>42</v>
      </c>
      <c r="M18" s="365">
        <v>0</v>
      </c>
      <c r="N18" s="365">
        <v>0</v>
      </c>
      <c r="O18" s="365">
        <v>0</v>
      </c>
      <c r="P18" s="365">
        <v>0</v>
      </c>
      <c r="Q18" s="365">
        <v>13</v>
      </c>
      <c r="R18" s="365">
        <v>24</v>
      </c>
      <c r="S18" s="365">
        <v>15</v>
      </c>
      <c r="T18" s="365">
        <v>12</v>
      </c>
      <c r="U18" s="365">
        <v>17</v>
      </c>
      <c r="V18" s="365">
        <v>13</v>
      </c>
      <c r="W18" s="365">
        <v>24</v>
      </c>
      <c r="X18" s="365">
        <v>17</v>
      </c>
      <c r="Y18" s="365">
        <v>1</v>
      </c>
      <c r="Z18" s="365">
        <v>17</v>
      </c>
      <c r="AA18" s="365"/>
      <c r="AB18" s="365"/>
      <c r="AC18" s="365"/>
    </row>
    <row r="19" spans="1:29" s="213" customFormat="1" ht="17.100000000000001" customHeight="1" x14ac:dyDescent="0.25">
      <c r="A19" s="363" t="s">
        <v>19</v>
      </c>
      <c r="B19" s="364">
        <f t="shared" si="3"/>
        <v>309</v>
      </c>
      <c r="C19" s="365">
        <v>15</v>
      </c>
      <c r="D19" s="365">
        <v>2</v>
      </c>
      <c r="E19" s="365">
        <v>0</v>
      </c>
      <c r="F19" s="365">
        <v>63</v>
      </c>
      <c r="G19" s="365">
        <v>4</v>
      </c>
      <c r="H19" s="365">
        <v>21</v>
      </c>
      <c r="I19" s="365">
        <v>151</v>
      </c>
      <c r="J19" s="365">
        <v>18</v>
      </c>
      <c r="K19" s="365">
        <v>0</v>
      </c>
      <c r="L19" s="365">
        <v>5</v>
      </c>
      <c r="M19" s="365">
        <v>0</v>
      </c>
      <c r="N19" s="365">
        <v>0</v>
      </c>
      <c r="O19" s="365">
        <v>0</v>
      </c>
      <c r="P19" s="365">
        <v>0</v>
      </c>
      <c r="Q19" s="365">
        <v>2</v>
      </c>
      <c r="R19" s="365">
        <v>3</v>
      </c>
      <c r="S19" s="365">
        <v>4</v>
      </c>
      <c r="T19" s="365">
        <v>3</v>
      </c>
      <c r="U19" s="365">
        <v>3</v>
      </c>
      <c r="V19" s="365">
        <v>3</v>
      </c>
      <c r="W19" s="365">
        <v>1</v>
      </c>
      <c r="X19" s="365">
        <v>2</v>
      </c>
      <c r="Y19" s="365">
        <v>0</v>
      </c>
      <c r="Z19" s="365">
        <v>9</v>
      </c>
      <c r="AA19" s="365"/>
      <c r="AB19" s="365"/>
      <c r="AC19" s="365"/>
    </row>
    <row r="20" spans="1:29" s="213" customFormat="1" ht="17.100000000000001" customHeight="1" x14ac:dyDescent="0.25">
      <c r="A20" s="366" t="s">
        <v>20</v>
      </c>
      <c r="B20" s="364">
        <f t="shared" si="3"/>
        <v>708</v>
      </c>
      <c r="C20" s="365">
        <v>52</v>
      </c>
      <c r="D20" s="365">
        <v>32</v>
      </c>
      <c r="E20" s="365">
        <v>13</v>
      </c>
      <c r="F20" s="365">
        <v>121</v>
      </c>
      <c r="G20" s="365">
        <v>29</v>
      </c>
      <c r="H20" s="365">
        <v>110</v>
      </c>
      <c r="I20" s="365">
        <v>98</v>
      </c>
      <c r="J20" s="365">
        <v>99</v>
      </c>
      <c r="K20" s="365">
        <v>9</v>
      </c>
      <c r="L20" s="365">
        <v>11</v>
      </c>
      <c r="M20" s="365">
        <v>0</v>
      </c>
      <c r="N20" s="365">
        <v>0</v>
      </c>
      <c r="O20" s="365">
        <v>0</v>
      </c>
      <c r="P20" s="365">
        <v>0</v>
      </c>
      <c r="Q20" s="365">
        <v>7</v>
      </c>
      <c r="R20" s="365">
        <v>25</v>
      </c>
      <c r="S20" s="365">
        <v>9</v>
      </c>
      <c r="T20" s="365">
        <v>11</v>
      </c>
      <c r="U20" s="365">
        <v>17</v>
      </c>
      <c r="V20" s="365">
        <v>13</v>
      </c>
      <c r="W20" s="365">
        <v>24</v>
      </c>
      <c r="X20" s="365">
        <v>23</v>
      </c>
      <c r="Y20" s="365">
        <v>0</v>
      </c>
      <c r="Z20" s="365">
        <v>5</v>
      </c>
      <c r="AA20" s="365"/>
      <c r="AB20" s="365"/>
      <c r="AC20" s="365"/>
    </row>
    <row r="21" spans="1:29" s="213" customFormat="1" ht="17.100000000000001" customHeight="1" x14ac:dyDescent="0.25">
      <c r="A21" s="363" t="s">
        <v>21</v>
      </c>
      <c r="B21" s="364">
        <f t="shared" si="3"/>
        <v>462</v>
      </c>
      <c r="C21" s="365">
        <v>17</v>
      </c>
      <c r="D21" s="365">
        <v>4</v>
      </c>
      <c r="E21" s="365">
        <v>3</v>
      </c>
      <c r="F21" s="365">
        <v>64</v>
      </c>
      <c r="G21" s="365">
        <v>5</v>
      </c>
      <c r="H21" s="365">
        <v>100</v>
      </c>
      <c r="I21" s="365">
        <v>146</v>
      </c>
      <c r="J21" s="365">
        <v>45</v>
      </c>
      <c r="K21" s="365">
        <v>1</v>
      </c>
      <c r="L21" s="365">
        <v>20</v>
      </c>
      <c r="M21" s="365">
        <v>0</v>
      </c>
      <c r="N21" s="365">
        <v>0</v>
      </c>
      <c r="O21" s="365">
        <v>0</v>
      </c>
      <c r="P21" s="365">
        <v>0</v>
      </c>
      <c r="Q21" s="365">
        <v>4</v>
      </c>
      <c r="R21" s="365">
        <v>9</v>
      </c>
      <c r="S21" s="365">
        <v>7</v>
      </c>
      <c r="T21" s="365">
        <v>4</v>
      </c>
      <c r="U21" s="365">
        <v>5</v>
      </c>
      <c r="V21" s="365">
        <v>6</v>
      </c>
      <c r="W21" s="365">
        <v>4</v>
      </c>
      <c r="X21" s="365">
        <v>9</v>
      </c>
      <c r="Y21" s="365">
        <v>0</v>
      </c>
      <c r="Z21" s="365">
        <v>9</v>
      </c>
      <c r="AA21" s="365"/>
      <c r="AB21" s="365"/>
      <c r="AC21" s="365"/>
    </row>
    <row r="22" spans="1:29" s="213" customFormat="1" ht="17.100000000000001" customHeight="1" x14ac:dyDescent="0.25">
      <c r="A22" s="363" t="s">
        <v>22</v>
      </c>
      <c r="B22" s="364">
        <f t="shared" si="3"/>
        <v>1032</v>
      </c>
      <c r="C22" s="365">
        <v>147</v>
      </c>
      <c r="D22" s="365">
        <v>15</v>
      </c>
      <c r="E22" s="365">
        <v>14</v>
      </c>
      <c r="F22" s="365">
        <v>130</v>
      </c>
      <c r="G22" s="365">
        <v>19</v>
      </c>
      <c r="H22" s="365">
        <v>184</v>
      </c>
      <c r="I22" s="365">
        <v>142</v>
      </c>
      <c r="J22" s="365">
        <v>134</v>
      </c>
      <c r="K22" s="365">
        <v>6</v>
      </c>
      <c r="L22" s="365">
        <v>66</v>
      </c>
      <c r="M22" s="365">
        <v>0</v>
      </c>
      <c r="N22" s="365">
        <v>0</v>
      </c>
      <c r="O22" s="365">
        <v>0</v>
      </c>
      <c r="P22" s="365">
        <v>0</v>
      </c>
      <c r="Q22" s="365">
        <v>8</v>
      </c>
      <c r="R22" s="365">
        <v>30</v>
      </c>
      <c r="S22" s="365">
        <v>19</v>
      </c>
      <c r="T22" s="365">
        <v>13</v>
      </c>
      <c r="U22" s="365">
        <v>22</v>
      </c>
      <c r="V22" s="365">
        <v>17</v>
      </c>
      <c r="W22" s="365">
        <v>30</v>
      </c>
      <c r="X22" s="365">
        <v>27</v>
      </c>
      <c r="Y22" s="365">
        <v>0</v>
      </c>
      <c r="Z22" s="365">
        <v>9</v>
      </c>
      <c r="AA22" s="365"/>
      <c r="AB22" s="365"/>
      <c r="AC22" s="365"/>
    </row>
    <row r="23" spans="1:29" s="213" customFormat="1" ht="17.100000000000001" customHeight="1" x14ac:dyDescent="0.25">
      <c r="A23" s="363" t="s">
        <v>23</v>
      </c>
      <c r="B23" s="364">
        <f t="shared" si="3"/>
        <v>295</v>
      </c>
      <c r="C23" s="365">
        <v>20</v>
      </c>
      <c r="D23" s="365">
        <v>14</v>
      </c>
      <c r="E23" s="365">
        <v>5</v>
      </c>
      <c r="F23" s="365">
        <v>49</v>
      </c>
      <c r="G23" s="365">
        <v>7</v>
      </c>
      <c r="H23" s="365">
        <v>69</v>
      </c>
      <c r="I23" s="365">
        <v>72</v>
      </c>
      <c r="J23" s="365">
        <v>17</v>
      </c>
      <c r="K23" s="365">
        <v>0</v>
      </c>
      <c r="L23" s="365">
        <v>3</v>
      </c>
      <c r="M23" s="365">
        <v>0</v>
      </c>
      <c r="N23" s="365">
        <v>0</v>
      </c>
      <c r="O23" s="365">
        <v>0</v>
      </c>
      <c r="P23" s="365">
        <v>0</v>
      </c>
      <c r="Q23" s="365">
        <v>2</v>
      </c>
      <c r="R23" s="365">
        <v>7</v>
      </c>
      <c r="S23" s="365">
        <v>4</v>
      </c>
      <c r="T23" s="365">
        <v>5</v>
      </c>
      <c r="U23" s="365">
        <v>7</v>
      </c>
      <c r="V23" s="365">
        <v>3</v>
      </c>
      <c r="W23" s="365">
        <v>5</v>
      </c>
      <c r="X23" s="365">
        <v>4</v>
      </c>
      <c r="Y23" s="365">
        <v>0</v>
      </c>
      <c r="Z23" s="365">
        <v>2</v>
      </c>
      <c r="AA23" s="365"/>
      <c r="AB23" s="365"/>
      <c r="AC23" s="365"/>
    </row>
    <row r="24" spans="1:29" s="213" customFormat="1" ht="17.100000000000001" customHeight="1" x14ac:dyDescent="0.25">
      <c r="A24" s="363" t="s">
        <v>24</v>
      </c>
      <c r="B24" s="364">
        <f t="shared" si="3"/>
        <v>352</v>
      </c>
      <c r="C24" s="365">
        <v>27</v>
      </c>
      <c r="D24" s="365">
        <v>3</v>
      </c>
      <c r="E24" s="365">
        <v>7</v>
      </c>
      <c r="F24" s="365">
        <v>83</v>
      </c>
      <c r="G24" s="365">
        <v>2</v>
      </c>
      <c r="H24" s="365">
        <v>34</v>
      </c>
      <c r="I24" s="365">
        <v>62</v>
      </c>
      <c r="J24" s="365">
        <v>31</v>
      </c>
      <c r="K24" s="365">
        <v>0</v>
      </c>
      <c r="L24" s="365">
        <v>28</v>
      </c>
      <c r="M24" s="365">
        <v>0</v>
      </c>
      <c r="N24" s="365">
        <v>0</v>
      </c>
      <c r="O24" s="365">
        <v>0</v>
      </c>
      <c r="P24" s="365">
        <v>0</v>
      </c>
      <c r="Q24" s="365">
        <v>5</v>
      </c>
      <c r="R24" s="365">
        <v>9</v>
      </c>
      <c r="S24" s="365">
        <v>7</v>
      </c>
      <c r="T24" s="365">
        <v>5</v>
      </c>
      <c r="U24" s="365">
        <v>6</v>
      </c>
      <c r="V24" s="365">
        <v>6</v>
      </c>
      <c r="W24" s="365">
        <v>9</v>
      </c>
      <c r="X24" s="365">
        <v>13</v>
      </c>
      <c r="Y24" s="365">
        <v>1</v>
      </c>
      <c r="Z24" s="365">
        <v>14</v>
      </c>
      <c r="AA24" s="365"/>
      <c r="AB24" s="365"/>
      <c r="AC24" s="365"/>
    </row>
    <row r="25" spans="1:29" s="213" customFormat="1" ht="17.100000000000001" customHeight="1" x14ac:dyDescent="0.25">
      <c r="A25" s="363" t="s">
        <v>25</v>
      </c>
      <c r="B25" s="364">
        <f t="shared" si="3"/>
        <v>340</v>
      </c>
      <c r="C25" s="365">
        <v>34</v>
      </c>
      <c r="D25" s="365">
        <v>11</v>
      </c>
      <c r="E25" s="365">
        <v>0</v>
      </c>
      <c r="F25" s="365">
        <v>39</v>
      </c>
      <c r="G25" s="365">
        <v>0</v>
      </c>
      <c r="H25" s="365">
        <v>18</v>
      </c>
      <c r="I25" s="365">
        <v>98</v>
      </c>
      <c r="J25" s="365">
        <v>29</v>
      </c>
      <c r="K25" s="365">
        <v>0</v>
      </c>
      <c r="L25" s="365">
        <v>32</v>
      </c>
      <c r="M25" s="365">
        <v>0</v>
      </c>
      <c r="N25" s="365">
        <v>0</v>
      </c>
      <c r="O25" s="365">
        <v>0</v>
      </c>
      <c r="P25" s="365">
        <v>0</v>
      </c>
      <c r="Q25" s="365">
        <v>9</v>
      </c>
      <c r="R25" s="365">
        <v>13</v>
      </c>
      <c r="S25" s="365">
        <v>10</v>
      </c>
      <c r="T25" s="365">
        <v>9</v>
      </c>
      <c r="U25" s="365">
        <v>9</v>
      </c>
      <c r="V25" s="365">
        <v>8</v>
      </c>
      <c r="W25" s="365">
        <v>4</v>
      </c>
      <c r="X25" s="365">
        <v>14</v>
      </c>
      <c r="Y25" s="365">
        <v>0</v>
      </c>
      <c r="Z25" s="365">
        <v>3</v>
      </c>
      <c r="AA25" s="365"/>
      <c r="AB25" s="365"/>
      <c r="AC25" s="365"/>
    </row>
    <row r="26" spans="1:29" s="213" customFormat="1" ht="17.100000000000001" customHeight="1" x14ac:dyDescent="0.25">
      <c r="A26" s="363" t="s">
        <v>26</v>
      </c>
      <c r="B26" s="364">
        <f t="shared" si="3"/>
        <v>423</v>
      </c>
      <c r="C26" s="365">
        <v>35</v>
      </c>
      <c r="D26" s="365">
        <v>2</v>
      </c>
      <c r="E26" s="365">
        <v>12</v>
      </c>
      <c r="F26" s="365">
        <v>86</v>
      </c>
      <c r="G26" s="365">
        <v>9</v>
      </c>
      <c r="H26" s="365">
        <v>47</v>
      </c>
      <c r="I26" s="365">
        <v>82</v>
      </c>
      <c r="J26" s="365">
        <v>20</v>
      </c>
      <c r="K26" s="365">
        <v>1</v>
      </c>
      <c r="L26" s="365">
        <v>18</v>
      </c>
      <c r="M26" s="365">
        <v>0</v>
      </c>
      <c r="N26" s="365">
        <v>0</v>
      </c>
      <c r="O26" s="365">
        <v>0</v>
      </c>
      <c r="P26" s="365">
        <v>0</v>
      </c>
      <c r="Q26" s="365">
        <v>10</v>
      </c>
      <c r="R26" s="365">
        <v>15</v>
      </c>
      <c r="S26" s="365">
        <v>11</v>
      </c>
      <c r="T26" s="365">
        <v>10</v>
      </c>
      <c r="U26" s="365">
        <v>16</v>
      </c>
      <c r="V26" s="365">
        <v>7</v>
      </c>
      <c r="W26" s="365">
        <v>10</v>
      </c>
      <c r="X26" s="365">
        <v>17</v>
      </c>
      <c r="Y26" s="365">
        <v>1</v>
      </c>
      <c r="Z26" s="365">
        <v>14</v>
      </c>
      <c r="AA26" s="365"/>
      <c r="AB26" s="365"/>
      <c r="AC26" s="365"/>
    </row>
    <row r="27" spans="1:29" s="213" customFormat="1" ht="17.100000000000001" customHeight="1" x14ac:dyDescent="0.25">
      <c r="A27" s="363" t="s">
        <v>27</v>
      </c>
      <c r="B27" s="364">
        <f t="shared" si="3"/>
        <v>276</v>
      </c>
      <c r="C27" s="365">
        <v>18</v>
      </c>
      <c r="D27" s="365">
        <v>2</v>
      </c>
      <c r="E27" s="365">
        <v>0</v>
      </c>
      <c r="F27" s="365">
        <v>60</v>
      </c>
      <c r="G27" s="365">
        <v>3</v>
      </c>
      <c r="H27" s="365">
        <v>29</v>
      </c>
      <c r="I27" s="365">
        <v>81</v>
      </c>
      <c r="J27" s="365">
        <v>31</v>
      </c>
      <c r="K27" s="365">
        <v>0</v>
      </c>
      <c r="L27" s="365">
        <v>1</v>
      </c>
      <c r="M27" s="365">
        <v>0</v>
      </c>
      <c r="N27" s="365">
        <v>0</v>
      </c>
      <c r="O27" s="365">
        <v>0</v>
      </c>
      <c r="P27" s="365">
        <v>0</v>
      </c>
      <c r="Q27" s="365">
        <v>4</v>
      </c>
      <c r="R27" s="365">
        <v>8</v>
      </c>
      <c r="S27" s="365">
        <v>7</v>
      </c>
      <c r="T27" s="365">
        <v>3</v>
      </c>
      <c r="U27" s="365">
        <v>8</v>
      </c>
      <c r="V27" s="365">
        <v>4</v>
      </c>
      <c r="W27" s="365">
        <v>5</v>
      </c>
      <c r="X27" s="365">
        <v>7</v>
      </c>
      <c r="Y27" s="365">
        <v>0</v>
      </c>
      <c r="Z27" s="365">
        <v>5</v>
      </c>
      <c r="AA27" s="365"/>
      <c r="AB27" s="365"/>
      <c r="AC27" s="365"/>
    </row>
    <row r="28" spans="1:29" s="213" customFormat="1" ht="17.100000000000001" customHeight="1" x14ac:dyDescent="0.25">
      <c r="A28" s="363" t="s">
        <v>28</v>
      </c>
      <c r="B28" s="364">
        <f t="shared" si="3"/>
        <v>451</v>
      </c>
      <c r="C28" s="365">
        <v>34</v>
      </c>
      <c r="D28" s="365">
        <v>6</v>
      </c>
      <c r="E28" s="365">
        <v>7</v>
      </c>
      <c r="F28" s="365">
        <v>63</v>
      </c>
      <c r="G28" s="365">
        <v>10</v>
      </c>
      <c r="H28" s="365">
        <v>75</v>
      </c>
      <c r="I28" s="365">
        <v>116</v>
      </c>
      <c r="J28" s="365">
        <v>43</v>
      </c>
      <c r="K28" s="365">
        <v>1</v>
      </c>
      <c r="L28" s="365">
        <v>6</v>
      </c>
      <c r="M28" s="365">
        <v>0</v>
      </c>
      <c r="N28" s="365">
        <v>0</v>
      </c>
      <c r="O28" s="365">
        <v>0</v>
      </c>
      <c r="P28" s="365">
        <v>0</v>
      </c>
      <c r="Q28" s="365">
        <v>6</v>
      </c>
      <c r="R28" s="365">
        <v>14</v>
      </c>
      <c r="S28" s="365">
        <v>13</v>
      </c>
      <c r="T28" s="365">
        <v>10</v>
      </c>
      <c r="U28" s="365">
        <v>13</v>
      </c>
      <c r="V28" s="365">
        <v>6</v>
      </c>
      <c r="W28" s="365">
        <v>9</v>
      </c>
      <c r="X28" s="365">
        <v>16</v>
      </c>
      <c r="Y28" s="365">
        <v>0</v>
      </c>
      <c r="Z28" s="365">
        <v>3</v>
      </c>
      <c r="AA28" s="365"/>
      <c r="AB28" s="365"/>
      <c r="AC28" s="365"/>
    </row>
    <row r="29" spans="1:29" s="213" customFormat="1" ht="17.100000000000001" customHeight="1" x14ac:dyDescent="0.25">
      <c r="A29" s="363" t="s">
        <v>29</v>
      </c>
      <c r="B29" s="364">
        <f t="shared" si="3"/>
        <v>779</v>
      </c>
      <c r="C29" s="365">
        <v>24</v>
      </c>
      <c r="D29" s="365">
        <v>12</v>
      </c>
      <c r="E29" s="365">
        <v>21</v>
      </c>
      <c r="F29" s="365">
        <v>192</v>
      </c>
      <c r="G29" s="365">
        <v>21</v>
      </c>
      <c r="H29" s="365">
        <v>93</v>
      </c>
      <c r="I29" s="365">
        <v>226</v>
      </c>
      <c r="J29" s="365">
        <v>35</v>
      </c>
      <c r="K29" s="365">
        <v>2</v>
      </c>
      <c r="L29" s="365">
        <v>13</v>
      </c>
      <c r="M29" s="365">
        <v>0</v>
      </c>
      <c r="N29" s="365">
        <v>0</v>
      </c>
      <c r="O29" s="365">
        <v>0</v>
      </c>
      <c r="P29" s="365">
        <v>0</v>
      </c>
      <c r="Q29" s="365">
        <v>12</v>
      </c>
      <c r="R29" s="365">
        <v>20</v>
      </c>
      <c r="S29" s="365">
        <v>14</v>
      </c>
      <c r="T29" s="365">
        <v>13</v>
      </c>
      <c r="U29" s="365">
        <v>16</v>
      </c>
      <c r="V29" s="365">
        <v>11</v>
      </c>
      <c r="W29" s="365">
        <v>17</v>
      </c>
      <c r="X29" s="365">
        <v>13</v>
      </c>
      <c r="Y29" s="365">
        <v>0</v>
      </c>
      <c r="Z29" s="365">
        <v>24</v>
      </c>
      <c r="AA29" s="365"/>
      <c r="AB29" s="365"/>
      <c r="AC29" s="365"/>
    </row>
    <row r="30" spans="1:29" s="213" customFormat="1" ht="17.100000000000001" customHeight="1" x14ac:dyDescent="0.25">
      <c r="A30" s="363" t="s">
        <v>30</v>
      </c>
      <c r="B30" s="364">
        <f t="shared" si="3"/>
        <v>282</v>
      </c>
      <c r="C30" s="365">
        <v>21</v>
      </c>
      <c r="D30" s="365">
        <v>7</v>
      </c>
      <c r="E30" s="365">
        <v>6</v>
      </c>
      <c r="F30" s="365">
        <v>41</v>
      </c>
      <c r="G30" s="365">
        <v>1</v>
      </c>
      <c r="H30" s="365">
        <v>53</v>
      </c>
      <c r="I30" s="365">
        <v>70</v>
      </c>
      <c r="J30" s="365">
        <v>33</v>
      </c>
      <c r="K30" s="365">
        <v>0</v>
      </c>
      <c r="L30" s="365">
        <v>6</v>
      </c>
      <c r="M30" s="365">
        <v>0</v>
      </c>
      <c r="N30" s="365">
        <v>0</v>
      </c>
      <c r="O30" s="365">
        <v>0</v>
      </c>
      <c r="P30" s="365">
        <v>0</v>
      </c>
      <c r="Q30" s="365">
        <v>4</v>
      </c>
      <c r="R30" s="365">
        <v>6</v>
      </c>
      <c r="S30" s="365">
        <v>4</v>
      </c>
      <c r="T30" s="365">
        <v>3</v>
      </c>
      <c r="U30" s="365">
        <v>5</v>
      </c>
      <c r="V30" s="365">
        <v>4</v>
      </c>
      <c r="W30" s="365">
        <v>4</v>
      </c>
      <c r="X30" s="365">
        <v>4</v>
      </c>
      <c r="Y30" s="365">
        <v>0</v>
      </c>
      <c r="Z30" s="365">
        <v>10</v>
      </c>
      <c r="AA30" s="365"/>
      <c r="AB30" s="365"/>
      <c r="AC30" s="365"/>
    </row>
    <row r="31" spans="1:29" s="213" customFormat="1" ht="17.100000000000001" customHeight="1" x14ac:dyDescent="0.25">
      <c r="A31" s="363" t="s">
        <v>31</v>
      </c>
      <c r="B31" s="364">
        <f t="shared" si="3"/>
        <v>355</v>
      </c>
      <c r="C31" s="365">
        <v>13</v>
      </c>
      <c r="D31" s="365">
        <v>8</v>
      </c>
      <c r="E31" s="365">
        <v>14</v>
      </c>
      <c r="F31" s="365">
        <v>64</v>
      </c>
      <c r="G31" s="365">
        <v>8</v>
      </c>
      <c r="H31" s="365">
        <v>38</v>
      </c>
      <c r="I31" s="365">
        <v>152</v>
      </c>
      <c r="J31" s="365">
        <v>18</v>
      </c>
      <c r="K31" s="365">
        <v>2</v>
      </c>
      <c r="L31" s="365">
        <v>4</v>
      </c>
      <c r="M31" s="365">
        <v>0</v>
      </c>
      <c r="N31" s="365">
        <v>0</v>
      </c>
      <c r="O31" s="365">
        <v>0</v>
      </c>
      <c r="P31" s="365">
        <v>0</v>
      </c>
      <c r="Q31" s="365">
        <v>3</v>
      </c>
      <c r="R31" s="365">
        <v>3</v>
      </c>
      <c r="S31" s="365">
        <v>3</v>
      </c>
      <c r="T31" s="365">
        <v>4</v>
      </c>
      <c r="U31" s="365">
        <v>3</v>
      </c>
      <c r="V31" s="365">
        <v>3</v>
      </c>
      <c r="W31" s="365">
        <v>2</v>
      </c>
      <c r="X31" s="365">
        <v>3</v>
      </c>
      <c r="Y31" s="365">
        <v>0</v>
      </c>
      <c r="Z31" s="365">
        <v>10</v>
      </c>
      <c r="AA31" s="365"/>
      <c r="AB31" s="365"/>
      <c r="AC31" s="365"/>
    </row>
    <row r="32" spans="1:29" s="213" customFormat="1" ht="17.100000000000001" customHeight="1" x14ac:dyDescent="0.25">
      <c r="A32" s="363" t="s">
        <v>32</v>
      </c>
      <c r="B32" s="364">
        <f t="shared" si="3"/>
        <v>131</v>
      </c>
      <c r="C32" s="365">
        <v>5</v>
      </c>
      <c r="D32" s="365">
        <v>0</v>
      </c>
      <c r="E32" s="365">
        <v>0</v>
      </c>
      <c r="F32" s="365">
        <v>17</v>
      </c>
      <c r="G32" s="365">
        <v>0</v>
      </c>
      <c r="H32" s="365">
        <v>18</v>
      </c>
      <c r="I32" s="365">
        <v>38</v>
      </c>
      <c r="J32" s="365">
        <v>12</v>
      </c>
      <c r="K32" s="365">
        <v>0</v>
      </c>
      <c r="L32" s="365">
        <v>6</v>
      </c>
      <c r="M32" s="365">
        <v>0</v>
      </c>
      <c r="N32" s="365">
        <v>0</v>
      </c>
      <c r="O32" s="365">
        <v>0</v>
      </c>
      <c r="P32" s="365">
        <v>0</v>
      </c>
      <c r="Q32" s="365">
        <v>3</v>
      </c>
      <c r="R32" s="365">
        <v>4</v>
      </c>
      <c r="S32" s="365">
        <v>5</v>
      </c>
      <c r="T32" s="365">
        <v>5</v>
      </c>
      <c r="U32" s="365">
        <v>3</v>
      </c>
      <c r="V32" s="365">
        <v>4</v>
      </c>
      <c r="W32" s="365">
        <v>1</v>
      </c>
      <c r="X32" s="365">
        <v>4</v>
      </c>
      <c r="Y32" s="365">
        <v>0</v>
      </c>
      <c r="Z32" s="365">
        <v>6</v>
      </c>
      <c r="AA32" s="365"/>
      <c r="AB32" s="365"/>
      <c r="AC32" s="365"/>
    </row>
    <row r="33" spans="1:16125" s="213" customFormat="1" ht="17.100000000000001" customHeight="1" x14ac:dyDescent="0.25">
      <c r="A33" s="363" t="s">
        <v>33</v>
      </c>
      <c r="B33" s="364">
        <f t="shared" si="3"/>
        <v>575</v>
      </c>
      <c r="C33" s="365">
        <v>34</v>
      </c>
      <c r="D33" s="365">
        <v>6</v>
      </c>
      <c r="E33" s="365">
        <v>12</v>
      </c>
      <c r="F33" s="365">
        <v>88</v>
      </c>
      <c r="G33" s="365">
        <v>16</v>
      </c>
      <c r="H33" s="365">
        <v>82</v>
      </c>
      <c r="I33" s="365">
        <v>158</v>
      </c>
      <c r="J33" s="365">
        <v>72</v>
      </c>
      <c r="K33" s="365">
        <v>0</v>
      </c>
      <c r="L33" s="365">
        <v>35</v>
      </c>
      <c r="M33" s="365">
        <v>0</v>
      </c>
      <c r="N33" s="365">
        <v>0</v>
      </c>
      <c r="O33" s="365">
        <v>0</v>
      </c>
      <c r="P33" s="365">
        <v>0</v>
      </c>
      <c r="Q33" s="365">
        <v>4</v>
      </c>
      <c r="R33" s="365">
        <v>15</v>
      </c>
      <c r="S33" s="365">
        <v>9</v>
      </c>
      <c r="T33" s="365">
        <v>9</v>
      </c>
      <c r="U33" s="365">
        <v>16</v>
      </c>
      <c r="V33" s="365">
        <v>5</v>
      </c>
      <c r="W33" s="365">
        <v>3</v>
      </c>
      <c r="X33" s="365">
        <v>8</v>
      </c>
      <c r="Y33" s="365">
        <v>0</v>
      </c>
      <c r="Z33" s="365">
        <v>3</v>
      </c>
      <c r="AA33" s="365"/>
      <c r="AB33" s="365"/>
      <c r="AC33" s="365"/>
    </row>
    <row r="34" spans="1:16125" s="213" customFormat="1" ht="17.100000000000001" customHeight="1" x14ac:dyDescent="0.25">
      <c r="A34" s="367" t="s">
        <v>34</v>
      </c>
      <c r="B34" s="364">
        <f t="shared" si="3"/>
        <v>446</v>
      </c>
      <c r="C34" s="368">
        <v>20</v>
      </c>
      <c r="D34" s="368">
        <v>15</v>
      </c>
      <c r="E34" s="368">
        <v>11</v>
      </c>
      <c r="F34" s="368">
        <v>67</v>
      </c>
      <c r="G34" s="368">
        <v>14</v>
      </c>
      <c r="H34" s="368">
        <v>80</v>
      </c>
      <c r="I34" s="368">
        <v>103</v>
      </c>
      <c r="J34" s="368">
        <v>58</v>
      </c>
      <c r="K34" s="368">
        <v>4</v>
      </c>
      <c r="L34" s="368">
        <v>4</v>
      </c>
      <c r="M34" s="368">
        <v>0</v>
      </c>
      <c r="N34" s="368">
        <v>0</v>
      </c>
      <c r="O34" s="368">
        <v>0</v>
      </c>
      <c r="P34" s="368">
        <v>0</v>
      </c>
      <c r="Q34" s="368">
        <v>3</v>
      </c>
      <c r="R34" s="368">
        <v>12</v>
      </c>
      <c r="S34" s="368">
        <v>11</v>
      </c>
      <c r="T34" s="368">
        <v>7</v>
      </c>
      <c r="U34" s="368">
        <v>11</v>
      </c>
      <c r="V34" s="368">
        <v>6</v>
      </c>
      <c r="W34" s="368">
        <v>6</v>
      </c>
      <c r="X34" s="368">
        <v>8</v>
      </c>
      <c r="Y34" s="368">
        <v>0</v>
      </c>
      <c r="Z34" s="368">
        <v>6</v>
      </c>
      <c r="AA34" s="368"/>
      <c r="AB34" s="368"/>
      <c r="AC34" s="368"/>
    </row>
    <row r="35" spans="1:16125" s="213" customFormat="1" ht="17.100000000000001" customHeight="1" thickBot="1" x14ac:dyDescent="0.3">
      <c r="A35" s="369" t="s">
        <v>35</v>
      </c>
      <c r="B35" s="370">
        <f t="shared" si="3"/>
        <v>103</v>
      </c>
      <c r="C35" s="371">
        <v>16</v>
      </c>
      <c r="D35" s="371">
        <v>1</v>
      </c>
      <c r="E35" s="371">
        <v>0</v>
      </c>
      <c r="F35" s="371">
        <v>12</v>
      </c>
      <c r="G35" s="371">
        <v>6</v>
      </c>
      <c r="H35" s="371">
        <v>3</v>
      </c>
      <c r="I35" s="371">
        <v>37</v>
      </c>
      <c r="J35" s="371">
        <v>4</v>
      </c>
      <c r="K35" s="371">
        <v>0</v>
      </c>
      <c r="L35" s="371">
        <v>13</v>
      </c>
      <c r="M35" s="371">
        <v>0</v>
      </c>
      <c r="N35" s="371">
        <v>0</v>
      </c>
      <c r="O35" s="371">
        <v>0</v>
      </c>
      <c r="P35" s="371">
        <v>0</v>
      </c>
      <c r="Q35" s="371">
        <v>1</v>
      </c>
      <c r="R35" s="371">
        <v>1</v>
      </c>
      <c r="S35" s="371">
        <v>1</v>
      </c>
      <c r="T35" s="371">
        <v>0</v>
      </c>
      <c r="U35" s="371">
        <v>2</v>
      </c>
      <c r="V35" s="371">
        <v>1</v>
      </c>
      <c r="W35" s="371">
        <v>0</v>
      </c>
      <c r="X35" s="371">
        <v>1</v>
      </c>
      <c r="Y35" s="371">
        <v>0</v>
      </c>
      <c r="Z35" s="371">
        <v>4</v>
      </c>
      <c r="AA35" s="371"/>
      <c r="AB35" s="368"/>
      <c r="AC35" s="368"/>
    </row>
    <row r="36" spans="1:16125" s="213" customFormat="1" ht="12.75" customHeight="1" x14ac:dyDescent="0.25">
      <c r="A36" s="404" t="s">
        <v>402</v>
      </c>
      <c r="B36" s="404"/>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row>
    <row r="37" spans="1:16125" s="213" customFormat="1" ht="12.75" customHeight="1" x14ac:dyDescent="0.2">
      <c r="A37" s="435" t="s">
        <v>366</v>
      </c>
      <c r="B37" s="435"/>
      <c r="C37" s="435"/>
      <c r="D37" s="435"/>
      <c r="E37" s="435"/>
      <c r="F37" s="435"/>
      <c r="G37" s="435"/>
      <c r="H37" s="435"/>
      <c r="I37" s="435"/>
      <c r="J37" s="435"/>
      <c r="K37" s="435"/>
      <c r="L37" s="435"/>
      <c r="M37" s="435"/>
      <c r="N37" s="435"/>
      <c r="O37" s="435"/>
      <c r="P37" s="435"/>
      <c r="Q37" s="435"/>
      <c r="R37" s="435"/>
      <c r="S37" s="435"/>
      <c r="T37" s="435"/>
      <c r="U37" s="435"/>
      <c r="V37" s="435"/>
      <c r="W37" s="435"/>
      <c r="X37" s="435"/>
      <c r="Y37" s="435"/>
      <c r="Z37" s="435"/>
      <c r="AA37" s="435"/>
      <c r="AB37" s="374"/>
      <c r="AC37" s="374"/>
      <c r="AD37" s="374"/>
      <c r="AE37" s="374"/>
      <c r="AF37" s="374"/>
      <c r="AG37" s="374"/>
      <c r="AH37" s="374"/>
      <c r="AI37" s="374"/>
      <c r="AJ37" s="374"/>
      <c r="AK37" s="374"/>
      <c r="AL37" s="374"/>
      <c r="AM37" s="374"/>
      <c r="AN37" s="374"/>
      <c r="AO37" s="374"/>
      <c r="AP37" s="374"/>
      <c r="AQ37" s="374"/>
      <c r="AR37" s="374"/>
      <c r="AS37" s="374"/>
      <c r="AT37" s="374"/>
      <c r="AU37" s="374"/>
      <c r="AV37" s="374"/>
      <c r="AW37" s="374"/>
      <c r="AX37" s="374"/>
      <c r="AY37" s="374"/>
      <c r="AZ37" s="374"/>
      <c r="BA37" s="374"/>
      <c r="BB37" s="374"/>
      <c r="BC37" s="374"/>
      <c r="BD37" s="374"/>
      <c r="BE37" s="374"/>
      <c r="BF37" s="374"/>
      <c r="BG37" s="374"/>
      <c r="BH37" s="374"/>
      <c r="BI37" s="374"/>
      <c r="BJ37" s="374"/>
      <c r="BK37" s="374"/>
      <c r="BL37" s="374"/>
      <c r="BM37" s="374"/>
      <c r="BN37" s="374"/>
      <c r="BO37" s="374"/>
      <c r="BP37" s="374"/>
      <c r="BQ37" s="374"/>
      <c r="BR37" s="374"/>
      <c r="BS37" s="374"/>
      <c r="BT37" s="374"/>
      <c r="BU37" s="374"/>
      <c r="BV37" s="374"/>
      <c r="BW37" s="374"/>
      <c r="BX37" s="374"/>
      <c r="BY37" s="374"/>
      <c r="BZ37" s="374"/>
      <c r="CA37" s="374"/>
      <c r="CB37" s="374"/>
      <c r="CC37" s="374"/>
      <c r="CD37" s="374"/>
      <c r="CE37" s="374"/>
      <c r="CF37" s="374"/>
      <c r="CG37" s="374"/>
      <c r="CH37" s="374"/>
      <c r="CI37" s="374"/>
      <c r="CJ37" s="374"/>
      <c r="CK37" s="374"/>
      <c r="CL37" s="374"/>
      <c r="CM37" s="374"/>
      <c r="CN37" s="374"/>
      <c r="CO37" s="374"/>
      <c r="CP37" s="374"/>
      <c r="CQ37" s="374"/>
      <c r="CR37" s="374"/>
      <c r="CS37" s="374"/>
      <c r="CT37" s="374"/>
      <c r="CU37" s="374"/>
      <c r="CV37" s="374"/>
      <c r="CW37" s="374"/>
      <c r="CX37" s="374"/>
      <c r="CY37" s="374"/>
      <c r="CZ37" s="374"/>
      <c r="DA37" s="374"/>
      <c r="DB37" s="374"/>
      <c r="DC37" s="374"/>
      <c r="DD37" s="374"/>
      <c r="DE37" s="374"/>
      <c r="DF37" s="374"/>
      <c r="DG37" s="374"/>
      <c r="DH37" s="374"/>
      <c r="DI37" s="374"/>
      <c r="DJ37" s="374"/>
      <c r="DK37" s="374"/>
      <c r="DL37" s="374"/>
      <c r="DM37" s="374"/>
      <c r="DN37" s="374"/>
      <c r="DO37" s="374"/>
      <c r="DP37" s="374"/>
      <c r="DQ37" s="374"/>
      <c r="DR37" s="374"/>
      <c r="DS37" s="374"/>
      <c r="DT37" s="374"/>
      <c r="DU37" s="374"/>
      <c r="DV37" s="374"/>
      <c r="DW37" s="374"/>
      <c r="DX37" s="374"/>
      <c r="DY37" s="374"/>
      <c r="DZ37" s="374"/>
      <c r="EA37" s="374"/>
      <c r="EB37" s="374"/>
      <c r="EC37" s="374"/>
      <c r="ED37" s="374"/>
      <c r="EE37" s="374"/>
      <c r="EF37" s="374"/>
      <c r="EG37" s="374"/>
      <c r="EH37" s="374"/>
      <c r="EI37" s="374"/>
      <c r="EJ37" s="374"/>
      <c r="EK37" s="374"/>
      <c r="EL37" s="374"/>
      <c r="EM37" s="374"/>
      <c r="EN37" s="374"/>
      <c r="EO37" s="374"/>
      <c r="EP37" s="374"/>
      <c r="EQ37" s="374"/>
      <c r="ER37" s="374"/>
      <c r="ES37" s="374"/>
      <c r="ET37" s="374"/>
      <c r="EU37" s="374"/>
      <c r="EV37" s="374"/>
      <c r="EW37" s="374"/>
      <c r="EX37" s="374"/>
      <c r="EY37" s="374"/>
      <c r="EZ37" s="374"/>
      <c r="FA37" s="374"/>
      <c r="FB37" s="374"/>
      <c r="FC37" s="374"/>
      <c r="FD37" s="374"/>
      <c r="FE37" s="374"/>
      <c r="FF37" s="374"/>
      <c r="FG37" s="374"/>
      <c r="FH37" s="374"/>
      <c r="FI37" s="374"/>
      <c r="FJ37" s="374"/>
      <c r="FK37" s="374"/>
      <c r="FL37" s="374"/>
      <c r="FM37" s="374"/>
      <c r="FN37" s="374"/>
      <c r="FO37" s="374"/>
      <c r="FP37" s="374"/>
      <c r="FQ37" s="374"/>
      <c r="FR37" s="374"/>
      <c r="FS37" s="374"/>
      <c r="FT37" s="374"/>
      <c r="FU37" s="374"/>
      <c r="FV37" s="374"/>
      <c r="FW37" s="374"/>
      <c r="FX37" s="374"/>
      <c r="FY37" s="374"/>
      <c r="FZ37" s="374"/>
      <c r="GA37" s="374"/>
      <c r="GB37" s="374"/>
      <c r="GC37" s="374"/>
      <c r="GD37" s="374"/>
      <c r="GE37" s="374"/>
      <c r="GF37" s="374"/>
      <c r="GG37" s="374"/>
      <c r="GH37" s="374"/>
      <c r="GI37" s="374"/>
      <c r="GJ37" s="374"/>
      <c r="GK37" s="374"/>
      <c r="GL37" s="374"/>
      <c r="GM37" s="374"/>
      <c r="GN37" s="374"/>
      <c r="GO37" s="374"/>
      <c r="GP37" s="374"/>
      <c r="GQ37" s="374"/>
      <c r="GR37" s="374"/>
      <c r="GS37" s="374"/>
      <c r="GT37" s="374"/>
      <c r="GU37" s="374"/>
      <c r="GV37" s="374"/>
      <c r="GW37" s="374"/>
      <c r="GX37" s="374"/>
      <c r="GY37" s="374"/>
      <c r="GZ37" s="374"/>
      <c r="HA37" s="374"/>
      <c r="HB37" s="374"/>
      <c r="HC37" s="374"/>
      <c r="HD37" s="374"/>
      <c r="HE37" s="374"/>
      <c r="HF37" s="374"/>
      <c r="HG37" s="374"/>
      <c r="HH37" s="374"/>
      <c r="HI37" s="374"/>
      <c r="HJ37" s="374"/>
      <c r="HK37" s="374"/>
      <c r="HL37" s="374"/>
      <c r="HM37" s="374"/>
      <c r="HN37" s="374"/>
      <c r="HO37" s="374"/>
      <c r="HP37" s="374"/>
      <c r="HQ37" s="374"/>
      <c r="HR37" s="374"/>
      <c r="HS37" s="374"/>
      <c r="HT37" s="374"/>
      <c r="HU37" s="374"/>
      <c r="HV37" s="374"/>
      <c r="HW37" s="374"/>
      <c r="HX37" s="374"/>
      <c r="HY37" s="374"/>
      <c r="HZ37" s="374"/>
      <c r="IA37" s="374"/>
      <c r="IB37" s="374"/>
      <c r="IC37" s="374"/>
      <c r="ID37" s="374"/>
      <c r="IE37" s="374"/>
      <c r="IF37" s="374"/>
      <c r="IG37" s="374"/>
      <c r="IH37" s="374"/>
      <c r="II37" s="374"/>
      <c r="IJ37" s="374"/>
      <c r="IK37" s="374"/>
      <c r="IL37" s="374"/>
      <c r="IM37" s="374"/>
      <c r="IN37" s="374"/>
      <c r="IO37" s="374"/>
      <c r="IP37" s="374"/>
      <c r="IQ37" s="374"/>
      <c r="IR37" s="374"/>
      <c r="IS37" s="374"/>
      <c r="IT37" s="374"/>
      <c r="IU37" s="374"/>
      <c r="IV37" s="374"/>
      <c r="IW37" s="374"/>
      <c r="IX37" s="374"/>
      <c r="IY37" s="374"/>
      <c r="IZ37" s="374"/>
      <c r="JA37" s="374"/>
      <c r="JB37" s="374"/>
      <c r="JC37" s="374"/>
      <c r="JD37" s="374"/>
      <c r="JE37" s="374"/>
      <c r="JF37" s="374"/>
      <c r="JG37" s="374"/>
      <c r="JH37" s="374"/>
      <c r="JI37" s="374"/>
      <c r="JJ37" s="374"/>
      <c r="JK37" s="374"/>
      <c r="JL37" s="374"/>
      <c r="JM37" s="374"/>
      <c r="JN37" s="374"/>
      <c r="JO37" s="374"/>
      <c r="JP37" s="374"/>
      <c r="JQ37" s="374"/>
      <c r="JR37" s="374"/>
      <c r="JS37" s="374"/>
      <c r="JT37" s="374"/>
      <c r="JU37" s="374"/>
      <c r="JV37" s="374"/>
      <c r="JW37" s="374"/>
      <c r="JX37" s="374"/>
      <c r="JY37" s="374"/>
      <c r="JZ37" s="374"/>
      <c r="KA37" s="374"/>
      <c r="KB37" s="374"/>
      <c r="KC37" s="374"/>
      <c r="KD37" s="374"/>
      <c r="KE37" s="374"/>
      <c r="KF37" s="374"/>
      <c r="KG37" s="374"/>
      <c r="KH37" s="374"/>
      <c r="KI37" s="374"/>
      <c r="KJ37" s="374"/>
      <c r="KK37" s="374"/>
      <c r="KL37" s="374"/>
      <c r="KM37" s="374"/>
      <c r="KN37" s="374"/>
      <c r="KO37" s="374"/>
      <c r="KP37" s="374"/>
      <c r="KQ37" s="374"/>
      <c r="KR37" s="374"/>
      <c r="KS37" s="374"/>
      <c r="KT37" s="374"/>
      <c r="KU37" s="374"/>
      <c r="KV37" s="374"/>
      <c r="KW37" s="374"/>
      <c r="KX37" s="374"/>
      <c r="KY37" s="374"/>
      <c r="KZ37" s="374"/>
      <c r="LA37" s="374"/>
      <c r="LB37" s="374"/>
      <c r="LC37" s="374"/>
      <c r="LD37" s="374"/>
      <c r="LE37" s="374"/>
      <c r="LF37" s="374"/>
      <c r="LG37" s="374"/>
      <c r="LH37" s="374"/>
      <c r="LI37" s="374"/>
      <c r="LJ37" s="374"/>
      <c r="LK37" s="374"/>
      <c r="LL37" s="374"/>
      <c r="LM37" s="374"/>
      <c r="LN37" s="374"/>
      <c r="LO37" s="374"/>
      <c r="LP37" s="374"/>
      <c r="LQ37" s="374"/>
      <c r="LR37" s="374"/>
      <c r="LS37" s="374"/>
      <c r="LT37" s="374"/>
      <c r="LU37" s="374"/>
      <c r="LV37" s="374"/>
      <c r="LW37" s="374"/>
      <c r="LX37" s="374"/>
      <c r="LY37" s="374"/>
      <c r="LZ37" s="374"/>
      <c r="MA37" s="374"/>
      <c r="MB37" s="374"/>
      <c r="MC37" s="374"/>
      <c r="MD37" s="374"/>
      <c r="ME37" s="374"/>
      <c r="MF37" s="374"/>
      <c r="MG37" s="374"/>
      <c r="MH37" s="374"/>
      <c r="MI37" s="374"/>
      <c r="MJ37" s="374"/>
      <c r="MK37" s="374"/>
      <c r="ML37" s="374"/>
      <c r="MM37" s="374"/>
      <c r="MN37" s="374"/>
      <c r="MO37" s="374"/>
      <c r="MP37" s="374"/>
      <c r="MQ37" s="374"/>
      <c r="MR37" s="374"/>
      <c r="MS37" s="374"/>
      <c r="MT37" s="374"/>
      <c r="MU37" s="374"/>
      <c r="MV37" s="374"/>
      <c r="MW37" s="374"/>
      <c r="MX37" s="374"/>
      <c r="MY37" s="374"/>
      <c r="MZ37" s="374"/>
      <c r="NA37" s="374"/>
      <c r="NB37" s="374"/>
      <c r="NC37" s="374"/>
      <c r="ND37" s="374"/>
      <c r="NE37" s="374"/>
      <c r="NF37" s="374"/>
      <c r="NG37" s="374"/>
      <c r="NH37" s="374"/>
      <c r="NI37" s="374"/>
      <c r="NJ37" s="374"/>
      <c r="NK37" s="374"/>
      <c r="NL37" s="374"/>
      <c r="NM37" s="374"/>
      <c r="NN37" s="374"/>
      <c r="NO37" s="374"/>
      <c r="NP37" s="374"/>
      <c r="NQ37" s="374"/>
      <c r="NR37" s="374"/>
      <c r="NS37" s="374"/>
      <c r="NT37" s="374"/>
      <c r="NU37" s="374"/>
      <c r="NV37" s="374"/>
      <c r="NW37" s="374"/>
      <c r="NX37" s="374"/>
      <c r="NY37" s="374"/>
      <c r="NZ37" s="374"/>
      <c r="OA37" s="374"/>
      <c r="OB37" s="374"/>
      <c r="OC37" s="374"/>
      <c r="OD37" s="374"/>
      <c r="OE37" s="374"/>
      <c r="OF37" s="374"/>
      <c r="OG37" s="374"/>
      <c r="OH37" s="374"/>
      <c r="OI37" s="374"/>
      <c r="OJ37" s="374"/>
      <c r="OK37" s="374"/>
      <c r="OL37" s="374"/>
      <c r="OM37" s="374"/>
      <c r="ON37" s="374"/>
      <c r="OO37" s="374"/>
      <c r="OP37" s="374"/>
      <c r="OQ37" s="374"/>
      <c r="OR37" s="374"/>
      <c r="OS37" s="374"/>
      <c r="OT37" s="374"/>
      <c r="OU37" s="374"/>
      <c r="OV37" s="374"/>
      <c r="OW37" s="374"/>
      <c r="OX37" s="374"/>
      <c r="OY37" s="374"/>
      <c r="OZ37" s="374"/>
      <c r="PA37" s="374"/>
      <c r="PB37" s="374"/>
      <c r="PC37" s="374"/>
      <c r="PD37" s="374"/>
      <c r="PE37" s="374"/>
      <c r="PF37" s="374"/>
      <c r="PG37" s="374"/>
      <c r="PH37" s="374"/>
      <c r="PI37" s="374"/>
      <c r="PJ37" s="374"/>
      <c r="PK37" s="374"/>
      <c r="PL37" s="374"/>
      <c r="PM37" s="374"/>
      <c r="PN37" s="374"/>
      <c r="PO37" s="374"/>
      <c r="PP37" s="374"/>
      <c r="PQ37" s="374"/>
      <c r="PR37" s="374"/>
      <c r="PS37" s="374"/>
      <c r="PT37" s="374"/>
      <c r="PU37" s="374"/>
      <c r="PV37" s="374"/>
      <c r="PW37" s="374"/>
      <c r="PX37" s="374"/>
      <c r="PY37" s="374"/>
      <c r="PZ37" s="374"/>
      <c r="QA37" s="374"/>
      <c r="QB37" s="374"/>
      <c r="QC37" s="374"/>
      <c r="QD37" s="374"/>
      <c r="QE37" s="374"/>
      <c r="QF37" s="374"/>
      <c r="QG37" s="374"/>
      <c r="QH37" s="374"/>
      <c r="QI37" s="374"/>
      <c r="QJ37" s="374"/>
      <c r="QK37" s="374"/>
      <c r="QL37" s="374"/>
      <c r="QM37" s="374"/>
      <c r="QN37" s="374"/>
      <c r="QO37" s="374"/>
      <c r="QP37" s="374"/>
      <c r="QQ37" s="374"/>
      <c r="QR37" s="374"/>
      <c r="QS37" s="374"/>
      <c r="QT37" s="374"/>
      <c r="QU37" s="374"/>
      <c r="QV37" s="374"/>
      <c r="QW37" s="374"/>
      <c r="QX37" s="374"/>
      <c r="QY37" s="374"/>
      <c r="QZ37" s="374"/>
      <c r="RA37" s="374"/>
      <c r="RB37" s="374"/>
      <c r="RC37" s="374"/>
      <c r="RD37" s="374"/>
      <c r="RE37" s="374"/>
      <c r="RF37" s="374"/>
      <c r="RG37" s="374"/>
      <c r="RH37" s="374"/>
      <c r="RI37" s="374"/>
      <c r="RJ37" s="374"/>
      <c r="RK37" s="374"/>
      <c r="RL37" s="374"/>
      <c r="RM37" s="374"/>
      <c r="RN37" s="374"/>
      <c r="RO37" s="374"/>
      <c r="RP37" s="374"/>
      <c r="RQ37" s="374"/>
      <c r="RR37" s="374"/>
      <c r="RS37" s="374"/>
      <c r="RT37" s="374"/>
      <c r="RU37" s="374"/>
      <c r="RV37" s="374"/>
      <c r="RW37" s="374"/>
      <c r="RX37" s="374"/>
      <c r="RY37" s="374"/>
      <c r="RZ37" s="374"/>
      <c r="SA37" s="374"/>
      <c r="SB37" s="374"/>
      <c r="SC37" s="374"/>
      <c r="SD37" s="374"/>
      <c r="SE37" s="374"/>
      <c r="SF37" s="374"/>
      <c r="SG37" s="374"/>
      <c r="SH37" s="374"/>
      <c r="SI37" s="374"/>
      <c r="SJ37" s="374"/>
      <c r="SK37" s="374"/>
      <c r="SL37" s="374"/>
      <c r="SM37" s="374"/>
      <c r="SN37" s="374"/>
      <c r="SO37" s="374"/>
      <c r="SP37" s="374"/>
      <c r="SQ37" s="374"/>
      <c r="SR37" s="374"/>
      <c r="SS37" s="374"/>
      <c r="ST37" s="374"/>
      <c r="SU37" s="374"/>
      <c r="SV37" s="374"/>
      <c r="SW37" s="374"/>
      <c r="SX37" s="374"/>
      <c r="SY37" s="374"/>
      <c r="SZ37" s="374"/>
      <c r="TA37" s="374"/>
      <c r="TB37" s="374"/>
      <c r="TC37" s="374"/>
      <c r="TD37" s="374"/>
      <c r="TE37" s="374"/>
      <c r="TF37" s="374"/>
      <c r="TG37" s="374"/>
      <c r="TH37" s="374"/>
      <c r="TI37" s="374"/>
      <c r="TJ37" s="374"/>
      <c r="TK37" s="374"/>
      <c r="TL37" s="374"/>
      <c r="TM37" s="374"/>
      <c r="TN37" s="374"/>
      <c r="TO37" s="374"/>
      <c r="TP37" s="374"/>
      <c r="TQ37" s="374"/>
      <c r="TR37" s="374"/>
      <c r="TS37" s="374"/>
      <c r="TT37" s="374"/>
      <c r="TU37" s="374"/>
      <c r="TV37" s="374"/>
      <c r="TW37" s="374"/>
      <c r="TX37" s="374"/>
      <c r="TY37" s="374"/>
      <c r="TZ37" s="374"/>
      <c r="UA37" s="374"/>
      <c r="UB37" s="374"/>
      <c r="UC37" s="374"/>
      <c r="UD37" s="374"/>
      <c r="UE37" s="374"/>
      <c r="UF37" s="374"/>
      <c r="UG37" s="374"/>
      <c r="UH37" s="374"/>
      <c r="UI37" s="374"/>
      <c r="UJ37" s="374"/>
      <c r="UK37" s="374"/>
      <c r="UL37" s="374"/>
      <c r="UM37" s="374"/>
      <c r="UN37" s="374"/>
      <c r="UO37" s="374"/>
      <c r="UP37" s="374"/>
      <c r="UQ37" s="374"/>
      <c r="UR37" s="374"/>
      <c r="US37" s="374"/>
      <c r="UT37" s="374"/>
      <c r="UU37" s="374"/>
      <c r="UV37" s="374"/>
      <c r="UW37" s="374"/>
      <c r="UX37" s="374"/>
      <c r="UY37" s="374"/>
      <c r="UZ37" s="374"/>
      <c r="VA37" s="374"/>
      <c r="VB37" s="374"/>
      <c r="VC37" s="374"/>
      <c r="VD37" s="374"/>
      <c r="VE37" s="374"/>
      <c r="VF37" s="374"/>
      <c r="VG37" s="374"/>
      <c r="VH37" s="374"/>
      <c r="VI37" s="374"/>
      <c r="VJ37" s="374"/>
      <c r="VK37" s="374"/>
      <c r="VL37" s="374"/>
      <c r="VM37" s="374"/>
      <c r="VN37" s="374"/>
      <c r="VO37" s="374"/>
      <c r="VP37" s="374"/>
      <c r="VQ37" s="374"/>
      <c r="VR37" s="374"/>
      <c r="VS37" s="374"/>
      <c r="VT37" s="374"/>
      <c r="VU37" s="374"/>
      <c r="VV37" s="374"/>
      <c r="VW37" s="374"/>
      <c r="VX37" s="374"/>
      <c r="VY37" s="374"/>
      <c r="VZ37" s="374"/>
      <c r="WA37" s="374"/>
      <c r="WB37" s="374"/>
      <c r="WC37" s="374"/>
      <c r="WD37" s="374"/>
      <c r="WE37" s="374"/>
      <c r="WF37" s="374"/>
      <c r="WG37" s="374"/>
      <c r="WH37" s="374"/>
      <c r="WI37" s="374"/>
      <c r="WJ37" s="374"/>
      <c r="WK37" s="374"/>
      <c r="WL37" s="374"/>
      <c r="WM37" s="374"/>
      <c r="WN37" s="374"/>
      <c r="WO37" s="374"/>
      <c r="WP37" s="374"/>
      <c r="WQ37" s="374"/>
      <c r="WR37" s="374"/>
      <c r="WS37" s="374"/>
      <c r="WT37" s="374"/>
      <c r="WU37" s="374"/>
      <c r="WV37" s="374"/>
      <c r="WW37" s="374"/>
      <c r="WX37" s="374"/>
      <c r="WY37" s="374"/>
      <c r="WZ37" s="374"/>
      <c r="XA37" s="374"/>
      <c r="XB37" s="374"/>
      <c r="XC37" s="374"/>
      <c r="XD37" s="374"/>
      <c r="XE37" s="374"/>
      <c r="XF37" s="374"/>
      <c r="XG37" s="374"/>
      <c r="XH37" s="374"/>
      <c r="XI37" s="374"/>
      <c r="XJ37" s="374"/>
      <c r="XK37" s="374"/>
      <c r="XL37" s="374"/>
      <c r="XM37" s="374"/>
      <c r="XN37" s="374"/>
      <c r="XO37" s="374"/>
      <c r="XP37" s="374"/>
      <c r="XQ37" s="374"/>
      <c r="XR37" s="374"/>
      <c r="XS37" s="374"/>
      <c r="XT37" s="374"/>
      <c r="XU37" s="374"/>
      <c r="XV37" s="374"/>
      <c r="XW37" s="374"/>
      <c r="XX37" s="374"/>
      <c r="XY37" s="374"/>
      <c r="XZ37" s="374"/>
      <c r="YA37" s="374"/>
      <c r="YB37" s="374"/>
      <c r="YC37" s="374"/>
      <c r="YD37" s="374"/>
      <c r="YE37" s="374"/>
      <c r="YF37" s="374"/>
      <c r="YG37" s="374"/>
      <c r="YH37" s="374"/>
      <c r="YI37" s="374"/>
      <c r="YJ37" s="374"/>
      <c r="YK37" s="374"/>
      <c r="YL37" s="374"/>
      <c r="YM37" s="374"/>
      <c r="YN37" s="374"/>
      <c r="YO37" s="374"/>
      <c r="YP37" s="374"/>
      <c r="YQ37" s="374"/>
      <c r="YR37" s="374"/>
      <c r="YS37" s="374"/>
      <c r="YT37" s="374"/>
      <c r="YU37" s="374"/>
      <c r="YV37" s="374"/>
      <c r="YW37" s="374"/>
      <c r="YX37" s="374"/>
      <c r="YY37" s="374"/>
      <c r="YZ37" s="374"/>
      <c r="ZA37" s="374"/>
      <c r="ZB37" s="374"/>
      <c r="ZC37" s="374"/>
      <c r="ZD37" s="374"/>
      <c r="ZE37" s="374"/>
      <c r="ZF37" s="374"/>
      <c r="ZG37" s="374"/>
      <c r="ZH37" s="374"/>
      <c r="ZI37" s="374"/>
      <c r="ZJ37" s="374"/>
      <c r="ZK37" s="374"/>
      <c r="ZL37" s="374"/>
      <c r="ZM37" s="374"/>
      <c r="ZN37" s="374"/>
      <c r="ZO37" s="374"/>
      <c r="ZP37" s="374"/>
      <c r="ZQ37" s="374"/>
      <c r="ZR37" s="374"/>
      <c r="ZS37" s="374"/>
      <c r="ZT37" s="374"/>
      <c r="ZU37" s="374"/>
      <c r="ZV37" s="374"/>
      <c r="ZW37" s="374"/>
      <c r="ZX37" s="374"/>
      <c r="ZY37" s="374"/>
      <c r="ZZ37" s="374"/>
      <c r="AAA37" s="374"/>
      <c r="AAB37" s="374"/>
      <c r="AAC37" s="374"/>
      <c r="AAD37" s="374"/>
      <c r="AAE37" s="374"/>
      <c r="AAF37" s="374"/>
      <c r="AAG37" s="374"/>
      <c r="AAH37" s="374"/>
      <c r="AAI37" s="374"/>
      <c r="AAJ37" s="374"/>
      <c r="AAK37" s="374"/>
      <c r="AAL37" s="374"/>
      <c r="AAM37" s="374"/>
      <c r="AAN37" s="374"/>
      <c r="AAO37" s="374"/>
      <c r="AAP37" s="374"/>
      <c r="AAQ37" s="374"/>
      <c r="AAR37" s="374"/>
      <c r="AAS37" s="374"/>
      <c r="AAT37" s="374"/>
      <c r="AAU37" s="374"/>
      <c r="AAV37" s="374"/>
      <c r="AAW37" s="374"/>
      <c r="AAX37" s="374"/>
      <c r="AAY37" s="374"/>
      <c r="AAZ37" s="374"/>
      <c r="ABA37" s="374"/>
      <c r="ABB37" s="374"/>
      <c r="ABC37" s="374"/>
      <c r="ABD37" s="374"/>
      <c r="ABE37" s="374"/>
      <c r="ABF37" s="374"/>
      <c r="ABG37" s="374"/>
      <c r="ABH37" s="374"/>
      <c r="ABI37" s="374"/>
      <c r="ABJ37" s="374"/>
      <c r="ABK37" s="374"/>
      <c r="ABL37" s="374"/>
      <c r="ABM37" s="374"/>
      <c r="ABN37" s="374"/>
      <c r="ABO37" s="374"/>
      <c r="ABP37" s="374"/>
      <c r="ABQ37" s="374"/>
      <c r="ABR37" s="374"/>
      <c r="ABS37" s="374"/>
      <c r="ABT37" s="374"/>
      <c r="ABU37" s="374"/>
      <c r="ABV37" s="374"/>
      <c r="ABW37" s="374"/>
      <c r="ABX37" s="374"/>
      <c r="ABY37" s="374"/>
      <c r="ABZ37" s="374"/>
      <c r="ACA37" s="374"/>
      <c r="ACB37" s="374"/>
      <c r="ACC37" s="374"/>
      <c r="ACD37" s="374"/>
      <c r="ACE37" s="374"/>
      <c r="ACF37" s="374"/>
      <c r="ACG37" s="374"/>
      <c r="ACH37" s="374"/>
      <c r="ACI37" s="374"/>
      <c r="ACJ37" s="374"/>
      <c r="ACK37" s="374"/>
      <c r="ACL37" s="374"/>
      <c r="ACM37" s="374"/>
      <c r="ACN37" s="374"/>
      <c r="ACO37" s="374"/>
      <c r="ACP37" s="374"/>
      <c r="ACQ37" s="374"/>
      <c r="ACR37" s="374"/>
      <c r="ACS37" s="374"/>
      <c r="ACT37" s="374"/>
      <c r="ACU37" s="374"/>
      <c r="ACV37" s="374"/>
      <c r="ACW37" s="374"/>
      <c r="ACX37" s="374"/>
      <c r="ACY37" s="374"/>
      <c r="ACZ37" s="374"/>
      <c r="ADA37" s="374"/>
      <c r="ADB37" s="374"/>
      <c r="ADC37" s="374"/>
      <c r="ADD37" s="374"/>
      <c r="ADE37" s="374"/>
      <c r="ADF37" s="374"/>
      <c r="ADG37" s="374"/>
      <c r="ADH37" s="374"/>
      <c r="ADI37" s="374"/>
      <c r="ADJ37" s="374"/>
      <c r="ADK37" s="374"/>
      <c r="ADL37" s="374"/>
      <c r="ADM37" s="374"/>
      <c r="ADN37" s="374"/>
      <c r="ADO37" s="374"/>
      <c r="ADP37" s="374"/>
      <c r="ADQ37" s="374"/>
      <c r="ADR37" s="374"/>
      <c r="ADS37" s="374"/>
      <c r="ADT37" s="374"/>
      <c r="ADU37" s="374"/>
      <c r="ADV37" s="374"/>
      <c r="ADW37" s="374"/>
      <c r="ADX37" s="374"/>
      <c r="ADY37" s="374"/>
      <c r="ADZ37" s="374"/>
      <c r="AEA37" s="374"/>
      <c r="AEB37" s="374"/>
      <c r="AEC37" s="374"/>
      <c r="AED37" s="374"/>
      <c r="AEE37" s="374"/>
      <c r="AEF37" s="374"/>
      <c r="AEG37" s="374"/>
      <c r="AEH37" s="374"/>
      <c r="AEI37" s="374"/>
      <c r="AEJ37" s="374"/>
      <c r="AEK37" s="374"/>
      <c r="AEL37" s="374"/>
      <c r="AEM37" s="374"/>
      <c r="AEN37" s="374"/>
      <c r="AEO37" s="374"/>
      <c r="AEP37" s="374"/>
      <c r="AEQ37" s="374"/>
      <c r="AER37" s="374"/>
      <c r="AES37" s="374"/>
      <c r="AET37" s="374"/>
      <c r="AEU37" s="374"/>
      <c r="AEV37" s="374"/>
      <c r="AEW37" s="374"/>
      <c r="AEX37" s="374"/>
      <c r="AEY37" s="374"/>
      <c r="AEZ37" s="374"/>
      <c r="AFA37" s="374"/>
      <c r="AFB37" s="374"/>
      <c r="AFC37" s="374"/>
      <c r="AFD37" s="374"/>
      <c r="AFE37" s="374"/>
      <c r="AFF37" s="374"/>
      <c r="AFG37" s="374"/>
      <c r="AFH37" s="374"/>
      <c r="AFI37" s="374"/>
      <c r="AFJ37" s="374"/>
      <c r="AFK37" s="374"/>
      <c r="AFL37" s="374"/>
      <c r="AFM37" s="374"/>
      <c r="AFN37" s="374"/>
      <c r="AFO37" s="374"/>
      <c r="AFP37" s="374"/>
      <c r="AFQ37" s="374"/>
      <c r="AFR37" s="374"/>
      <c r="AFS37" s="374"/>
      <c r="AFT37" s="374"/>
      <c r="AFU37" s="374"/>
      <c r="AFV37" s="374"/>
      <c r="AFW37" s="374"/>
      <c r="AFX37" s="374"/>
      <c r="AFY37" s="374"/>
      <c r="AFZ37" s="374"/>
      <c r="AGA37" s="374"/>
      <c r="AGB37" s="374"/>
      <c r="AGC37" s="374"/>
      <c r="AGD37" s="374"/>
      <c r="AGE37" s="374"/>
      <c r="AGF37" s="374"/>
      <c r="AGG37" s="374"/>
      <c r="AGH37" s="374"/>
      <c r="AGI37" s="374"/>
      <c r="AGJ37" s="374"/>
      <c r="AGK37" s="374"/>
      <c r="AGL37" s="374"/>
      <c r="AGM37" s="374"/>
      <c r="AGN37" s="374"/>
      <c r="AGO37" s="374"/>
      <c r="AGP37" s="374"/>
      <c r="AGQ37" s="374"/>
      <c r="AGR37" s="374"/>
      <c r="AGS37" s="374"/>
      <c r="AGT37" s="374"/>
      <c r="AGU37" s="374"/>
      <c r="AGV37" s="374"/>
      <c r="AGW37" s="374"/>
      <c r="AGX37" s="374"/>
      <c r="AGY37" s="374"/>
      <c r="AGZ37" s="374"/>
      <c r="AHA37" s="374"/>
      <c r="AHB37" s="374"/>
      <c r="AHC37" s="374"/>
      <c r="AHD37" s="374"/>
      <c r="AHE37" s="374"/>
      <c r="AHF37" s="374"/>
      <c r="AHG37" s="374"/>
      <c r="AHH37" s="374"/>
      <c r="AHI37" s="374"/>
      <c r="AHJ37" s="374"/>
      <c r="AHK37" s="374"/>
      <c r="AHL37" s="374"/>
      <c r="AHM37" s="374"/>
      <c r="AHN37" s="374"/>
      <c r="AHO37" s="374"/>
      <c r="AHP37" s="374"/>
      <c r="AHQ37" s="374"/>
      <c r="AHR37" s="374"/>
      <c r="AHS37" s="374"/>
      <c r="AHT37" s="374"/>
      <c r="AHU37" s="374"/>
      <c r="AHV37" s="374"/>
      <c r="AHW37" s="374"/>
      <c r="AHX37" s="374"/>
      <c r="AHY37" s="374"/>
      <c r="AHZ37" s="374"/>
      <c r="AIA37" s="374"/>
      <c r="AIB37" s="374"/>
      <c r="AIC37" s="374"/>
      <c r="AID37" s="374"/>
      <c r="AIE37" s="374"/>
      <c r="AIF37" s="374"/>
      <c r="AIG37" s="374"/>
      <c r="AIH37" s="374"/>
      <c r="AII37" s="374"/>
      <c r="AIJ37" s="374"/>
      <c r="AIK37" s="374"/>
      <c r="AIL37" s="374"/>
      <c r="AIM37" s="374"/>
      <c r="AIN37" s="374"/>
      <c r="AIO37" s="374"/>
      <c r="AIP37" s="374"/>
      <c r="AIQ37" s="374"/>
      <c r="AIR37" s="374"/>
      <c r="AIS37" s="374"/>
      <c r="AIT37" s="374"/>
      <c r="AIU37" s="374"/>
      <c r="AIV37" s="374"/>
      <c r="AIW37" s="374"/>
      <c r="AIX37" s="374"/>
      <c r="AIY37" s="374"/>
      <c r="AIZ37" s="374"/>
      <c r="AJA37" s="374"/>
      <c r="AJB37" s="374"/>
      <c r="AJC37" s="374"/>
      <c r="AJD37" s="374"/>
      <c r="AJE37" s="374"/>
      <c r="AJF37" s="374"/>
      <c r="AJG37" s="374"/>
      <c r="AJH37" s="374"/>
      <c r="AJI37" s="374"/>
      <c r="AJJ37" s="374"/>
      <c r="AJK37" s="374"/>
      <c r="AJL37" s="374"/>
      <c r="AJM37" s="374"/>
      <c r="AJN37" s="374"/>
      <c r="AJO37" s="374"/>
      <c r="AJP37" s="374"/>
      <c r="AJQ37" s="374"/>
      <c r="AJR37" s="374"/>
      <c r="AJS37" s="374"/>
      <c r="AJT37" s="374"/>
      <c r="AJU37" s="374"/>
      <c r="AJV37" s="374"/>
      <c r="AJW37" s="374"/>
      <c r="AJX37" s="374"/>
      <c r="AJY37" s="374"/>
      <c r="AJZ37" s="374"/>
      <c r="AKA37" s="374"/>
      <c r="AKB37" s="374"/>
      <c r="AKC37" s="374"/>
      <c r="AKD37" s="374"/>
      <c r="AKE37" s="374"/>
      <c r="AKF37" s="374"/>
      <c r="AKG37" s="374"/>
      <c r="AKH37" s="374"/>
      <c r="AKI37" s="374"/>
      <c r="AKJ37" s="374"/>
      <c r="AKK37" s="374"/>
      <c r="AKL37" s="374"/>
      <c r="AKM37" s="374"/>
      <c r="AKN37" s="374"/>
      <c r="AKO37" s="374"/>
      <c r="AKP37" s="374"/>
      <c r="AKQ37" s="374"/>
      <c r="AKR37" s="374"/>
      <c r="AKS37" s="374"/>
      <c r="AKT37" s="374"/>
      <c r="AKU37" s="374"/>
      <c r="AKV37" s="374"/>
      <c r="AKW37" s="374"/>
      <c r="AKX37" s="374"/>
      <c r="AKY37" s="374"/>
      <c r="AKZ37" s="374"/>
      <c r="ALA37" s="374"/>
      <c r="ALB37" s="374"/>
      <c r="ALC37" s="374"/>
      <c r="ALD37" s="374"/>
      <c r="ALE37" s="374"/>
      <c r="ALF37" s="374"/>
      <c r="ALG37" s="374"/>
      <c r="ALH37" s="374"/>
      <c r="ALI37" s="374"/>
      <c r="ALJ37" s="374"/>
      <c r="ALK37" s="374"/>
      <c r="ALL37" s="374"/>
      <c r="ALM37" s="374"/>
      <c r="ALN37" s="374"/>
      <c r="ALO37" s="374"/>
      <c r="ALP37" s="374"/>
      <c r="ALQ37" s="374"/>
      <c r="ALR37" s="374"/>
      <c r="ALS37" s="374"/>
      <c r="ALT37" s="374"/>
      <c r="ALU37" s="374"/>
      <c r="ALV37" s="374"/>
      <c r="ALW37" s="374"/>
      <c r="ALX37" s="374"/>
      <c r="ALY37" s="374"/>
      <c r="ALZ37" s="374"/>
      <c r="AMA37" s="374"/>
      <c r="AMB37" s="374"/>
      <c r="AMC37" s="374"/>
      <c r="AMD37" s="374"/>
      <c r="AME37" s="374"/>
      <c r="AMF37" s="374"/>
      <c r="AMG37" s="374"/>
      <c r="AMH37" s="374"/>
      <c r="AMI37" s="374"/>
      <c r="AMJ37" s="374"/>
      <c r="AMK37" s="374"/>
      <c r="AML37" s="374"/>
      <c r="AMM37" s="374"/>
      <c r="AMN37" s="374"/>
      <c r="AMO37" s="374"/>
      <c r="AMP37" s="374"/>
      <c r="AMQ37" s="374"/>
      <c r="AMR37" s="374"/>
      <c r="AMS37" s="374"/>
      <c r="AMT37" s="374"/>
      <c r="AMU37" s="374"/>
      <c r="AMV37" s="374"/>
      <c r="AMW37" s="374"/>
      <c r="AMX37" s="374"/>
      <c r="AMY37" s="374"/>
      <c r="AMZ37" s="374"/>
      <c r="ANA37" s="374"/>
      <c r="ANB37" s="374"/>
      <c r="ANC37" s="374"/>
      <c r="AND37" s="374"/>
      <c r="ANE37" s="374"/>
      <c r="ANF37" s="374"/>
      <c r="ANG37" s="374"/>
      <c r="ANH37" s="374"/>
      <c r="ANI37" s="374"/>
      <c r="ANJ37" s="374"/>
      <c r="ANK37" s="374"/>
      <c r="ANL37" s="374"/>
      <c r="ANM37" s="374"/>
      <c r="ANN37" s="374"/>
      <c r="ANO37" s="374"/>
      <c r="ANP37" s="374"/>
      <c r="ANQ37" s="374"/>
      <c r="ANR37" s="374"/>
      <c r="ANS37" s="374"/>
      <c r="ANT37" s="374"/>
      <c r="ANU37" s="374"/>
      <c r="ANV37" s="374"/>
      <c r="ANW37" s="374"/>
      <c r="ANX37" s="374"/>
      <c r="ANY37" s="374"/>
      <c r="ANZ37" s="374"/>
      <c r="AOA37" s="374"/>
      <c r="AOB37" s="374"/>
      <c r="AOC37" s="374"/>
      <c r="AOD37" s="374"/>
      <c r="AOE37" s="374"/>
      <c r="AOF37" s="374"/>
      <c r="AOG37" s="374"/>
      <c r="AOH37" s="374"/>
      <c r="AOI37" s="374"/>
      <c r="AOJ37" s="374"/>
      <c r="AOK37" s="374"/>
      <c r="AOL37" s="374"/>
      <c r="AOM37" s="374"/>
      <c r="AON37" s="374"/>
      <c r="AOO37" s="374"/>
      <c r="AOP37" s="374"/>
      <c r="AOQ37" s="374"/>
      <c r="AOR37" s="374"/>
      <c r="AOS37" s="374"/>
      <c r="AOT37" s="374"/>
      <c r="AOU37" s="374"/>
      <c r="AOV37" s="374"/>
      <c r="AOW37" s="374"/>
      <c r="AOX37" s="374"/>
      <c r="AOY37" s="374"/>
      <c r="AOZ37" s="374"/>
      <c r="APA37" s="374"/>
      <c r="APB37" s="374"/>
      <c r="APC37" s="374"/>
      <c r="APD37" s="374"/>
      <c r="APE37" s="374"/>
      <c r="APF37" s="374"/>
      <c r="APG37" s="374"/>
      <c r="APH37" s="374"/>
      <c r="API37" s="374"/>
      <c r="APJ37" s="374"/>
      <c r="APK37" s="374"/>
      <c r="APL37" s="374"/>
      <c r="APM37" s="374"/>
      <c r="APN37" s="374"/>
      <c r="APO37" s="374"/>
      <c r="APP37" s="374"/>
      <c r="APQ37" s="374"/>
      <c r="APR37" s="374"/>
      <c r="APS37" s="374"/>
      <c r="APT37" s="374"/>
      <c r="APU37" s="374"/>
      <c r="APV37" s="374"/>
      <c r="APW37" s="374"/>
      <c r="APX37" s="374"/>
      <c r="APY37" s="374"/>
      <c r="APZ37" s="374"/>
      <c r="AQA37" s="374"/>
      <c r="AQB37" s="374"/>
      <c r="AQC37" s="374"/>
      <c r="AQD37" s="374"/>
      <c r="AQE37" s="374"/>
      <c r="AQF37" s="374"/>
      <c r="AQG37" s="374"/>
      <c r="AQH37" s="374"/>
      <c r="AQI37" s="374"/>
      <c r="AQJ37" s="374"/>
      <c r="AQK37" s="374"/>
      <c r="AQL37" s="374"/>
      <c r="AQM37" s="374"/>
      <c r="AQN37" s="374"/>
      <c r="AQO37" s="374"/>
      <c r="AQP37" s="374"/>
      <c r="AQQ37" s="374"/>
      <c r="AQR37" s="374"/>
      <c r="AQS37" s="374"/>
      <c r="AQT37" s="374"/>
      <c r="AQU37" s="374"/>
      <c r="AQV37" s="374"/>
      <c r="AQW37" s="374"/>
      <c r="AQX37" s="374"/>
      <c r="AQY37" s="374"/>
      <c r="AQZ37" s="374"/>
      <c r="ARA37" s="374"/>
      <c r="ARB37" s="374"/>
      <c r="ARC37" s="374"/>
      <c r="ARD37" s="374"/>
      <c r="ARE37" s="374"/>
      <c r="ARF37" s="374"/>
      <c r="ARG37" s="374"/>
      <c r="ARH37" s="374"/>
      <c r="ARI37" s="374"/>
      <c r="ARJ37" s="374"/>
      <c r="ARK37" s="374"/>
      <c r="ARL37" s="374"/>
      <c r="ARM37" s="374"/>
      <c r="ARN37" s="374"/>
      <c r="ARO37" s="374"/>
      <c r="ARP37" s="374"/>
      <c r="ARQ37" s="374"/>
      <c r="ARR37" s="374"/>
      <c r="ARS37" s="374"/>
      <c r="ART37" s="374"/>
      <c r="ARU37" s="374"/>
      <c r="ARV37" s="374"/>
      <c r="ARW37" s="374"/>
      <c r="ARX37" s="374"/>
      <c r="ARY37" s="374"/>
      <c r="ARZ37" s="374"/>
      <c r="ASA37" s="374"/>
      <c r="ASB37" s="374"/>
      <c r="ASC37" s="374"/>
      <c r="ASD37" s="374"/>
      <c r="ASE37" s="374"/>
      <c r="ASF37" s="374"/>
      <c r="ASG37" s="374"/>
      <c r="ASH37" s="374"/>
      <c r="ASI37" s="374"/>
      <c r="ASJ37" s="374"/>
      <c r="ASK37" s="374"/>
      <c r="ASL37" s="374"/>
      <c r="ASM37" s="374"/>
      <c r="ASN37" s="374"/>
      <c r="ASO37" s="374"/>
      <c r="ASP37" s="374"/>
      <c r="ASQ37" s="374"/>
      <c r="ASR37" s="374"/>
      <c r="ASS37" s="374"/>
      <c r="AST37" s="374"/>
      <c r="ASU37" s="374"/>
      <c r="ASV37" s="374"/>
      <c r="ASW37" s="374"/>
      <c r="ASX37" s="374"/>
      <c r="ASY37" s="374"/>
      <c r="ASZ37" s="374"/>
      <c r="ATA37" s="374"/>
      <c r="ATB37" s="374"/>
      <c r="ATC37" s="374"/>
      <c r="ATD37" s="374"/>
      <c r="ATE37" s="374"/>
      <c r="ATF37" s="374"/>
      <c r="ATG37" s="374"/>
      <c r="ATH37" s="374"/>
      <c r="ATI37" s="374"/>
      <c r="ATJ37" s="374"/>
      <c r="ATK37" s="374"/>
      <c r="ATL37" s="374"/>
      <c r="ATM37" s="374"/>
      <c r="ATN37" s="374"/>
      <c r="ATO37" s="374"/>
      <c r="ATP37" s="374"/>
      <c r="ATQ37" s="374"/>
      <c r="ATR37" s="374"/>
      <c r="ATS37" s="374"/>
      <c r="ATT37" s="374"/>
      <c r="ATU37" s="374"/>
      <c r="ATV37" s="374"/>
      <c r="ATW37" s="374"/>
      <c r="ATX37" s="374"/>
      <c r="ATY37" s="374"/>
      <c r="ATZ37" s="374"/>
      <c r="AUA37" s="374"/>
      <c r="AUB37" s="374"/>
      <c r="AUC37" s="374"/>
      <c r="AUD37" s="374"/>
      <c r="AUE37" s="374"/>
      <c r="AUF37" s="374"/>
      <c r="AUG37" s="374"/>
      <c r="AUH37" s="374"/>
      <c r="AUI37" s="374"/>
      <c r="AUJ37" s="374"/>
      <c r="AUK37" s="374"/>
      <c r="AUL37" s="374"/>
      <c r="AUM37" s="374"/>
      <c r="AUN37" s="374"/>
      <c r="AUO37" s="374"/>
      <c r="AUP37" s="374"/>
      <c r="AUQ37" s="374"/>
      <c r="AUR37" s="374"/>
      <c r="AUS37" s="374"/>
      <c r="AUT37" s="374"/>
      <c r="AUU37" s="374"/>
      <c r="AUV37" s="374"/>
      <c r="AUW37" s="374"/>
      <c r="AUX37" s="374"/>
      <c r="AUY37" s="374"/>
      <c r="AUZ37" s="374"/>
      <c r="AVA37" s="374"/>
      <c r="AVB37" s="374"/>
      <c r="AVC37" s="374"/>
      <c r="AVD37" s="374"/>
      <c r="AVE37" s="374"/>
      <c r="AVF37" s="374"/>
      <c r="AVG37" s="374"/>
      <c r="AVH37" s="374"/>
      <c r="AVI37" s="374"/>
      <c r="AVJ37" s="374"/>
      <c r="AVK37" s="374"/>
      <c r="AVL37" s="374"/>
      <c r="AVM37" s="374"/>
      <c r="AVN37" s="374"/>
      <c r="AVO37" s="374"/>
      <c r="AVP37" s="374"/>
      <c r="AVQ37" s="374"/>
      <c r="AVR37" s="374"/>
      <c r="AVS37" s="374"/>
      <c r="AVT37" s="374"/>
      <c r="AVU37" s="374"/>
      <c r="AVV37" s="374"/>
      <c r="AVW37" s="374"/>
      <c r="AVX37" s="374"/>
      <c r="AVY37" s="374"/>
      <c r="AVZ37" s="374"/>
      <c r="AWA37" s="374"/>
      <c r="AWB37" s="374"/>
      <c r="AWC37" s="374"/>
      <c r="AWD37" s="374"/>
      <c r="AWE37" s="374"/>
      <c r="AWF37" s="374"/>
      <c r="AWG37" s="374"/>
      <c r="AWH37" s="374"/>
      <c r="AWI37" s="374"/>
      <c r="AWJ37" s="374"/>
      <c r="AWK37" s="374"/>
      <c r="AWL37" s="374"/>
      <c r="AWM37" s="374"/>
      <c r="AWN37" s="374"/>
      <c r="AWO37" s="374"/>
      <c r="AWP37" s="374"/>
      <c r="AWQ37" s="374"/>
      <c r="AWR37" s="374"/>
      <c r="AWS37" s="374"/>
      <c r="AWT37" s="374"/>
      <c r="AWU37" s="374"/>
      <c r="AWV37" s="374"/>
      <c r="AWW37" s="374"/>
      <c r="AWX37" s="374"/>
      <c r="AWY37" s="374"/>
      <c r="AWZ37" s="374"/>
      <c r="AXA37" s="374"/>
      <c r="AXB37" s="374"/>
      <c r="AXC37" s="374"/>
      <c r="AXD37" s="374"/>
      <c r="AXE37" s="374"/>
      <c r="AXF37" s="374"/>
      <c r="AXG37" s="374"/>
      <c r="AXH37" s="374"/>
      <c r="AXI37" s="374"/>
      <c r="AXJ37" s="374"/>
      <c r="AXK37" s="374"/>
      <c r="AXL37" s="374"/>
      <c r="AXM37" s="374"/>
      <c r="AXN37" s="374"/>
      <c r="AXO37" s="374"/>
      <c r="AXP37" s="374"/>
      <c r="AXQ37" s="374"/>
      <c r="AXR37" s="374"/>
      <c r="AXS37" s="374"/>
      <c r="AXT37" s="374"/>
      <c r="AXU37" s="374"/>
      <c r="AXV37" s="374"/>
      <c r="AXW37" s="374"/>
      <c r="AXX37" s="374"/>
      <c r="AXY37" s="374"/>
      <c r="AXZ37" s="374"/>
      <c r="AYA37" s="374"/>
      <c r="AYB37" s="374"/>
      <c r="AYC37" s="374"/>
      <c r="AYD37" s="374"/>
      <c r="AYE37" s="374"/>
      <c r="AYF37" s="374"/>
      <c r="AYG37" s="374"/>
      <c r="AYH37" s="374"/>
      <c r="AYI37" s="374"/>
      <c r="AYJ37" s="374"/>
      <c r="AYK37" s="374"/>
      <c r="AYL37" s="374"/>
      <c r="AYM37" s="374"/>
      <c r="AYN37" s="374"/>
      <c r="AYO37" s="374"/>
      <c r="AYP37" s="374"/>
      <c r="AYQ37" s="374"/>
      <c r="AYR37" s="374"/>
      <c r="AYS37" s="374"/>
      <c r="AYT37" s="374"/>
      <c r="AYU37" s="374"/>
      <c r="AYV37" s="374"/>
      <c r="AYW37" s="374"/>
      <c r="AYX37" s="374"/>
      <c r="AYY37" s="374"/>
      <c r="AYZ37" s="374"/>
      <c r="AZA37" s="374"/>
      <c r="AZB37" s="374"/>
      <c r="AZC37" s="374"/>
      <c r="AZD37" s="374"/>
      <c r="AZE37" s="374"/>
      <c r="AZF37" s="374"/>
      <c r="AZG37" s="374"/>
      <c r="AZH37" s="374"/>
      <c r="AZI37" s="374"/>
      <c r="AZJ37" s="374"/>
      <c r="AZK37" s="374"/>
      <c r="AZL37" s="374"/>
      <c r="AZM37" s="374"/>
      <c r="AZN37" s="374"/>
      <c r="AZO37" s="374"/>
      <c r="AZP37" s="374"/>
      <c r="AZQ37" s="374"/>
      <c r="AZR37" s="374"/>
      <c r="AZS37" s="374"/>
      <c r="AZT37" s="374"/>
      <c r="AZU37" s="374"/>
      <c r="AZV37" s="374"/>
      <c r="AZW37" s="374"/>
      <c r="AZX37" s="374"/>
      <c r="AZY37" s="374"/>
      <c r="AZZ37" s="374"/>
      <c r="BAA37" s="374"/>
      <c r="BAB37" s="374"/>
      <c r="BAC37" s="374"/>
      <c r="BAD37" s="374"/>
      <c r="BAE37" s="374"/>
      <c r="BAF37" s="374"/>
      <c r="BAG37" s="374"/>
      <c r="BAH37" s="374"/>
      <c r="BAI37" s="374"/>
      <c r="BAJ37" s="374"/>
      <c r="BAK37" s="374"/>
      <c r="BAL37" s="374"/>
      <c r="BAM37" s="374"/>
      <c r="BAN37" s="374"/>
      <c r="BAO37" s="374"/>
      <c r="BAP37" s="374"/>
      <c r="BAQ37" s="374"/>
      <c r="BAR37" s="374"/>
      <c r="BAS37" s="374"/>
      <c r="BAT37" s="374"/>
      <c r="BAU37" s="374"/>
      <c r="BAV37" s="374"/>
      <c r="BAW37" s="374"/>
      <c r="BAX37" s="374"/>
      <c r="BAY37" s="374"/>
      <c r="BAZ37" s="374"/>
      <c r="BBA37" s="374"/>
      <c r="BBB37" s="374"/>
      <c r="BBC37" s="374"/>
      <c r="BBD37" s="374"/>
      <c r="BBE37" s="374"/>
      <c r="BBF37" s="374"/>
      <c r="BBG37" s="374"/>
      <c r="BBH37" s="374"/>
      <c r="BBI37" s="374"/>
      <c r="BBJ37" s="374"/>
      <c r="BBK37" s="374"/>
      <c r="BBL37" s="374"/>
      <c r="BBM37" s="374"/>
      <c r="BBN37" s="374"/>
      <c r="BBO37" s="374"/>
      <c r="BBP37" s="374"/>
      <c r="BBQ37" s="374"/>
      <c r="BBR37" s="374"/>
      <c r="BBS37" s="374"/>
      <c r="BBT37" s="374"/>
      <c r="BBU37" s="374"/>
      <c r="BBV37" s="374"/>
      <c r="BBW37" s="374"/>
      <c r="BBX37" s="374"/>
      <c r="BBY37" s="374"/>
      <c r="BBZ37" s="374"/>
      <c r="BCA37" s="374"/>
      <c r="BCB37" s="374"/>
      <c r="BCC37" s="374"/>
      <c r="BCD37" s="374"/>
      <c r="BCE37" s="374"/>
      <c r="BCF37" s="374"/>
      <c r="BCG37" s="374"/>
      <c r="BCH37" s="374"/>
      <c r="BCI37" s="374"/>
      <c r="BCJ37" s="374"/>
      <c r="BCK37" s="374"/>
      <c r="BCL37" s="374"/>
      <c r="BCM37" s="374"/>
      <c r="BCN37" s="374"/>
      <c r="BCO37" s="374"/>
      <c r="BCP37" s="374"/>
      <c r="BCQ37" s="374"/>
      <c r="BCR37" s="374"/>
      <c r="BCS37" s="374"/>
      <c r="BCT37" s="374"/>
      <c r="BCU37" s="374"/>
      <c r="BCV37" s="374"/>
      <c r="BCW37" s="374"/>
      <c r="BCX37" s="374"/>
      <c r="BCY37" s="374"/>
      <c r="BCZ37" s="374"/>
      <c r="BDA37" s="374"/>
      <c r="BDB37" s="374"/>
      <c r="BDC37" s="374"/>
      <c r="BDD37" s="374"/>
      <c r="BDE37" s="374"/>
      <c r="BDF37" s="374"/>
      <c r="BDG37" s="374"/>
      <c r="BDH37" s="374"/>
      <c r="BDI37" s="374"/>
      <c r="BDJ37" s="374"/>
      <c r="BDK37" s="374"/>
      <c r="BDL37" s="374"/>
      <c r="BDM37" s="374"/>
      <c r="BDN37" s="374"/>
      <c r="BDO37" s="374"/>
      <c r="BDP37" s="374"/>
      <c r="BDQ37" s="374"/>
      <c r="BDR37" s="374"/>
      <c r="BDS37" s="374"/>
      <c r="BDT37" s="374"/>
      <c r="BDU37" s="374"/>
      <c r="BDV37" s="374"/>
      <c r="BDW37" s="374"/>
      <c r="BDX37" s="374"/>
      <c r="BDY37" s="374"/>
      <c r="BDZ37" s="374"/>
      <c r="BEA37" s="374"/>
      <c r="BEB37" s="374"/>
      <c r="BEC37" s="374"/>
      <c r="BED37" s="374"/>
      <c r="BEE37" s="374"/>
      <c r="BEF37" s="374"/>
      <c r="BEG37" s="374"/>
      <c r="BEH37" s="374"/>
      <c r="BEI37" s="374"/>
      <c r="BEJ37" s="374"/>
      <c r="BEK37" s="374"/>
      <c r="BEL37" s="374"/>
      <c r="BEM37" s="374"/>
      <c r="BEN37" s="374"/>
      <c r="BEO37" s="374"/>
      <c r="BEP37" s="374"/>
      <c r="BEQ37" s="374"/>
      <c r="BER37" s="374"/>
      <c r="BES37" s="374"/>
      <c r="BET37" s="374"/>
      <c r="BEU37" s="374"/>
      <c r="BEV37" s="374"/>
      <c r="BEW37" s="374"/>
      <c r="BEX37" s="374"/>
      <c r="BEY37" s="374"/>
      <c r="BEZ37" s="374"/>
      <c r="BFA37" s="374"/>
      <c r="BFB37" s="374"/>
      <c r="BFC37" s="374"/>
      <c r="BFD37" s="374"/>
      <c r="BFE37" s="374"/>
      <c r="BFF37" s="374"/>
      <c r="BFG37" s="374"/>
      <c r="BFH37" s="374"/>
      <c r="BFI37" s="374"/>
      <c r="BFJ37" s="374"/>
      <c r="BFK37" s="374"/>
      <c r="BFL37" s="374"/>
      <c r="BFM37" s="374"/>
      <c r="BFN37" s="374"/>
      <c r="BFO37" s="374"/>
      <c r="BFP37" s="374"/>
      <c r="BFQ37" s="374"/>
      <c r="BFR37" s="374"/>
      <c r="BFS37" s="374"/>
      <c r="BFT37" s="374"/>
      <c r="BFU37" s="374"/>
      <c r="BFV37" s="374"/>
      <c r="BFW37" s="374"/>
      <c r="BFX37" s="374"/>
      <c r="BFY37" s="374"/>
      <c r="BFZ37" s="374"/>
      <c r="BGA37" s="374"/>
      <c r="BGB37" s="374"/>
      <c r="BGC37" s="374"/>
      <c r="BGD37" s="374"/>
      <c r="BGE37" s="374"/>
      <c r="BGF37" s="374"/>
      <c r="BGG37" s="374"/>
      <c r="BGH37" s="374"/>
      <c r="BGI37" s="374"/>
      <c r="BGJ37" s="374"/>
      <c r="BGK37" s="374"/>
      <c r="BGL37" s="374"/>
      <c r="BGM37" s="374"/>
      <c r="BGN37" s="374"/>
      <c r="BGO37" s="374"/>
      <c r="BGP37" s="374"/>
      <c r="BGQ37" s="374"/>
      <c r="BGR37" s="374"/>
      <c r="BGS37" s="374"/>
      <c r="BGT37" s="374"/>
      <c r="BGU37" s="374"/>
      <c r="BGV37" s="374"/>
      <c r="BGW37" s="374"/>
      <c r="BGX37" s="374"/>
      <c r="BGY37" s="374"/>
      <c r="BGZ37" s="374"/>
      <c r="BHA37" s="374"/>
      <c r="BHB37" s="374"/>
      <c r="BHC37" s="374"/>
      <c r="BHD37" s="374"/>
      <c r="BHE37" s="374"/>
      <c r="BHF37" s="374"/>
      <c r="BHG37" s="374"/>
      <c r="BHH37" s="374"/>
      <c r="BHI37" s="374"/>
      <c r="BHJ37" s="374"/>
      <c r="BHK37" s="374"/>
      <c r="BHL37" s="374"/>
      <c r="BHM37" s="374"/>
      <c r="BHN37" s="374"/>
      <c r="BHO37" s="374"/>
      <c r="BHP37" s="374"/>
      <c r="BHQ37" s="374"/>
      <c r="BHR37" s="374"/>
      <c r="BHS37" s="374"/>
      <c r="BHT37" s="374"/>
      <c r="BHU37" s="374"/>
      <c r="BHV37" s="374"/>
      <c r="BHW37" s="374"/>
      <c r="BHX37" s="374"/>
      <c r="BHY37" s="374"/>
      <c r="BHZ37" s="374"/>
      <c r="BIA37" s="374"/>
      <c r="BIB37" s="374"/>
      <c r="BIC37" s="374"/>
      <c r="BID37" s="374"/>
      <c r="BIE37" s="374"/>
      <c r="BIF37" s="374"/>
      <c r="BIG37" s="374"/>
      <c r="BIH37" s="374"/>
      <c r="BII37" s="374"/>
      <c r="BIJ37" s="374"/>
      <c r="BIK37" s="374"/>
      <c r="BIL37" s="374"/>
      <c r="BIM37" s="374"/>
      <c r="BIN37" s="374"/>
      <c r="BIO37" s="374"/>
      <c r="BIP37" s="374"/>
      <c r="BIQ37" s="374"/>
      <c r="BIR37" s="374"/>
      <c r="BIS37" s="374"/>
      <c r="BIT37" s="374"/>
      <c r="BIU37" s="374"/>
      <c r="BIV37" s="374"/>
      <c r="BIW37" s="374"/>
      <c r="BIX37" s="374"/>
      <c r="BIY37" s="374"/>
      <c r="BIZ37" s="374"/>
      <c r="BJA37" s="374"/>
      <c r="BJB37" s="374"/>
      <c r="BJC37" s="374"/>
      <c r="BJD37" s="374"/>
      <c r="BJE37" s="374"/>
      <c r="BJF37" s="374"/>
      <c r="BJG37" s="374"/>
      <c r="BJH37" s="374"/>
      <c r="BJI37" s="374"/>
      <c r="BJJ37" s="374"/>
      <c r="BJK37" s="374"/>
      <c r="BJL37" s="374"/>
      <c r="BJM37" s="374"/>
      <c r="BJN37" s="374"/>
      <c r="BJO37" s="374"/>
      <c r="BJP37" s="374"/>
      <c r="BJQ37" s="374"/>
      <c r="BJR37" s="374"/>
      <c r="BJS37" s="374"/>
      <c r="BJT37" s="374"/>
      <c r="BJU37" s="374"/>
      <c r="BJV37" s="374"/>
      <c r="BJW37" s="374"/>
      <c r="BJX37" s="374"/>
      <c r="BJY37" s="374"/>
      <c r="BJZ37" s="374"/>
      <c r="BKA37" s="374"/>
      <c r="BKB37" s="374"/>
      <c r="BKC37" s="374"/>
      <c r="BKD37" s="374"/>
      <c r="BKE37" s="374"/>
      <c r="BKF37" s="374"/>
      <c r="BKG37" s="374"/>
      <c r="BKH37" s="374"/>
      <c r="BKI37" s="374"/>
      <c r="BKJ37" s="374"/>
      <c r="BKK37" s="374"/>
      <c r="BKL37" s="374"/>
      <c r="BKM37" s="374"/>
      <c r="BKN37" s="374"/>
      <c r="BKO37" s="374"/>
      <c r="BKP37" s="374"/>
      <c r="BKQ37" s="374"/>
      <c r="BKR37" s="374"/>
      <c r="BKS37" s="374"/>
      <c r="BKT37" s="374"/>
      <c r="BKU37" s="374"/>
      <c r="BKV37" s="374"/>
      <c r="BKW37" s="374"/>
      <c r="BKX37" s="374"/>
      <c r="BKY37" s="374"/>
      <c r="BKZ37" s="374"/>
      <c r="BLA37" s="374"/>
      <c r="BLB37" s="374"/>
      <c r="BLC37" s="374"/>
      <c r="BLD37" s="374"/>
      <c r="BLE37" s="374"/>
      <c r="BLF37" s="374"/>
      <c r="BLG37" s="374"/>
      <c r="BLH37" s="374"/>
      <c r="BLI37" s="374"/>
      <c r="BLJ37" s="374"/>
      <c r="BLK37" s="374"/>
      <c r="BLL37" s="374"/>
      <c r="BLM37" s="374"/>
      <c r="BLN37" s="374"/>
      <c r="BLO37" s="374"/>
      <c r="BLP37" s="374"/>
      <c r="BLQ37" s="374"/>
      <c r="BLR37" s="374"/>
      <c r="BLS37" s="374"/>
      <c r="BLT37" s="374"/>
      <c r="BLU37" s="374"/>
      <c r="BLV37" s="374"/>
      <c r="BLW37" s="374"/>
      <c r="BLX37" s="374"/>
      <c r="BLY37" s="374"/>
      <c r="BLZ37" s="374"/>
      <c r="BMA37" s="374"/>
      <c r="BMB37" s="374"/>
      <c r="BMC37" s="374"/>
      <c r="BMD37" s="374"/>
      <c r="BME37" s="374"/>
      <c r="BMF37" s="374"/>
      <c r="BMG37" s="374"/>
      <c r="BMH37" s="374"/>
      <c r="BMI37" s="374"/>
      <c r="BMJ37" s="374"/>
      <c r="BMK37" s="374"/>
      <c r="BML37" s="374"/>
      <c r="BMM37" s="374"/>
      <c r="BMN37" s="374"/>
      <c r="BMO37" s="374"/>
      <c r="BMP37" s="374"/>
      <c r="BMQ37" s="374"/>
      <c r="BMR37" s="374"/>
      <c r="BMS37" s="374"/>
      <c r="BMT37" s="374"/>
      <c r="BMU37" s="374"/>
      <c r="BMV37" s="374"/>
      <c r="BMW37" s="374"/>
      <c r="BMX37" s="374"/>
      <c r="BMY37" s="374"/>
      <c r="BMZ37" s="374"/>
      <c r="BNA37" s="374"/>
      <c r="BNB37" s="374"/>
      <c r="BNC37" s="374"/>
      <c r="BND37" s="374"/>
      <c r="BNE37" s="374"/>
      <c r="BNF37" s="374"/>
      <c r="BNG37" s="374"/>
      <c r="BNH37" s="374"/>
      <c r="BNI37" s="374"/>
      <c r="BNJ37" s="374"/>
      <c r="BNK37" s="374"/>
      <c r="BNL37" s="374"/>
      <c r="BNM37" s="374"/>
      <c r="BNN37" s="374"/>
      <c r="BNO37" s="374"/>
      <c r="BNP37" s="374"/>
      <c r="BNQ37" s="374"/>
      <c r="BNR37" s="374"/>
      <c r="BNS37" s="374"/>
      <c r="BNT37" s="374"/>
      <c r="BNU37" s="374"/>
      <c r="BNV37" s="374"/>
      <c r="BNW37" s="374"/>
      <c r="BNX37" s="374"/>
      <c r="BNY37" s="374"/>
      <c r="BNZ37" s="374"/>
      <c r="BOA37" s="374"/>
      <c r="BOB37" s="374"/>
      <c r="BOC37" s="374"/>
      <c r="BOD37" s="374"/>
      <c r="BOE37" s="374"/>
      <c r="BOF37" s="374"/>
      <c r="BOG37" s="374"/>
      <c r="BOH37" s="374"/>
      <c r="BOI37" s="374"/>
      <c r="BOJ37" s="374"/>
      <c r="BOK37" s="374"/>
      <c r="BOL37" s="374"/>
      <c r="BOM37" s="374"/>
      <c r="BON37" s="374"/>
      <c r="BOO37" s="374"/>
      <c r="BOP37" s="374"/>
      <c r="BOQ37" s="374"/>
      <c r="BOR37" s="374"/>
      <c r="BOS37" s="374"/>
      <c r="BOT37" s="374"/>
      <c r="BOU37" s="374"/>
      <c r="BOV37" s="374"/>
      <c r="BOW37" s="374"/>
      <c r="BOX37" s="374"/>
      <c r="BOY37" s="374"/>
      <c r="BOZ37" s="374"/>
      <c r="BPA37" s="374"/>
      <c r="BPB37" s="374"/>
      <c r="BPC37" s="374"/>
      <c r="BPD37" s="374"/>
      <c r="BPE37" s="374"/>
      <c r="BPF37" s="374"/>
      <c r="BPG37" s="374"/>
      <c r="BPH37" s="374"/>
      <c r="BPI37" s="374"/>
      <c r="BPJ37" s="374"/>
      <c r="BPK37" s="374"/>
      <c r="BPL37" s="374"/>
      <c r="BPM37" s="374"/>
      <c r="BPN37" s="374"/>
      <c r="BPO37" s="374"/>
      <c r="BPP37" s="374"/>
      <c r="BPQ37" s="374"/>
      <c r="BPR37" s="374"/>
      <c r="BPS37" s="374"/>
      <c r="BPT37" s="374"/>
      <c r="BPU37" s="374"/>
      <c r="BPV37" s="374"/>
      <c r="BPW37" s="374"/>
      <c r="BPX37" s="374"/>
      <c r="BPY37" s="374"/>
      <c r="BPZ37" s="374"/>
      <c r="BQA37" s="374"/>
      <c r="BQB37" s="374"/>
      <c r="BQC37" s="374"/>
      <c r="BQD37" s="374"/>
      <c r="BQE37" s="374"/>
      <c r="BQF37" s="374"/>
      <c r="BQG37" s="374"/>
      <c r="BQH37" s="374"/>
      <c r="BQI37" s="374"/>
      <c r="BQJ37" s="374"/>
      <c r="BQK37" s="374"/>
      <c r="BQL37" s="374"/>
      <c r="BQM37" s="374"/>
      <c r="BQN37" s="374"/>
      <c r="BQO37" s="374"/>
      <c r="BQP37" s="374"/>
      <c r="BQQ37" s="374"/>
      <c r="BQR37" s="374"/>
      <c r="BQS37" s="374"/>
      <c r="BQT37" s="374"/>
      <c r="BQU37" s="374"/>
      <c r="BQV37" s="374"/>
      <c r="BQW37" s="374"/>
      <c r="BQX37" s="374"/>
      <c r="BQY37" s="374"/>
      <c r="BQZ37" s="374"/>
      <c r="BRA37" s="374"/>
      <c r="BRB37" s="374"/>
      <c r="BRC37" s="374"/>
      <c r="BRD37" s="374"/>
      <c r="BRE37" s="374"/>
      <c r="BRF37" s="374"/>
      <c r="BRG37" s="374"/>
      <c r="BRH37" s="374"/>
      <c r="BRI37" s="374"/>
      <c r="BRJ37" s="374"/>
      <c r="BRK37" s="374"/>
      <c r="BRL37" s="374"/>
      <c r="BRM37" s="374"/>
      <c r="BRN37" s="374"/>
      <c r="BRO37" s="374"/>
      <c r="BRP37" s="374"/>
      <c r="BRQ37" s="374"/>
      <c r="BRR37" s="374"/>
      <c r="BRS37" s="374"/>
      <c r="BRT37" s="374"/>
      <c r="BRU37" s="374"/>
      <c r="BRV37" s="374"/>
      <c r="BRW37" s="374"/>
      <c r="BRX37" s="374"/>
      <c r="BRY37" s="374"/>
      <c r="BRZ37" s="374"/>
      <c r="BSA37" s="374"/>
      <c r="BSB37" s="374"/>
      <c r="BSC37" s="374"/>
      <c r="BSD37" s="374"/>
      <c r="BSE37" s="374"/>
      <c r="BSF37" s="374"/>
      <c r="BSG37" s="374"/>
      <c r="BSH37" s="374"/>
      <c r="BSI37" s="374"/>
      <c r="BSJ37" s="374"/>
      <c r="BSK37" s="374"/>
      <c r="BSL37" s="374"/>
      <c r="BSM37" s="374"/>
      <c r="BSN37" s="374"/>
      <c r="BSO37" s="374"/>
      <c r="BSP37" s="374"/>
      <c r="BSQ37" s="374"/>
      <c r="BSR37" s="374"/>
      <c r="BSS37" s="374"/>
      <c r="BST37" s="374"/>
      <c r="BSU37" s="374"/>
      <c r="BSV37" s="374"/>
      <c r="BSW37" s="374"/>
      <c r="BSX37" s="374"/>
      <c r="BSY37" s="374"/>
      <c r="BSZ37" s="374"/>
      <c r="BTA37" s="374"/>
      <c r="BTB37" s="374"/>
      <c r="BTC37" s="374"/>
      <c r="BTD37" s="374"/>
      <c r="BTE37" s="374"/>
      <c r="BTF37" s="374"/>
      <c r="BTG37" s="374"/>
      <c r="BTH37" s="374"/>
      <c r="BTI37" s="374"/>
      <c r="BTJ37" s="374"/>
      <c r="BTK37" s="374"/>
      <c r="BTL37" s="374"/>
      <c r="BTM37" s="374"/>
      <c r="BTN37" s="374"/>
      <c r="BTO37" s="374"/>
      <c r="BTP37" s="374"/>
      <c r="BTQ37" s="374"/>
      <c r="BTR37" s="374"/>
      <c r="BTS37" s="374"/>
      <c r="BTT37" s="374"/>
      <c r="BTU37" s="374"/>
      <c r="BTV37" s="374"/>
      <c r="BTW37" s="374"/>
      <c r="BTX37" s="374"/>
      <c r="BTY37" s="374"/>
      <c r="BTZ37" s="374"/>
      <c r="BUA37" s="374"/>
      <c r="BUB37" s="374"/>
      <c r="BUC37" s="374"/>
      <c r="BUD37" s="374"/>
      <c r="BUE37" s="374"/>
      <c r="BUF37" s="374"/>
      <c r="BUG37" s="374"/>
      <c r="BUH37" s="374"/>
      <c r="BUI37" s="374"/>
      <c r="BUJ37" s="374"/>
      <c r="BUK37" s="374"/>
      <c r="BUL37" s="374"/>
      <c r="BUM37" s="374"/>
      <c r="BUN37" s="374"/>
      <c r="BUO37" s="374"/>
      <c r="BUP37" s="374"/>
      <c r="BUQ37" s="374"/>
      <c r="BUR37" s="374"/>
      <c r="BUS37" s="374"/>
      <c r="BUT37" s="374"/>
      <c r="BUU37" s="374"/>
      <c r="BUV37" s="374"/>
      <c r="BUW37" s="374"/>
      <c r="BUX37" s="374"/>
      <c r="BUY37" s="374"/>
      <c r="BUZ37" s="374"/>
      <c r="BVA37" s="374"/>
      <c r="BVB37" s="374"/>
      <c r="BVC37" s="374"/>
      <c r="BVD37" s="374"/>
      <c r="BVE37" s="374"/>
      <c r="BVF37" s="374"/>
      <c r="BVG37" s="374"/>
      <c r="BVH37" s="374"/>
      <c r="BVI37" s="374"/>
      <c r="BVJ37" s="374"/>
      <c r="BVK37" s="374"/>
      <c r="BVL37" s="374"/>
      <c r="BVM37" s="374"/>
      <c r="BVN37" s="374"/>
      <c r="BVO37" s="374"/>
      <c r="BVP37" s="374"/>
      <c r="BVQ37" s="374"/>
      <c r="BVR37" s="374"/>
      <c r="BVS37" s="374"/>
      <c r="BVT37" s="374"/>
      <c r="BVU37" s="374"/>
      <c r="BVV37" s="374"/>
      <c r="BVW37" s="374"/>
      <c r="BVX37" s="374"/>
      <c r="BVY37" s="374"/>
      <c r="BVZ37" s="374"/>
      <c r="BWA37" s="374"/>
      <c r="BWB37" s="374"/>
      <c r="BWC37" s="374"/>
      <c r="BWD37" s="374"/>
      <c r="BWE37" s="374"/>
      <c r="BWF37" s="374"/>
      <c r="BWG37" s="374"/>
      <c r="BWH37" s="374"/>
      <c r="BWI37" s="374"/>
      <c r="BWJ37" s="374"/>
      <c r="BWK37" s="374"/>
      <c r="BWL37" s="374"/>
      <c r="BWM37" s="374"/>
      <c r="BWN37" s="374"/>
      <c r="BWO37" s="374"/>
      <c r="BWP37" s="374"/>
      <c r="BWQ37" s="374"/>
      <c r="BWR37" s="374"/>
      <c r="BWS37" s="374"/>
      <c r="BWT37" s="374"/>
      <c r="BWU37" s="374"/>
      <c r="BWV37" s="374"/>
      <c r="BWW37" s="374"/>
      <c r="BWX37" s="374"/>
      <c r="BWY37" s="374"/>
      <c r="BWZ37" s="374"/>
      <c r="BXA37" s="374"/>
      <c r="BXB37" s="374"/>
      <c r="BXC37" s="374"/>
      <c r="BXD37" s="374"/>
      <c r="BXE37" s="374"/>
      <c r="BXF37" s="374"/>
      <c r="BXG37" s="374"/>
      <c r="BXH37" s="374"/>
      <c r="BXI37" s="374"/>
      <c r="BXJ37" s="374"/>
      <c r="BXK37" s="374"/>
      <c r="BXL37" s="374"/>
      <c r="BXM37" s="374"/>
      <c r="BXN37" s="374"/>
      <c r="BXO37" s="374"/>
      <c r="BXP37" s="374"/>
      <c r="BXQ37" s="374"/>
      <c r="BXR37" s="374"/>
      <c r="BXS37" s="374"/>
      <c r="BXT37" s="374"/>
      <c r="BXU37" s="374"/>
      <c r="BXV37" s="374"/>
      <c r="BXW37" s="374"/>
      <c r="BXX37" s="374"/>
      <c r="BXY37" s="374"/>
      <c r="BXZ37" s="374"/>
      <c r="BYA37" s="374"/>
      <c r="BYB37" s="374"/>
      <c r="BYC37" s="374"/>
      <c r="BYD37" s="374"/>
      <c r="BYE37" s="374"/>
      <c r="BYF37" s="374"/>
      <c r="BYG37" s="374"/>
      <c r="BYH37" s="374"/>
      <c r="BYI37" s="374"/>
      <c r="BYJ37" s="374"/>
      <c r="BYK37" s="374"/>
      <c r="BYL37" s="374"/>
      <c r="BYM37" s="374"/>
      <c r="BYN37" s="374"/>
      <c r="BYO37" s="374"/>
      <c r="BYP37" s="374"/>
      <c r="BYQ37" s="374"/>
      <c r="BYR37" s="374"/>
      <c r="BYS37" s="374"/>
      <c r="BYT37" s="374"/>
      <c r="BYU37" s="374"/>
      <c r="BYV37" s="374"/>
      <c r="BYW37" s="374"/>
      <c r="BYX37" s="374"/>
      <c r="BYY37" s="374"/>
      <c r="BYZ37" s="374"/>
      <c r="BZA37" s="374"/>
      <c r="BZB37" s="374"/>
      <c r="BZC37" s="374"/>
      <c r="BZD37" s="374"/>
      <c r="BZE37" s="374"/>
      <c r="BZF37" s="374"/>
      <c r="BZG37" s="374"/>
      <c r="BZH37" s="374"/>
      <c r="BZI37" s="374"/>
      <c r="BZJ37" s="374"/>
      <c r="BZK37" s="374"/>
      <c r="BZL37" s="374"/>
      <c r="BZM37" s="374"/>
      <c r="BZN37" s="374"/>
      <c r="BZO37" s="374"/>
      <c r="BZP37" s="374"/>
      <c r="BZQ37" s="374"/>
      <c r="BZR37" s="374"/>
      <c r="BZS37" s="374"/>
      <c r="BZT37" s="374"/>
      <c r="BZU37" s="374"/>
      <c r="BZV37" s="374"/>
      <c r="BZW37" s="374"/>
      <c r="BZX37" s="374"/>
      <c r="BZY37" s="374"/>
      <c r="BZZ37" s="374"/>
      <c r="CAA37" s="374"/>
      <c r="CAB37" s="374"/>
      <c r="CAC37" s="374"/>
      <c r="CAD37" s="374"/>
      <c r="CAE37" s="374"/>
      <c r="CAF37" s="374"/>
      <c r="CAG37" s="374"/>
      <c r="CAH37" s="374"/>
      <c r="CAI37" s="374"/>
      <c r="CAJ37" s="374"/>
      <c r="CAK37" s="374"/>
      <c r="CAL37" s="374"/>
      <c r="CAM37" s="374"/>
      <c r="CAN37" s="374"/>
      <c r="CAO37" s="374"/>
      <c r="CAP37" s="374"/>
      <c r="CAQ37" s="374"/>
      <c r="CAR37" s="374"/>
      <c r="CAS37" s="374"/>
      <c r="CAT37" s="374"/>
      <c r="CAU37" s="374"/>
      <c r="CAV37" s="374"/>
      <c r="CAW37" s="374"/>
      <c r="CAX37" s="374"/>
      <c r="CAY37" s="374"/>
      <c r="CAZ37" s="374"/>
      <c r="CBA37" s="374"/>
      <c r="CBB37" s="374"/>
      <c r="CBC37" s="374"/>
      <c r="CBD37" s="374"/>
      <c r="CBE37" s="374"/>
      <c r="CBF37" s="374"/>
      <c r="CBG37" s="374"/>
      <c r="CBH37" s="374"/>
      <c r="CBI37" s="374"/>
      <c r="CBJ37" s="374"/>
      <c r="CBK37" s="374"/>
      <c r="CBL37" s="374"/>
      <c r="CBM37" s="374"/>
      <c r="CBN37" s="374"/>
      <c r="CBO37" s="374"/>
      <c r="CBP37" s="374"/>
      <c r="CBQ37" s="374"/>
      <c r="CBR37" s="374"/>
      <c r="CBS37" s="374"/>
      <c r="CBT37" s="374"/>
      <c r="CBU37" s="374"/>
      <c r="CBV37" s="374"/>
      <c r="CBW37" s="374"/>
      <c r="CBX37" s="374"/>
      <c r="CBY37" s="374"/>
      <c r="CBZ37" s="374"/>
      <c r="CCA37" s="374"/>
      <c r="CCB37" s="374"/>
      <c r="CCC37" s="374"/>
      <c r="CCD37" s="374"/>
      <c r="CCE37" s="374"/>
      <c r="CCF37" s="374"/>
      <c r="CCG37" s="374"/>
      <c r="CCH37" s="374"/>
      <c r="CCI37" s="374"/>
      <c r="CCJ37" s="374"/>
      <c r="CCK37" s="374"/>
      <c r="CCL37" s="374"/>
      <c r="CCM37" s="374"/>
      <c r="CCN37" s="374"/>
      <c r="CCO37" s="374"/>
      <c r="CCP37" s="374"/>
      <c r="CCQ37" s="374"/>
      <c r="CCR37" s="374"/>
      <c r="CCS37" s="374"/>
      <c r="CCT37" s="374"/>
      <c r="CCU37" s="374"/>
      <c r="CCV37" s="374"/>
      <c r="CCW37" s="374"/>
      <c r="CCX37" s="374"/>
      <c r="CCY37" s="374"/>
      <c r="CCZ37" s="374"/>
      <c r="CDA37" s="374"/>
      <c r="CDB37" s="374"/>
      <c r="CDC37" s="374"/>
      <c r="CDD37" s="374"/>
      <c r="CDE37" s="374"/>
      <c r="CDF37" s="374"/>
      <c r="CDG37" s="374"/>
      <c r="CDH37" s="374"/>
      <c r="CDI37" s="374"/>
      <c r="CDJ37" s="374"/>
      <c r="CDK37" s="374"/>
      <c r="CDL37" s="374"/>
      <c r="CDM37" s="374"/>
      <c r="CDN37" s="374"/>
      <c r="CDO37" s="374"/>
      <c r="CDP37" s="374"/>
      <c r="CDQ37" s="374"/>
      <c r="CDR37" s="374"/>
      <c r="CDS37" s="374"/>
      <c r="CDT37" s="374"/>
      <c r="CDU37" s="374"/>
      <c r="CDV37" s="374"/>
      <c r="CDW37" s="374"/>
      <c r="CDX37" s="374"/>
      <c r="CDY37" s="374"/>
      <c r="CDZ37" s="374"/>
      <c r="CEA37" s="374"/>
      <c r="CEB37" s="374"/>
      <c r="CEC37" s="374"/>
      <c r="CED37" s="374"/>
      <c r="CEE37" s="374"/>
      <c r="CEF37" s="374"/>
      <c r="CEG37" s="374"/>
      <c r="CEH37" s="374"/>
      <c r="CEI37" s="374"/>
      <c r="CEJ37" s="374"/>
      <c r="CEK37" s="374"/>
      <c r="CEL37" s="374"/>
      <c r="CEM37" s="374"/>
      <c r="CEN37" s="374"/>
      <c r="CEO37" s="374"/>
      <c r="CEP37" s="374"/>
      <c r="CEQ37" s="374"/>
      <c r="CER37" s="374"/>
      <c r="CES37" s="374"/>
      <c r="CET37" s="374"/>
      <c r="CEU37" s="374"/>
      <c r="CEV37" s="374"/>
      <c r="CEW37" s="374"/>
      <c r="CEX37" s="374"/>
      <c r="CEY37" s="374"/>
      <c r="CEZ37" s="374"/>
      <c r="CFA37" s="374"/>
      <c r="CFB37" s="374"/>
      <c r="CFC37" s="374"/>
      <c r="CFD37" s="374"/>
      <c r="CFE37" s="374"/>
      <c r="CFF37" s="374"/>
      <c r="CFG37" s="374"/>
      <c r="CFH37" s="374"/>
      <c r="CFI37" s="374"/>
      <c r="CFJ37" s="374"/>
      <c r="CFK37" s="374"/>
      <c r="CFL37" s="374"/>
      <c r="CFM37" s="374"/>
      <c r="CFN37" s="374"/>
      <c r="CFO37" s="374"/>
      <c r="CFP37" s="374"/>
      <c r="CFQ37" s="374"/>
      <c r="CFR37" s="374"/>
      <c r="CFS37" s="374"/>
      <c r="CFT37" s="374"/>
      <c r="CFU37" s="374"/>
      <c r="CFV37" s="374"/>
      <c r="CFW37" s="374"/>
      <c r="CFX37" s="374"/>
      <c r="CFY37" s="374"/>
      <c r="CFZ37" s="374"/>
      <c r="CGA37" s="374"/>
      <c r="CGB37" s="374"/>
      <c r="CGC37" s="374"/>
      <c r="CGD37" s="374"/>
      <c r="CGE37" s="374"/>
      <c r="CGF37" s="374"/>
      <c r="CGG37" s="374"/>
      <c r="CGH37" s="374"/>
      <c r="CGI37" s="374"/>
      <c r="CGJ37" s="374"/>
      <c r="CGK37" s="374"/>
      <c r="CGL37" s="374"/>
      <c r="CGM37" s="374"/>
      <c r="CGN37" s="374"/>
      <c r="CGO37" s="374"/>
      <c r="CGP37" s="374"/>
      <c r="CGQ37" s="374"/>
      <c r="CGR37" s="374"/>
      <c r="CGS37" s="374"/>
      <c r="CGT37" s="374"/>
      <c r="CGU37" s="374"/>
      <c r="CGV37" s="374"/>
      <c r="CGW37" s="374"/>
      <c r="CGX37" s="374"/>
      <c r="CGY37" s="374"/>
      <c r="CGZ37" s="374"/>
      <c r="CHA37" s="374"/>
      <c r="CHB37" s="374"/>
      <c r="CHC37" s="374"/>
      <c r="CHD37" s="374"/>
      <c r="CHE37" s="374"/>
      <c r="CHF37" s="374"/>
      <c r="CHG37" s="374"/>
      <c r="CHH37" s="374"/>
      <c r="CHI37" s="374"/>
      <c r="CHJ37" s="374"/>
      <c r="CHK37" s="374"/>
      <c r="CHL37" s="374"/>
      <c r="CHM37" s="374"/>
      <c r="CHN37" s="374"/>
      <c r="CHO37" s="374"/>
      <c r="CHP37" s="374"/>
      <c r="CHQ37" s="374"/>
      <c r="CHR37" s="374"/>
      <c r="CHS37" s="374"/>
      <c r="CHT37" s="374"/>
      <c r="CHU37" s="374"/>
      <c r="CHV37" s="374"/>
      <c r="CHW37" s="374"/>
      <c r="CHX37" s="374"/>
      <c r="CHY37" s="374"/>
      <c r="CHZ37" s="374"/>
      <c r="CIA37" s="374"/>
      <c r="CIB37" s="374"/>
      <c r="CIC37" s="374"/>
      <c r="CID37" s="374"/>
      <c r="CIE37" s="374"/>
      <c r="CIF37" s="374"/>
      <c r="CIG37" s="374"/>
      <c r="CIH37" s="374"/>
      <c r="CII37" s="374"/>
      <c r="CIJ37" s="374"/>
      <c r="CIK37" s="374"/>
      <c r="CIL37" s="374"/>
      <c r="CIM37" s="374"/>
      <c r="CIN37" s="374"/>
      <c r="CIO37" s="374"/>
      <c r="CIP37" s="374"/>
      <c r="CIQ37" s="374"/>
      <c r="CIR37" s="374"/>
      <c r="CIS37" s="374"/>
      <c r="CIT37" s="374"/>
      <c r="CIU37" s="374"/>
      <c r="CIV37" s="374"/>
      <c r="CIW37" s="374"/>
      <c r="CIX37" s="374"/>
      <c r="CIY37" s="374"/>
      <c r="CIZ37" s="374"/>
      <c r="CJA37" s="374"/>
      <c r="CJB37" s="374"/>
      <c r="CJC37" s="374"/>
      <c r="CJD37" s="374"/>
      <c r="CJE37" s="374"/>
      <c r="CJF37" s="374"/>
      <c r="CJG37" s="374"/>
      <c r="CJH37" s="374"/>
      <c r="CJI37" s="374"/>
      <c r="CJJ37" s="374"/>
      <c r="CJK37" s="374"/>
      <c r="CJL37" s="374"/>
      <c r="CJM37" s="374"/>
      <c r="CJN37" s="374"/>
      <c r="CJO37" s="374"/>
      <c r="CJP37" s="374"/>
      <c r="CJQ37" s="374"/>
      <c r="CJR37" s="374"/>
      <c r="CJS37" s="374"/>
      <c r="CJT37" s="374"/>
      <c r="CJU37" s="374"/>
      <c r="CJV37" s="374"/>
      <c r="CJW37" s="374"/>
      <c r="CJX37" s="374"/>
      <c r="CJY37" s="374"/>
      <c r="CJZ37" s="374"/>
      <c r="CKA37" s="374"/>
      <c r="CKB37" s="374"/>
      <c r="CKC37" s="374"/>
      <c r="CKD37" s="374"/>
      <c r="CKE37" s="374"/>
      <c r="CKF37" s="374"/>
      <c r="CKG37" s="374"/>
      <c r="CKH37" s="374"/>
      <c r="CKI37" s="374"/>
      <c r="CKJ37" s="374"/>
      <c r="CKK37" s="374"/>
      <c r="CKL37" s="374"/>
      <c r="CKM37" s="374"/>
      <c r="CKN37" s="374"/>
      <c r="CKO37" s="374"/>
      <c r="CKP37" s="374"/>
      <c r="CKQ37" s="374"/>
      <c r="CKR37" s="374"/>
      <c r="CKS37" s="374"/>
      <c r="CKT37" s="374"/>
      <c r="CKU37" s="374"/>
      <c r="CKV37" s="374"/>
      <c r="CKW37" s="374"/>
      <c r="CKX37" s="374"/>
      <c r="CKY37" s="374"/>
      <c r="CKZ37" s="374"/>
      <c r="CLA37" s="374"/>
      <c r="CLB37" s="374"/>
      <c r="CLC37" s="374"/>
      <c r="CLD37" s="374"/>
      <c r="CLE37" s="374"/>
      <c r="CLF37" s="374"/>
      <c r="CLG37" s="374"/>
      <c r="CLH37" s="374"/>
      <c r="CLI37" s="374"/>
      <c r="CLJ37" s="374"/>
      <c r="CLK37" s="374"/>
      <c r="CLL37" s="374"/>
      <c r="CLM37" s="374"/>
      <c r="CLN37" s="374"/>
      <c r="CLO37" s="374"/>
      <c r="CLP37" s="374"/>
      <c r="CLQ37" s="374"/>
      <c r="CLR37" s="374"/>
      <c r="CLS37" s="374"/>
      <c r="CLT37" s="374"/>
      <c r="CLU37" s="374"/>
      <c r="CLV37" s="374"/>
      <c r="CLW37" s="374"/>
      <c r="CLX37" s="374"/>
      <c r="CLY37" s="374"/>
      <c r="CLZ37" s="374"/>
      <c r="CMA37" s="374"/>
      <c r="CMB37" s="374"/>
      <c r="CMC37" s="374"/>
      <c r="CMD37" s="374"/>
      <c r="CME37" s="374"/>
      <c r="CMF37" s="374"/>
      <c r="CMG37" s="374"/>
      <c r="CMH37" s="374"/>
      <c r="CMI37" s="374"/>
      <c r="CMJ37" s="374"/>
      <c r="CMK37" s="374"/>
      <c r="CML37" s="374"/>
      <c r="CMM37" s="374"/>
      <c r="CMN37" s="374"/>
      <c r="CMO37" s="374"/>
      <c r="CMP37" s="374"/>
      <c r="CMQ37" s="374"/>
      <c r="CMR37" s="374"/>
      <c r="CMS37" s="374"/>
      <c r="CMT37" s="374"/>
      <c r="CMU37" s="374"/>
      <c r="CMV37" s="374"/>
      <c r="CMW37" s="374"/>
      <c r="CMX37" s="374"/>
      <c r="CMY37" s="374"/>
      <c r="CMZ37" s="374"/>
      <c r="CNA37" s="374"/>
      <c r="CNB37" s="374"/>
      <c r="CNC37" s="374"/>
      <c r="CND37" s="374"/>
      <c r="CNE37" s="374"/>
      <c r="CNF37" s="374"/>
      <c r="CNG37" s="374"/>
      <c r="CNH37" s="374"/>
      <c r="CNI37" s="374"/>
      <c r="CNJ37" s="374"/>
      <c r="CNK37" s="374"/>
      <c r="CNL37" s="374"/>
      <c r="CNM37" s="374"/>
      <c r="CNN37" s="374"/>
      <c r="CNO37" s="374"/>
      <c r="CNP37" s="374"/>
      <c r="CNQ37" s="374"/>
      <c r="CNR37" s="374"/>
      <c r="CNS37" s="374"/>
      <c r="CNT37" s="374"/>
      <c r="CNU37" s="374"/>
      <c r="CNV37" s="374"/>
      <c r="CNW37" s="374"/>
      <c r="CNX37" s="374"/>
      <c r="CNY37" s="374"/>
      <c r="CNZ37" s="374"/>
      <c r="COA37" s="374"/>
      <c r="COB37" s="374"/>
      <c r="COC37" s="374"/>
      <c r="COD37" s="374"/>
      <c r="COE37" s="374"/>
      <c r="COF37" s="374"/>
      <c r="COG37" s="374"/>
      <c r="COH37" s="374"/>
      <c r="COI37" s="374"/>
      <c r="COJ37" s="374"/>
      <c r="COK37" s="374"/>
      <c r="COL37" s="374"/>
      <c r="COM37" s="374"/>
      <c r="CON37" s="374"/>
      <c r="COO37" s="374"/>
      <c r="COP37" s="374"/>
      <c r="COQ37" s="374"/>
      <c r="COR37" s="374"/>
      <c r="COS37" s="374"/>
      <c r="COT37" s="374"/>
      <c r="COU37" s="374"/>
      <c r="COV37" s="374"/>
      <c r="COW37" s="374"/>
      <c r="COX37" s="374"/>
      <c r="COY37" s="374"/>
      <c r="COZ37" s="374"/>
      <c r="CPA37" s="374"/>
      <c r="CPB37" s="374"/>
      <c r="CPC37" s="374"/>
      <c r="CPD37" s="374"/>
      <c r="CPE37" s="374"/>
      <c r="CPF37" s="374"/>
      <c r="CPG37" s="374"/>
      <c r="CPH37" s="374"/>
      <c r="CPI37" s="374"/>
      <c r="CPJ37" s="374"/>
      <c r="CPK37" s="374"/>
      <c r="CPL37" s="374"/>
      <c r="CPM37" s="374"/>
      <c r="CPN37" s="374"/>
      <c r="CPO37" s="374"/>
      <c r="CPP37" s="374"/>
      <c r="CPQ37" s="374"/>
      <c r="CPR37" s="374"/>
      <c r="CPS37" s="374"/>
      <c r="CPT37" s="374"/>
      <c r="CPU37" s="374"/>
      <c r="CPV37" s="374"/>
      <c r="CPW37" s="374"/>
      <c r="CPX37" s="374"/>
      <c r="CPY37" s="374"/>
      <c r="CPZ37" s="374"/>
      <c r="CQA37" s="374"/>
      <c r="CQB37" s="374"/>
      <c r="CQC37" s="374"/>
      <c r="CQD37" s="374"/>
      <c r="CQE37" s="374"/>
      <c r="CQF37" s="374"/>
      <c r="CQG37" s="374"/>
      <c r="CQH37" s="374"/>
      <c r="CQI37" s="374"/>
      <c r="CQJ37" s="374"/>
      <c r="CQK37" s="374"/>
      <c r="CQL37" s="374"/>
      <c r="CQM37" s="374"/>
      <c r="CQN37" s="374"/>
      <c r="CQO37" s="374"/>
      <c r="CQP37" s="374"/>
      <c r="CQQ37" s="374"/>
      <c r="CQR37" s="374"/>
      <c r="CQS37" s="374"/>
      <c r="CQT37" s="374"/>
      <c r="CQU37" s="374"/>
      <c r="CQV37" s="374"/>
      <c r="CQW37" s="374"/>
      <c r="CQX37" s="374"/>
      <c r="CQY37" s="374"/>
      <c r="CQZ37" s="374"/>
      <c r="CRA37" s="374"/>
      <c r="CRB37" s="374"/>
      <c r="CRC37" s="374"/>
      <c r="CRD37" s="374"/>
      <c r="CRE37" s="374"/>
      <c r="CRF37" s="374"/>
      <c r="CRG37" s="374"/>
      <c r="CRH37" s="374"/>
      <c r="CRI37" s="374"/>
      <c r="CRJ37" s="374"/>
      <c r="CRK37" s="374"/>
      <c r="CRL37" s="374"/>
      <c r="CRM37" s="374"/>
      <c r="CRN37" s="374"/>
      <c r="CRO37" s="374"/>
      <c r="CRP37" s="374"/>
      <c r="CRQ37" s="374"/>
      <c r="CRR37" s="374"/>
      <c r="CRS37" s="374"/>
      <c r="CRT37" s="374"/>
      <c r="CRU37" s="374"/>
      <c r="CRV37" s="374"/>
      <c r="CRW37" s="374"/>
      <c r="CRX37" s="374"/>
      <c r="CRY37" s="374"/>
      <c r="CRZ37" s="374"/>
      <c r="CSA37" s="374"/>
      <c r="CSB37" s="374"/>
      <c r="CSC37" s="374"/>
      <c r="CSD37" s="374"/>
      <c r="CSE37" s="374"/>
      <c r="CSF37" s="374"/>
      <c r="CSG37" s="374"/>
      <c r="CSH37" s="374"/>
      <c r="CSI37" s="374"/>
      <c r="CSJ37" s="374"/>
      <c r="CSK37" s="374"/>
      <c r="CSL37" s="374"/>
      <c r="CSM37" s="374"/>
      <c r="CSN37" s="374"/>
      <c r="CSO37" s="374"/>
      <c r="CSP37" s="374"/>
      <c r="CSQ37" s="374"/>
      <c r="CSR37" s="374"/>
      <c r="CSS37" s="374"/>
      <c r="CST37" s="374"/>
      <c r="CSU37" s="374"/>
      <c r="CSV37" s="374"/>
      <c r="CSW37" s="374"/>
      <c r="CSX37" s="374"/>
      <c r="CSY37" s="374"/>
      <c r="CSZ37" s="374"/>
      <c r="CTA37" s="374"/>
      <c r="CTB37" s="374"/>
      <c r="CTC37" s="374"/>
      <c r="CTD37" s="374"/>
      <c r="CTE37" s="374"/>
      <c r="CTF37" s="374"/>
      <c r="CTG37" s="374"/>
      <c r="CTH37" s="374"/>
      <c r="CTI37" s="374"/>
      <c r="CTJ37" s="374"/>
      <c r="CTK37" s="374"/>
      <c r="CTL37" s="374"/>
      <c r="CTM37" s="374"/>
      <c r="CTN37" s="374"/>
      <c r="CTO37" s="374"/>
      <c r="CTP37" s="374"/>
      <c r="CTQ37" s="374"/>
      <c r="CTR37" s="374"/>
      <c r="CTS37" s="374"/>
      <c r="CTT37" s="374"/>
      <c r="CTU37" s="374"/>
      <c r="CTV37" s="374"/>
      <c r="CTW37" s="374"/>
      <c r="CTX37" s="374"/>
      <c r="CTY37" s="374"/>
      <c r="CTZ37" s="374"/>
      <c r="CUA37" s="374"/>
      <c r="CUB37" s="374"/>
      <c r="CUC37" s="374"/>
      <c r="CUD37" s="374"/>
      <c r="CUE37" s="374"/>
      <c r="CUF37" s="374"/>
      <c r="CUG37" s="374"/>
      <c r="CUH37" s="374"/>
      <c r="CUI37" s="374"/>
      <c r="CUJ37" s="374"/>
      <c r="CUK37" s="374"/>
      <c r="CUL37" s="374"/>
      <c r="CUM37" s="374"/>
      <c r="CUN37" s="374"/>
      <c r="CUO37" s="374"/>
      <c r="CUP37" s="374"/>
      <c r="CUQ37" s="374"/>
      <c r="CUR37" s="374"/>
      <c r="CUS37" s="374"/>
      <c r="CUT37" s="374"/>
      <c r="CUU37" s="374"/>
      <c r="CUV37" s="374"/>
      <c r="CUW37" s="374"/>
      <c r="CUX37" s="374"/>
      <c r="CUY37" s="374"/>
      <c r="CUZ37" s="374"/>
      <c r="CVA37" s="374"/>
      <c r="CVB37" s="374"/>
      <c r="CVC37" s="374"/>
      <c r="CVD37" s="374"/>
      <c r="CVE37" s="374"/>
      <c r="CVF37" s="374"/>
      <c r="CVG37" s="374"/>
      <c r="CVH37" s="374"/>
      <c r="CVI37" s="374"/>
      <c r="CVJ37" s="374"/>
      <c r="CVK37" s="374"/>
      <c r="CVL37" s="374"/>
      <c r="CVM37" s="374"/>
      <c r="CVN37" s="374"/>
      <c r="CVO37" s="374"/>
      <c r="CVP37" s="374"/>
      <c r="CVQ37" s="374"/>
      <c r="CVR37" s="374"/>
      <c r="CVS37" s="374"/>
      <c r="CVT37" s="374"/>
      <c r="CVU37" s="374"/>
      <c r="CVV37" s="374"/>
      <c r="CVW37" s="374"/>
      <c r="CVX37" s="374"/>
      <c r="CVY37" s="374"/>
      <c r="CVZ37" s="374"/>
      <c r="CWA37" s="374"/>
      <c r="CWB37" s="374"/>
      <c r="CWC37" s="374"/>
      <c r="CWD37" s="374"/>
      <c r="CWE37" s="374"/>
      <c r="CWF37" s="374"/>
      <c r="CWG37" s="374"/>
      <c r="CWH37" s="374"/>
      <c r="CWI37" s="374"/>
      <c r="CWJ37" s="374"/>
      <c r="CWK37" s="374"/>
      <c r="CWL37" s="374"/>
      <c r="CWM37" s="374"/>
      <c r="CWN37" s="374"/>
      <c r="CWO37" s="374"/>
      <c r="CWP37" s="374"/>
      <c r="CWQ37" s="374"/>
      <c r="CWR37" s="374"/>
      <c r="CWS37" s="374"/>
      <c r="CWT37" s="374"/>
      <c r="CWU37" s="374"/>
      <c r="CWV37" s="374"/>
      <c r="CWW37" s="374"/>
      <c r="CWX37" s="374"/>
      <c r="CWY37" s="374"/>
      <c r="CWZ37" s="374"/>
      <c r="CXA37" s="374"/>
      <c r="CXB37" s="374"/>
      <c r="CXC37" s="374"/>
      <c r="CXD37" s="374"/>
      <c r="CXE37" s="374"/>
      <c r="CXF37" s="374"/>
      <c r="CXG37" s="374"/>
      <c r="CXH37" s="374"/>
      <c r="CXI37" s="374"/>
      <c r="CXJ37" s="374"/>
      <c r="CXK37" s="374"/>
      <c r="CXL37" s="374"/>
      <c r="CXM37" s="374"/>
      <c r="CXN37" s="374"/>
      <c r="CXO37" s="374"/>
      <c r="CXP37" s="374"/>
      <c r="CXQ37" s="374"/>
      <c r="CXR37" s="374"/>
      <c r="CXS37" s="374"/>
      <c r="CXT37" s="374"/>
      <c r="CXU37" s="374"/>
      <c r="CXV37" s="374"/>
      <c r="CXW37" s="374"/>
      <c r="CXX37" s="374"/>
      <c r="CXY37" s="374"/>
      <c r="CXZ37" s="374"/>
      <c r="CYA37" s="374"/>
      <c r="CYB37" s="374"/>
      <c r="CYC37" s="374"/>
      <c r="CYD37" s="374"/>
      <c r="CYE37" s="374"/>
      <c r="CYF37" s="374"/>
      <c r="CYG37" s="374"/>
      <c r="CYH37" s="374"/>
      <c r="CYI37" s="374"/>
      <c r="CYJ37" s="374"/>
      <c r="CYK37" s="374"/>
      <c r="CYL37" s="374"/>
      <c r="CYM37" s="374"/>
      <c r="CYN37" s="374"/>
      <c r="CYO37" s="374"/>
      <c r="CYP37" s="374"/>
      <c r="CYQ37" s="374"/>
      <c r="CYR37" s="374"/>
      <c r="CYS37" s="374"/>
      <c r="CYT37" s="374"/>
      <c r="CYU37" s="374"/>
      <c r="CYV37" s="374"/>
      <c r="CYW37" s="374"/>
      <c r="CYX37" s="374"/>
      <c r="CYY37" s="374"/>
      <c r="CYZ37" s="374"/>
      <c r="CZA37" s="374"/>
      <c r="CZB37" s="374"/>
      <c r="CZC37" s="374"/>
      <c r="CZD37" s="374"/>
      <c r="CZE37" s="374"/>
      <c r="CZF37" s="374"/>
      <c r="CZG37" s="374"/>
      <c r="CZH37" s="374"/>
      <c r="CZI37" s="374"/>
      <c r="CZJ37" s="374"/>
      <c r="CZK37" s="374"/>
      <c r="CZL37" s="374"/>
      <c r="CZM37" s="374"/>
      <c r="CZN37" s="374"/>
      <c r="CZO37" s="374"/>
      <c r="CZP37" s="374"/>
      <c r="CZQ37" s="374"/>
      <c r="CZR37" s="374"/>
      <c r="CZS37" s="374"/>
      <c r="CZT37" s="374"/>
      <c r="CZU37" s="374"/>
      <c r="CZV37" s="374"/>
      <c r="CZW37" s="374"/>
      <c r="CZX37" s="374"/>
      <c r="CZY37" s="374"/>
      <c r="CZZ37" s="374"/>
      <c r="DAA37" s="374"/>
      <c r="DAB37" s="374"/>
      <c r="DAC37" s="374"/>
      <c r="DAD37" s="374"/>
      <c r="DAE37" s="374"/>
      <c r="DAF37" s="374"/>
      <c r="DAG37" s="374"/>
      <c r="DAH37" s="374"/>
      <c r="DAI37" s="374"/>
      <c r="DAJ37" s="374"/>
      <c r="DAK37" s="374"/>
      <c r="DAL37" s="374"/>
      <c r="DAM37" s="374"/>
      <c r="DAN37" s="374"/>
      <c r="DAO37" s="374"/>
      <c r="DAP37" s="374"/>
      <c r="DAQ37" s="374"/>
      <c r="DAR37" s="374"/>
      <c r="DAS37" s="374"/>
      <c r="DAT37" s="374"/>
      <c r="DAU37" s="374"/>
      <c r="DAV37" s="374"/>
      <c r="DAW37" s="374"/>
      <c r="DAX37" s="374"/>
      <c r="DAY37" s="374"/>
      <c r="DAZ37" s="374"/>
      <c r="DBA37" s="374"/>
      <c r="DBB37" s="374"/>
      <c r="DBC37" s="374"/>
      <c r="DBD37" s="374"/>
      <c r="DBE37" s="374"/>
      <c r="DBF37" s="374"/>
      <c r="DBG37" s="374"/>
      <c r="DBH37" s="374"/>
      <c r="DBI37" s="374"/>
      <c r="DBJ37" s="374"/>
      <c r="DBK37" s="374"/>
      <c r="DBL37" s="374"/>
      <c r="DBM37" s="374"/>
      <c r="DBN37" s="374"/>
      <c r="DBO37" s="374"/>
      <c r="DBP37" s="374"/>
      <c r="DBQ37" s="374"/>
      <c r="DBR37" s="374"/>
      <c r="DBS37" s="374"/>
      <c r="DBT37" s="374"/>
      <c r="DBU37" s="374"/>
      <c r="DBV37" s="374"/>
      <c r="DBW37" s="374"/>
      <c r="DBX37" s="374"/>
      <c r="DBY37" s="374"/>
      <c r="DBZ37" s="374"/>
      <c r="DCA37" s="374"/>
      <c r="DCB37" s="374"/>
      <c r="DCC37" s="374"/>
      <c r="DCD37" s="374"/>
      <c r="DCE37" s="374"/>
      <c r="DCF37" s="374"/>
      <c r="DCG37" s="374"/>
      <c r="DCH37" s="374"/>
      <c r="DCI37" s="374"/>
      <c r="DCJ37" s="374"/>
      <c r="DCK37" s="374"/>
      <c r="DCL37" s="374"/>
      <c r="DCM37" s="374"/>
      <c r="DCN37" s="374"/>
      <c r="DCO37" s="374"/>
      <c r="DCP37" s="374"/>
      <c r="DCQ37" s="374"/>
      <c r="DCR37" s="374"/>
      <c r="DCS37" s="374"/>
      <c r="DCT37" s="374"/>
      <c r="DCU37" s="374"/>
      <c r="DCV37" s="374"/>
      <c r="DCW37" s="374"/>
      <c r="DCX37" s="374"/>
      <c r="DCY37" s="374"/>
      <c r="DCZ37" s="374"/>
      <c r="DDA37" s="374"/>
      <c r="DDB37" s="374"/>
      <c r="DDC37" s="374"/>
      <c r="DDD37" s="374"/>
      <c r="DDE37" s="374"/>
      <c r="DDF37" s="374"/>
      <c r="DDG37" s="374"/>
      <c r="DDH37" s="374"/>
      <c r="DDI37" s="374"/>
      <c r="DDJ37" s="374"/>
      <c r="DDK37" s="374"/>
      <c r="DDL37" s="374"/>
      <c r="DDM37" s="374"/>
      <c r="DDN37" s="374"/>
      <c r="DDO37" s="374"/>
      <c r="DDP37" s="374"/>
      <c r="DDQ37" s="374"/>
      <c r="DDR37" s="374"/>
      <c r="DDS37" s="374"/>
      <c r="DDT37" s="374"/>
      <c r="DDU37" s="374"/>
      <c r="DDV37" s="374"/>
      <c r="DDW37" s="374"/>
      <c r="DDX37" s="374"/>
      <c r="DDY37" s="374"/>
      <c r="DDZ37" s="374"/>
      <c r="DEA37" s="374"/>
      <c r="DEB37" s="374"/>
      <c r="DEC37" s="374"/>
      <c r="DED37" s="374"/>
      <c r="DEE37" s="374"/>
      <c r="DEF37" s="374"/>
      <c r="DEG37" s="374"/>
      <c r="DEH37" s="374"/>
      <c r="DEI37" s="374"/>
      <c r="DEJ37" s="374"/>
      <c r="DEK37" s="374"/>
      <c r="DEL37" s="374"/>
      <c r="DEM37" s="374"/>
      <c r="DEN37" s="374"/>
      <c r="DEO37" s="374"/>
      <c r="DEP37" s="374"/>
      <c r="DEQ37" s="374"/>
      <c r="DER37" s="374"/>
      <c r="DES37" s="374"/>
      <c r="DET37" s="374"/>
      <c r="DEU37" s="374"/>
      <c r="DEV37" s="374"/>
      <c r="DEW37" s="374"/>
      <c r="DEX37" s="374"/>
      <c r="DEY37" s="374"/>
      <c r="DEZ37" s="374"/>
      <c r="DFA37" s="374"/>
      <c r="DFB37" s="374"/>
      <c r="DFC37" s="374"/>
      <c r="DFD37" s="374"/>
      <c r="DFE37" s="374"/>
      <c r="DFF37" s="374"/>
      <c r="DFG37" s="374"/>
      <c r="DFH37" s="374"/>
      <c r="DFI37" s="374"/>
      <c r="DFJ37" s="374"/>
      <c r="DFK37" s="374"/>
      <c r="DFL37" s="374"/>
      <c r="DFM37" s="374"/>
      <c r="DFN37" s="374"/>
      <c r="DFO37" s="374"/>
      <c r="DFP37" s="374"/>
      <c r="DFQ37" s="374"/>
      <c r="DFR37" s="374"/>
      <c r="DFS37" s="374"/>
      <c r="DFT37" s="374"/>
      <c r="DFU37" s="374"/>
      <c r="DFV37" s="374"/>
      <c r="DFW37" s="374"/>
      <c r="DFX37" s="374"/>
      <c r="DFY37" s="374"/>
      <c r="DFZ37" s="374"/>
      <c r="DGA37" s="374"/>
      <c r="DGB37" s="374"/>
      <c r="DGC37" s="374"/>
      <c r="DGD37" s="374"/>
      <c r="DGE37" s="374"/>
      <c r="DGF37" s="374"/>
      <c r="DGG37" s="374"/>
      <c r="DGH37" s="374"/>
      <c r="DGI37" s="374"/>
      <c r="DGJ37" s="374"/>
      <c r="DGK37" s="374"/>
      <c r="DGL37" s="374"/>
      <c r="DGM37" s="374"/>
      <c r="DGN37" s="374"/>
      <c r="DGO37" s="374"/>
      <c r="DGP37" s="374"/>
      <c r="DGQ37" s="374"/>
      <c r="DGR37" s="374"/>
      <c r="DGS37" s="374"/>
      <c r="DGT37" s="374"/>
      <c r="DGU37" s="374"/>
      <c r="DGV37" s="374"/>
      <c r="DGW37" s="374"/>
      <c r="DGX37" s="374"/>
      <c r="DGY37" s="374"/>
      <c r="DGZ37" s="374"/>
      <c r="DHA37" s="374"/>
      <c r="DHB37" s="374"/>
      <c r="DHC37" s="374"/>
      <c r="DHD37" s="374"/>
      <c r="DHE37" s="374"/>
      <c r="DHF37" s="374"/>
      <c r="DHG37" s="374"/>
      <c r="DHH37" s="374"/>
      <c r="DHI37" s="374"/>
      <c r="DHJ37" s="374"/>
      <c r="DHK37" s="374"/>
      <c r="DHL37" s="374"/>
      <c r="DHM37" s="374"/>
      <c r="DHN37" s="374"/>
      <c r="DHO37" s="374"/>
      <c r="DHP37" s="374"/>
      <c r="DHQ37" s="374"/>
      <c r="DHR37" s="374"/>
      <c r="DHS37" s="374"/>
      <c r="DHT37" s="374"/>
      <c r="DHU37" s="374"/>
      <c r="DHV37" s="374"/>
      <c r="DHW37" s="374"/>
      <c r="DHX37" s="374"/>
      <c r="DHY37" s="374"/>
      <c r="DHZ37" s="374"/>
      <c r="DIA37" s="374"/>
      <c r="DIB37" s="374"/>
      <c r="DIC37" s="374"/>
      <c r="DID37" s="374"/>
      <c r="DIE37" s="374"/>
      <c r="DIF37" s="374"/>
      <c r="DIG37" s="374"/>
      <c r="DIH37" s="374"/>
      <c r="DII37" s="374"/>
      <c r="DIJ37" s="374"/>
      <c r="DIK37" s="374"/>
      <c r="DIL37" s="374"/>
      <c r="DIM37" s="374"/>
      <c r="DIN37" s="374"/>
      <c r="DIO37" s="374"/>
      <c r="DIP37" s="374"/>
      <c r="DIQ37" s="374"/>
      <c r="DIR37" s="374"/>
      <c r="DIS37" s="374"/>
      <c r="DIT37" s="374"/>
      <c r="DIU37" s="374"/>
      <c r="DIV37" s="374"/>
      <c r="DIW37" s="374"/>
      <c r="DIX37" s="374"/>
      <c r="DIY37" s="374"/>
      <c r="DIZ37" s="374"/>
      <c r="DJA37" s="374"/>
      <c r="DJB37" s="374"/>
      <c r="DJC37" s="374"/>
      <c r="DJD37" s="374"/>
      <c r="DJE37" s="374"/>
      <c r="DJF37" s="374"/>
      <c r="DJG37" s="374"/>
      <c r="DJH37" s="374"/>
      <c r="DJI37" s="374"/>
      <c r="DJJ37" s="374"/>
      <c r="DJK37" s="374"/>
      <c r="DJL37" s="374"/>
      <c r="DJM37" s="374"/>
      <c r="DJN37" s="374"/>
      <c r="DJO37" s="374"/>
      <c r="DJP37" s="374"/>
      <c r="DJQ37" s="374"/>
      <c r="DJR37" s="374"/>
      <c r="DJS37" s="374"/>
      <c r="DJT37" s="374"/>
      <c r="DJU37" s="374"/>
      <c r="DJV37" s="374"/>
      <c r="DJW37" s="374"/>
      <c r="DJX37" s="374"/>
      <c r="DJY37" s="374"/>
      <c r="DJZ37" s="374"/>
      <c r="DKA37" s="374"/>
      <c r="DKB37" s="374"/>
      <c r="DKC37" s="374"/>
      <c r="DKD37" s="374"/>
      <c r="DKE37" s="374"/>
      <c r="DKF37" s="374"/>
      <c r="DKG37" s="374"/>
      <c r="DKH37" s="374"/>
      <c r="DKI37" s="374"/>
      <c r="DKJ37" s="374"/>
      <c r="DKK37" s="374"/>
      <c r="DKL37" s="374"/>
      <c r="DKM37" s="374"/>
      <c r="DKN37" s="374"/>
      <c r="DKO37" s="374"/>
      <c r="DKP37" s="374"/>
      <c r="DKQ37" s="374"/>
      <c r="DKR37" s="374"/>
      <c r="DKS37" s="374"/>
      <c r="DKT37" s="374"/>
      <c r="DKU37" s="374"/>
      <c r="DKV37" s="374"/>
      <c r="DKW37" s="374"/>
      <c r="DKX37" s="374"/>
      <c r="DKY37" s="374"/>
      <c r="DKZ37" s="374"/>
      <c r="DLA37" s="374"/>
      <c r="DLB37" s="374"/>
      <c r="DLC37" s="374"/>
      <c r="DLD37" s="374"/>
      <c r="DLE37" s="374"/>
      <c r="DLF37" s="374"/>
      <c r="DLG37" s="374"/>
      <c r="DLH37" s="374"/>
      <c r="DLI37" s="374"/>
      <c r="DLJ37" s="374"/>
      <c r="DLK37" s="374"/>
      <c r="DLL37" s="374"/>
      <c r="DLM37" s="374"/>
      <c r="DLN37" s="374"/>
      <c r="DLO37" s="374"/>
      <c r="DLP37" s="374"/>
      <c r="DLQ37" s="374"/>
      <c r="DLR37" s="374"/>
      <c r="DLS37" s="374"/>
      <c r="DLT37" s="374"/>
      <c r="DLU37" s="374"/>
      <c r="DLV37" s="374"/>
      <c r="DLW37" s="374"/>
      <c r="DLX37" s="374"/>
      <c r="DLY37" s="374"/>
      <c r="DLZ37" s="374"/>
      <c r="DMA37" s="374"/>
      <c r="DMB37" s="374"/>
      <c r="DMC37" s="374"/>
      <c r="DMD37" s="374"/>
      <c r="DME37" s="374"/>
      <c r="DMF37" s="374"/>
      <c r="DMG37" s="374"/>
      <c r="DMH37" s="374"/>
      <c r="DMI37" s="374"/>
      <c r="DMJ37" s="374"/>
      <c r="DMK37" s="374"/>
      <c r="DML37" s="374"/>
      <c r="DMM37" s="374"/>
      <c r="DMN37" s="374"/>
      <c r="DMO37" s="374"/>
      <c r="DMP37" s="374"/>
      <c r="DMQ37" s="374"/>
      <c r="DMR37" s="374"/>
      <c r="DMS37" s="374"/>
      <c r="DMT37" s="374"/>
      <c r="DMU37" s="374"/>
      <c r="DMV37" s="374"/>
      <c r="DMW37" s="374"/>
      <c r="DMX37" s="374"/>
      <c r="DMY37" s="374"/>
      <c r="DMZ37" s="374"/>
      <c r="DNA37" s="374"/>
      <c r="DNB37" s="374"/>
      <c r="DNC37" s="374"/>
      <c r="DND37" s="374"/>
      <c r="DNE37" s="374"/>
      <c r="DNF37" s="374"/>
      <c r="DNG37" s="374"/>
      <c r="DNH37" s="374"/>
      <c r="DNI37" s="374"/>
      <c r="DNJ37" s="374"/>
      <c r="DNK37" s="374"/>
      <c r="DNL37" s="374"/>
      <c r="DNM37" s="374"/>
      <c r="DNN37" s="374"/>
      <c r="DNO37" s="374"/>
      <c r="DNP37" s="374"/>
      <c r="DNQ37" s="374"/>
      <c r="DNR37" s="374"/>
      <c r="DNS37" s="374"/>
      <c r="DNT37" s="374"/>
      <c r="DNU37" s="374"/>
      <c r="DNV37" s="374"/>
      <c r="DNW37" s="374"/>
      <c r="DNX37" s="374"/>
      <c r="DNY37" s="374"/>
      <c r="DNZ37" s="374"/>
      <c r="DOA37" s="374"/>
      <c r="DOB37" s="374"/>
      <c r="DOC37" s="374"/>
      <c r="DOD37" s="374"/>
      <c r="DOE37" s="374"/>
      <c r="DOF37" s="374"/>
      <c r="DOG37" s="374"/>
      <c r="DOH37" s="374"/>
      <c r="DOI37" s="374"/>
      <c r="DOJ37" s="374"/>
      <c r="DOK37" s="374"/>
      <c r="DOL37" s="374"/>
      <c r="DOM37" s="374"/>
      <c r="DON37" s="374"/>
      <c r="DOO37" s="374"/>
      <c r="DOP37" s="374"/>
      <c r="DOQ37" s="374"/>
      <c r="DOR37" s="374"/>
      <c r="DOS37" s="374"/>
      <c r="DOT37" s="374"/>
      <c r="DOU37" s="374"/>
      <c r="DOV37" s="374"/>
      <c r="DOW37" s="374"/>
      <c r="DOX37" s="374"/>
      <c r="DOY37" s="374"/>
      <c r="DOZ37" s="374"/>
      <c r="DPA37" s="374"/>
      <c r="DPB37" s="374"/>
      <c r="DPC37" s="374"/>
      <c r="DPD37" s="374"/>
      <c r="DPE37" s="374"/>
      <c r="DPF37" s="374"/>
      <c r="DPG37" s="374"/>
      <c r="DPH37" s="374"/>
      <c r="DPI37" s="374"/>
      <c r="DPJ37" s="374"/>
      <c r="DPK37" s="374"/>
      <c r="DPL37" s="374"/>
      <c r="DPM37" s="374"/>
      <c r="DPN37" s="374"/>
      <c r="DPO37" s="374"/>
      <c r="DPP37" s="374"/>
      <c r="DPQ37" s="374"/>
      <c r="DPR37" s="374"/>
      <c r="DPS37" s="374"/>
      <c r="DPT37" s="374"/>
      <c r="DPU37" s="374"/>
      <c r="DPV37" s="374"/>
      <c r="DPW37" s="374"/>
      <c r="DPX37" s="374"/>
      <c r="DPY37" s="374"/>
      <c r="DPZ37" s="374"/>
      <c r="DQA37" s="374"/>
      <c r="DQB37" s="374"/>
      <c r="DQC37" s="374"/>
      <c r="DQD37" s="374"/>
      <c r="DQE37" s="374"/>
      <c r="DQF37" s="374"/>
      <c r="DQG37" s="374"/>
      <c r="DQH37" s="374"/>
      <c r="DQI37" s="374"/>
      <c r="DQJ37" s="374"/>
      <c r="DQK37" s="374"/>
      <c r="DQL37" s="374"/>
      <c r="DQM37" s="374"/>
      <c r="DQN37" s="374"/>
      <c r="DQO37" s="374"/>
      <c r="DQP37" s="374"/>
      <c r="DQQ37" s="374"/>
      <c r="DQR37" s="374"/>
      <c r="DQS37" s="374"/>
      <c r="DQT37" s="374"/>
      <c r="DQU37" s="374"/>
      <c r="DQV37" s="374"/>
      <c r="DQW37" s="374"/>
      <c r="DQX37" s="374"/>
      <c r="DQY37" s="374"/>
      <c r="DQZ37" s="374"/>
      <c r="DRA37" s="374"/>
      <c r="DRB37" s="374"/>
      <c r="DRC37" s="374"/>
      <c r="DRD37" s="374"/>
      <c r="DRE37" s="374"/>
      <c r="DRF37" s="374"/>
      <c r="DRG37" s="374"/>
      <c r="DRH37" s="374"/>
      <c r="DRI37" s="374"/>
      <c r="DRJ37" s="374"/>
      <c r="DRK37" s="374"/>
      <c r="DRL37" s="374"/>
      <c r="DRM37" s="374"/>
      <c r="DRN37" s="374"/>
      <c r="DRO37" s="374"/>
      <c r="DRP37" s="374"/>
      <c r="DRQ37" s="374"/>
      <c r="DRR37" s="374"/>
      <c r="DRS37" s="374"/>
      <c r="DRT37" s="374"/>
      <c r="DRU37" s="374"/>
      <c r="DRV37" s="374"/>
      <c r="DRW37" s="374"/>
      <c r="DRX37" s="374"/>
      <c r="DRY37" s="374"/>
      <c r="DRZ37" s="374"/>
      <c r="DSA37" s="374"/>
      <c r="DSB37" s="374"/>
      <c r="DSC37" s="374"/>
      <c r="DSD37" s="374"/>
      <c r="DSE37" s="374"/>
      <c r="DSF37" s="374"/>
      <c r="DSG37" s="374"/>
      <c r="DSH37" s="374"/>
      <c r="DSI37" s="374"/>
      <c r="DSJ37" s="374"/>
      <c r="DSK37" s="374"/>
      <c r="DSL37" s="374"/>
      <c r="DSM37" s="374"/>
      <c r="DSN37" s="374"/>
      <c r="DSO37" s="374"/>
      <c r="DSP37" s="374"/>
      <c r="DSQ37" s="374"/>
      <c r="DSR37" s="374"/>
      <c r="DSS37" s="374"/>
      <c r="DST37" s="374"/>
      <c r="DSU37" s="374"/>
      <c r="DSV37" s="374"/>
      <c r="DSW37" s="374"/>
      <c r="DSX37" s="374"/>
      <c r="DSY37" s="374"/>
      <c r="DSZ37" s="374"/>
      <c r="DTA37" s="374"/>
      <c r="DTB37" s="374"/>
      <c r="DTC37" s="374"/>
      <c r="DTD37" s="374"/>
      <c r="DTE37" s="374"/>
      <c r="DTF37" s="374"/>
      <c r="DTG37" s="374"/>
      <c r="DTH37" s="374"/>
      <c r="DTI37" s="374"/>
      <c r="DTJ37" s="374"/>
      <c r="DTK37" s="374"/>
      <c r="DTL37" s="374"/>
      <c r="DTM37" s="374"/>
      <c r="DTN37" s="374"/>
      <c r="DTO37" s="374"/>
      <c r="DTP37" s="374"/>
      <c r="DTQ37" s="374"/>
      <c r="DTR37" s="374"/>
      <c r="DTS37" s="374"/>
      <c r="DTT37" s="374"/>
      <c r="DTU37" s="374"/>
      <c r="DTV37" s="374"/>
      <c r="DTW37" s="374"/>
      <c r="DTX37" s="374"/>
      <c r="DTY37" s="374"/>
      <c r="DTZ37" s="374"/>
      <c r="DUA37" s="374"/>
      <c r="DUB37" s="374"/>
      <c r="DUC37" s="374"/>
      <c r="DUD37" s="374"/>
      <c r="DUE37" s="374"/>
      <c r="DUF37" s="374"/>
      <c r="DUG37" s="374"/>
      <c r="DUH37" s="374"/>
      <c r="DUI37" s="374"/>
      <c r="DUJ37" s="374"/>
      <c r="DUK37" s="374"/>
      <c r="DUL37" s="374"/>
      <c r="DUM37" s="374"/>
      <c r="DUN37" s="374"/>
      <c r="DUO37" s="374"/>
      <c r="DUP37" s="374"/>
      <c r="DUQ37" s="374"/>
      <c r="DUR37" s="374"/>
      <c r="DUS37" s="374"/>
      <c r="DUT37" s="374"/>
      <c r="DUU37" s="374"/>
      <c r="DUV37" s="374"/>
      <c r="DUW37" s="374"/>
      <c r="DUX37" s="374"/>
      <c r="DUY37" s="374"/>
      <c r="DUZ37" s="374"/>
      <c r="DVA37" s="374"/>
      <c r="DVB37" s="374"/>
      <c r="DVC37" s="374"/>
      <c r="DVD37" s="374"/>
      <c r="DVE37" s="374"/>
      <c r="DVF37" s="374"/>
      <c r="DVG37" s="374"/>
      <c r="DVH37" s="374"/>
      <c r="DVI37" s="374"/>
      <c r="DVJ37" s="374"/>
      <c r="DVK37" s="374"/>
      <c r="DVL37" s="374"/>
      <c r="DVM37" s="374"/>
      <c r="DVN37" s="374"/>
      <c r="DVO37" s="374"/>
      <c r="DVP37" s="374"/>
      <c r="DVQ37" s="374"/>
      <c r="DVR37" s="374"/>
      <c r="DVS37" s="374"/>
      <c r="DVT37" s="374"/>
      <c r="DVU37" s="374"/>
      <c r="DVV37" s="374"/>
      <c r="DVW37" s="374"/>
      <c r="DVX37" s="374"/>
      <c r="DVY37" s="374"/>
      <c r="DVZ37" s="374"/>
      <c r="DWA37" s="374"/>
      <c r="DWB37" s="374"/>
      <c r="DWC37" s="374"/>
      <c r="DWD37" s="374"/>
      <c r="DWE37" s="374"/>
      <c r="DWF37" s="374"/>
      <c r="DWG37" s="374"/>
      <c r="DWH37" s="374"/>
      <c r="DWI37" s="374"/>
      <c r="DWJ37" s="374"/>
      <c r="DWK37" s="374"/>
      <c r="DWL37" s="374"/>
      <c r="DWM37" s="374"/>
      <c r="DWN37" s="374"/>
      <c r="DWO37" s="374"/>
      <c r="DWP37" s="374"/>
      <c r="DWQ37" s="374"/>
      <c r="DWR37" s="374"/>
      <c r="DWS37" s="374"/>
      <c r="DWT37" s="374"/>
      <c r="DWU37" s="374"/>
      <c r="DWV37" s="374"/>
      <c r="DWW37" s="374"/>
      <c r="DWX37" s="374"/>
      <c r="DWY37" s="374"/>
      <c r="DWZ37" s="374"/>
      <c r="DXA37" s="374"/>
      <c r="DXB37" s="374"/>
      <c r="DXC37" s="374"/>
      <c r="DXD37" s="374"/>
      <c r="DXE37" s="374"/>
      <c r="DXF37" s="374"/>
      <c r="DXG37" s="374"/>
      <c r="DXH37" s="374"/>
      <c r="DXI37" s="374"/>
      <c r="DXJ37" s="374"/>
      <c r="DXK37" s="374"/>
      <c r="DXL37" s="374"/>
      <c r="DXM37" s="374"/>
      <c r="DXN37" s="374"/>
      <c r="DXO37" s="374"/>
      <c r="DXP37" s="374"/>
      <c r="DXQ37" s="374"/>
      <c r="DXR37" s="374"/>
      <c r="DXS37" s="374"/>
      <c r="DXT37" s="374"/>
      <c r="DXU37" s="374"/>
      <c r="DXV37" s="374"/>
      <c r="DXW37" s="374"/>
      <c r="DXX37" s="374"/>
      <c r="DXY37" s="374"/>
      <c r="DXZ37" s="374"/>
      <c r="DYA37" s="374"/>
      <c r="DYB37" s="374"/>
      <c r="DYC37" s="374"/>
      <c r="DYD37" s="374"/>
      <c r="DYE37" s="374"/>
      <c r="DYF37" s="374"/>
      <c r="DYG37" s="374"/>
      <c r="DYH37" s="374"/>
      <c r="DYI37" s="374"/>
      <c r="DYJ37" s="374"/>
      <c r="DYK37" s="374"/>
      <c r="DYL37" s="374"/>
      <c r="DYM37" s="374"/>
      <c r="DYN37" s="374"/>
      <c r="DYO37" s="374"/>
      <c r="DYP37" s="374"/>
      <c r="DYQ37" s="374"/>
      <c r="DYR37" s="374"/>
      <c r="DYS37" s="374"/>
      <c r="DYT37" s="374"/>
      <c r="DYU37" s="374"/>
      <c r="DYV37" s="374"/>
      <c r="DYW37" s="374"/>
      <c r="DYX37" s="374"/>
      <c r="DYY37" s="374"/>
      <c r="DYZ37" s="374"/>
      <c r="DZA37" s="374"/>
      <c r="DZB37" s="374"/>
      <c r="DZC37" s="374"/>
      <c r="DZD37" s="374"/>
      <c r="DZE37" s="374"/>
      <c r="DZF37" s="374"/>
      <c r="DZG37" s="374"/>
      <c r="DZH37" s="374"/>
      <c r="DZI37" s="374"/>
      <c r="DZJ37" s="374"/>
      <c r="DZK37" s="374"/>
      <c r="DZL37" s="374"/>
      <c r="DZM37" s="374"/>
      <c r="DZN37" s="374"/>
      <c r="DZO37" s="374"/>
      <c r="DZP37" s="374"/>
      <c r="DZQ37" s="374"/>
      <c r="DZR37" s="374"/>
      <c r="DZS37" s="374"/>
      <c r="DZT37" s="374"/>
      <c r="DZU37" s="374"/>
      <c r="DZV37" s="374"/>
      <c r="DZW37" s="374"/>
      <c r="DZX37" s="374"/>
      <c r="DZY37" s="374"/>
      <c r="DZZ37" s="374"/>
      <c r="EAA37" s="374"/>
      <c r="EAB37" s="374"/>
      <c r="EAC37" s="374"/>
      <c r="EAD37" s="374"/>
      <c r="EAE37" s="374"/>
      <c r="EAF37" s="374"/>
      <c r="EAG37" s="374"/>
      <c r="EAH37" s="374"/>
      <c r="EAI37" s="374"/>
      <c r="EAJ37" s="374"/>
      <c r="EAK37" s="374"/>
      <c r="EAL37" s="374"/>
      <c r="EAM37" s="374"/>
      <c r="EAN37" s="374"/>
      <c r="EAO37" s="374"/>
      <c r="EAP37" s="374"/>
      <c r="EAQ37" s="374"/>
      <c r="EAR37" s="374"/>
      <c r="EAS37" s="374"/>
      <c r="EAT37" s="374"/>
      <c r="EAU37" s="374"/>
      <c r="EAV37" s="374"/>
      <c r="EAW37" s="374"/>
      <c r="EAX37" s="374"/>
      <c r="EAY37" s="374"/>
      <c r="EAZ37" s="374"/>
      <c r="EBA37" s="374"/>
      <c r="EBB37" s="374"/>
      <c r="EBC37" s="374"/>
      <c r="EBD37" s="374"/>
      <c r="EBE37" s="374"/>
      <c r="EBF37" s="374"/>
      <c r="EBG37" s="374"/>
      <c r="EBH37" s="374"/>
      <c r="EBI37" s="374"/>
      <c r="EBJ37" s="374"/>
      <c r="EBK37" s="374"/>
      <c r="EBL37" s="374"/>
      <c r="EBM37" s="374"/>
      <c r="EBN37" s="374"/>
      <c r="EBO37" s="374"/>
      <c r="EBP37" s="374"/>
      <c r="EBQ37" s="374"/>
      <c r="EBR37" s="374"/>
      <c r="EBS37" s="374"/>
      <c r="EBT37" s="374"/>
      <c r="EBU37" s="374"/>
      <c r="EBV37" s="374"/>
      <c r="EBW37" s="374"/>
      <c r="EBX37" s="374"/>
      <c r="EBY37" s="374"/>
      <c r="EBZ37" s="374"/>
      <c r="ECA37" s="374"/>
      <c r="ECB37" s="374"/>
      <c r="ECC37" s="374"/>
      <c r="ECD37" s="374"/>
      <c r="ECE37" s="374"/>
      <c r="ECF37" s="374"/>
      <c r="ECG37" s="374"/>
      <c r="ECH37" s="374"/>
      <c r="ECI37" s="374"/>
      <c r="ECJ37" s="374"/>
      <c r="ECK37" s="374"/>
      <c r="ECL37" s="374"/>
      <c r="ECM37" s="374"/>
      <c r="ECN37" s="374"/>
      <c r="ECO37" s="374"/>
      <c r="ECP37" s="374"/>
      <c r="ECQ37" s="374"/>
      <c r="ECR37" s="374"/>
      <c r="ECS37" s="374"/>
      <c r="ECT37" s="374"/>
      <c r="ECU37" s="374"/>
      <c r="ECV37" s="374"/>
      <c r="ECW37" s="374"/>
      <c r="ECX37" s="374"/>
      <c r="ECY37" s="374"/>
      <c r="ECZ37" s="374"/>
      <c r="EDA37" s="374"/>
      <c r="EDB37" s="374"/>
      <c r="EDC37" s="374"/>
      <c r="EDD37" s="374"/>
      <c r="EDE37" s="374"/>
      <c r="EDF37" s="374"/>
      <c r="EDG37" s="374"/>
      <c r="EDH37" s="374"/>
      <c r="EDI37" s="374"/>
      <c r="EDJ37" s="374"/>
      <c r="EDK37" s="374"/>
      <c r="EDL37" s="374"/>
      <c r="EDM37" s="374"/>
      <c r="EDN37" s="374"/>
      <c r="EDO37" s="374"/>
      <c r="EDP37" s="374"/>
      <c r="EDQ37" s="374"/>
      <c r="EDR37" s="374"/>
      <c r="EDS37" s="374"/>
      <c r="EDT37" s="374"/>
      <c r="EDU37" s="374"/>
      <c r="EDV37" s="374"/>
      <c r="EDW37" s="374"/>
      <c r="EDX37" s="374"/>
      <c r="EDY37" s="374"/>
      <c r="EDZ37" s="374"/>
      <c r="EEA37" s="374"/>
      <c r="EEB37" s="374"/>
      <c r="EEC37" s="374"/>
      <c r="EED37" s="374"/>
      <c r="EEE37" s="374"/>
      <c r="EEF37" s="374"/>
      <c r="EEG37" s="374"/>
      <c r="EEH37" s="374"/>
      <c r="EEI37" s="374"/>
      <c r="EEJ37" s="374"/>
      <c r="EEK37" s="374"/>
      <c r="EEL37" s="374"/>
      <c r="EEM37" s="374"/>
      <c r="EEN37" s="374"/>
      <c r="EEO37" s="374"/>
      <c r="EEP37" s="374"/>
      <c r="EEQ37" s="374"/>
      <c r="EER37" s="374"/>
      <c r="EES37" s="374"/>
      <c r="EET37" s="374"/>
      <c r="EEU37" s="374"/>
      <c r="EEV37" s="374"/>
      <c r="EEW37" s="374"/>
      <c r="EEX37" s="374"/>
      <c r="EEY37" s="374"/>
      <c r="EEZ37" s="374"/>
      <c r="EFA37" s="374"/>
      <c r="EFB37" s="374"/>
      <c r="EFC37" s="374"/>
      <c r="EFD37" s="374"/>
      <c r="EFE37" s="374"/>
      <c r="EFF37" s="374"/>
      <c r="EFG37" s="374"/>
      <c r="EFH37" s="374"/>
      <c r="EFI37" s="374"/>
      <c r="EFJ37" s="374"/>
      <c r="EFK37" s="374"/>
      <c r="EFL37" s="374"/>
      <c r="EFM37" s="374"/>
      <c r="EFN37" s="374"/>
      <c r="EFO37" s="374"/>
      <c r="EFP37" s="374"/>
      <c r="EFQ37" s="374"/>
      <c r="EFR37" s="374"/>
      <c r="EFS37" s="374"/>
      <c r="EFT37" s="374"/>
      <c r="EFU37" s="374"/>
      <c r="EFV37" s="374"/>
      <c r="EFW37" s="374"/>
      <c r="EFX37" s="374"/>
      <c r="EFY37" s="374"/>
      <c r="EFZ37" s="374"/>
      <c r="EGA37" s="374"/>
      <c r="EGB37" s="374"/>
      <c r="EGC37" s="374"/>
      <c r="EGD37" s="374"/>
      <c r="EGE37" s="374"/>
      <c r="EGF37" s="374"/>
      <c r="EGG37" s="374"/>
      <c r="EGH37" s="374"/>
      <c r="EGI37" s="374"/>
      <c r="EGJ37" s="374"/>
      <c r="EGK37" s="374"/>
      <c r="EGL37" s="374"/>
      <c r="EGM37" s="374"/>
      <c r="EGN37" s="374"/>
      <c r="EGO37" s="374"/>
      <c r="EGP37" s="374"/>
      <c r="EGQ37" s="374"/>
      <c r="EGR37" s="374"/>
      <c r="EGS37" s="374"/>
      <c r="EGT37" s="374"/>
      <c r="EGU37" s="374"/>
      <c r="EGV37" s="374"/>
      <c r="EGW37" s="374"/>
      <c r="EGX37" s="374"/>
      <c r="EGY37" s="374"/>
      <c r="EGZ37" s="374"/>
      <c r="EHA37" s="374"/>
      <c r="EHB37" s="374"/>
      <c r="EHC37" s="374"/>
      <c r="EHD37" s="374"/>
      <c r="EHE37" s="374"/>
      <c r="EHF37" s="374"/>
      <c r="EHG37" s="374"/>
      <c r="EHH37" s="374"/>
      <c r="EHI37" s="374"/>
      <c r="EHJ37" s="374"/>
      <c r="EHK37" s="374"/>
      <c r="EHL37" s="374"/>
      <c r="EHM37" s="374"/>
      <c r="EHN37" s="374"/>
      <c r="EHO37" s="374"/>
      <c r="EHP37" s="374"/>
      <c r="EHQ37" s="374"/>
      <c r="EHR37" s="374"/>
      <c r="EHS37" s="374"/>
      <c r="EHT37" s="374"/>
      <c r="EHU37" s="374"/>
      <c r="EHV37" s="374"/>
      <c r="EHW37" s="374"/>
      <c r="EHX37" s="374"/>
      <c r="EHY37" s="374"/>
      <c r="EHZ37" s="374"/>
      <c r="EIA37" s="374"/>
      <c r="EIB37" s="374"/>
      <c r="EIC37" s="374"/>
      <c r="EID37" s="374"/>
      <c r="EIE37" s="374"/>
      <c r="EIF37" s="374"/>
      <c r="EIG37" s="374"/>
      <c r="EIH37" s="374"/>
      <c r="EII37" s="374"/>
      <c r="EIJ37" s="374"/>
      <c r="EIK37" s="374"/>
      <c r="EIL37" s="374"/>
      <c r="EIM37" s="374"/>
      <c r="EIN37" s="374"/>
      <c r="EIO37" s="374"/>
      <c r="EIP37" s="374"/>
      <c r="EIQ37" s="374"/>
      <c r="EIR37" s="374"/>
      <c r="EIS37" s="374"/>
      <c r="EIT37" s="374"/>
      <c r="EIU37" s="374"/>
      <c r="EIV37" s="374"/>
      <c r="EIW37" s="374"/>
      <c r="EIX37" s="374"/>
      <c r="EIY37" s="374"/>
      <c r="EIZ37" s="374"/>
      <c r="EJA37" s="374"/>
      <c r="EJB37" s="374"/>
      <c r="EJC37" s="374"/>
      <c r="EJD37" s="374"/>
      <c r="EJE37" s="374"/>
      <c r="EJF37" s="374"/>
      <c r="EJG37" s="374"/>
      <c r="EJH37" s="374"/>
      <c r="EJI37" s="374"/>
      <c r="EJJ37" s="374"/>
      <c r="EJK37" s="374"/>
      <c r="EJL37" s="374"/>
      <c r="EJM37" s="374"/>
      <c r="EJN37" s="374"/>
      <c r="EJO37" s="374"/>
      <c r="EJP37" s="374"/>
      <c r="EJQ37" s="374"/>
      <c r="EJR37" s="374"/>
      <c r="EJS37" s="374"/>
      <c r="EJT37" s="374"/>
      <c r="EJU37" s="374"/>
      <c r="EJV37" s="374"/>
      <c r="EJW37" s="374"/>
      <c r="EJX37" s="374"/>
      <c r="EJY37" s="374"/>
      <c r="EJZ37" s="374"/>
      <c r="EKA37" s="374"/>
      <c r="EKB37" s="374"/>
      <c r="EKC37" s="374"/>
      <c r="EKD37" s="374"/>
      <c r="EKE37" s="374"/>
      <c r="EKF37" s="374"/>
      <c r="EKG37" s="374"/>
      <c r="EKH37" s="374"/>
      <c r="EKI37" s="374"/>
      <c r="EKJ37" s="374"/>
      <c r="EKK37" s="374"/>
      <c r="EKL37" s="374"/>
      <c r="EKM37" s="374"/>
      <c r="EKN37" s="374"/>
      <c r="EKO37" s="374"/>
      <c r="EKP37" s="374"/>
      <c r="EKQ37" s="374"/>
      <c r="EKR37" s="374"/>
      <c r="EKS37" s="374"/>
      <c r="EKT37" s="374"/>
      <c r="EKU37" s="374"/>
      <c r="EKV37" s="374"/>
      <c r="EKW37" s="374"/>
      <c r="EKX37" s="374"/>
      <c r="EKY37" s="374"/>
      <c r="EKZ37" s="374"/>
      <c r="ELA37" s="374"/>
      <c r="ELB37" s="374"/>
      <c r="ELC37" s="374"/>
      <c r="ELD37" s="374"/>
      <c r="ELE37" s="374"/>
      <c r="ELF37" s="374"/>
      <c r="ELG37" s="374"/>
      <c r="ELH37" s="374"/>
      <c r="ELI37" s="374"/>
      <c r="ELJ37" s="374"/>
      <c r="ELK37" s="374"/>
      <c r="ELL37" s="374"/>
      <c r="ELM37" s="374"/>
      <c r="ELN37" s="374"/>
      <c r="ELO37" s="374"/>
      <c r="ELP37" s="374"/>
      <c r="ELQ37" s="374"/>
      <c r="ELR37" s="374"/>
      <c r="ELS37" s="374"/>
      <c r="ELT37" s="374"/>
      <c r="ELU37" s="374"/>
      <c r="ELV37" s="374"/>
      <c r="ELW37" s="374"/>
      <c r="ELX37" s="374"/>
      <c r="ELY37" s="374"/>
      <c r="ELZ37" s="374"/>
      <c r="EMA37" s="374"/>
      <c r="EMB37" s="374"/>
      <c r="EMC37" s="374"/>
      <c r="EMD37" s="374"/>
      <c r="EME37" s="374"/>
      <c r="EMF37" s="374"/>
      <c r="EMG37" s="374"/>
      <c r="EMH37" s="374"/>
      <c r="EMI37" s="374"/>
      <c r="EMJ37" s="374"/>
      <c r="EMK37" s="374"/>
      <c r="EML37" s="374"/>
      <c r="EMM37" s="374"/>
      <c r="EMN37" s="374"/>
      <c r="EMO37" s="374"/>
      <c r="EMP37" s="374"/>
      <c r="EMQ37" s="374"/>
      <c r="EMR37" s="374"/>
      <c r="EMS37" s="374"/>
      <c r="EMT37" s="374"/>
      <c r="EMU37" s="374"/>
      <c r="EMV37" s="374"/>
      <c r="EMW37" s="374"/>
      <c r="EMX37" s="374"/>
      <c r="EMY37" s="374"/>
      <c r="EMZ37" s="374"/>
      <c r="ENA37" s="374"/>
      <c r="ENB37" s="374"/>
      <c r="ENC37" s="374"/>
      <c r="END37" s="374"/>
      <c r="ENE37" s="374"/>
      <c r="ENF37" s="374"/>
      <c r="ENG37" s="374"/>
      <c r="ENH37" s="374"/>
      <c r="ENI37" s="374"/>
      <c r="ENJ37" s="374"/>
      <c r="ENK37" s="374"/>
      <c r="ENL37" s="374"/>
      <c r="ENM37" s="374"/>
      <c r="ENN37" s="374"/>
      <c r="ENO37" s="374"/>
      <c r="ENP37" s="374"/>
      <c r="ENQ37" s="374"/>
      <c r="ENR37" s="374"/>
      <c r="ENS37" s="374"/>
      <c r="ENT37" s="374"/>
      <c r="ENU37" s="374"/>
      <c r="ENV37" s="374"/>
      <c r="ENW37" s="374"/>
      <c r="ENX37" s="374"/>
      <c r="ENY37" s="374"/>
      <c r="ENZ37" s="374"/>
      <c r="EOA37" s="374"/>
      <c r="EOB37" s="374"/>
      <c r="EOC37" s="374"/>
      <c r="EOD37" s="374"/>
      <c r="EOE37" s="374"/>
      <c r="EOF37" s="374"/>
      <c r="EOG37" s="374"/>
      <c r="EOH37" s="374"/>
      <c r="EOI37" s="374"/>
      <c r="EOJ37" s="374"/>
      <c r="EOK37" s="374"/>
      <c r="EOL37" s="374"/>
      <c r="EOM37" s="374"/>
      <c r="EON37" s="374"/>
      <c r="EOO37" s="374"/>
      <c r="EOP37" s="374"/>
      <c r="EOQ37" s="374"/>
      <c r="EOR37" s="374"/>
      <c r="EOS37" s="374"/>
      <c r="EOT37" s="374"/>
      <c r="EOU37" s="374"/>
      <c r="EOV37" s="374"/>
      <c r="EOW37" s="374"/>
      <c r="EOX37" s="374"/>
      <c r="EOY37" s="374"/>
      <c r="EOZ37" s="374"/>
      <c r="EPA37" s="374"/>
      <c r="EPB37" s="374"/>
      <c r="EPC37" s="374"/>
      <c r="EPD37" s="374"/>
      <c r="EPE37" s="374"/>
      <c r="EPF37" s="374"/>
      <c r="EPG37" s="374"/>
      <c r="EPH37" s="374"/>
      <c r="EPI37" s="374"/>
      <c r="EPJ37" s="374"/>
      <c r="EPK37" s="374"/>
      <c r="EPL37" s="374"/>
      <c r="EPM37" s="374"/>
      <c r="EPN37" s="374"/>
      <c r="EPO37" s="374"/>
      <c r="EPP37" s="374"/>
      <c r="EPQ37" s="374"/>
      <c r="EPR37" s="374"/>
      <c r="EPS37" s="374"/>
      <c r="EPT37" s="374"/>
      <c r="EPU37" s="374"/>
      <c r="EPV37" s="374"/>
      <c r="EPW37" s="374"/>
      <c r="EPX37" s="374"/>
      <c r="EPY37" s="374"/>
      <c r="EPZ37" s="374"/>
      <c r="EQA37" s="374"/>
      <c r="EQB37" s="374"/>
      <c r="EQC37" s="374"/>
      <c r="EQD37" s="374"/>
      <c r="EQE37" s="374"/>
      <c r="EQF37" s="374"/>
      <c r="EQG37" s="374"/>
      <c r="EQH37" s="374"/>
      <c r="EQI37" s="374"/>
      <c r="EQJ37" s="374"/>
      <c r="EQK37" s="374"/>
      <c r="EQL37" s="374"/>
      <c r="EQM37" s="374"/>
      <c r="EQN37" s="374"/>
      <c r="EQO37" s="374"/>
      <c r="EQP37" s="374"/>
      <c r="EQQ37" s="374"/>
      <c r="EQR37" s="374"/>
      <c r="EQS37" s="374"/>
      <c r="EQT37" s="374"/>
      <c r="EQU37" s="374"/>
      <c r="EQV37" s="374"/>
      <c r="EQW37" s="374"/>
      <c r="EQX37" s="374"/>
      <c r="EQY37" s="374"/>
      <c r="EQZ37" s="374"/>
      <c r="ERA37" s="374"/>
      <c r="ERB37" s="374"/>
      <c r="ERC37" s="374"/>
      <c r="ERD37" s="374"/>
      <c r="ERE37" s="374"/>
      <c r="ERF37" s="374"/>
      <c r="ERG37" s="374"/>
      <c r="ERH37" s="374"/>
      <c r="ERI37" s="374"/>
      <c r="ERJ37" s="374"/>
      <c r="ERK37" s="374"/>
      <c r="ERL37" s="374"/>
      <c r="ERM37" s="374"/>
      <c r="ERN37" s="374"/>
      <c r="ERO37" s="374"/>
      <c r="ERP37" s="374"/>
      <c r="ERQ37" s="374"/>
      <c r="ERR37" s="374"/>
      <c r="ERS37" s="374"/>
      <c r="ERT37" s="374"/>
      <c r="ERU37" s="374"/>
      <c r="ERV37" s="374"/>
      <c r="ERW37" s="374"/>
      <c r="ERX37" s="374"/>
      <c r="ERY37" s="374"/>
      <c r="ERZ37" s="374"/>
      <c r="ESA37" s="374"/>
      <c r="ESB37" s="374"/>
      <c r="ESC37" s="374"/>
      <c r="ESD37" s="374"/>
      <c r="ESE37" s="374"/>
      <c r="ESF37" s="374"/>
      <c r="ESG37" s="374"/>
      <c r="ESH37" s="374"/>
      <c r="ESI37" s="374"/>
      <c r="ESJ37" s="374"/>
      <c r="ESK37" s="374"/>
      <c r="ESL37" s="374"/>
      <c r="ESM37" s="374"/>
      <c r="ESN37" s="374"/>
      <c r="ESO37" s="374"/>
      <c r="ESP37" s="374"/>
      <c r="ESQ37" s="374"/>
      <c r="ESR37" s="374"/>
      <c r="ESS37" s="374"/>
      <c r="EST37" s="374"/>
      <c r="ESU37" s="374"/>
      <c r="ESV37" s="374"/>
      <c r="ESW37" s="374"/>
      <c r="ESX37" s="374"/>
      <c r="ESY37" s="374"/>
      <c r="ESZ37" s="374"/>
      <c r="ETA37" s="374"/>
      <c r="ETB37" s="374"/>
      <c r="ETC37" s="374"/>
      <c r="ETD37" s="374"/>
      <c r="ETE37" s="374"/>
      <c r="ETF37" s="374"/>
      <c r="ETG37" s="374"/>
      <c r="ETH37" s="374"/>
      <c r="ETI37" s="374"/>
      <c r="ETJ37" s="374"/>
      <c r="ETK37" s="374"/>
      <c r="ETL37" s="374"/>
      <c r="ETM37" s="374"/>
      <c r="ETN37" s="374"/>
      <c r="ETO37" s="374"/>
      <c r="ETP37" s="374"/>
      <c r="ETQ37" s="374"/>
      <c r="ETR37" s="374"/>
      <c r="ETS37" s="374"/>
      <c r="ETT37" s="374"/>
      <c r="ETU37" s="374"/>
      <c r="ETV37" s="374"/>
      <c r="ETW37" s="374"/>
      <c r="ETX37" s="374"/>
      <c r="ETY37" s="374"/>
      <c r="ETZ37" s="374"/>
      <c r="EUA37" s="374"/>
      <c r="EUB37" s="374"/>
      <c r="EUC37" s="374"/>
      <c r="EUD37" s="374"/>
      <c r="EUE37" s="374"/>
      <c r="EUF37" s="374"/>
      <c r="EUG37" s="374"/>
      <c r="EUH37" s="374"/>
      <c r="EUI37" s="374"/>
      <c r="EUJ37" s="374"/>
      <c r="EUK37" s="374"/>
      <c r="EUL37" s="374"/>
      <c r="EUM37" s="374"/>
      <c r="EUN37" s="374"/>
      <c r="EUO37" s="374"/>
      <c r="EUP37" s="374"/>
      <c r="EUQ37" s="374"/>
      <c r="EUR37" s="374"/>
      <c r="EUS37" s="374"/>
      <c r="EUT37" s="374"/>
      <c r="EUU37" s="374"/>
      <c r="EUV37" s="374"/>
      <c r="EUW37" s="374"/>
      <c r="EUX37" s="374"/>
      <c r="EUY37" s="374"/>
      <c r="EUZ37" s="374"/>
      <c r="EVA37" s="374"/>
      <c r="EVB37" s="374"/>
      <c r="EVC37" s="374"/>
      <c r="EVD37" s="374"/>
      <c r="EVE37" s="374"/>
      <c r="EVF37" s="374"/>
      <c r="EVG37" s="374"/>
      <c r="EVH37" s="374"/>
      <c r="EVI37" s="374"/>
      <c r="EVJ37" s="374"/>
      <c r="EVK37" s="374"/>
      <c r="EVL37" s="374"/>
      <c r="EVM37" s="374"/>
      <c r="EVN37" s="374"/>
      <c r="EVO37" s="374"/>
      <c r="EVP37" s="374"/>
      <c r="EVQ37" s="374"/>
      <c r="EVR37" s="374"/>
      <c r="EVS37" s="374"/>
      <c r="EVT37" s="374"/>
      <c r="EVU37" s="374"/>
      <c r="EVV37" s="374"/>
      <c r="EVW37" s="374"/>
      <c r="EVX37" s="374"/>
      <c r="EVY37" s="374"/>
      <c r="EVZ37" s="374"/>
      <c r="EWA37" s="374"/>
      <c r="EWB37" s="374"/>
      <c r="EWC37" s="374"/>
      <c r="EWD37" s="374"/>
      <c r="EWE37" s="374"/>
      <c r="EWF37" s="374"/>
      <c r="EWG37" s="374"/>
      <c r="EWH37" s="374"/>
      <c r="EWI37" s="374"/>
      <c r="EWJ37" s="374"/>
      <c r="EWK37" s="374"/>
      <c r="EWL37" s="374"/>
      <c r="EWM37" s="374"/>
      <c r="EWN37" s="374"/>
      <c r="EWO37" s="374"/>
      <c r="EWP37" s="374"/>
      <c r="EWQ37" s="374"/>
      <c r="EWR37" s="374"/>
      <c r="EWS37" s="374"/>
      <c r="EWT37" s="374"/>
      <c r="EWU37" s="374"/>
      <c r="EWV37" s="374"/>
      <c r="EWW37" s="374"/>
      <c r="EWX37" s="374"/>
      <c r="EWY37" s="374"/>
      <c r="EWZ37" s="374"/>
      <c r="EXA37" s="374"/>
      <c r="EXB37" s="374"/>
      <c r="EXC37" s="374"/>
      <c r="EXD37" s="374"/>
      <c r="EXE37" s="374"/>
      <c r="EXF37" s="374"/>
      <c r="EXG37" s="374"/>
      <c r="EXH37" s="374"/>
      <c r="EXI37" s="374"/>
      <c r="EXJ37" s="374"/>
      <c r="EXK37" s="374"/>
      <c r="EXL37" s="374"/>
      <c r="EXM37" s="374"/>
      <c r="EXN37" s="374"/>
      <c r="EXO37" s="374"/>
      <c r="EXP37" s="374"/>
      <c r="EXQ37" s="374"/>
      <c r="EXR37" s="374"/>
      <c r="EXS37" s="374"/>
      <c r="EXT37" s="374"/>
      <c r="EXU37" s="374"/>
      <c r="EXV37" s="374"/>
      <c r="EXW37" s="374"/>
      <c r="EXX37" s="374"/>
      <c r="EXY37" s="374"/>
      <c r="EXZ37" s="374"/>
      <c r="EYA37" s="374"/>
      <c r="EYB37" s="374"/>
      <c r="EYC37" s="374"/>
      <c r="EYD37" s="374"/>
      <c r="EYE37" s="374"/>
      <c r="EYF37" s="374"/>
      <c r="EYG37" s="374"/>
      <c r="EYH37" s="374"/>
      <c r="EYI37" s="374"/>
      <c r="EYJ37" s="374"/>
      <c r="EYK37" s="374"/>
      <c r="EYL37" s="374"/>
      <c r="EYM37" s="374"/>
      <c r="EYN37" s="374"/>
      <c r="EYO37" s="374"/>
      <c r="EYP37" s="374"/>
      <c r="EYQ37" s="374"/>
      <c r="EYR37" s="374"/>
      <c r="EYS37" s="374"/>
      <c r="EYT37" s="374"/>
      <c r="EYU37" s="374"/>
      <c r="EYV37" s="374"/>
      <c r="EYW37" s="374"/>
      <c r="EYX37" s="374"/>
      <c r="EYY37" s="374"/>
      <c r="EYZ37" s="374"/>
      <c r="EZA37" s="374"/>
      <c r="EZB37" s="374"/>
      <c r="EZC37" s="374"/>
      <c r="EZD37" s="374"/>
      <c r="EZE37" s="374"/>
      <c r="EZF37" s="374"/>
      <c r="EZG37" s="374"/>
      <c r="EZH37" s="374"/>
      <c r="EZI37" s="374"/>
      <c r="EZJ37" s="374"/>
      <c r="EZK37" s="374"/>
      <c r="EZL37" s="374"/>
      <c r="EZM37" s="374"/>
      <c r="EZN37" s="374"/>
      <c r="EZO37" s="374"/>
      <c r="EZP37" s="374"/>
      <c r="EZQ37" s="374"/>
      <c r="EZR37" s="374"/>
      <c r="EZS37" s="374"/>
      <c r="EZT37" s="374"/>
      <c r="EZU37" s="374"/>
      <c r="EZV37" s="374"/>
      <c r="EZW37" s="374"/>
      <c r="EZX37" s="374"/>
      <c r="EZY37" s="374"/>
      <c r="EZZ37" s="374"/>
      <c r="FAA37" s="374"/>
      <c r="FAB37" s="374"/>
      <c r="FAC37" s="374"/>
      <c r="FAD37" s="374"/>
      <c r="FAE37" s="374"/>
      <c r="FAF37" s="374"/>
      <c r="FAG37" s="374"/>
      <c r="FAH37" s="374"/>
      <c r="FAI37" s="374"/>
      <c r="FAJ37" s="374"/>
      <c r="FAK37" s="374"/>
      <c r="FAL37" s="374"/>
      <c r="FAM37" s="374"/>
      <c r="FAN37" s="374"/>
      <c r="FAO37" s="374"/>
      <c r="FAP37" s="374"/>
      <c r="FAQ37" s="374"/>
      <c r="FAR37" s="374"/>
      <c r="FAS37" s="374"/>
      <c r="FAT37" s="374"/>
      <c r="FAU37" s="374"/>
      <c r="FAV37" s="374"/>
      <c r="FAW37" s="374"/>
      <c r="FAX37" s="374"/>
      <c r="FAY37" s="374"/>
      <c r="FAZ37" s="374"/>
      <c r="FBA37" s="374"/>
      <c r="FBB37" s="374"/>
      <c r="FBC37" s="374"/>
      <c r="FBD37" s="374"/>
      <c r="FBE37" s="374"/>
      <c r="FBF37" s="374"/>
      <c r="FBG37" s="374"/>
      <c r="FBH37" s="374"/>
      <c r="FBI37" s="374"/>
      <c r="FBJ37" s="374"/>
      <c r="FBK37" s="374"/>
      <c r="FBL37" s="374"/>
      <c r="FBM37" s="374"/>
      <c r="FBN37" s="374"/>
      <c r="FBO37" s="374"/>
      <c r="FBP37" s="374"/>
      <c r="FBQ37" s="374"/>
      <c r="FBR37" s="374"/>
      <c r="FBS37" s="374"/>
      <c r="FBT37" s="374"/>
      <c r="FBU37" s="374"/>
      <c r="FBV37" s="374"/>
      <c r="FBW37" s="374"/>
      <c r="FBX37" s="374"/>
      <c r="FBY37" s="374"/>
      <c r="FBZ37" s="374"/>
      <c r="FCA37" s="374"/>
      <c r="FCB37" s="374"/>
      <c r="FCC37" s="374"/>
      <c r="FCD37" s="374"/>
      <c r="FCE37" s="374"/>
      <c r="FCF37" s="374"/>
      <c r="FCG37" s="374"/>
      <c r="FCH37" s="374"/>
      <c r="FCI37" s="374"/>
      <c r="FCJ37" s="374"/>
      <c r="FCK37" s="374"/>
      <c r="FCL37" s="374"/>
      <c r="FCM37" s="374"/>
      <c r="FCN37" s="374"/>
      <c r="FCO37" s="374"/>
      <c r="FCP37" s="374"/>
      <c r="FCQ37" s="374"/>
      <c r="FCR37" s="374"/>
      <c r="FCS37" s="374"/>
      <c r="FCT37" s="374"/>
      <c r="FCU37" s="374"/>
      <c r="FCV37" s="374"/>
      <c r="FCW37" s="374"/>
      <c r="FCX37" s="374"/>
      <c r="FCY37" s="374"/>
      <c r="FCZ37" s="374"/>
      <c r="FDA37" s="374"/>
      <c r="FDB37" s="374"/>
      <c r="FDC37" s="374"/>
      <c r="FDD37" s="374"/>
      <c r="FDE37" s="374"/>
      <c r="FDF37" s="374"/>
      <c r="FDG37" s="374"/>
      <c r="FDH37" s="374"/>
      <c r="FDI37" s="374"/>
      <c r="FDJ37" s="374"/>
      <c r="FDK37" s="374"/>
      <c r="FDL37" s="374"/>
      <c r="FDM37" s="374"/>
      <c r="FDN37" s="374"/>
      <c r="FDO37" s="374"/>
      <c r="FDP37" s="374"/>
      <c r="FDQ37" s="374"/>
      <c r="FDR37" s="374"/>
      <c r="FDS37" s="374"/>
      <c r="FDT37" s="374"/>
      <c r="FDU37" s="374"/>
      <c r="FDV37" s="374"/>
      <c r="FDW37" s="374"/>
      <c r="FDX37" s="374"/>
      <c r="FDY37" s="374"/>
      <c r="FDZ37" s="374"/>
      <c r="FEA37" s="374"/>
      <c r="FEB37" s="374"/>
      <c r="FEC37" s="374"/>
      <c r="FED37" s="374"/>
      <c r="FEE37" s="374"/>
      <c r="FEF37" s="374"/>
      <c r="FEG37" s="374"/>
      <c r="FEH37" s="374"/>
      <c r="FEI37" s="374"/>
      <c r="FEJ37" s="374"/>
      <c r="FEK37" s="374"/>
      <c r="FEL37" s="374"/>
      <c r="FEM37" s="374"/>
      <c r="FEN37" s="374"/>
      <c r="FEO37" s="374"/>
      <c r="FEP37" s="374"/>
      <c r="FEQ37" s="374"/>
      <c r="FER37" s="374"/>
      <c r="FES37" s="374"/>
      <c r="FET37" s="374"/>
      <c r="FEU37" s="374"/>
      <c r="FEV37" s="374"/>
      <c r="FEW37" s="374"/>
      <c r="FEX37" s="374"/>
      <c r="FEY37" s="374"/>
      <c r="FEZ37" s="374"/>
      <c r="FFA37" s="374"/>
      <c r="FFB37" s="374"/>
      <c r="FFC37" s="374"/>
      <c r="FFD37" s="374"/>
      <c r="FFE37" s="374"/>
      <c r="FFF37" s="374"/>
      <c r="FFG37" s="374"/>
      <c r="FFH37" s="374"/>
      <c r="FFI37" s="374"/>
      <c r="FFJ37" s="374"/>
      <c r="FFK37" s="374"/>
      <c r="FFL37" s="374"/>
      <c r="FFM37" s="374"/>
      <c r="FFN37" s="374"/>
      <c r="FFO37" s="374"/>
      <c r="FFP37" s="374"/>
      <c r="FFQ37" s="374"/>
      <c r="FFR37" s="374"/>
      <c r="FFS37" s="374"/>
      <c r="FFT37" s="374"/>
      <c r="FFU37" s="374"/>
      <c r="FFV37" s="374"/>
      <c r="FFW37" s="374"/>
      <c r="FFX37" s="374"/>
      <c r="FFY37" s="374"/>
      <c r="FFZ37" s="374"/>
      <c r="FGA37" s="374"/>
      <c r="FGB37" s="374"/>
      <c r="FGC37" s="374"/>
      <c r="FGD37" s="374"/>
      <c r="FGE37" s="374"/>
      <c r="FGF37" s="374"/>
      <c r="FGG37" s="374"/>
      <c r="FGH37" s="374"/>
      <c r="FGI37" s="374"/>
      <c r="FGJ37" s="374"/>
      <c r="FGK37" s="374"/>
      <c r="FGL37" s="374"/>
      <c r="FGM37" s="374"/>
      <c r="FGN37" s="374"/>
      <c r="FGO37" s="374"/>
      <c r="FGP37" s="374"/>
      <c r="FGQ37" s="374"/>
      <c r="FGR37" s="374"/>
      <c r="FGS37" s="374"/>
      <c r="FGT37" s="374"/>
      <c r="FGU37" s="374"/>
      <c r="FGV37" s="374"/>
      <c r="FGW37" s="374"/>
      <c r="FGX37" s="374"/>
      <c r="FGY37" s="374"/>
      <c r="FGZ37" s="374"/>
      <c r="FHA37" s="374"/>
      <c r="FHB37" s="374"/>
      <c r="FHC37" s="374"/>
      <c r="FHD37" s="374"/>
      <c r="FHE37" s="374"/>
      <c r="FHF37" s="374"/>
      <c r="FHG37" s="374"/>
      <c r="FHH37" s="374"/>
      <c r="FHI37" s="374"/>
      <c r="FHJ37" s="374"/>
      <c r="FHK37" s="374"/>
      <c r="FHL37" s="374"/>
      <c r="FHM37" s="374"/>
      <c r="FHN37" s="374"/>
      <c r="FHO37" s="374"/>
      <c r="FHP37" s="374"/>
      <c r="FHQ37" s="374"/>
      <c r="FHR37" s="374"/>
      <c r="FHS37" s="374"/>
      <c r="FHT37" s="374"/>
      <c r="FHU37" s="374"/>
      <c r="FHV37" s="374"/>
      <c r="FHW37" s="374"/>
      <c r="FHX37" s="374"/>
      <c r="FHY37" s="374"/>
      <c r="FHZ37" s="374"/>
      <c r="FIA37" s="374"/>
      <c r="FIB37" s="374"/>
      <c r="FIC37" s="374"/>
      <c r="FID37" s="374"/>
      <c r="FIE37" s="374"/>
      <c r="FIF37" s="374"/>
      <c r="FIG37" s="374"/>
      <c r="FIH37" s="374"/>
      <c r="FII37" s="374"/>
      <c r="FIJ37" s="374"/>
      <c r="FIK37" s="374"/>
      <c r="FIL37" s="374"/>
      <c r="FIM37" s="374"/>
      <c r="FIN37" s="374"/>
      <c r="FIO37" s="374"/>
      <c r="FIP37" s="374"/>
      <c r="FIQ37" s="374"/>
      <c r="FIR37" s="374"/>
      <c r="FIS37" s="374"/>
      <c r="FIT37" s="374"/>
      <c r="FIU37" s="374"/>
      <c r="FIV37" s="374"/>
      <c r="FIW37" s="374"/>
      <c r="FIX37" s="374"/>
      <c r="FIY37" s="374"/>
      <c r="FIZ37" s="374"/>
      <c r="FJA37" s="374"/>
      <c r="FJB37" s="374"/>
      <c r="FJC37" s="374"/>
      <c r="FJD37" s="374"/>
      <c r="FJE37" s="374"/>
      <c r="FJF37" s="374"/>
      <c r="FJG37" s="374"/>
      <c r="FJH37" s="374"/>
      <c r="FJI37" s="374"/>
      <c r="FJJ37" s="374"/>
      <c r="FJK37" s="374"/>
      <c r="FJL37" s="374"/>
      <c r="FJM37" s="374"/>
      <c r="FJN37" s="374"/>
      <c r="FJO37" s="374"/>
      <c r="FJP37" s="374"/>
      <c r="FJQ37" s="374"/>
      <c r="FJR37" s="374"/>
      <c r="FJS37" s="374"/>
      <c r="FJT37" s="374"/>
      <c r="FJU37" s="374"/>
      <c r="FJV37" s="374"/>
      <c r="FJW37" s="374"/>
      <c r="FJX37" s="374"/>
      <c r="FJY37" s="374"/>
      <c r="FJZ37" s="374"/>
      <c r="FKA37" s="374"/>
      <c r="FKB37" s="374"/>
      <c r="FKC37" s="374"/>
      <c r="FKD37" s="374"/>
      <c r="FKE37" s="374"/>
      <c r="FKF37" s="374"/>
      <c r="FKG37" s="374"/>
      <c r="FKH37" s="374"/>
      <c r="FKI37" s="374"/>
      <c r="FKJ37" s="374"/>
      <c r="FKK37" s="374"/>
      <c r="FKL37" s="374"/>
      <c r="FKM37" s="374"/>
      <c r="FKN37" s="374"/>
      <c r="FKO37" s="374"/>
      <c r="FKP37" s="374"/>
      <c r="FKQ37" s="374"/>
      <c r="FKR37" s="374"/>
      <c r="FKS37" s="374"/>
      <c r="FKT37" s="374"/>
      <c r="FKU37" s="374"/>
      <c r="FKV37" s="374"/>
      <c r="FKW37" s="374"/>
      <c r="FKX37" s="374"/>
      <c r="FKY37" s="374"/>
      <c r="FKZ37" s="374"/>
      <c r="FLA37" s="374"/>
      <c r="FLB37" s="374"/>
      <c r="FLC37" s="374"/>
      <c r="FLD37" s="374"/>
      <c r="FLE37" s="374"/>
      <c r="FLF37" s="374"/>
      <c r="FLG37" s="374"/>
      <c r="FLH37" s="374"/>
      <c r="FLI37" s="374"/>
      <c r="FLJ37" s="374"/>
      <c r="FLK37" s="374"/>
      <c r="FLL37" s="374"/>
      <c r="FLM37" s="374"/>
      <c r="FLN37" s="374"/>
      <c r="FLO37" s="374"/>
      <c r="FLP37" s="374"/>
      <c r="FLQ37" s="374"/>
      <c r="FLR37" s="374"/>
      <c r="FLS37" s="374"/>
      <c r="FLT37" s="374"/>
      <c r="FLU37" s="374"/>
      <c r="FLV37" s="374"/>
      <c r="FLW37" s="374"/>
      <c r="FLX37" s="374"/>
      <c r="FLY37" s="374"/>
      <c r="FLZ37" s="374"/>
      <c r="FMA37" s="374"/>
      <c r="FMB37" s="374"/>
      <c r="FMC37" s="374"/>
      <c r="FMD37" s="374"/>
      <c r="FME37" s="374"/>
      <c r="FMF37" s="374"/>
      <c r="FMG37" s="374"/>
      <c r="FMH37" s="374"/>
      <c r="FMI37" s="374"/>
      <c r="FMJ37" s="374"/>
      <c r="FMK37" s="374"/>
      <c r="FML37" s="374"/>
      <c r="FMM37" s="374"/>
      <c r="FMN37" s="374"/>
      <c r="FMO37" s="374"/>
      <c r="FMP37" s="374"/>
      <c r="FMQ37" s="374"/>
      <c r="FMR37" s="374"/>
      <c r="FMS37" s="374"/>
      <c r="FMT37" s="374"/>
      <c r="FMU37" s="374"/>
      <c r="FMV37" s="374"/>
      <c r="FMW37" s="374"/>
      <c r="FMX37" s="374"/>
      <c r="FMY37" s="374"/>
      <c r="FMZ37" s="374"/>
      <c r="FNA37" s="374"/>
      <c r="FNB37" s="374"/>
      <c r="FNC37" s="374"/>
      <c r="FND37" s="374"/>
      <c r="FNE37" s="374"/>
      <c r="FNF37" s="374"/>
      <c r="FNG37" s="374"/>
      <c r="FNH37" s="374"/>
      <c r="FNI37" s="374"/>
      <c r="FNJ37" s="374"/>
      <c r="FNK37" s="374"/>
      <c r="FNL37" s="374"/>
      <c r="FNM37" s="374"/>
      <c r="FNN37" s="374"/>
      <c r="FNO37" s="374"/>
      <c r="FNP37" s="374"/>
      <c r="FNQ37" s="374"/>
      <c r="FNR37" s="374"/>
      <c r="FNS37" s="374"/>
      <c r="FNT37" s="374"/>
      <c r="FNU37" s="374"/>
      <c r="FNV37" s="374"/>
      <c r="FNW37" s="374"/>
      <c r="FNX37" s="374"/>
      <c r="FNY37" s="374"/>
      <c r="FNZ37" s="374"/>
      <c r="FOA37" s="374"/>
      <c r="FOB37" s="374"/>
      <c r="FOC37" s="374"/>
      <c r="FOD37" s="374"/>
      <c r="FOE37" s="374"/>
      <c r="FOF37" s="374"/>
      <c r="FOG37" s="374"/>
      <c r="FOH37" s="374"/>
      <c r="FOI37" s="374"/>
      <c r="FOJ37" s="374"/>
      <c r="FOK37" s="374"/>
      <c r="FOL37" s="374"/>
      <c r="FOM37" s="374"/>
      <c r="FON37" s="374"/>
      <c r="FOO37" s="374"/>
      <c r="FOP37" s="374"/>
      <c r="FOQ37" s="374"/>
      <c r="FOR37" s="374"/>
      <c r="FOS37" s="374"/>
      <c r="FOT37" s="374"/>
      <c r="FOU37" s="374"/>
      <c r="FOV37" s="374"/>
      <c r="FOW37" s="374"/>
      <c r="FOX37" s="374"/>
      <c r="FOY37" s="374"/>
      <c r="FOZ37" s="374"/>
      <c r="FPA37" s="374"/>
      <c r="FPB37" s="374"/>
      <c r="FPC37" s="374"/>
      <c r="FPD37" s="374"/>
      <c r="FPE37" s="374"/>
      <c r="FPF37" s="374"/>
      <c r="FPG37" s="374"/>
      <c r="FPH37" s="374"/>
      <c r="FPI37" s="374"/>
      <c r="FPJ37" s="374"/>
      <c r="FPK37" s="374"/>
      <c r="FPL37" s="374"/>
      <c r="FPM37" s="374"/>
      <c r="FPN37" s="374"/>
      <c r="FPO37" s="374"/>
      <c r="FPP37" s="374"/>
      <c r="FPQ37" s="374"/>
      <c r="FPR37" s="374"/>
      <c r="FPS37" s="374"/>
      <c r="FPT37" s="374"/>
      <c r="FPU37" s="374"/>
      <c r="FPV37" s="374"/>
      <c r="FPW37" s="374"/>
      <c r="FPX37" s="374"/>
      <c r="FPY37" s="374"/>
      <c r="FPZ37" s="374"/>
      <c r="FQA37" s="374"/>
      <c r="FQB37" s="374"/>
      <c r="FQC37" s="374"/>
      <c r="FQD37" s="374"/>
      <c r="FQE37" s="374"/>
      <c r="FQF37" s="374"/>
      <c r="FQG37" s="374"/>
      <c r="FQH37" s="374"/>
      <c r="FQI37" s="374"/>
      <c r="FQJ37" s="374"/>
      <c r="FQK37" s="374"/>
      <c r="FQL37" s="374"/>
      <c r="FQM37" s="374"/>
      <c r="FQN37" s="374"/>
      <c r="FQO37" s="374"/>
      <c r="FQP37" s="374"/>
      <c r="FQQ37" s="374"/>
      <c r="FQR37" s="374"/>
      <c r="FQS37" s="374"/>
      <c r="FQT37" s="374"/>
      <c r="FQU37" s="374"/>
      <c r="FQV37" s="374"/>
      <c r="FQW37" s="374"/>
      <c r="FQX37" s="374"/>
      <c r="FQY37" s="374"/>
      <c r="FQZ37" s="374"/>
      <c r="FRA37" s="374"/>
      <c r="FRB37" s="374"/>
      <c r="FRC37" s="374"/>
      <c r="FRD37" s="374"/>
      <c r="FRE37" s="374"/>
      <c r="FRF37" s="374"/>
      <c r="FRG37" s="374"/>
      <c r="FRH37" s="374"/>
      <c r="FRI37" s="374"/>
      <c r="FRJ37" s="374"/>
      <c r="FRK37" s="374"/>
      <c r="FRL37" s="374"/>
      <c r="FRM37" s="374"/>
      <c r="FRN37" s="374"/>
      <c r="FRO37" s="374"/>
      <c r="FRP37" s="374"/>
      <c r="FRQ37" s="374"/>
      <c r="FRR37" s="374"/>
      <c r="FRS37" s="374"/>
      <c r="FRT37" s="374"/>
      <c r="FRU37" s="374"/>
      <c r="FRV37" s="374"/>
      <c r="FRW37" s="374"/>
      <c r="FRX37" s="374"/>
      <c r="FRY37" s="374"/>
      <c r="FRZ37" s="374"/>
      <c r="FSA37" s="374"/>
      <c r="FSB37" s="374"/>
      <c r="FSC37" s="374"/>
      <c r="FSD37" s="374"/>
      <c r="FSE37" s="374"/>
      <c r="FSF37" s="374"/>
      <c r="FSG37" s="374"/>
      <c r="FSH37" s="374"/>
      <c r="FSI37" s="374"/>
      <c r="FSJ37" s="374"/>
      <c r="FSK37" s="374"/>
      <c r="FSL37" s="374"/>
      <c r="FSM37" s="374"/>
      <c r="FSN37" s="374"/>
      <c r="FSO37" s="374"/>
      <c r="FSP37" s="374"/>
      <c r="FSQ37" s="374"/>
      <c r="FSR37" s="374"/>
      <c r="FSS37" s="374"/>
      <c r="FST37" s="374"/>
      <c r="FSU37" s="374"/>
      <c r="FSV37" s="374"/>
      <c r="FSW37" s="374"/>
      <c r="FSX37" s="374"/>
      <c r="FSY37" s="374"/>
      <c r="FSZ37" s="374"/>
      <c r="FTA37" s="374"/>
      <c r="FTB37" s="374"/>
      <c r="FTC37" s="374"/>
      <c r="FTD37" s="374"/>
      <c r="FTE37" s="374"/>
      <c r="FTF37" s="374"/>
      <c r="FTG37" s="374"/>
      <c r="FTH37" s="374"/>
      <c r="FTI37" s="374"/>
      <c r="FTJ37" s="374"/>
      <c r="FTK37" s="374"/>
      <c r="FTL37" s="374"/>
      <c r="FTM37" s="374"/>
      <c r="FTN37" s="374"/>
      <c r="FTO37" s="374"/>
      <c r="FTP37" s="374"/>
      <c r="FTQ37" s="374"/>
      <c r="FTR37" s="374"/>
      <c r="FTS37" s="374"/>
      <c r="FTT37" s="374"/>
      <c r="FTU37" s="374"/>
      <c r="FTV37" s="374"/>
      <c r="FTW37" s="374"/>
      <c r="FTX37" s="374"/>
      <c r="FTY37" s="374"/>
      <c r="FTZ37" s="374"/>
      <c r="FUA37" s="374"/>
      <c r="FUB37" s="374"/>
      <c r="FUC37" s="374"/>
      <c r="FUD37" s="374"/>
      <c r="FUE37" s="374"/>
      <c r="FUF37" s="374"/>
      <c r="FUG37" s="374"/>
      <c r="FUH37" s="374"/>
      <c r="FUI37" s="374"/>
      <c r="FUJ37" s="374"/>
      <c r="FUK37" s="374"/>
      <c r="FUL37" s="374"/>
      <c r="FUM37" s="374"/>
      <c r="FUN37" s="374"/>
      <c r="FUO37" s="374"/>
      <c r="FUP37" s="374"/>
      <c r="FUQ37" s="374"/>
      <c r="FUR37" s="374"/>
      <c r="FUS37" s="374"/>
      <c r="FUT37" s="374"/>
      <c r="FUU37" s="374"/>
      <c r="FUV37" s="374"/>
      <c r="FUW37" s="374"/>
      <c r="FUX37" s="374"/>
      <c r="FUY37" s="374"/>
      <c r="FUZ37" s="374"/>
      <c r="FVA37" s="374"/>
      <c r="FVB37" s="374"/>
      <c r="FVC37" s="374"/>
      <c r="FVD37" s="374"/>
      <c r="FVE37" s="374"/>
      <c r="FVF37" s="374"/>
      <c r="FVG37" s="374"/>
      <c r="FVH37" s="374"/>
      <c r="FVI37" s="374"/>
      <c r="FVJ37" s="374"/>
      <c r="FVK37" s="374"/>
      <c r="FVL37" s="374"/>
      <c r="FVM37" s="374"/>
      <c r="FVN37" s="374"/>
      <c r="FVO37" s="374"/>
      <c r="FVP37" s="374"/>
      <c r="FVQ37" s="374"/>
      <c r="FVR37" s="374"/>
      <c r="FVS37" s="374"/>
      <c r="FVT37" s="374"/>
      <c r="FVU37" s="374"/>
      <c r="FVV37" s="374"/>
      <c r="FVW37" s="374"/>
      <c r="FVX37" s="374"/>
      <c r="FVY37" s="374"/>
      <c r="FVZ37" s="374"/>
      <c r="FWA37" s="374"/>
      <c r="FWB37" s="374"/>
      <c r="FWC37" s="374"/>
      <c r="FWD37" s="374"/>
      <c r="FWE37" s="374"/>
      <c r="FWF37" s="374"/>
      <c r="FWG37" s="374"/>
      <c r="FWH37" s="374"/>
      <c r="FWI37" s="374"/>
      <c r="FWJ37" s="374"/>
      <c r="FWK37" s="374"/>
      <c r="FWL37" s="374"/>
      <c r="FWM37" s="374"/>
      <c r="FWN37" s="374"/>
      <c r="FWO37" s="374"/>
      <c r="FWP37" s="374"/>
      <c r="FWQ37" s="374"/>
      <c r="FWR37" s="374"/>
      <c r="FWS37" s="374"/>
      <c r="FWT37" s="374"/>
      <c r="FWU37" s="374"/>
      <c r="FWV37" s="374"/>
      <c r="FWW37" s="374"/>
      <c r="FWX37" s="374"/>
      <c r="FWY37" s="374"/>
      <c r="FWZ37" s="374"/>
      <c r="FXA37" s="374"/>
      <c r="FXB37" s="374"/>
      <c r="FXC37" s="374"/>
      <c r="FXD37" s="374"/>
      <c r="FXE37" s="374"/>
      <c r="FXF37" s="374"/>
      <c r="FXG37" s="374"/>
      <c r="FXH37" s="374"/>
      <c r="FXI37" s="374"/>
      <c r="FXJ37" s="374"/>
      <c r="FXK37" s="374"/>
      <c r="FXL37" s="374"/>
      <c r="FXM37" s="374"/>
      <c r="FXN37" s="374"/>
      <c r="FXO37" s="374"/>
      <c r="FXP37" s="374"/>
      <c r="FXQ37" s="374"/>
      <c r="FXR37" s="374"/>
      <c r="FXS37" s="374"/>
      <c r="FXT37" s="374"/>
      <c r="FXU37" s="374"/>
      <c r="FXV37" s="374"/>
      <c r="FXW37" s="374"/>
      <c r="FXX37" s="374"/>
      <c r="FXY37" s="374"/>
      <c r="FXZ37" s="374"/>
      <c r="FYA37" s="374"/>
      <c r="FYB37" s="374"/>
      <c r="FYC37" s="374"/>
      <c r="FYD37" s="374"/>
      <c r="FYE37" s="374"/>
      <c r="FYF37" s="374"/>
      <c r="FYG37" s="374"/>
      <c r="FYH37" s="374"/>
      <c r="FYI37" s="374"/>
      <c r="FYJ37" s="374"/>
      <c r="FYK37" s="374"/>
      <c r="FYL37" s="374"/>
      <c r="FYM37" s="374"/>
      <c r="FYN37" s="374"/>
      <c r="FYO37" s="374"/>
      <c r="FYP37" s="374"/>
      <c r="FYQ37" s="374"/>
      <c r="FYR37" s="374"/>
      <c r="FYS37" s="374"/>
      <c r="FYT37" s="374"/>
      <c r="FYU37" s="374"/>
      <c r="FYV37" s="374"/>
      <c r="FYW37" s="374"/>
      <c r="FYX37" s="374"/>
      <c r="FYY37" s="374"/>
      <c r="FYZ37" s="374"/>
      <c r="FZA37" s="374"/>
      <c r="FZB37" s="374"/>
      <c r="FZC37" s="374"/>
      <c r="FZD37" s="374"/>
      <c r="FZE37" s="374"/>
      <c r="FZF37" s="374"/>
      <c r="FZG37" s="374"/>
      <c r="FZH37" s="374"/>
      <c r="FZI37" s="374"/>
      <c r="FZJ37" s="374"/>
      <c r="FZK37" s="374"/>
      <c r="FZL37" s="374"/>
      <c r="FZM37" s="374"/>
      <c r="FZN37" s="374"/>
      <c r="FZO37" s="374"/>
      <c r="FZP37" s="374"/>
      <c r="FZQ37" s="374"/>
      <c r="FZR37" s="374"/>
      <c r="FZS37" s="374"/>
      <c r="FZT37" s="374"/>
      <c r="FZU37" s="374"/>
      <c r="FZV37" s="374"/>
      <c r="FZW37" s="374"/>
      <c r="FZX37" s="374"/>
      <c r="FZY37" s="374"/>
      <c r="FZZ37" s="374"/>
      <c r="GAA37" s="374"/>
      <c r="GAB37" s="374"/>
      <c r="GAC37" s="374"/>
      <c r="GAD37" s="374"/>
      <c r="GAE37" s="374"/>
      <c r="GAF37" s="374"/>
      <c r="GAG37" s="374"/>
      <c r="GAH37" s="374"/>
      <c r="GAI37" s="374"/>
      <c r="GAJ37" s="374"/>
      <c r="GAK37" s="374"/>
      <c r="GAL37" s="374"/>
      <c r="GAM37" s="374"/>
      <c r="GAN37" s="374"/>
      <c r="GAO37" s="374"/>
      <c r="GAP37" s="374"/>
      <c r="GAQ37" s="374"/>
      <c r="GAR37" s="374"/>
      <c r="GAS37" s="374"/>
      <c r="GAT37" s="374"/>
      <c r="GAU37" s="374"/>
      <c r="GAV37" s="374"/>
      <c r="GAW37" s="374"/>
      <c r="GAX37" s="374"/>
      <c r="GAY37" s="374"/>
      <c r="GAZ37" s="374"/>
      <c r="GBA37" s="374"/>
      <c r="GBB37" s="374"/>
      <c r="GBC37" s="374"/>
      <c r="GBD37" s="374"/>
      <c r="GBE37" s="374"/>
      <c r="GBF37" s="374"/>
      <c r="GBG37" s="374"/>
      <c r="GBH37" s="374"/>
      <c r="GBI37" s="374"/>
      <c r="GBJ37" s="374"/>
      <c r="GBK37" s="374"/>
      <c r="GBL37" s="374"/>
      <c r="GBM37" s="374"/>
      <c r="GBN37" s="374"/>
      <c r="GBO37" s="374"/>
      <c r="GBP37" s="374"/>
      <c r="GBQ37" s="374"/>
      <c r="GBR37" s="374"/>
      <c r="GBS37" s="374"/>
      <c r="GBT37" s="374"/>
      <c r="GBU37" s="374"/>
      <c r="GBV37" s="374"/>
      <c r="GBW37" s="374"/>
      <c r="GBX37" s="374"/>
      <c r="GBY37" s="374"/>
      <c r="GBZ37" s="374"/>
      <c r="GCA37" s="374"/>
      <c r="GCB37" s="374"/>
      <c r="GCC37" s="374"/>
      <c r="GCD37" s="374"/>
      <c r="GCE37" s="374"/>
      <c r="GCF37" s="374"/>
      <c r="GCG37" s="374"/>
      <c r="GCH37" s="374"/>
      <c r="GCI37" s="374"/>
      <c r="GCJ37" s="374"/>
      <c r="GCK37" s="374"/>
      <c r="GCL37" s="374"/>
      <c r="GCM37" s="374"/>
      <c r="GCN37" s="374"/>
      <c r="GCO37" s="374"/>
      <c r="GCP37" s="374"/>
      <c r="GCQ37" s="374"/>
      <c r="GCR37" s="374"/>
      <c r="GCS37" s="374"/>
      <c r="GCT37" s="374"/>
      <c r="GCU37" s="374"/>
      <c r="GCV37" s="374"/>
      <c r="GCW37" s="374"/>
      <c r="GCX37" s="374"/>
      <c r="GCY37" s="374"/>
      <c r="GCZ37" s="374"/>
      <c r="GDA37" s="374"/>
      <c r="GDB37" s="374"/>
      <c r="GDC37" s="374"/>
      <c r="GDD37" s="374"/>
      <c r="GDE37" s="374"/>
      <c r="GDF37" s="374"/>
      <c r="GDG37" s="374"/>
      <c r="GDH37" s="374"/>
      <c r="GDI37" s="374"/>
      <c r="GDJ37" s="374"/>
      <c r="GDK37" s="374"/>
      <c r="GDL37" s="374"/>
      <c r="GDM37" s="374"/>
      <c r="GDN37" s="374"/>
      <c r="GDO37" s="374"/>
      <c r="GDP37" s="374"/>
      <c r="GDQ37" s="374"/>
      <c r="GDR37" s="374"/>
      <c r="GDS37" s="374"/>
      <c r="GDT37" s="374"/>
      <c r="GDU37" s="374"/>
      <c r="GDV37" s="374"/>
      <c r="GDW37" s="374"/>
      <c r="GDX37" s="374"/>
      <c r="GDY37" s="374"/>
      <c r="GDZ37" s="374"/>
      <c r="GEA37" s="374"/>
      <c r="GEB37" s="374"/>
      <c r="GEC37" s="374"/>
      <c r="GED37" s="374"/>
      <c r="GEE37" s="374"/>
      <c r="GEF37" s="374"/>
      <c r="GEG37" s="374"/>
      <c r="GEH37" s="374"/>
      <c r="GEI37" s="374"/>
      <c r="GEJ37" s="374"/>
      <c r="GEK37" s="374"/>
      <c r="GEL37" s="374"/>
      <c r="GEM37" s="374"/>
      <c r="GEN37" s="374"/>
      <c r="GEO37" s="374"/>
      <c r="GEP37" s="374"/>
      <c r="GEQ37" s="374"/>
      <c r="GER37" s="374"/>
      <c r="GES37" s="374"/>
      <c r="GET37" s="374"/>
      <c r="GEU37" s="374"/>
      <c r="GEV37" s="374"/>
      <c r="GEW37" s="374"/>
      <c r="GEX37" s="374"/>
      <c r="GEY37" s="374"/>
      <c r="GEZ37" s="374"/>
      <c r="GFA37" s="374"/>
      <c r="GFB37" s="374"/>
      <c r="GFC37" s="374"/>
      <c r="GFD37" s="374"/>
      <c r="GFE37" s="374"/>
      <c r="GFF37" s="374"/>
      <c r="GFG37" s="374"/>
      <c r="GFH37" s="374"/>
      <c r="GFI37" s="374"/>
      <c r="GFJ37" s="374"/>
      <c r="GFK37" s="374"/>
      <c r="GFL37" s="374"/>
      <c r="GFM37" s="374"/>
      <c r="GFN37" s="374"/>
      <c r="GFO37" s="374"/>
      <c r="GFP37" s="374"/>
      <c r="GFQ37" s="374"/>
      <c r="GFR37" s="374"/>
      <c r="GFS37" s="374"/>
      <c r="GFT37" s="374"/>
      <c r="GFU37" s="374"/>
      <c r="GFV37" s="374"/>
      <c r="GFW37" s="374"/>
      <c r="GFX37" s="374"/>
      <c r="GFY37" s="374"/>
      <c r="GFZ37" s="374"/>
      <c r="GGA37" s="374"/>
      <c r="GGB37" s="374"/>
      <c r="GGC37" s="374"/>
      <c r="GGD37" s="374"/>
      <c r="GGE37" s="374"/>
      <c r="GGF37" s="374"/>
      <c r="GGG37" s="374"/>
      <c r="GGH37" s="374"/>
      <c r="GGI37" s="374"/>
      <c r="GGJ37" s="374"/>
      <c r="GGK37" s="374"/>
      <c r="GGL37" s="374"/>
      <c r="GGM37" s="374"/>
      <c r="GGN37" s="374"/>
      <c r="GGO37" s="374"/>
      <c r="GGP37" s="374"/>
      <c r="GGQ37" s="374"/>
      <c r="GGR37" s="374"/>
      <c r="GGS37" s="374"/>
      <c r="GGT37" s="374"/>
      <c r="GGU37" s="374"/>
      <c r="GGV37" s="374"/>
      <c r="GGW37" s="374"/>
      <c r="GGX37" s="374"/>
      <c r="GGY37" s="374"/>
      <c r="GGZ37" s="374"/>
      <c r="GHA37" s="374"/>
      <c r="GHB37" s="374"/>
      <c r="GHC37" s="374"/>
      <c r="GHD37" s="374"/>
      <c r="GHE37" s="374"/>
      <c r="GHF37" s="374"/>
      <c r="GHG37" s="374"/>
      <c r="GHH37" s="374"/>
      <c r="GHI37" s="374"/>
      <c r="GHJ37" s="374"/>
      <c r="GHK37" s="374"/>
      <c r="GHL37" s="374"/>
      <c r="GHM37" s="374"/>
      <c r="GHN37" s="374"/>
      <c r="GHO37" s="374"/>
      <c r="GHP37" s="374"/>
      <c r="GHQ37" s="374"/>
      <c r="GHR37" s="374"/>
      <c r="GHS37" s="374"/>
      <c r="GHT37" s="374"/>
      <c r="GHU37" s="374"/>
      <c r="GHV37" s="374"/>
      <c r="GHW37" s="374"/>
      <c r="GHX37" s="374"/>
      <c r="GHY37" s="374"/>
      <c r="GHZ37" s="374"/>
      <c r="GIA37" s="374"/>
      <c r="GIB37" s="374"/>
      <c r="GIC37" s="374"/>
      <c r="GID37" s="374"/>
      <c r="GIE37" s="374"/>
      <c r="GIF37" s="374"/>
      <c r="GIG37" s="374"/>
      <c r="GIH37" s="374"/>
      <c r="GII37" s="374"/>
      <c r="GIJ37" s="374"/>
      <c r="GIK37" s="374"/>
      <c r="GIL37" s="374"/>
      <c r="GIM37" s="374"/>
      <c r="GIN37" s="374"/>
      <c r="GIO37" s="374"/>
      <c r="GIP37" s="374"/>
      <c r="GIQ37" s="374"/>
      <c r="GIR37" s="374"/>
      <c r="GIS37" s="374"/>
      <c r="GIT37" s="374"/>
      <c r="GIU37" s="374"/>
      <c r="GIV37" s="374"/>
      <c r="GIW37" s="374"/>
      <c r="GIX37" s="374"/>
      <c r="GIY37" s="374"/>
      <c r="GIZ37" s="374"/>
      <c r="GJA37" s="374"/>
      <c r="GJB37" s="374"/>
      <c r="GJC37" s="374"/>
      <c r="GJD37" s="374"/>
      <c r="GJE37" s="374"/>
      <c r="GJF37" s="374"/>
      <c r="GJG37" s="374"/>
      <c r="GJH37" s="374"/>
      <c r="GJI37" s="374"/>
      <c r="GJJ37" s="374"/>
      <c r="GJK37" s="374"/>
      <c r="GJL37" s="374"/>
      <c r="GJM37" s="374"/>
      <c r="GJN37" s="374"/>
      <c r="GJO37" s="374"/>
      <c r="GJP37" s="374"/>
      <c r="GJQ37" s="374"/>
      <c r="GJR37" s="374"/>
      <c r="GJS37" s="374"/>
      <c r="GJT37" s="374"/>
      <c r="GJU37" s="374"/>
      <c r="GJV37" s="374"/>
      <c r="GJW37" s="374"/>
      <c r="GJX37" s="374"/>
      <c r="GJY37" s="374"/>
      <c r="GJZ37" s="374"/>
      <c r="GKA37" s="374"/>
      <c r="GKB37" s="374"/>
      <c r="GKC37" s="374"/>
      <c r="GKD37" s="374"/>
      <c r="GKE37" s="374"/>
      <c r="GKF37" s="374"/>
      <c r="GKG37" s="374"/>
      <c r="GKH37" s="374"/>
      <c r="GKI37" s="374"/>
      <c r="GKJ37" s="374"/>
      <c r="GKK37" s="374"/>
      <c r="GKL37" s="374"/>
      <c r="GKM37" s="374"/>
      <c r="GKN37" s="374"/>
      <c r="GKO37" s="374"/>
      <c r="GKP37" s="374"/>
      <c r="GKQ37" s="374"/>
      <c r="GKR37" s="374"/>
      <c r="GKS37" s="374"/>
      <c r="GKT37" s="374"/>
      <c r="GKU37" s="374"/>
      <c r="GKV37" s="374"/>
      <c r="GKW37" s="374"/>
      <c r="GKX37" s="374"/>
      <c r="GKY37" s="374"/>
      <c r="GKZ37" s="374"/>
      <c r="GLA37" s="374"/>
      <c r="GLB37" s="374"/>
      <c r="GLC37" s="374"/>
      <c r="GLD37" s="374"/>
      <c r="GLE37" s="374"/>
      <c r="GLF37" s="374"/>
      <c r="GLG37" s="374"/>
      <c r="GLH37" s="374"/>
      <c r="GLI37" s="374"/>
      <c r="GLJ37" s="374"/>
      <c r="GLK37" s="374"/>
      <c r="GLL37" s="374"/>
      <c r="GLM37" s="374"/>
      <c r="GLN37" s="374"/>
      <c r="GLO37" s="374"/>
      <c r="GLP37" s="374"/>
      <c r="GLQ37" s="374"/>
      <c r="GLR37" s="374"/>
      <c r="GLS37" s="374"/>
      <c r="GLT37" s="374"/>
      <c r="GLU37" s="374"/>
      <c r="GLV37" s="374"/>
      <c r="GLW37" s="374"/>
      <c r="GLX37" s="374"/>
      <c r="GLY37" s="374"/>
      <c r="GLZ37" s="374"/>
      <c r="GMA37" s="374"/>
      <c r="GMB37" s="374"/>
      <c r="GMC37" s="374"/>
      <c r="GMD37" s="374"/>
      <c r="GME37" s="374"/>
      <c r="GMF37" s="374"/>
      <c r="GMG37" s="374"/>
      <c r="GMH37" s="374"/>
      <c r="GMI37" s="374"/>
      <c r="GMJ37" s="374"/>
      <c r="GMK37" s="374"/>
      <c r="GML37" s="374"/>
      <c r="GMM37" s="374"/>
      <c r="GMN37" s="374"/>
      <c r="GMO37" s="374"/>
      <c r="GMP37" s="374"/>
      <c r="GMQ37" s="374"/>
      <c r="GMR37" s="374"/>
      <c r="GMS37" s="374"/>
      <c r="GMT37" s="374"/>
      <c r="GMU37" s="374"/>
      <c r="GMV37" s="374"/>
      <c r="GMW37" s="374"/>
      <c r="GMX37" s="374"/>
      <c r="GMY37" s="374"/>
      <c r="GMZ37" s="374"/>
      <c r="GNA37" s="374"/>
      <c r="GNB37" s="374"/>
      <c r="GNC37" s="374"/>
      <c r="GND37" s="374"/>
      <c r="GNE37" s="374"/>
      <c r="GNF37" s="374"/>
      <c r="GNG37" s="374"/>
      <c r="GNH37" s="374"/>
      <c r="GNI37" s="374"/>
      <c r="GNJ37" s="374"/>
      <c r="GNK37" s="374"/>
      <c r="GNL37" s="374"/>
      <c r="GNM37" s="374"/>
      <c r="GNN37" s="374"/>
      <c r="GNO37" s="374"/>
      <c r="GNP37" s="374"/>
      <c r="GNQ37" s="374"/>
      <c r="GNR37" s="374"/>
      <c r="GNS37" s="374"/>
      <c r="GNT37" s="374"/>
      <c r="GNU37" s="374"/>
      <c r="GNV37" s="374"/>
      <c r="GNW37" s="374"/>
      <c r="GNX37" s="374"/>
      <c r="GNY37" s="374"/>
      <c r="GNZ37" s="374"/>
      <c r="GOA37" s="374"/>
      <c r="GOB37" s="374"/>
      <c r="GOC37" s="374"/>
      <c r="GOD37" s="374"/>
      <c r="GOE37" s="374"/>
      <c r="GOF37" s="374"/>
      <c r="GOG37" s="374"/>
      <c r="GOH37" s="374"/>
      <c r="GOI37" s="374"/>
      <c r="GOJ37" s="374"/>
      <c r="GOK37" s="374"/>
      <c r="GOL37" s="374"/>
      <c r="GOM37" s="374"/>
      <c r="GON37" s="374"/>
      <c r="GOO37" s="374"/>
      <c r="GOP37" s="374"/>
      <c r="GOQ37" s="374"/>
      <c r="GOR37" s="374"/>
      <c r="GOS37" s="374"/>
      <c r="GOT37" s="374"/>
      <c r="GOU37" s="374"/>
      <c r="GOV37" s="374"/>
      <c r="GOW37" s="374"/>
      <c r="GOX37" s="374"/>
      <c r="GOY37" s="374"/>
      <c r="GOZ37" s="374"/>
      <c r="GPA37" s="374"/>
      <c r="GPB37" s="374"/>
      <c r="GPC37" s="374"/>
      <c r="GPD37" s="374"/>
      <c r="GPE37" s="374"/>
      <c r="GPF37" s="374"/>
      <c r="GPG37" s="374"/>
      <c r="GPH37" s="374"/>
      <c r="GPI37" s="374"/>
      <c r="GPJ37" s="374"/>
      <c r="GPK37" s="374"/>
      <c r="GPL37" s="374"/>
      <c r="GPM37" s="374"/>
      <c r="GPN37" s="374"/>
      <c r="GPO37" s="374"/>
      <c r="GPP37" s="374"/>
      <c r="GPQ37" s="374"/>
      <c r="GPR37" s="374"/>
      <c r="GPS37" s="374"/>
      <c r="GPT37" s="374"/>
      <c r="GPU37" s="374"/>
      <c r="GPV37" s="374"/>
      <c r="GPW37" s="374"/>
      <c r="GPX37" s="374"/>
      <c r="GPY37" s="374"/>
      <c r="GPZ37" s="374"/>
      <c r="GQA37" s="374"/>
      <c r="GQB37" s="374"/>
      <c r="GQC37" s="374"/>
      <c r="GQD37" s="374"/>
      <c r="GQE37" s="374"/>
      <c r="GQF37" s="374"/>
      <c r="GQG37" s="374"/>
      <c r="GQH37" s="374"/>
      <c r="GQI37" s="374"/>
      <c r="GQJ37" s="374"/>
      <c r="GQK37" s="374"/>
      <c r="GQL37" s="374"/>
      <c r="GQM37" s="374"/>
      <c r="GQN37" s="374"/>
      <c r="GQO37" s="374"/>
      <c r="GQP37" s="374"/>
      <c r="GQQ37" s="374"/>
      <c r="GQR37" s="374"/>
      <c r="GQS37" s="374"/>
      <c r="GQT37" s="374"/>
      <c r="GQU37" s="374"/>
      <c r="GQV37" s="374"/>
      <c r="GQW37" s="374"/>
      <c r="GQX37" s="374"/>
      <c r="GQY37" s="374"/>
      <c r="GQZ37" s="374"/>
      <c r="GRA37" s="374"/>
      <c r="GRB37" s="374"/>
      <c r="GRC37" s="374"/>
      <c r="GRD37" s="374"/>
      <c r="GRE37" s="374"/>
      <c r="GRF37" s="374"/>
      <c r="GRG37" s="374"/>
      <c r="GRH37" s="374"/>
      <c r="GRI37" s="374"/>
      <c r="GRJ37" s="374"/>
      <c r="GRK37" s="374"/>
      <c r="GRL37" s="374"/>
      <c r="GRM37" s="374"/>
      <c r="GRN37" s="374"/>
      <c r="GRO37" s="374"/>
      <c r="GRP37" s="374"/>
      <c r="GRQ37" s="374"/>
      <c r="GRR37" s="374"/>
      <c r="GRS37" s="374"/>
      <c r="GRT37" s="374"/>
      <c r="GRU37" s="374"/>
      <c r="GRV37" s="374"/>
      <c r="GRW37" s="374"/>
      <c r="GRX37" s="374"/>
      <c r="GRY37" s="374"/>
      <c r="GRZ37" s="374"/>
      <c r="GSA37" s="374"/>
      <c r="GSB37" s="374"/>
      <c r="GSC37" s="374"/>
      <c r="GSD37" s="374"/>
      <c r="GSE37" s="374"/>
      <c r="GSF37" s="374"/>
      <c r="GSG37" s="374"/>
      <c r="GSH37" s="374"/>
      <c r="GSI37" s="374"/>
      <c r="GSJ37" s="374"/>
      <c r="GSK37" s="374"/>
      <c r="GSL37" s="374"/>
      <c r="GSM37" s="374"/>
      <c r="GSN37" s="374"/>
      <c r="GSO37" s="374"/>
      <c r="GSP37" s="374"/>
      <c r="GSQ37" s="374"/>
      <c r="GSR37" s="374"/>
      <c r="GSS37" s="374"/>
      <c r="GST37" s="374"/>
      <c r="GSU37" s="374"/>
      <c r="GSV37" s="374"/>
      <c r="GSW37" s="374"/>
      <c r="GSX37" s="374"/>
      <c r="GSY37" s="374"/>
      <c r="GSZ37" s="374"/>
      <c r="GTA37" s="374"/>
      <c r="GTB37" s="374"/>
      <c r="GTC37" s="374"/>
      <c r="GTD37" s="374"/>
      <c r="GTE37" s="374"/>
      <c r="GTF37" s="374"/>
      <c r="GTG37" s="374"/>
      <c r="GTH37" s="374"/>
      <c r="GTI37" s="374"/>
      <c r="GTJ37" s="374"/>
      <c r="GTK37" s="374"/>
      <c r="GTL37" s="374"/>
      <c r="GTM37" s="374"/>
      <c r="GTN37" s="374"/>
      <c r="GTO37" s="374"/>
      <c r="GTP37" s="374"/>
      <c r="GTQ37" s="374"/>
      <c r="GTR37" s="374"/>
      <c r="GTS37" s="374"/>
      <c r="GTT37" s="374"/>
      <c r="GTU37" s="374"/>
      <c r="GTV37" s="374"/>
      <c r="GTW37" s="374"/>
      <c r="GTX37" s="374"/>
      <c r="GTY37" s="374"/>
      <c r="GTZ37" s="374"/>
      <c r="GUA37" s="374"/>
      <c r="GUB37" s="374"/>
      <c r="GUC37" s="374"/>
      <c r="GUD37" s="374"/>
      <c r="GUE37" s="374"/>
      <c r="GUF37" s="374"/>
      <c r="GUG37" s="374"/>
      <c r="GUH37" s="374"/>
      <c r="GUI37" s="374"/>
      <c r="GUJ37" s="374"/>
      <c r="GUK37" s="374"/>
      <c r="GUL37" s="374"/>
      <c r="GUM37" s="374"/>
      <c r="GUN37" s="374"/>
      <c r="GUO37" s="374"/>
      <c r="GUP37" s="374"/>
      <c r="GUQ37" s="374"/>
      <c r="GUR37" s="374"/>
      <c r="GUS37" s="374"/>
      <c r="GUT37" s="374"/>
      <c r="GUU37" s="374"/>
      <c r="GUV37" s="374"/>
      <c r="GUW37" s="374"/>
      <c r="GUX37" s="374"/>
      <c r="GUY37" s="374"/>
      <c r="GUZ37" s="374"/>
      <c r="GVA37" s="374"/>
      <c r="GVB37" s="374"/>
      <c r="GVC37" s="374"/>
      <c r="GVD37" s="374"/>
      <c r="GVE37" s="374"/>
      <c r="GVF37" s="374"/>
      <c r="GVG37" s="374"/>
      <c r="GVH37" s="374"/>
      <c r="GVI37" s="374"/>
      <c r="GVJ37" s="374"/>
      <c r="GVK37" s="374"/>
      <c r="GVL37" s="374"/>
      <c r="GVM37" s="374"/>
      <c r="GVN37" s="374"/>
      <c r="GVO37" s="374"/>
      <c r="GVP37" s="374"/>
      <c r="GVQ37" s="374"/>
      <c r="GVR37" s="374"/>
      <c r="GVS37" s="374"/>
      <c r="GVT37" s="374"/>
      <c r="GVU37" s="374"/>
      <c r="GVV37" s="374"/>
      <c r="GVW37" s="374"/>
      <c r="GVX37" s="374"/>
      <c r="GVY37" s="374"/>
      <c r="GVZ37" s="374"/>
      <c r="GWA37" s="374"/>
      <c r="GWB37" s="374"/>
      <c r="GWC37" s="374"/>
      <c r="GWD37" s="374"/>
      <c r="GWE37" s="374"/>
      <c r="GWF37" s="374"/>
      <c r="GWG37" s="374"/>
      <c r="GWH37" s="374"/>
      <c r="GWI37" s="374"/>
      <c r="GWJ37" s="374"/>
      <c r="GWK37" s="374"/>
      <c r="GWL37" s="374"/>
      <c r="GWM37" s="374"/>
      <c r="GWN37" s="374"/>
      <c r="GWO37" s="374"/>
      <c r="GWP37" s="374"/>
      <c r="GWQ37" s="374"/>
      <c r="GWR37" s="374"/>
      <c r="GWS37" s="374"/>
      <c r="GWT37" s="374"/>
      <c r="GWU37" s="374"/>
      <c r="GWV37" s="374"/>
      <c r="GWW37" s="374"/>
      <c r="GWX37" s="374"/>
      <c r="GWY37" s="374"/>
      <c r="GWZ37" s="374"/>
      <c r="GXA37" s="374"/>
      <c r="GXB37" s="374"/>
      <c r="GXC37" s="374"/>
      <c r="GXD37" s="374"/>
      <c r="GXE37" s="374"/>
      <c r="GXF37" s="374"/>
      <c r="GXG37" s="374"/>
      <c r="GXH37" s="374"/>
      <c r="GXI37" s="374"/>
      <c r="GXJ37" s="374"/>
      <c r="GXK37" s="374"/>
      <c r="GXL37" s="374"/>
      <c r="GXM37" s="374"/>
      <c r="GXN37" s="374"/>
      <c r="GXO37" s="374"/>
      <c r="GXP37" s="374"/>
      <c r="GXQ37" s="374"/>
      <c r="GXR37" s="374"/>
      <c r="GXS37" s="374"/>
      <c r="GXT37" s="374"/>
      <c r="GXU37" s="374"/>
      <c r="GXV37" s="374"/>
      <c r="GXW37" s="374"/>
      <c r="GXX37" s="374"/>
      <c r="GXY37" s="374"/>
      <c r="GXZ37" s="374"/>
      <c r="GYA37" s="374"/>
      <c r="GYB37" s="374"/>
      <c r="GYC37" s="374"/>
      <c r="GYD37" s="374"/>
      <c r="GYE37" s="374"/>
      <c r="GYF37" s="374"/>
      <c r="GYG37" s="374"/>
      <c r="GYH37" s="374"/>
      <c r="GYI37" s="374"/>
      <c r="GYJ37" s="374"/>
      <c r="GYK37" s="374"/>
      <c r="GYL37" s="374"/>
      <c r="GYM37" s="374"/>
      <c r="GYN37" s="374"/>
      <c r="GYO37" s="374"/>
      <c r="GYP37" s="374"/>
      <c r="GYQ37" s="374"/>
      <c r="GYR37" s="374"/>
      <c r="GYS37" s="374"/>
      <c r="GYT37" s="374"/>
      <c r="GYU37" s="374"/>
      <c r="GYV37" s="374"/>
      <c r="GYW37" s="374"/>
      <c r="GYX37" s="374"/>
      <c r="GYY37" s="374"/>
      <c r="GYZ37" s="374"/>
      <c r="GZA37" s="374"/>
      <c r="GZB37" s="374"/>
      <c r="GZC37" s="374"/>
      <c r="GZD37" s="374"/>
      <c r="GZE37" s="374"/>
      <c r="GZF37" s="374"/>
      <c r="GZG37" s="374"/>
      <c r="GZH37" s="374"/>
      <c r="GZI37" s="374"/>
      <c r="GZJ37" s="374"/>
      <c r="GZK37" s="374"/>
      <c r="GZL37" s="374"/>
      <c r="GZM37" s="374"/>
      <c r="GZN37" s="374"/>
      <c r="GZO37" s="374"/>
      <c r="GZP37" s="374"/>
      <c r="GZQ37" s="374"/>
      <c r="GZR37" s="374"/>
      <c r="GZS37" s="374"/>
      <c r="GZT37" s="374"/>
      <c r="GZU37" s="374"/>
      <c r="GZV37" s="374"/>
      <c r="GZW37" s="374"/>
      <c r="GZX37" s="374"/>
      <c r="GZY37" s="374"/>
      <c r="GZZ37" s="374"/>
      <c r="HAA37" s="374"/>
      <c r="HAB37" s="374"/>
      <c r="HAC37" s="374"/>
      <c r="HAD37" s="374"/>
      <c r="HAE37" s="374"/>
      <c r="HAF37" s="374"/>
      <c r="HAG37" s="374"/>
      <c r="HAH37" s="374"/>
      <c r="HAI37" s="374"/>
      <c r="HAJ37" s="374"/>
      <c r="HAK37" s="374"/>
      <c r="HAL37" s="374"/>
      <c r="HAM37" s="374"/>
      <c r="HAN37" s="374"/>
      <c r="HAO37" s="374"/>
      <c r="HAP37" s="374"/>
      <c r="HAQ37" s="374"/>
      <c r="HAR37" s="374"/>
      <c r="HAS37" s="374"/>
      <c r="HAT37" s="374"/>
      <c r="HAU37" s="374"/>
      <c r="HAV37" s="374"/>
      <c r="HAW37" s="374"/>
      <c r="HAX37" s="374"/>
      <c r="HAY37" s="374"/>
      <c r="HAZ37" s="374"/>
      <c r="HBA37" s="374"/>
      <c r="HBB37" s="374"/>
      <c r="HBC37" s="374"/>
      <c r="HBD37" s="374"/>
      <c r="HBE37" s="374"/>
      <c r="HBF37" s="374"/>
      <c r="HBG37" s="374"/>
      <c r="HBH37" s="374"/>
      <c r="HBI37" s="374"/>
      <c r="HBJ37" s="374"/>
      <c r="HBK37" s="374"/>
      <c r="HBL37" s="374"/>
      <c r="HBM37" s="374"/>
      <c r="HBN37" s="374"/>
      <c r="HBO37" s="374"/>
      <c r="HBP37" s="374"/>
      <c r="HBQ37" s="374"/>
      <c r="HBR37" s="374"/>
      <c r="HBS37" s="374"/>
      <c r="HBT37" s="374"/>
      <c r="HBU37" s="374"/>
      <c r="HBV37" s="374"/>
      <c r="HBW37" s="374"/>
      <c r="HBX37" s="374"/>
      <c r="HBY37" s="374"/>
      <c r="HBZ37" s="374"/>
      <c r="HCA37" s="374"/>
      <c r="HCB37" s="374"/>
      <c r="HCC37" s="374"/>
      <c r="HCD37" s="374"/>
      <c r="HCE37" s="374"/>
      <c r="HCF37" s="374"/>
      <c r="HCG37" s="374"/>
      <c r="HCH37" s="374"/>
      <c r="HCI37" s="374"/>
      <c r="HCJ37" s="374"/>
      <c r="HCK37" s="374"/>
      <c r="HCL37" s="374"/>
      <c r="HCM37" s="374"/>
      <c r="HCN37" s="374"/>
      <c r="HCO37" s="374"/>
      <c r="HCP37" s="374"/>
      <c r="HCQ37" s="374"/>
      <c r="HCR37" s="374"/>
      <c r="HCS37" s="374"/>
      <c r="HCT37" s="374"/>
      <c r="HCU37" s="374"/>
      <c r="HCV37" s="374"/>
      <c r="HCW37" s="374"/>
      <c r="HCX37" s="374"/>
      <c r="HCY37" s="374"/>
      <c r="HCZ37" s="374"/>
      <c r="HDA37" s="374"/>
      <c r="HDB37" s="374"/>
      <c r="HDC37" s="374"/>
      <c r="HDD37" s="374"/>
      <c r="HDE37" s="374"/>
      <c r="HDF37" s="374"/>
      <c r="HDG37" s="374"/>
      <c r="HDH37" s="374"/>
      <c r="HDI37" s="374"/>
      <c r="HDJ37" s="374"/>
      <c r="HDK37" s="374"/>
      <c r="HDL37" s="374"/>
      <c r="HDM37" s="374"/>
      <c r="HDN37" s="374"/>
      <c r="HDO37" s="374"/>
      <c r="HDP37" s="374"/>
      <c r="HDQ37" s="374"/>
      <c r="HDR37" s="374"/>
      <c r="HDS37" s="374"/>
      <c r="HDT37" s="374"/>
      <c r="HDU37" s="374"/>
      <c r="HDV37" s="374"/>
      <c r="HDW37" s="374"/>
      <c r="HDX37" s="374"/>
      <c r="HDY37" s="374"/>
      <c r="HDZ37" s="374"/>
      <c r="HEA37" s="374"/>
      <c r="HEB37" s="374"/>
      <c r="HEC37" s="374"/>
      <c r="HED37" s="374"/>
      <c r="HEE37" s="374"/>
      <c r="HEF37" s="374"/>
      <c r="HEG37" s="374"/>
      <c r="HEH37" s="374"/>
      <c r="HEI37" s="374"/>
      <c r="HEJ37" s="374"/>
      <c r="HEK37" s="374"/>
      <c r="HEL37" s="374"/>
      <c r="HEM37" s="374"/>
      <c r="HEN37" s="374"/>
      <c r="HEO37" s="374"/>
      <c r="HEP37" s="374"/>
      <c r="HEQ37" s="374"/>
      <c r="HER37" s="374"/>
      <c r="HES37" s="374"/>
      <c r="HET37" s="374"/>
      <c r="HEU37" s="374"/>
      <c r="HEV37" s="374"/>
      <c r="HEW37" s="374"/>
      <c r="HEX37" s="374"/>
      <c r="HEY37" s="374"/>
      <c r="HEZ37" s="374"/>
      <c r="HFA37" s="374"/>
      <c r="HFB37" s="374"/>
      <c r="HFC37" s="374"/>
      <c r="HFD37" s="374"/>
      <c r="HFE37" s="374"/>
      <c r="HFF37" s="374"/>
      <c r="HFG37" s="374"/>
      <c r="HFH37" s="374"/>
      <c r="HFI37" s="374"/>
      <c r="HFJ37" s="374"/>
      <c r="HFK37" s="374"/>
      <c r="HFL37" s="374"/>
      <c r="HFM37" s="374"/>
      <c r="HFN37" s="374"/>
      <c r="HFO37" s="374"/>
      <c r="HFP37" s="374"/>
      <c r="HFQ37" s="374"/>
      <c r="HFR37" s="374"/>
      <c r="HFS37" s="374"/>
      <c r="HFT37" s="374"/>
      <c r="HFU37" s="374"/>
      <c r="HFV37" s="374"/>
      <c r="HFW37" s="374"/>
      <c r="HFX37" s="374"/>
      <c r="HFY37" s="374"/>
      <c r="HFZ37" s="374"/>
      <c r="HGA37" s="374"/>
      <c r="HGB37" s="374"/>
      <c r="HGC37" s="374"/>
      <c r="HGD37" s="374"/>
      <c r="HGE37" s="374"/>
      <c r="HGF37" s="374"/>
      <c r="HGG37" s="374"/>
      <c r="HGH37" s="374"/>
      <c r="HGI37" s="374"/>
      <c r="HGJ37" s="374"/>
      <c r="HGK37" s="374"/>
      <c r="HGL37" s="374"/>
      <c r="HGM37" s="374"/>
      <c r="HGN37" s="374"/>
      <c r="HGO37" s="374"/>
      <c r="HGP37" s="374"/>
      <c r="HGQ37" s="374"/>
      <c r="HGR37" s="374"/>
      <c r="HGS37" s="374"/>
      <c r="HGT37" s="374"/>
      <c r="HGU37" s="374"/>
      <c r="HGV37" s="374"/>
      <c r="HGW37" s="374"/>
      <c r="HGX37" s="374"/>
      <c r="HGY37" s="374"/>
      <c r="HGZ37" s="374"/>
      <c r="HHA37" s="374"/>
      <c r="HHB37" s="374"/>
      <c r="HHC37" s="374"/>
      <c r="HHD37" s="374"/>
      <c r="HHE37" s="374"/>
      <c r="HHF37" s="374"/>
      <c r="HHG37" s="374"/>
      <c r="HHH37" s="374"/>
      <c r="HHI37" s="374"/>
      <c r="HHJ37" s="374"/>
      <c r="HHK37" s="374"/>
      <c r="HHL37" s="374"/>
      <c r="HHM37" s="374"/>
      <c r="HHN37" s="374"/>
      <c r="HHO37" s="374"/>
      <c r="HHP37" s="374"/>
      <c r="HHQ37" s="374"/>
      <c r="HHR37" s="374"/>
      <c r="HHS37" s="374"/>
      <c r="HHT37" s="374"/>
      <c r="HHU37" s="374"/>
      <c r="HHV37" s="374"/>
      <c r="HHW37" s="374"/>
      <c r="HHX37" s="374"/>
      <c r="HHY37" s="374"/>
      <c r="HHZ37" s="374"/>
      <c r="HIA37" s="374"/>
      <c r="HIB37" s="374"/>
      <c r="HIC37" s="374"/>
      <c r="HID37" s="374"/>
      <c r="HIE37" s="374"/>
      <c r="HIF37" s="374"/>
      <c r="HIG37" s="374"/>
      <c r="HIH37" s="374"/>
      <c r="HII37" s="374"/>
      <c r="HIJ37" s="374"/>
      <c r="HIK37" s="374"/>
      <c r="HIL37" s="374"/>
      <c r="HIM37" s="374"/>
      <c r="HIN37" s="374"/>
      <c r="HIO37" s="374"/>
      <c r="HIP37" s="374"/>
      <c r="HIQ37" s="374"/>
      <c r="HIR37" s="374"/>
      <c r="HIS37" s="374"/>
      <c r="HIT37" s="374"/>
      <c r="HIU37" s="374"/>
      <c r="HIV37" s="374"/>
      <c r="HIW37" s="374"/>
      <c r="HIX37" s="374"/>
      <c r="HIY37" s="374"/>
      <c r="HIZ37" s="374"/>
      <c r="HJA37" s="374"/>
      <c r="HJB37" s="374"/>
      <c r="HJC37" s="374"/>
      <c r="HJD37" s="374"/>
      <c r="HJE37" s="374"/>
      <c r="HJF37" s="374"/>
      <c r="HJG37" s="374"/>
      <c r="HJH37" s="374"/>
      <c r="HJI37" s="374"/>
      <c r="HJJ37" s="374"/>
      <c r="HJK37" s="374"/>
      <c r="HJL37" s="374"/>
      <c r="HJM37" s="374"/>
      <c r="HJN37" s="374"/>
      <c r="HJO37" s="374"/>
      <c r="HJP37" s="374"/>
      <c r="HJQ37" s="374"/>
      <c r="HJR37" s="374"/>
      <c r="HJS37" s="374"/>
      <c r="HJT37" s="374"/>
      <c r="HJU37" s="374"/>
      <c r="HJV37" s="374"/>
      <c r="HJW37" s="374"/>
      <c r="HJX37" s="374"/>
      <c r="HJY37" s="374"/>
      <c r="HJZ37" s="374"/>
      <c r="HKA37" s="374"/>
      <c r="HKB37" s="374"/>
      <c r="HKC37" s="374"/>
      <c r="HKD37" s="374"/>
      <c r="HKE37" s="374"/>
      <c r="HKF37" s="374"/>
      <c r="HKG37" s="374"/>
      <c r="HKH37" s="374"/>
      <c r="HKI37" s="374"/>
      <c r="HKJ37" s="374"/>
      <c r="HKK37" s="374"/>
      <c r="HKL37" s="374"/>
      <c r="HKM37" s="374"/>
      <c r="HKN37" s="374"/>
      <c r="HKO37" s="374"/>
      <c r="HKP37" s="374"/>
      <c r="HKQ37" s="374"/>
      <c r="HKR37" s="374"/>
      <c r="HKS37" s="374"/>
      <c r="HKT37" s="374"/>
      <c r="HKU37" s="374"/>
      <c r="HKV37" s="374"/>
      <c r="HKW37" s="374"/>
      <c r="HKX37" s="374"/>
      <c r="HKY37" s="374"/>
      <c r="HKZ37" s="374"/>
      <c r="HLA37" s="374"/>
      <c r="HLB37" s="374"/>
      <c r="HLC37" s="374"/>
      <c r="HLD37" s="374"/>
      <c r="HLE37" s="374"/>
      <c r="HLF37" s="374"/>
      <c r="HLG37" s="374"/>
      <c r="HLH37" s="374"/>
      <c r="HLI37" s="374"/>
      <c r="HLJ37" s="374"/>
      <c r="HLK37" s="374"/>
      <c r="HLL37" s="374"/>
      <c r="HLM37" s="374"/>
      <c r="HLN37" s="374"/>
      <c r="HLO37" s="374"/>
      <c r="HLP37" s="374"/>
      <c r="HLQ37" s="374"/>
      <c r="HLR37" s="374"/>
      <c r="HLS37" s="374"/>
      <c r="HLT37" s="374"/>
      <c r="HLU37" s="374"/>
      <c r="HLV37" s="374"/>
      <c r="HLW37" s="374"/>
      <c r="HLX37" s="374"/>
      <c r="HLY37" s="374"/>
      <c r="HLZ37" s="374"/>
      <c r="HMA37" s="374"/>
      <c r="HMB37" s="374"/>
      <c r="HMC37" s="374"/>
      <c r="HMD37" s="374"/>
      <c r="HME37" s="374"/>
      <c r="HMF37" s="374"/>
      <c r="HMG37" s="374"/>
      <c r="HMH37" s="374"/>
      <c r="HMI37" s="374"/>
      <c r="HMJ37" s="374"/>
      <c r="HMK37" s="374"/>
      <c r="HML37" s="374"/>
      <c r="HMM37" s="374"/>
      <c r="HMN37" s="374"/>
      <c r="HMO37" s="374"/>
      <c r="HMP37" s="374"/>
      <c r="HMQ37" s="374"/>
      <c r="HMR37" s="374"/>
      <c r="HMS37" s="374"/>
      <c r="HMT37" s="374"/>
      <c r="HMU37" s="374"/>
      <c r="HMV37" s="374"/>
      <c r="HMW37" s="374"/>
      <c r="HMX37" s="374"/>
      <c r="HMY37" s="374"/>
      <c r="HMZ37" s="374"/>
      <c r="HNA37" s="374"/>
      <c r="HNB37" s="374"/>
      <c r="HNC37" s="374"/>
      <c r="HND37" s="374"/>
      <c r="HNE37" s="374"/>
      <c r="HNF37" s="374"/>
      <c r="HNG37" s="374"/>
      <c r="HNH37" s="374"/>
      <c r="HNI37" s="374"/>
      <c r="HNJ37" s="374"/>
      <c r="HNK37" s="374"/>
      <c r="HNL37" s="374"/>
      <c r="HNM37" s="374"/>
      <c r="HNN37" s="374"/>
      <c r="HNO37" s="374"/>
      <c r="HNP37" s="374"/>
      <c r="HNQ37" s="374"/>
      <c r="HNR37" s="374"/>
      <c r="HNS37" s="374"/>
      <c r="HNT37" s="374"/>
      <c r="HNU37" s="374"/>
      <c r="HNV37" s="374"/>
      <c r="HNW37" s="374"/>
      <c r="HNX37" s="374"/>
      <c r="HNY37" s="374"/>
      <c r="HNZ37" s="374"/>
      <c r="HOA37" s="374"/>
      <c r="HOB37" s="374"/>
      <c r="HOC37" s="374"/>
      <c r="HOD37" s="374"/>
      <c r="HOE37" s="374"/>
      <c r="HOF37" s="374"/>
      <c r="HOG37" s="374"/>
      <c r="HOH37" s="374"/>
      <c r="HOI37" s="374"/>
      <c r="HOJ37" s="374"/>
      <c r="HOK37" s="374"/>
      <c r="HOL37" s="374"/>
      <c r="HOM37" s="374"/>
      <c r="HON37" s="374"/>
      <c r="HOO37" s="374"/>
      <c r="HOP37" s="374"/>
      <c r="HOQ37" s="374"/>
      <c r="HOR37" s="374"/>
      <c r="HOS37" s="374"/>
      <c r="HOT37" s="374"/>
      <c r="HOU37" s="374"/>
      <c r="HOV37" s="374"/>
      <c r="HOW37" s="374"/>
      <c r="HOX37" s="374"/>
      <c r="HOY37" s="374"/>
      <c r="HOZ37" s="374"/>
      <c r="HPA37" s="374"/>
      <c r="HPB37" s="374"/>
      <c r="HPC37" s="374"/>
      <c r="HPD37" s="374"/>
      <c r="HPE37" s="374"/>
      <c r="HPF37" s="374"/>
      <c r="HPG37" s="374"/>
      <c r="HPH37" s="374"/>
      <c r="HPI37" s="374"/>
      <c r="HPJ37" s="374"/>
      <c r="HPK37" s="374"/>
      <c r="HPL37" s="374"/>
      <c r="HPM37" s="374"/>
      <c r="HPN37" s="374"/>
      <c r="HPO37" s="374"/>
      <c r="HPP37" s="374"/>
      <c r="HPQ37" s="374"/>
      <c r="HPR37" s="374"/>
      <c r="HPS37" s="374"/>
      <c r="HPT37" s="374"/>
      <c r="HPU37" s="374"/>
      <c r="HPV37" s="374"/>
      <c r="HPW37" s="374"/>
      <c r="HPX37" s="374"/>
      <c r="HPY37" s="374"/>
      <c r="HPZ37" s="374"/>
      <c r="HQA37" s="374"/>
      <c r="HQB37" s="374"/>
      <c r="HQC37" s="374"/>
      <c r="HQD37" s="374"/>
      <c r="HQE37" s="374"/>
      <c r="HQF37" s="374"/>
      <c r="HQG37" s="374"/>
      <c r="HQH37" s="374"/>
      <c r="HQI37" s="374"/>
      <c r="HQJ37" s="374"/>
      <c r="HQK37" s="374"/>
      <c r="HQL37" s="374"/>
      <c r="HQM37" s="374"/>
      <c r="HQN37" s="374"/>
      <c r="HQO37" s="374"/>
      <c r="HQP37" s="374"/>
      <c r="HQQ37" s="374"/>
      <c r="HQR37" s="374"/>
      <c r="HQS37" s="374"/>
      <c r="HQT37" s="374"/>
      <c r="HQU37" s="374"/>
      <c r="HQV37" s="374"/>
      <c r="HQW37" s="374"/>
      <c r="HQX37" s="374"/>
      <c r="HQY37" s="374"/>
      <c r="HQZ37" s="374"/>
      <c r="HRA37" s="374"/>
      <c r="HRB37" s="374"/>
      <c r="HRC37" s="374"/>
      <c r="HRD37" s="374"/>
      <c r="HRE37" s="374"/>
      <c r="HRF37" s="374"/>
      <c r="HRG37" s="374"/>
      <c r="HRH37" s="374"/>
      <c r="HRI37" s="374"/>
      <c r="HRJ37" s="374"/>
      <c r="HRK37" s="374"/>
      <c r="HRL37" s="374"/>
      <c r="HRM37" s="374"/>
      <c r="HRN37" s="374"/>
      <c r="HRO37" s="374"/>
      <c r="HRP37" s="374"/>
      <c r="HRQ37" s="374"/>
      <c r="HRR37" s="374"/>
      <c r="HRS37" s="374"/>
      <c r="HRT37" s="374"/>
      <c r="HRU37" s="374"/>
      <c r="HRV37" s="374"/>
      <c r="HRW37" s="374"/>
      <c r="HRX37" s="374"/>
      <c r="HRY37" s="374"/>
      <c r="HRZ37" s="374"/>
      <c r="HSA37" s="374"/>
      <c r="HSB37" s="374"/>
      <c r="HSC37" s="374"/>
      <c r="HSD37" s="374"/>
      <c r="HSE37" s="374"/>
      <c r="HSF37" s="374"/>
      <c r="HSG37" s="374"/>
      <c r="HSH37" s="374"/>
      <c r="HSI37" s="374"/>
      <c r="HSJ37" s="374"/>
      <c r="HSK37" s="374"/>
      <c r="HSL37" s="374"/>
      <c r="HSM37" s="374"/>
      <c r="HSN37" s="374"/>
      <c r="HSO37" s="374"/>
      <c r="HSP37" s="374"/>
      <c r="HSQ37" s="374"/>
      <c r="HSR37" s="374"/>
      <c r="HSS37" s="374"/>
      <c r="HST37" s="374"/>
      <c r="HSU37" s="374"/>
      <c r="HSV37" s="374"/>
      <c r="HSW37" s="374"/>
      <c r="HSX37" s="374"/>
      <c r="HSY37" s="374"/>
      <c r="HSZ37" s="374"/>
      <c r="HTA37" s="374"/>
      <c r="HTB37" s="374"/>
      <c r="HTC37" s="374"/>
      <c r="HTD37" s="374"/>
      <c r="HTE37" s="374"/>
      <c r="HTF37" s="374"/>
      <c r="HTG37" s="374"/>
      <c r="HTH37" s="374"/>
      <c r="HTI37" s="374"/>
      <c r="HTJ37" s="374"/>
      <c r="HTK37" s="374"/>
      <c r="HTL37" s="374"/>
      <c r="HTM37" s="374"/>
      <c r="HTN37" s="374"/>
      <c r="HTO37" s="374"/>
      <c r="HTP37" s="374"/>
      <c r="HTQ37" s="374"/>
      <c r="HTR37" s="374"/>
      <c r="HTS37" s="374"/>
      <c r="HTT37" s="374"/>
      <c r="HTU37" s="374"/>
      <c r="HTV37" s="374"/>
      <c r="HTW37" s="374"/>
      <c r="HTX37" s="374"/>
      <c r="HTY37" s="374"/>
      <c r="HTZ37" s="374"/>
      <c r="HUA37" s="374"/>
      <c r="HUB37" s="374"/>
      <c r="HUC37" s="374"/>
      <c r="HUD37" s="374"/>
      <c r="HUE37" s="374"/>
      <c r="HUF37" s="374"/>
      <c r="HUG37" s="374"/>
      <c r="HUH37" s="374"/>
      <c r="HUI37" s="374"/>
      <c r="HUJ37" s="374"/>
      <c r="HUK37" s="374"/>
      <c r="HUL37" s="374"/>
      <c r="HUM37" s="374"/>
      <c r="HUN37" s="374"/>
      <c r="HUO37" s="374"/>
      <c r="HUP37" s="374"/>
      <c r="HUQ37" s="374"/>
      <c r="HUR37" s="374"/>
      <c r="HUS37" s="374"/>
      <c r="HUT37" s="374"/>
      <c r="HUU37" s="374"/>
      <c r="HUV37" s="374"/>
      <c r="HUW37" s="374"/>
      <c r="HUX37" s="374"/>
      <c r="HUY37" s="374"/>
      <c r="HUZ37" s="374"/>
      <c r="HVA37" s="374"/>
      <c r="HVB37" s="374"/>
      <c r="HVC37" s="374"/>
      <c r="HVD37" s="374"/>
      <c r="HVE37" s="374"/>
      <c r="HVF37" s="374"/>
      <c r="HVG37" s="374"/>
      <c r="HVH37" s="374"/>
      <c r="HVI37" s="374"/>
      <c r="HVJ37" s="374"/>
      <c r="HVK37" s="374"/>
      <c r="HVL37" s="374"/>
      <c r="HVM37" s="374"/>
      <c r="HVN37" s="374"/>
      <c r="HVO37" s="374"/>
      <c r="HVP37" s="374"/>
      <c r="HVQ37" s="374"/>
      <c r="HVR37" s="374"/>
      <c r="HVS37" s="374"/>
      <c r="HVT37" s="374"/>
      <c r="HVU37" s="374"/>
      <c r="HVV37" s="374"/>
      <c r="HVW37" s="374"/>
      <c r="HVX37" s="374"/>
      <c r="HVY37" s="374"/>
      <c r="HVZ37" s="374"/>
      <c r="HWA37" s="374"/>
      <c r="HWB37" s="374"/>
      <c r="HWC37" s="374"/>
      <c r="HWD37" s="374"/>
      <c r="HWE37" s="374"/>
      <c r="HWF37" s="374"/>
      <c r="HWG37" s="374"/>
      <c r="HWH37" s="374"/>
      <c r="HWI37" s="374"/>
      <c r="HWJ37" s="374"/>
      <c r="HWK37" s="374"/>
      <c r="HWL37" s="374"/>
      <c r="HWM37" s="374"/>
      <c r="HWN37" s="374"/>
      <c r="HWO37" s="374"/>
      <c r="HWP37" s="374"/>
      <c r="HWQ37" s="374"/>
      <c r="HWR37" s="374"/>
      <c r="HWS37" s="374"/>
      <c r="HWT37" s="374"/>
      <c r="HWU37" s="374"/>
      <c r="HWV37" s="374"/>
      <c r="HWW37" s="374"/>
      <c r="HWX37" s="374"/>
      <c r="HWY37" s="374"/>
      <c r="HWZ37" s="374"/>
      <c r="HXA37" s="374"/>
      <c r="HXB37" s="374"/>
      <c r="HXC37" s="374"/>
      <c r="HXD37" s="374"/>
      <c r="HXE37" s="374"/>
      <c r="HXF37" s="374"/>
      <c r="HXG37" s="374"/>
      <c r="HXH37" s="374"/>
      <c r="HXI37" s="374"/>
      <c r="HXJ37" s="374"/>
      <c r="HXK37" s="374"/>
      <c r="HXL37" s="374"/>
      <c r="HXM37" s="374"/>
      <c r="HXN37" s="374"/>
      <c r="HXO37" s="374"/>
      <c r="HXP37" s="374"/>
      <c r="HXQ37" s="374"/>
      <c r="HXR37" s="374"/>
      <c r="HXS37" s="374"/>
      <c r="HXT37" s="374"/>
      <c r="HXU37" s="374"/>
      <c r="HXV37" s="374"/>
      <c r="HXW37" s="374"/>
      <c r="HXX37" s="374"/>
      <c r="HXY37" s="374"/>
      <c r="HXZ37" s="374"/>
      <c r="HYA37" s="374"/>
      <c r="HYB37" s="374"/>
      <c r="HYC37" s="374"/>
      <c r="HYD37" s="374"/>
      <c r="HYE37" s="374"/>
      <c r="HYF37" s="374"/>
      <c r="HYG37" s="374"/>
      <c r="HYH37" s="374"/>
      <c r="HYI37" s="374"/>
      <c r="HYJ37" s="374"/>
      <c r="HYK37" s="374"/>
      <c r="HYL37" s="374"/>
      <c r="HYM37" s="374"/>
      <c r="HYN37" s="374"/>
      <c r="HYO37" s="374"/>
      <c r="HYP37" s="374"/>
      <c r="HYQ37" s="374"/>
      <c r="HYR37" s="374"/>
      <c r="HYS37" s="374"/>
      <c r="HYT37" s="374"/>
      <c r="HYU37" s="374"/>
      <c r="HYV37" s="374"/>
      <c r="HYW37" s="374"/>
      <c r="HYX37" s="374"/>
      <c r="HYY37" s="374"/>
      <c r="HYZ37" s="374"/>
      <c r="HZA37" s="374"/>
      <c r="HZB37" s="374"/>
      <c r="HZC37" s="374"/>
      <c r="HZD37" s="374"/>
      <c r="HZE37" s="374"/>
      <c r="HZF37" s="374"/>
      <c r="HZG37" s="374"/>
      <c r="HZH37" s="374"/>
      <c r="HZI37" s="374"/>
      <c r="HZJ37" s="374"/>
      <c r="HZK37" s="374"/>
      <c r="HZL37" s="374"/>
      <c r="HZM37" s="374"/>
      <c r="HZN37" s="374"/>
      <c r="HZO37" s="374"/>
      <c r="HZP37" s="374"/>
      <c r="HZQ37" s="374"/>
      <c r="HZR37" s="374"/>
      <c r="HZS37" s="374"/>
      <c r="HZT37" s="374"/>
      <c r="HZU37" s="374"/>
      <c r="HZV37" s="374"/>
      <c r="HZW37" s="374"/>
      <c r="HZX37" s="374"/>
      <c r="HZY37" s="374"/>
      <c r="HZZ37" s="374"/>
      <c r="IAA37" s="374"/>
      <c r="IAB37" s="374"/>
      <c r="IAC37" s="374"/>
      <c r="IAD37" s="374"/>
      <c r="IAE37" s="374"/>
      <c r="IAF37" s="374"/>
      <c r="IAG37" s="374"/>
      <c r="IAH37" s="374"/>
      <c r="IAI37" s="374"/>
      <c r="IAJ37" s="374"/>
      <c r="IAK37" s="374"/>
      <c r="IAL37" s="374"/>
      <c r="IAM37" s="374"/>
      <c r="IAN37" s="374"/>
      <c r="IAO37" s="374"/>
      <c r="IAP37" s="374"/>
      <c r="IAQ37" s="374"/>
      <c r="IAR37" s="374"/>
      <c r="IAS37" s="374"/>
      <c r="IAT37" s="374"/>
      <c r="IAU37" s="374"/>
      <c r="IAV37" s="374"/>
      <c r="IAW37" s="374"/>
      <c r="IAX37" s="374"/>
      <c r="IAY37" s="374"/>
      <c r="IAZ37" s="374"/>
      <c r="IBA37" s="374"/>
      <c r="IBB37" s="374"/>
      <c r="IBC37" s="374"/>
      <c r="IBD37" s="374"/>
      <c r="IBE37" s="374"/>
      <c r="IBF37" s="374"/>
      <c r="IBG37" s="374"/>
      <c r="IBH37" s="374"/>
      <c r="IBI37" s="374"/>
      <c r="IBJ37" s="374"/>
      <c r="IBK37" s="374"/>
      <c r="IBL37" s="374"/>
      <c r="IBM37" s="374"/>
      <c r="IBN37" s="374"/>
      <c r="IBO37" s="374"/>
      <c r="IBP37" s="374"/>
      <c r="IBQ37" s="374"/>
      <c r="IBR37" s="374"/>
      <c r="IBS37" s="374"/>
      <c r="IBT37" s="374"/>
      <c r="IBU37" s="374"/>
      <c r="IBV37" s="374"/>
      <c r="IBW37" s="374"/>
      <c r="IBX37" s="374"/>
      <c r="IBY37" s="374"/>
      <c r="IBZ37" s="374"/>
      <c r="ICA37" s="374"/>
      <c r="ICB37" s="374"/>
      <c r="ICC37" s="374"/>
      <c r="ICD37" s="374"/>
      <c r="ICE37" s="374"/>
      <c r="ICF37" s="374"/>
      <c r="ICG37" s="374"/>
      <c r="ICH37" s="374"/>
      <c r="ICI37" s="374"/>
      <c r="ICJ37" s="374"/>
      <c r="ICK37" s="374"/>
      <c r="ICL37" s="374"/>
      <c r="ICM37" s="374"/>
      <c r="ICN37" s="374"/>
      <c r="ICO37" s="374"/>
      <c r="ICP37" s="374"/>
      <c r="ICQ37" s="374"/>
      <c r="ICR37" s="374"/>
      <c r="ICS37" s="374"/>
      <c r="ICT37" s="374"/>
      <c r="ICU37" s="374"/>
      <c r="ICV37" s="374"/>
      <c r="ICW37" s="374"/>
      <c r="ICX37" s="374"/>
      <c r="ICY37" s="374"/>
      <c r="ICZ37" s="374"/>
      <c r="IDA37" s="374"/>
      <c r="IDB37" s="374"/>
      <c r="IDC37" s="374"/>
      <c r="IDD37" s="374"/>
      <c r="IDE37" s="374"/>
      <c r="IDF37" s="374"/>
      <c r="IDG37" s="374"/>
      <c r="IDH37" s="374"/>
      <c r="IDI37" s="374"/>
      <c r="IDJ37" s="374"/>
      <c r="IDK37" s="374"/>
      <c r="IDL37" s="374"/>
      <c r="IDM37" s="374"/>
      <c r="IDN37" s="374"/>
      <c r="IDO37" s="374"/>
      <c r="IDP37" s="374"/>
      <c r="IDQ37" s="374"/>
      <c r="IDR37" s="374"/>
      <c r="IDS37" s="374"/>
      <c r="IDT37" s="374"/>
      <c r="IDU37" s="374"/>
      <c r="IDV37" s="374"/>
      <c r="IDW37" s="374"/>
      <c r="IDX37" s="374"/>
      <c r="IDY37" s="374"/>
      <c r="IDZ37" s="374"/>
      <c r="IEA37" s="374"/>
      <c r="IEB37" s="374"/>
      <c r="IEC37" s="374"/>
      <c r="IED37" s="374"/>
      <c r="IEE37" s="374"/>
      <c r="IEF37" s="374"/>
      <c r="IEG37" s="374"/>
      <c r="IEH37" s="374"/>
      <c r="IEI37" s="374"/>
      <c r="IEJ37" s="374"/>
      <c r="IEK37" s="374"/>
      <c r="IEL37" s="374"/>
      <c r="IEM37" s="374"/>
      <c r="IEN37" s="374"/>
      <c r="IEO37" s="374"/>
      <c r="IEP37" s="374"/>
      <c r="IEQ37" s="374"/>
      <c r="IER37" s="374"/>
      <c r="IES37" s="374"/>
      <c r="IET37" s="374"/>
      <c r="IEU37" s="374"/>
      <c r="IEV37" s="374"/>
      <c r="IEW37" s="374"/>
      <c r="IEX37" s="374"/>
      <c r="IEY37" s="374"/>
      <c r="IEZ37" s="374"/>
      <c r="IFA37" s="374"/>
      <c r="IFB37" s="374"/>
      <c r="IFC37" s="374"/>
      <c r="IFD37" s="374"/>
      <c r="IFE37" s="374"/>
      <c r="IFF37" s="374"/>
      <c r="IFG37" s="374"/>
      <c r="IFH37" s="374"/>
      <c r="IFI37" s="374"/>
      <c r="IFJ37" s="374"/>
      <c r="IFK37" s="374"/>
      <c r="IFL37" s="374"/>
      <c r="IFM37" s="374"/>
      <c r="IFN37" s="374"/>
      <c r="IFO37" s="374"/>
      <c r="IFP37" s="374"/>
      <c r="IFQ37" s="374"/>
      <c r="IFR37" s="374"/>
      <c r="IFS37" s="374"/>
      <c r="IFT37" s="374"/>
      <c r="IFU37" s="374"/>
      <c r="IFV37" s="374"/>
      <c r="IFW37" s="374"/>
      <c r="IFX37" s="374"/>
      <c r="IFY37" s="374"/>
      <c r="IFZ37" s="374"/>
      <c r="IGA37" s="374"/>
      <c r="IGB37" s="374"/>
      <c r="IGC37" s="374"/>
      <c r="IGD37" s="374"/>
      <c r="IGE37" s="374"/>
      <c r="IGF37" s="374"/>
      <c r="IGG37" s="374"/>
      <c r="IGH37" s="374"/>
      <c r="IGI37" s="374"/>
      <c r="IGJ37" s="374"/>
      <c r="IGK37" s="374"/>
      <c r="IGL37" s="374"/>
      <c r="IGM37" s="374"/>
      <c r="IGN37" s="374"/>
      <c r="IGO37" s="374"/>
      <c r="IGP37" s="374"/>
      <c r="IGQ37" s="374"/>
      <c r="IGR37" s="374"/>
      <c r="IGS37" s="374"/>
      <c r="IGT37" s="374"/>
      <c r="IGU37" s="374"/>
      <c r="IGV37" s="374"/>
      <c r="IGW37" s="374"/>
      <c r="IGX37" s="374"/>
      <c r="IGY37" s="374"/>
      <c r="IGZ37" s="374"/>
      <c r="IHA37" s="374"/>
      <c r="IHB37" s="374"/>
      <c r="IHC37" s="374"/>
      <c r="IHD37" s="374"/>
      <c r="IHE37" s="374"/>
      <c r="IHF37" s="374"/>
      <c r="IHG37" s="374"/>
      <c r="IHH37" s="374"/>
      <c r="IHI37" s="374"/>
      <c r="IHJ37" s="374"/>
      <c r="IHK37" s="374"/>
      <c r="IHL37" s="374"/>
      <c r="IHM37" s="374"/>
      <c r="IHN37" s="374"/>
      <c r="IHO37" s="374"/>
      <c r="IHP37" s="374"/>
      <c r="IHQ37" s="374"/>
      <c r="IHR37" s="374"/>
      <c r="IHS37" s="374"/>
      <c r="IHT37" s="374"/>
      <c r="IHU37" s="374"/>
      <c r="IHV37" s="374"/>
      <c r="IHW37" s="374"/>
      <c r="IHX37" s="374"/>
      <c r="IHY37" s="374"/>
      <c r="IHZ37" s="374"/>
      <c r="IIA37" s="374"/>
      <c r="IIB37" s="374"/>
      <c r="IIC37" s="374"/>
      <c r="IID37" s="374"/>
      <c r="IIE37" s="374"/>
      <c r="IIF37" s="374"/>
      <c r="IIG37" s="374"/>
      <c r="IIH37" s="374"/>
      <c r="III37" s="374"/>
      <c r="IIJ37" s="374"/>
      <c r="IIK37" s="374"/>
      <c r="IIL37" s="374"/>
      <c r="IIM37" s="374"/>
      <c r="IIN37" s="374"/>
      <c r="IIO37" s="374"/>
      <c r="IIP37" s="374"/>
      <c r="IIQ37" s="374"/>
      <c r="IIR37" s="374"/>
      <c r="IIS37" s="374"/>
      <c r="IIT37" s="374"/>
      <c r="IIU37" s="374"/>
      <c r="IIV37" s="374"/>
      <c r="IIW37" s="374"/>
      <c r="IIX37" s="374"/>
      <c r="IIY37" s="374"/>
      <c r="IIZ37" s="374"/>
      <c r="IJA37" s="374"/>
      <c r="IJB37" s="374"/>
      <c r="IJC37" s="374"/>
      <c r="IJD37" s="374"/>
      <c r="IJE37" s="374"/>
      <c r="IJF37" s="374"/>
      <c r="IJG37" s="374"/>
      <c r="IJH37" s="374"/>
      <c r="IJI37" s="374"/>
      <c r="IJJ37" s="374"/>
      <c r="IJK37" s="374"/>
      <c r="IJL37" s="374"/>
      <c r="IJM37" s="374"/>
      <c r="IJN37" s="374"/>
      <c r="IJO37" s="374"/>
      <c r="IJP37" s="374"/>
      <c r="IJQ37" s="374"/>
      <c r="IJR37" s="374"/>
      <c r="IJS37" s="374"/>
      <c r="IJT37" s="374"/>
      <c r="IJU37" s="374"/>
      <c r="IJV37" s="374"/>
      <c r="IJW37" s="374"/>
      <c r="IJX37" s="374"/>
      <c r="IJY37" s="374"/>
      <c r="IJZ37" s="374"/>
      <c r="IKA37" s="374"/>
      <c r="IKB37" s="374"/>
      <c r="IKC37" s="374"/>
      <c r="IKD37" s="374"/>
      <c r="IKE37" s="374"/>
      <c r="IKF37" s="374"/>
      <c r="IKG37" s="374"/>
      <c r="IKH37" s="374"/>
      <c r="IKI37" s="374"/>
      <c r="IKJ37" s="374"/>
      <c r="IKK37" s="374"/>
      <c r="IKL37" s="374"/>
      <c r="IKM37" s="374"/>
      <c r="IKN37" s="374"/>
      <c r="IKO37" s="374"/>
      <c r="IKP37" s="374"/>
      <c r="IKQ37" s="374"/>
      <c r="IKR37" s="374"/>
      <c r="IKS37" s="374"/>
      <c r="IKT37" s="374"/>
      <c r="IKU37" s="374"/>
      <c r="IKV37" s="374"/>
      <c r="IKW37" s="374"/>
      <c r="IKX37" s="374"/>
      <c r="IKY37" s="374"/>
      <c r="IKZ37" s="374"/>
      <c r="ILA37" s="374"/>
      <c r="ILB37" s="374"/>
      <c r="ILC37" s="374"/>
      <c r="ILD37" s="374"/>
      <c r="ILE37" s="374"/>
      <c r="ILF37" s="374"/>
      <c r="ILG37" s="374"/>
      <c r="ILH37" s="374"/>
      <c r="ILI37" s="374"/>
      <c r="ILJ37" s="374"/>
      <c r="ILK37" s="374"/>
      <c r="ILL37" s="374"/>
      <c r="ILM37" s="374"/>
      <c r="ILN37" s="374"/>
      <c r="ILO37" s="374"/>
      <c r="ILP37" s="374"/>
      <c r="ILQ37" s="374"/>
      <c r="ILR37" s="374"/>
      <c r="ILS37" s="374"/>
      <c r="ILT37" s="374"/>
      <c r="ILU37" s="374"/>
      <c r="ILV37" s="374"/>
      <c r="ILW37" s="374"/>
      <c r="ILX37" s="374"/>
      <c r="ILY37" s="374"/>
      <c r="ILZ37" s="374"/>
      <c r="IMA37" s="374"/>
      <c r="IMB37" s="374"/>
      <c r="IMC37" s="374"/>
      <c r="IMD37" s="374"/>
      <c r="IME37" s="374"/>
      <c r="IMF37" s="374"/>
      <c r="IMG37" s="374"/>
      <c r="IMH37" s="374"/>
      <c r="IMI37" s="374"/>
      <c r="IMJ37" s="374"/>
      <c r="IMK37" s="374"/>
      <c r="IML37" s="374"/>
      <c r="IMM37" s="374"/>
      <c r="IMN37" s="374"/>
      <c r="IMO37" s="374"/>
      <c r="IMP37" s="374"/>
      <c r="IMQ37" s="374"/>
      <c r="IMR37" s="374"/>
      <c r="IMS37" s="374"/>
      <c r="IMT37" s="374"/>
      <c r="IMU37" s="374"/>
      <c r="IMV37" s="374"/>
      <c r="IMW37" s="374"/>
      <c r="IMX37" s="374"/>
      <c r="IMY37" s="374"/>
      <c r="IMZ37" s="374"/>
      <c r="INA37" s="374"/>
      <c r="INB37" s="374"/>
      <c r="INC37" s="374"/>
      <c r="IND37" s="374"/>
      <c r="INE37" s="374"/>
      <c r="INF37" s="374"/>
      <c r="ING37" s="374"/>
      <c r="INH37" s="374"/>
      <c r="INI37" s="374"/>
      <c r="INJ37" s="374"/>
      <c r="INK37" s="374"/>
      <c r="INL37" s="374"/>
      <c r="INM37" s="374"/>
      <c r="INN37" s="374"/>
      <c r="INO37" s="374"/>
      <c r="INP37" s="374"/>
      <c r="INQ37" s="374"/>
      <c r="INR37" s="374"/>
      <c r="INS37" s="374"/>
      <c r="INT37" s="374"/>
      <c r="INU37" s="374"/>
      <c r="INV37" s="374"/>
      <c r="INW37" s="374"/>
      <c r="INX37" s="374"/>
      <c r="INY37" s="374"/>
      <c r="INZ37" s="374"/>
      <c r="IOA37" s="374"/>
      <c r="IOB37" s="374"/>
      <c r="IOC37" s="374"/>
      <c r="IOD37" s="374"/>
      <c r="IOE37" s="374"/>
      <c r="IOF37" s="374"/>
      <c r="IOG37" s="374"/>
      <c r="IOH37" s="374"/>
      <c r="IOI37" s="374"/>
      <c r="IOJ37" s="374"/>
      <c r="IOK37" s="374"/>
      <c r="IOL37" s="374"/>
      <c r="IOM37" s="374"/>
      <c r="ION37" s="374"/>
      <c r="IOO37" s="374"/>
      <c r="IOP37" s="374"/>
      <c r="IOQ37" s="374"/>
      <c r="IOR37" s="374"/>
      <c r="IOS37" s="374"/>
      <c r="IOT37" s="374"/>
      <c r="IOU37" s="374"/>
      <c r="IOV37" s="374"/>
      <c r="IOW37" s="374"/>
      <c r="IOX37" s="374"/>
      <c r="IOY37" s="374"/>
      <c r="IOZ37" s="374"/>
      <c r="IPA37" s="374"/>
      <c r="IPB37" s="374"/>
      <c r="IPC37" s="374"/>
      <c r="IPD37" s="374"/>
      <c r="IPE37" s="374"/>
      <c r="IPF37" s="374"/>
      <c r="IPG37" s="374"/>
      <c r="IPH37" s="374"/>
      <c r="IPI37" s="374"/>
      <c r="IPJ37" s="374"/>
      <c r="IPK37" s="374"/>
      <c r="IPL37" s="374"/>
      <c r="IPM37" s="374"/>
      <c r="IPN37" s="374"/>
      <c r="IPO37" s="374"/>
      <c r="IPP37" s="374"/>
      <c r="IPQ37" s="374"/>
      <c r="IPR37" s="374"/>
      <c r="IPS37" s="374"/>
      <c r="IPT37" s="374"/>
      <c r="IPU37" s="374"/>
      <c r="IPV37" s="374"/>
      <c r="IPW37" s="374"/>
      <c r="IPX37" s="374"/>
      <c r="IPY37" s="374"/>
      <c r="IPZ37" s="374"/>
      <c r="IQA37" s="374"/>
      <c r="IQB37" s="374"/>
      <c r="IQC37" s="374"/>
      <c r="IQD37" s="374"/>
      <c r="IQE37" s="374"/>
      <c r="IQF37" s="374"/>
      <c r="IQG37" s="374"/>
      <c r="IQH37" s="374"/>
      <c r="IQI37" s="374"/>
      <c r="IQJ37" s="374"/>
      <c r="IQK37" s="374"/>
      <c r="IQL37" s="374"/>
      <c r="IQM37" s="374"/>
      <c r="IQN37" s="374"/>
      <c r="IQO37" s="374"/>
      <c r="IQP37" s="374"/>
      <c r="IQQ37" s="374"/>
      <c r="IQR37" s="374"/>
      <c r="IQS37" s="374"/>
      <c r="IQT37" s="374"/>
      <c r="IQU37" s="374"/>
      <c r="IQV37" s="374"/>
      <c r="IQW37" s="374"/>
      <c r="IQX37" s="374"/>
      <c r="IQY37" s="374"/>
      <c r="IQZ37" s="374"/>
      <c r="IRA37" s="374"/>
      <c r="IRB37" s="374"/>
      <c r="IRC37" s="374"/>
      <c r="IRD37" s="374"/>
      <c r="IRE37" s="374"/>
      <c r="IRF37" s="374"/>
      <c r="IRG37" s="374"/>
      <c r="IRH37" s="374"/>
      <c r="IRI37" s="374"/>
      <c r="IRJ37" s="374"/>
      <c r="IRK37" s="374"/>
      <c r="IRL37" s="374"/>
      <c r="IRM37" s="374"/>
      <c r="IRN37" s="374"/>
      <c r="IRO37" s="374"/>
      <c r="IRP37" s="374"/>
      <c r="IRQ37" s="374"/>
      <c r="IRR37" s="374"/>
      <c r="IRS37" s="374"/>
      <c r="IRT37" s="374"/>
      <c r="IRU37" s="374"/>
      <c r="IRV37" s="374"/>
      <c r="IRW37" s="374"/>
      <c r="IRX37" s="374"/>
      <c r="IRY37" s="374"/>
      <c r="IRZ37" s="374"/>
      <c r="ISA37" s="374"/>
      <c r="ISB37" s="374"/>
      <c r="ISC37" s="374"/>
      <c r="ISD37" s="374"/>
      <c r="ISE37" s="374"/>
      <c r="ISF37" s="374"/>
      <c r="ISG37" s="374"/>
      <c r="ISH37" s="374"/>
      <c r="ISI37" s="374"/>
      <c r="ISJ37" s="374"/>
      <c r="ISK37" s="374"/>
      <c r="ISL37" s="374"/>
      <c r="ISM37" s="374"/>
      <c r="ISN37" s="374"/>
      <c r="ISO37" s="374"/>
      <c r="ISP37" s="374"/>
      <c r="ISQ37" s="374"/>
      <c r="ISR37" s="374"/>
      <c r="ISS37" s="374"/>
      <c r="IST37" s="374"/>
      <c r="ISU37" s="374"/>
      <c r="ISV37" s="374"/>
      <c r="ISW37" s="374"/>
      <c r="ISX37" s="374"/>
      <c r="ISY37" s="374"/>
      <c r="ISZ37" s="374"/>
      <c r="ITA37" s="374"/>
      <c r="ITB37" s="374"/>
      <c r="ITC37" s="374"/>
      <c r="ITD37" s="374"/>
      <c r="ITE37" s="374"/>
      <c r="ITF37" s="374"/>
      <c r="ITG37" s="374"/>
      <c r="ITH37" s="374"/>
      <c r="ITI37" s="374"/>
      <c r="ITJ37" s="374"/>
      <c r="ITK37" s="374"/>
      <c r="ITL37" s="374"/>
      <c r="ITM37" s="374"/>
      <c r="ITN37" s="374"/>
      <c r="ITO37" s="374"/>
      <c r="ITP37" s="374"/>
      <c r="ITQ37" s="374"/>
      <c r="ITR37" s="374"/>
      <c r="ITS37" s="374"/>
      <c r="ITT37" s="374"/>
      <c r="ITU37" s="374"/>
      <c r="ITV37" s="374"/>
      <c r="ITW37" s="374"/>
      <c r="ITX37" s="374"/>
      <c r="ITY37" s="374"/>
      <c r="ITZ37" s="374"/>
      <c r="IUA37" s="374"/>
      <c r="IUB37" s="374"/>
      <c r="IUC37" s="374"/>
      <c r="IUD37" s="374"/>
      <c r="IUE37" s="374"/>
      <c r="IUF37" s="374"/>
      <c r="IUG37" s="374"/>
      <c r="IUH37" s="374"/>
      <c r="IUI37" s="374"/>
      <c r="IUJ37" s="374"/>
      <c r="IUK37" s="374"/>
      <c r="IUL37" s="374"/>
      <c r="IUM37" s="374"/>
      <c r="IUN37" s="374"/>
      <c r="IUO37" s="374"/>
      <c r="IUP37" s="374"/>
      <c r="IUQ37" s="374"/>
      <c r="IUR37" s="374"/>
      <c r="IUS37" s="374"/>
      <c r="IUT37" s="374"/>
      <c r="IUU37" s="374"/>
      <c r="IUV37" s="374"/>
      <c r="IUW37" s="374"/>
      <c r="IUX37" s="374"/>
      <c r="IUY37" s="374"/>
      <c r="IUZ37" s="374"/>
      <c r="IVA37" s="374"/>
      <c r="IVB37" s="374"/>
      <c r="IVC37" s="374"/>
      <c r="IVD37" s="374"/>
      <c r="IVE37" s="374"/>
      <c r="IVF37" s="374"/>
      <c r="IVG37" s="374"/>
      <c r="IVH37" s="374"/>
      <c r="IVI37" s="374"/>
      <c r="IVJ37" s="374"/>
      <c r="IVK37" s="374"/>
      <c r="IVL37" s="374"/>
      <c r="IVM37" s="374"/>
      <c r="IVN37" s="374"/>
      <c r="IVO37" s="374"/>
      <c r="IVP37" s="374"/>
      <c r="IVQ37" s="374"/>
      <c r="IVR37" s="374"/>
      <c r="IVS37" s="374"/>
      <c r="IVT37" s="374"/>
      <c r="IVU37" s="374"/>
      <c r="IVV37" s="374"/>
      <c r="IVW37" s="374"/>
      <c r="IVX37" s="374"/>
      <c r="IVY37" s="374"/>
      <c r="IVZ37" s="374"/>
      <c r="IWA37" s="374"/>
      <c r="IWB37" s="374"/>
      <c r="IWC37" s="374"/>
      <c r="IWD37" s="374"/>
      <c r="IWE37" s="374"/>
      <c r="IWF37" s="374"/>
      <c r="IWG37" s="374"/>
      <c r="IWH37" s="374"/>
      <c r="IWI37" s="374"/>
      <c r="IWJ37" s="374"/>
      <c r="IWK37" s="374"/>
      <c r="IWL37" s="374"/>
      <c r="IWM37" s="374"/>
      <c r="IWN37" s="374"/>
      <c r="IWO37" s="374"/>
      <c r="IWP37" s="374"/>
      <c r="IWQ37" s="374"/>
      <c r="IWR37" s="374"/>
      <c r="IWS37" s="374"/>
      <c r="IWT37" s="374"/>
      <c r="IWU37" s="374"/>
      <c r="IWV37" s="374"/>
      <c r="IWW37" s="374"/>
      <c r="IWX37" s="374"/>
      <c r="IWY37" s="374"/>
      <c r="IWZ37" s="374"/>
      <c r="IXA37" s="374"/>
      <c r="IXB37" s="374"/>
      <c r="IXC37" s="374"/>
      <c r="IXD37" s="374"/>
      <c r="IXE37" s="374"/>
      <c r="IXF37" s="374"/>
      <c r="IXG37" s="374"/>
      <c r="IXH37" s="374"/>
      <c r="IXI37" s="374"/>
      <c r="IXJ37" s="374"/>
      <c r="IXK37" s="374"/>
      <c r="IXL37" s="374"/>
      <c r="IXM37" s="374"/>
      <c r="IXN37" s="374"/>
      <c r="IXO37" s="374"/>
      <c r="IXP37" s="374"/>
      <c r="IXQ37" s="374"/>
      <c r="IXR37" s="374"/>
      <c r="IXS37" s="374"/>
      <c r="IXT37" s="374"/>
      <c r="IXU37" s="374"/>
      <c r="IXV37" s="374"/>
      <c r="IXW37" s="374"/>
      <c r="IXX37" s="374"/>
      <c r="IXY37" s="374"/>
      <c r="IXZ37" s="374"/>
      <c r="IYA37" s="374"/>
      <c r="IYB37" s="374"/>
      <c r="IYC37" s="374"/>
      <c r="IYD37" s="374"/>
      <c r="IYE37" s="374"/>
      <c r="IYF37" s="374"/>
      <c r="IYG37" s="374"/>
      <c r="IYH37" s="374"/>
      <c r="IYI37" s="374"/>
      <c r="IYJ37" s="374"/>
      <c r="IYK37" s="374"/>
      <c r="IYL37" s="374"/>
      <c r="IYM37" s="374"/>
      <c r="IYN37" s="374"/>
      <c r="IYO37" s="374"/>
      <c r="IYP37" s="374"/>
      <c r="IYQ37" s="374"/>
      <c r="IYR37" s="374"/>
      <c r="IYS37" s="374"/>
      <c r="IYT37" s="374"/>
      <c r="IYU37" s="374"/>
      <c r="IYV37" s="374"/>
      <c r="IYW37" s="374"/>
      <c r="IYX37" s="374"/>
      <c r="IYY37" s="374"/>
      <c r="IYZ37" s="374"/>
      <c r="IZA37" s="374"/>
      <c r="IZB37" s="374"/>
      <c r="IZC37" s="374"/>
      <c r="IZD37" s="374"/>
      <c r="IZE37" s="374"/>
      <c r="IZF37" s="374"/>
      <c r="IZG37" s="374"/>
      <c r="IZH37" s="374"/>
      <c r="IZI37" s="374"/>
      <c r="IZJ37" s="374"/>
      <c r="IZK37" s="374"/>
      <c r="IZL37" s="374"/>
      <c r="IZM37" s="374"/>
      <c r="IZN37" s="374"/>
      <c r="IZO37" s="374"/>
      <c r="IZP37" s="374"/>
      <c r="IZQ37" s="374"/>
      <c r="IZR37" s="374"/>
      <c r="IZS37" s="374"/>
      <c r="IZT37" s="374"/>
      <c r="IZU37" s="374"/>
      <c r="IZV37" s="374"/>
      <c r="IZW37" s="374"/>
      <c r="IZX37" s="374"/>
      <c r="IZY37" s="374"/>
      <c r="IZZ37" s="374"/>
      <c r="JAA37" s="374"/>
      <c r="JAB37" s="374"/>
      <c r="JAC37" s="374"/>
      <c r="JAD37" s="374"/>
      <c r="JAE37" s="374"/>
      <c r="JAF37" s="374"/>
      <c r="JAG37" s="374"/>
      <c r="JAH37" s="374"/>
      <c r="JAI37" s="374"/>
      <c r="JAJ37" s="374"/>
      <c r="JAK37" s="374"/>
      <c r="JAL37" s="374"/>
      <c r="JAM37" s="374"/>
      <c r="JAN37" s="374"/>
      <c r="JAO37" s="374"/>
      <c r="JAP37" s="374"/>
      <c r="JAQ37" s="374"/>
      <c r="JAR37" s="374"/>
      <c r="JAS37" s="374"/>
      <c r="JAT37" s="374"/>
      <c r="JAU37" s="374"/>
      <c r="JAV37" s="374"/>
      <c r="JAW37" s="374"/>
      <c r="JAX37" s="374"/>
      <c r="JAY37" s="374"/>
      <c r="JAZ37" s="374"/>
      <c r="JBA37" s="374"/>
      <c r="JBB37" s="374"/>
      <c r="JBC37" s="374"/>
      <c r="JBD37" s="374"/>
      <c r="JBE37" s="374"/>
      <c r="JBF37" s="374"/>
      <c r="JBG37" s="374"/>
      <c r="JBH37" s="374"/>
      <c r="JBI37" s="374"/>
      <c r="JBJ37" s="374"/>
      <c r="JBK37" s="374"/>
      <c r="JBL37" s="374"/>
      <c r="JBM37" s="374"/>
      <c r="JBN37" s="374"/>
      <c r="JBO37" s="374"/>
      <c r="JBP37" s="374"/>
      <c r="JBQ37" s="374"/>
      <c r="JBR37" s="374"/>
      <c r="JBS37" s="374"/>
      <c r="JBT37" s="374"/>
      <c r="JBU37" s="374"/>
      <c r="JBV37" s="374"/>
      <c r="JBW37" s="374"/>
      <c r="JBX37" s="374"/>
      <c r="JBY37" s="374"/>
      <c r="JBZ37" s="374"/>
      <c r="JCA37" s="374"/>
      <c r="JCB37" s="374"/>
      <c r="JCC37" s="374"/>
      <c r="JCD37" s="374"/>
      <c r="JCE37" s="374"/>
      <c r="JCF37" s="374"/>
      <c r="JCG37" s="374"/>
      <c r="JCH37" s="374"/>
      <c r="JCI37" s="374"/>
      <c r="JCJ37" s="374"/>
      <c r="JCK37" s="374"/>
      <c r="JCL37" s="374"/>
      <c r="JCM37" s="374"/>
      <c r="JCN37" s="374"/>
      <c r="JCO37" s="374"/>
      <c r="JCP37" s="374"/>
      <c r="JCQ37" s="374"/>
      <c r="JCR37" s="374"/>
      <c r="JCS37" s="374"/>
      <c r="JCT37" s="374"/>
      <c r="JCU37" s="374"/>
      <c r="JCV37" s="374"/>
      <c r="JCW37" s="374"/>
      <c r="JCX37" s="374"/>
      <c r="JCY37" s="374"/>
      <c r="JCZ37" s="374"/>
      <c r="JDA37" s="374"/>
      <c r="JDB37" s="374"/>
      <c r="JDC37" s="374"/>
      <c r="JDD37" s="374"/>
      <c r="JDE37" s="374"/>
      <c r="JDF37" s="374"/>
      <c r="JDG37" s="374"/>
      <c r="JDH37" s="374"/>
      <c r="JDI37" s="374"/>
      <c r="JDJ37" s="374"/>
      <c r="JDK37" s="374"/>
      <c r="JDL37" s="374"/>
      <c r="JDM37" s="374"/>
      <c r="JDN37" s="374"/>
      <c r="JDO37" s="374"/>
      <c r="JDP37" s="374"/>
      <c r="JDQ37" s="374"/>
      <c r="JDR37" s="374"/>
      <c r="JDS37" s="374"/>
      <c r="JDT37" s="374"/>
      <c r="JDU37" s="374"/>
      <c r="JDV37" s="374"/>
      <c r="JDW37" s="374"/>
      <c r="JDX37" s="374"/>
      <c r="JDY37" s="374"/>
      <c r="JDZ37" s="374"/>
      <c r="JEA37" s="374"/>
      <c r="JEB37" s="374"/>
      <c r="JEC37" s="374"/>
      <c r="JED37" s="374"/>
      <c r="JEE37" s="374"/>
      <c r="JEF37" s="374"/>
      <c r="JEG37" s="374"/>
      <c r="JEH37" s="374"/>
      <c r="JEI37" s="374"/>
      <c r="JEJ37" s="374"/>
      <c r="JEK37" s="374"/>
      <c r="JEL37" s="374"/>
      <c r="JEM37" s="374"/>
      <c r="JEN37" s="374"/>
      <c r="JEO37" s="374"/>
      <c r="JEP37" s="374"/>
      <c r="JEQ37" s="374"/>
      <c r="JER37" s="374"/>
      <c r="JES37" s="374"/>
      <c r="JET37" s="374"/>
      <c r="JEU37" s="374"/>
      <c r="JEV37" s="374"/>
      <c r="JEW37" s="374"/>
      <c r="JEX37" s="374"/>
      <c r="JEY37" s="374"/>
      <c r="JEZ37" s="374"/>
      <c r="JFA37" s="374"/>
      <c r="JFB37" s="374"/>
      <c r="JFC37" s="374"/>
      <c r="JFD37" s="374"/>
      <c r="JFE37" s="374"/>
      <c r="JFF37" s="374"/>
      <c r="JFG37" s="374"/>
      <c r="JFH37" s="374"/>
      <c r="JFI37" s="374"/>
      <c r="JFJ37" s="374"/>
      <c r="JFK37" s="374"/>
      <c r="JFL37" s="374"/>
      <c r="JFM37" s="374"/>
      <c r="JFN37" s="374"/>
      <c r="JFO37" s="374"/>
      <c r="JFP37" s="374"/>
      <c r="JFQ37" s="374"/>
      <c r="JFR37" s="374"/>
      <c r="JFS37" s="374"/>
      <c r="JFT37" s="374"/>
      <c r="JFU37" s="374"/>
      <c r="JFV37" s="374"/>
      <c r="JFW37" s="374"/>
      <c r="JFX37" s="374"/>
      <c r="JFY37" s="374"/>
      <c r="JFZ37" s="374"/>
      <c r="JGA37" s="374"/>
      <c r="JGB37" s="374"/>
      <c r="JGC37" s="374"/>
      <c r="JGD37" s="374"/>
      <c r="JGE37" s="374"/>
      <c r="JGF37" s="374"/>
      <c r="JGG37" s="374"/>
      <c r="JGH37" s="374"/>
      <c r="JGI37" s="374"/>
      <c r="JGJ37" s="374"/>
      <c r="JGK37" s="374"/>
      <c r="JGL37" s="374"/>
      <c r="JGM37" s="374"/>
      <c r="JGN37" s="374"/>
      <c r="JGO37" s="374"/>
      <c r="JGP37" s="374"/>
      <c r="JGQ37" s="374"/>
      <c r="JGR37" s="374"/>
      <c r="JGS37" s="374"/>
      <c r="JGT37" s="374"/>
      <c r="JGU37" s="374"/>
      <c r="JGV37" s="374"/>
      <c r="JGW37" s="374"/>
      <c r="JGX37" s="374"/>
      <c r="JGY37" s="374"/>
      <c r="JGZ37" s="374"/>
      <c r="JHA37" s="374"/>
      <c r="JHB37" s="374"/>
      <c r="JHC37" s="374"/>
      <c r="JHD37" s="374"/>
      <c r="JHE37" s="374"/>
      <c r="JHF37" s="374"/>
      <c r="JHG37" s="374"/>
      <c r="JHH37" s="374"/>
      <c r="JHI37" s="374"/>
      <c r="JHJ37" s="374"/>
      <c r="JHK37" s="374"/>
      <c r="JHL37" s="374"/>
      <c r="JHM37" s="374"/>
      <c r="JHN37" s="374"/>
      <c r="JHO37" s="374"/>
      <c r="JHP37" s="374"/>
      <c r="JHQ37" s="374"/>
      <c r="JHR37" s="374"/>
      <c r="JHS37" s="374"/>
      <c r="JHT37" s="374"/>
      <c r="JHU37" s="374"/>
      <c r="JHV37" s="374"/>
      <c r="JHW37" s="374"/>
      <c r="JHX37" s="374"/>
      <c r="JHY37" s="374"/>
      <c r="JHZ37" s="374"/>
      <c r="JIA37" s="374"/>
      <c r="JIB37" s="374"/>
      <c r="JIC37" s="374"/>
      <c r="JID37" s="374"/>
      <c r="JIE37" s="374"/>
      <c r="JIF37" s="374"/>
      <c r="JIG37" s="374"/>
      <c r="JIH37" s="374"/>
      <c r="JII37" s="374"/>
      <c r="JIJ37" s="374"/>
      <c r="JIK37" s="374"/>
      <c r="JIL37" s="374"/>
      <c r="JIM37" s="374"/>
      <c r="JIN37" s="374"/>
      <c r="JIO37" s="374"/>
      <c r="JIP37" s="374"/>
      <c r="JIQ37" s="374"/>
      <c r="JIR37" s="374"/>
      <c r="JIS37" s="374"/>
      <c r="JIT37" s="374"/>
      <c r="JIU37" s="374"/>
      <c r="JIV37" s="374"/>
      <c r="JIW37" s="374"/>
      <c r="JIX37" s="374"/>
      <c r="JIY37" s="374"/>
      <c r="JIZ37" s="374"/>
      <c r="JJA37" s="374"/>
      <c r="JJB37" s="374"/>
      <c r="JJC37" s="374"/>
      <c r="JJD37" s="374"/>
      <c r="JJE37" s="374"/>
      <c r="JJF37" s="374"/>
      <c r="JJG37" s="374"/>
      <c r="JJH37" s="374"/>
      <c r="JJI37" s="374"/>
      <c r="JJJ37" s="374"/>
      <c r="JJK37" s="374"/>
      <c r="JJL37" s="374"/>
      <c r="JJM37" s="374"/>
      <c r="JJN37" s="374"/>
      <c r="JJO37" s="374"/>
      <c r="JJP37" s="374"/>
      <c r="JJQ37" s="374"/>
      <c r="JJR37" s="374"/>
      <c r="JJS37" s="374"/>
      <c r="JJT37" s="374"/>
      <c r="JJU37" s="374"/>
      <c r="JJV37" s="374"/>
      <c r="JJW37" s="374"/>
      <c r="JJX37" s="374"/>
      <c r="JJY37" s="374"/>
      <c r="JJZ37" s="374"/>
      <c r="JKA37" s="374"/>
      <c r="JKB37" s="374"/>
      <c r="JKC37" s="374"/>
      <c r="JKD37" s="374"/>
      <c r="JKE37" s="374"/>
      <c r="JKF37" s="374"/>
      <c r="JKG37" s="374"/>
      <c r="JKH37" s="374"/>
      <c r="JKI37" s="374"/>
      <c r="JKJ37" s="374"/>
      <c r="JKK37" s="374"/>
      <c r="JKL37" s="374"/>
      <c r="JKM37" s="374"/>
      <c r="JKN37" s="374"/>
      <c r="JKO37" s="374"/>
      <c r="JKP37" s="374"/>
      <c r="JKQ37" s="374"/>
      <c r="JKR37" s="374"/>
      <c r="JKS37" s="374"/>
      <c r="JKT37" s="374"/>
      <c r="JKU37" s="374"/>
      <c r="JKV37" s="374"/>
      <c r="JKW37" s="374"/>
      <c r="JKX37" s="374"/>
      <c r="JKY37" s="374"/>
      <c r="JKZ37" s="374"/>
      <c r="JLA37" s="374"/>
      <c r="JLB37" s="374"/>
      <c r="JLC37" s="374"/>
      <c r="JLD37" s="374"/>
      <c r="JLE37" s="374"/>
      <c r="JLF37" s="374"/>
      <c r="JLG37" s="374"/>
      <c r="JLH37" s="374"/>
      <c r="JLI37" s="374"/>
      <c r="JLJ37" s="374"/>
      <c r="JLK37" s="374"/>
      <c r="JLL37" s="374"/>
      <c r="JLM37" s="374"/>
      <c r="JLN37" s="374"/>
      <c r="JLO37" s="374"/>
      <c r="JLP37" s="374"/>
      <c r="JLQ37" s="374"/>
      <c r="JLR37" s="374"/>
      <c r="JLS37" s="374"/>
      <c r="JLT37" s="374"/>
      <c r="JLU37" s="374"/>
      <c r="JLV37" s="374"/>
      <c r="JLW37" s="374"/>
      <c r="JLX37" s="374"/>
      <c r="JLY37" s="374"/>
      <c r="JLZ37" s="374"/>
      <c r="JMA37" s="374"/>
      <c r="JMB37" s="374"/>
      <c r="JMC37" s="374"/>
      <c r="JMD37" s="374"/>
      <c r="JME37" s="374"/>
      <c r="JMF37" s="374"/>
      <c r="JMG37" s="374"/>
      <c r="JMH37" s="374"/>
      <c r="JMI37" s="374"/>
      <c r="JMJ37" s="374"/>
      <c r="JMK37" s="374"/>
      <c r="JML37" s="374"/>
      <c r="JMM37" s="374"/>
      <c r="JMN37" s="374"/>
      <c r="JMO37" s="374"/>
      <c r="JMP37" s="374"/>
      <c r="JMQ37" s="374"/>
      <c r="JMR37" s="374"/>
      <c r="JMS37" s="374"/>
      <c r="JMT37" s="374"/>
      <c r="JMU37" s="374"/>
      <c r="JMV37" s="374"/>
      <c r="JMW37" s="374"/>
      <c r="JMX37" s="374"/>
      <c r="JMY37" s="374"/>
      <c r="JMZ37" s="374"/>
      <c r="JNA37" s="374"/>
      <c r="JNB37" s="374"/>
      <c r="JNC37" s="374"/>
      <c r="JND37" s="374"/>
      <c r="JNE37" s="374"/>
      <c r="JNF37" s="374"/>
      <c r="JNG37" s="374"/>
      <c r="JNH37" s="374"/>
      <c r="JNI37" s="374"/>
      <c r="JNJ37" s="374"/>
      <c r="JNK37" s="374"/>
      <c r="JNL37" s="374"/>
      <c r="JNM37" s="374"/>
      <c r="JNN37" s="374"/>
      <c r="JNO37" s="374"/>
      <c r="JNP37" s="374"/>
      <c r="JNQ37" s="374"/>
      <c r="JNR37" s="374"/>
      <c r="JNS37" s="374"/>
      <c r="JNT37" s="374"/>
      <c r="JNU37" s="374"/>
      <c r="JNV37" s="374"/>
      <c r="JNW37" s="374"/>
      <c r="JNX37" s="374"/>
      <c r="JNY37" s="374"/>
      <c r="JNZ37" s="374"/>
      <c r="JOA37" s="374"/>
      <c r="JOB37" s="374"/>
      <c r="JOC37" s="374"/>
      <c r="JOD37" s="374"/>
      <c r="JOE37" s="374"/>
      <c r="JOF37" s="374"/>
      <c r="JOG37" s="374"/>
      <c r="JOH37" s="374"/>
      <c r="JOI37" s="374"/>
      <c r="JOJ37" s="374"/>
      <c r="JOK37" s="374"/>
      <c r="JOL37" s="374"/>
      <c r="JOM37" s="374"/>
      <c r="JON37" s="374"/>
      <c r="JOO37" s="374"/>
      <c r="JOP37" s="374"/>
      <c r="JOQ37" s="374"/>
      <c r="JOR37" s="374"/>
      <c r="JOS37" s="374"/>
      <c r="JOT37" s="374"/>
      <c r="JOU37" s="374"/>
      <c r="JOV37" s="374"/>
      <c r="JOW37" s="374"/>
      <c r="JOX37" s="374"/>
      <c r="JOY37" s="374"/>
      <c r="JOZ37" s="374"/>
      <c r="JPA37" s="374"/>
      <c r="JPB37" s="374"/>
      <c r="JPC37" s="374"/>
      <c r="JPD37" s="374"/>
      <c r="JPE37" s="374"/>
      <c r="JPF37" s="374"/>
      <c r="JPG37" s="374"/>
      <c r="JPH37" s="374"/>
      <c r="JPI37" s="374"/>
      <c r="JPJ37" s="374"/>
      <c r="JPK37" s="374"/>
      <c r="JPL37" s="374"/>
      <c r="JPM37" s="374"/>
      <c r="JPN37" s="374"/>
      <c r="JPO37" s="374"/>
      <c r="JPP37" s="374"/>
      <c r="JPQ37" s="374"/>
      <c r="JPR37" s="374"/>
      <c r="JPS37" s="374"/>
      <c r="JPT37" s="374"/>
      <c r="JPU37" s="374"/>
      <c r="JPV37" s="374"/>
      <c r="JPW37" s="374"/>
      <c r="JPX37" s="374"/>
      <c r="JPY37" s="374"/>
      <c r="JPZ37" s="374"/>
      <c r="JQA37" s="374"/>
      <c r="JQB37" s="374"/>
      <c r="JQC37" s="374"/>
      <c r="JQD37" s="374"/>
      <c r="JQE37" s="374"/>
      <c r="JQF37" s="374"/>
      <c r="JQG37" s="374"/>
      <c r="JQH37" s="374"/>
      <c r="JQI37" s="374"/>
      <c r="JQJ37" s="374"/>
      <c r="JQK37" s="374"/>
      <c r="JQL37" s="374"/>
      <c r="JQM37" s="374"/>
      <c r="JQN37" s="374"/>
      <c r="JQO37" s="374"/>
      <c r="JQP37" s="374"/>
      <c r="JQQ37" s="374"/>
      <c r="JQR37" s="374"/>
      <c r="JQS37" s="374"/>
      <c r="JQT37" s="374"/>
      <c r="JQU37" s="374"/>
      <c r="JQV37" s="374"/>
      <c r="JQW37" s="374"/>
      <c r="JQX37" s="374"/>
      <c r="JQY37" s="374"/>
      <c r="JQZ37" s="374"/>
      <c r="JRA37" s="374"/>
      <c r="JRB37" s="374"/>
      <c r="JRC37" s="374"/>
      <c r="JRD37" s="374"/>
      <c r="JRE37" s="374"/>
      <c r="JRF37" s="374"/>
      <c r="JRG37" s="374"/>
      <c r="JRH37" s="374"/>
      <c r="JRI37" s="374"/>
      <c r="JRJ37" s="374"/>
      <c r="JRK37" s="374"/>
      <c r="JRL37" s="374"/>
      <c r="JRM37" s="374"/>
      <c r="JRN37" s="374"/>
      <c r="JRO37" s="374"/>
      <c r="JRP37" s="374"/>
      <c r="JRQ37" s="374"/>
      <c r="JRR37" s="374"/>
      <c r="JRS37" s="374"/>
      <c r="JRT37" s="374"/>
      <c r="JRU37" s="374"/>
      <c r="JRV37" s="374"/>
      <c r="JRW37" s="374"/>
      <c r="JRX37" s="374"/>
      <c r="JRY37" s="374"/>
      <c r="JRZ37" s="374"/>
      <c r="JSA37" s="374"/>
      <c r="JSB37" s="374"/>
      <c r="JSC37" s="374"/>
      <c r="JSD37" s="374"/>
      <c r="JSE37" s="374"/>
      <c r="JSF37" s="374"/>
      <c r="JSG37" s="374"/>
      <c r="JSH37" s="374"/>
      <c r="JSI37" s="374"/>
      <c r="JSJ37" s="374"/>
      <c r="JSK37" s="374"/>
      <c r="JSL37" s="374"/>
      <c r="JSM37" s="374"/>
      <c r="JSN37" s="374"/>
      <c r="JSO37" s="374"/>
      <c r="JSP37" s="374"/>
      <c r="JSQ37" s="374"/>
      <c r="JSR37" s="374"/>
      <c r="JSS37" s="374"/>
      <c r="JST37" s="374"/>
      <c r="JSU37" s="374"/>
      <c r="JSV37" s="374"/>
      <c r="JSW37" s="374"/>
      <c r="JSX37" s="374"/>
      <c r="JSY37" s="374"/>
      <c r="JSZ37" s="374"/>
      <c r="JTA37" s="374"/>
      <c r="JTB37" s="374"/>
      <c r="JTC37" s="374"/>
      <c r="JTD37" s="374"/>
      <c r="JTE37" s="374"/>
      <c r="JTF37" s="374"/>
      <c r="JTG37" s="374"/>
      <c r="JTH37" s="374"/>
      <c r="JTI37" s="374"/>
      <c r="JTJ37" s="374"/>
      <c r="JTK37" s="374"/>
      <c r="JTL37" s="374"/>
      <c r="JTM37" s="374"/>
      <c r="JTN37" s="374"/>
      <c r="JTO37" s="374"/>
      <c r="JTP37" s="374"/>
      <c r="JTQ37" s="374"/>
      <c r="JTR37" s="374"/>
      <c r="JTS37" s="374"/>
      <c r="JTT37" s="374"/>
      <c r="JTU37" s="374"/>
      <c r="JTV37" s="374"/>
      <c r="JTW37" s="374"/>
      <c r="JTX37" s="374"/>
      <c r="JTY37" s="374"/>
      <c r="JTZ37" s="374"/>
      <c r="JUA37" s="374"/>
      <c r="JUB37" s="374"/>
      <c r="JUC37" s="374"/>
      <c r="JUD37" s="374"/>
      <c r="JUE37" s="374"/>
      <c r="JUF37" s="374"/>
      <c r="JUG37" s="374"/>
      <c r="JUH37" s="374"/>
      <c r="JUI37" s="374"/>
      <c r="JUJ37" s="374"/>
      <c r="JUK37" s="374"/>
      <c r="JUL37" s="374"/>
      <c r="JUM37" s="374"/>
      <c r="JUN37" s="374"/>
      <c r="JUO37" s="374"/>
      <c r="JUP37" s="374"/>
      <c r="JUQ37" s="374"/>
      <c r="JUR37" s="374"/>
      <c r="JUS37" s="374"/>
      <c r="JUT37" s="374"/>
      <c r="JUU37" s="374"/>
      <c r="JUV37" s="374"/>
      <c r="JUW37" s="374"/>
      <c r="JUX37" s="374"/>
      <c r="JUY37" s="374"/>
      <c r="JUZ37" s="374"/>
      <c r="JVA37" s="374"/>
      <c r="JVB37" s="374"/>
      <c r="JVC37" s="374"/>
      <c r="JVD37" s="374"/>
      <c r="JVE37" s="374"/>
      <c r="JVF37" s="374"/>
      <c r="JVG37" s="374"/>
      <c r="JVH37" s="374"/>
      <c r="JVI37" s="374"/>
      <c r="JVJ37" s="374"/>
      <c r="JVK37" s="374"/>
      <c r="JVL37" s="374"/>
      <c r="JVM37" s="374"/>
      <c r="JVN37" s="374"/>
      <c r="JVO37" s="374"/>
      <c r="JVP37" s="374"/>
      <c r="JVQ37" s="374"/>
      <c r="JVR37" s="374"/>
      <c r="JVS37" s="374"/>
      <c r="JVT37" s="374"/>
      <c r="JVU37" s="374"/>
      <c r="JVV37" s="374"/>
      <c r="JVW37" s="374"/>
      <c r="JVX37" s="374"/>
      <c r="JVY37" s="374"/>
      <c r="JVZ37" s="374"/>
      <c r="JWA37" s="374"/>
      <c r="JWB37" s="374"/>
      <c r="JWC37" s="374"/>
      <c r="JWD37" s="374"/>
      <c r="JWE37" s="374"/>
      <c r="JWF37" s="374"/>
      <c r="JWG37" s="374"/>
      <c r="JWH37" s="374"/>
      <c r="JWI37" s="374"/>
      <c r="JWJ37" s="374"/>
      <c r="JWK37" s="374"/>
      <c r="JWL37" s="374"/>
      <c r="JWM37" s="374"/>
      <c r="JWN37" s="374"/>
      <c r="JWO37" s="374"/>
      <c r="JWP37" s="374"/>
      <c r="JWQ37" s="374"/>
      <c r="JWR37" s="374"/>
      <c r="JWS37" s="374"/>
      <c r="JWT37" s="374"/>
      <c r="JWU37" s="374"/>
      <c r="JWV37" s="374"/>
      <c r="JWW37" s="374"/>
      <c r="JWX37" s="374"/>
      <c r="JWY37" s="374"/>
      <c r="JWZ37" s="374"/>
      <c r="JXA37" s="374"/>
      <c r="JXB37" s="374"/>
      <c r="JXC37" s="374"/>
      <c r="JXD37" s="374"/>
      <c r="JXE37" s="374"/>
      <c r="JXF37" s="374"/>
      <c r="JXG37" s="374"/>
      <c r="JXH37" s="374"/>
      <c r="JXI37" s="374"/>
      <c r="JXJ37" s="374"/>
      <c r="JXK37" s="374"/>
      <c r="JXL37" s="374"/>
      <c r="JXM37" s="374"/>
      <c r="JXN37" s="374"/>
      <c r="JXO37" s="374"/>
      <c r="JXP37" s="374"/>
      <c r="JXQ37" s="374"/>
      <c r="JXR37" s="374"/>
      <c r="JXS37" s="374"/>
      <c r="JXT37" s="374"/>
      <c r="JXU37" s="374"/>
      <c r="JXV37" s="374"/>
      <c r="JXW37" s="374"/>
      <c r="JXX37" s="374"/>
      <c r="JXY37" s="374"/>
      <c r="JXZ37" s="374"/>
      <c r="JYA37" s="374"/>
      <c r="JYB37" s="374"/>
      <c r="JYC37" s="374"/>
      <c r="JYD37" s="374"/>
      <c r="JYE37" s="374"/>
      <c r="JYF37" s="374"/>
      <c r="JYG37" s="374"/>
      <c r="JYH37" s="374"/>
      <c r="JYI37" s="374"/>
      <c r="JYJ37" s="374"/>
      <c r="JYK37" s="374"/>
      <c r="JYL37" s="374"/>
      <c r="JYM37" s="374"/>
      <c r="JYN37" s="374"/>
      <c r="JYO37" s="374"/>
      <c r="JYP37" s="374"/>
      <c r="JYQ37" s="374"/>
      <c r="JYR37" s="374"/>
      <c r="JYS37" s="374"/>
      <c r="JYT37" s="374"/>
      <c r="JYU37" s="374"/>
      <c r="JYV37" s="374"/>
      <c r="JYW37" s="374"/>
      <c r="JYX37" s="374"/>
      <c r="JYY37" s="374"/>
      <c r="JYZ37" s="374"/>
      <c r="JZA37" s="374"/>
      <c r="JZB37" s="374"/>
      <c r="JZC37" s="374"/>
      <c r="JZD37" s="374"/>
      <c r="JZE37" s="374"/>
      <c r="JZF37" s="374"/>
      <c r="JZG37" s="374"/>
      <c r="JZH37" s="374"/>
      <c r="JZI37" s="374"/>
      <c r="JZJ37" s="374"/>
      <c r="JZK37" s="374"/>
      <c r="JZL37" s="374"/>
      <c r="JZM37" s="374"/>
      <c r="JZN37" s="374"/>
      <c r="JZO37" s="374"/>
      <c r="JZP37" s="374"/>
      <c r="JZQ37" s="374"/>
      <c r="JZR37" s="374"/>
      <c r="JZS37" s="374"/>
      <c r="JZT37" s="374"/>
      <c r="JZU37" s="374"/>
      <c r="JZV37" s="374"/>
      <c r="JZW37" s="374"/>
      <c r="JZX37" s="374"/>
      <c r="JZY37" s="374"/>
      <c r="JZZ37" s="374"/>
      <c r="KAA37" s="374"/>
      <c r="KAB37" s="374"/>
      <c r="KAC37" s="374"/>
      <c r="KAD37" s="374"/>
      <c r="KAE37" s="374"/>
      <c r="KAF37" s="374"/>
      <c r="KAG37" s="374"/>
      <c r="KAH37" s="374"/>
      <c r="KAI37" s="374"/>
      <c r="KAJ37" s="374"/>
      <c r="KAK37" s="374"/>
      <c r="KAL37" s="374"/>
      <c r="KAM37" s="374"/>
      <c r="KAN37" s="374"/>
      <c r="KAO37" s="374"/>
      <c r="KAP37" s="374"/>
      <c r="KAQ37" s="374"/>
      <c r="KAR37" s="374"/>
      <c r="KAS37" s="374"/>
      <c r="KAT37" s="374"/>
      <c r="KAU37" s="374"/>
      <c r="KAV37" s="374"/>
      <c r="KAW37" s="374"/>
      <c r="KAX37" s="374"/>
      <c r="KAY37" s="374"/>
      <c r="KAZ37" s="374"/>
      <c r="KBA37" s="374"/>
      <c r="KBB37" s="374"/>
      <c r="KBC37" s="374"/>
      <c r="KBD37" s="374"/>
      <c r="KBE37" s="374"/>
      <c r="KBF37" s="374"/>
      <c r="KBG37" s="374"/>
      <c r="KBH37" s="374"/>
      <c r="KBI37" s="374"/>
      <c r="KBJ37" s="374"/>
      <c r="KBK37" s="374"/>
      <c r="KBL37" s="374"/>
      <c r="KBM37" s="374"/>
      <c r="KBN37" s="374"/>
      <c r="KBO37" s="374"/>
      <c r="KBP37" s="374"/>
      <c r="KBQ37" s="374"/>
      <c r="KBR37" s="374"/>
      <c r="KBS37" s="374"/>
      <c r="KBT37" s="374"/>
      <c r="KBU37" s="374"/>
      <c r="KBV37" s="374"/>
      <c r="KBW37" s="374"/>
      <c r="KBX37" s="374"/>
      <c r="KBY37" s="374"/>
      <c r="KBZ37" s="374"/>
      <c r="KCA37" s="374"/>
      <c r="KCB37" s="374"/>
      <c r="KCC37" s="374"/>
      <c r="KCD37" s="374"/>
      <c r="KCE37" s="374"/>
      <c r="KCF37" s="374"/>
      <c r="KCG37" s="374"/>
      <c r="KCH37" s="374"/>
      <c r="KCI37" s="374"/>
      <c r="KCJ37" s="374"/>
      <c r="KCK37" s="374"/>
      <c r="KCL37" s="374"/>
      <c r="KCM37" s="374"/>
      <c r="KCN37" s="374"/>
      <c r="KCO37" s="374"/>
      <c r="KCP37" s="374"/>
      <c r="KCQ37" s="374"/>
      <c r="KCR37" s="374"/>
      <c r="KCS37" s="374"/>
      <c r="KCT37" s="374"/>
      <c r="KCU37" s="374"/>
      <c r="KCV37" s="374"/>
      <c r="KCW37" s="374"/>
      <c r="KCX37" s="374"/>
      <c r="KCY37" s="374"/>
      <c r="KCZ37" s="374"/>
      <c r="KDA37" s="374"/>
      <c r="KDB37" s="374"/>
      <c r="KDC37" s="374"/>
      <c r="KDD37" s="374"/>
      <c r="KDE37" s="374"/>
      <c r="KDF37" s="374"/>
      <c r="KDG37" s="374"/>
      <c r="KDH37" s="374"/>
      <c r="KDI37" s="374"/>
      <c r="KDJ37" s="374"/>
      <c r="KDK37" s="374"/>
      <c r="KDL37" s="374"/>
      <c r="KDM37" s="374"/>
      <c r="KDN37" s="374"/>
      <c r="KDO37" s="374"/>
      <c r="KDP37" s="374"/>
      <c r="KDQ37" s="374"/>
      <c r="KDR37" s="374"/>
      <c r="KDS37" s="374"/>
      <c r="KDT37" s="374"/>
      <c r="KDU37" s="374"/>
      <c r="KDV37" s="374"/>
      <c r="KDW37" s="374"/>
      <c r="KDX37" s="374"/>
      <c r="KDY37" s="374"/>
      <c r="KDZ37" s="374"/>
      <c r="KEA37" s="374"/>
      <c r="KEB37" s="374"/>
      <c r="KEC37" s="374"/>
      <c r="KED37" s="374"/>
      <c r="KEE37" s="374"/>
      <c r="KEF37" s="374"/>
      <c r="KEG37" s="374"/>
      <c r="KEH37" s="374"/>
      <c r="KEI37" s="374"/>
      <c r="KEJ37" s="374"/>
      <c r="KEK37" s="374"/>
      <c r="KEL37" s="374"/>
      <c r="KEM37" s="374"/>
      <c r="KEN37" s="374"/>
      <c r="KEO37" s="374"/>
      <c r="KEP37" s="374"/>
      <c r="KEQ37" s="374"/>
      <c r="KER37" s="374"/>
      <c r="KES37" s="374"/>
      <c r="KET37" s="374"/>
      <c r="KEU37" s="374"/>
      <c r="KEV37" s="374"/>
      <c r="KEW37" s="374"/>
      <c r="KEX37" s="374"/>
      <c r="KEY37" s="374"/>
      <c r="KEZ37" s="374"/>
      <c r="KFA37" s="374"/>
      <c r="KFB37" s="374"/>
      <c r="KFC37" s="374"/>
      <c r="KFD37" s="374"/>
      <c r="KFE37" s="374"/>
      <c r="KFF37" s="374"/>
      <c r="KFG37" s="374"/>
      <c r="KFH37" s="374"/>
      <c r="KFI37" s="374"/>
      <c r="KFJ37" s="374"/>
      <c r="KFK37" s="374"/>
      <c r="KFL37" s="374"/>
      <c r="KFM37" s="374"/>
      <c r="KFN37" s="374"/>
      <c r="KFO37" s="374"/>
      <c r="KFP37" s="374"/>
      <c r="KFQ37" s="374"/>
      <c r="KFR37" s="374"/>
      <c r="KFS37" s="374"/>
      <c r="KFT37" s="374"/>
      <c r="KFU37" s="374"/>
      <c r="KFV37" s="374"/>
      <c r="KFW37" s="374"/>
      <c r="KFX37" s="374"/>
      <c r="KFY37" s="374"/>
      <c r="KFZ37" s="374"/>
      <c r="KGA37" s="374"/>
      <c r="KGB37" s="374"/>
      <c r="KGC37" s="374"/>
      <c r="KGD37" s="374"/>
      <c r="KGE37" s="374"/>
      <c r="KGF37" s="374"/>
      <c r="KGG37" s="374"/>
      <c r="KGH37" s="374"/>
      <c r="KGI37" s="374"/>
      <c r="KGJ37" s="374"/>
      <c r="KGK37" s="374"/>
      <c r="KGL37" s="374"/>
      <c r="KGM37" s="374"/>
      <c r="KGN37" s="374"/>
      <c r="KGO37" s="374"/>
      <c r="KGP37" s="374"/>
      <c r="KGQ37" s="374"/>
      <c r="KGR37" s="374"/>
      <c r="KGS37" s="374"/>
      <c r="KGT37" s="374"/>
      <c r="KGU37" s="374"/>
      <c r="KGV37" s="374"/>
      <c r="KGW37" s="374"/>
      <c r="KGX37" s="374"/>
      <c r="KGY37" s="374"/>
      <c r="KGZ37" s="374"/>
      <c r="KHA37" s="374"/>
      <c r="KHB37" s="374"/>
      <c r="KHC37" s="374"/>
      <c r="KHD37" s="374"/>
      <c r="KHE37" s="374"/>
      <c r="KHF37" s="374"/>
      <c r="KHG37" s="374"/>
      <c r="KHH37" s="374"/>
      <c r="KHI37" s="374"/>
      <c r="KHJ37" s="374"/>
      <c r="KHK37" s="374"/>
      <c r="KHL37" s="374"/>
      <c r="KHM37" s="374"/>
      <c r="KHN37" s="374"/>
      <c r="KHO37" s="374"/>
      <c r="KHP37" s="374"/>
      <c r="KHQ37" s="374"/>
      <c r="KHR37" s="374"/>
      <c r="KHS37" s="374"/>
      <c r="KHT37" s="374"/>
      <c r="KHU37" s="374"/>
      <c r="KHV37" s="374"/>
      <c r="KHW37" s="374"/>
      <c r="KHX37" s="374"/>
      <c r="KHY37" s="374"/>
      <c r="KHZ37" s="374"/>
      <c r="KIA37" s="374"/>
      <c r="KIB37" s="374"/>
      <c r="KIC37" s="374"/>
      <c r="KID37" s="374"/>
      <c r="KIE37" s="374"/>
      <c r="KIF37" s="374"/>
      <c r="KIG37" s="374"/>
      <c r="KIH37" s="374"/>
      <c r="KII37" s="374"/>
      <c r="KIJ37" s="374"/>
      <c r="KIK37" s="374"/>
      <c r="KIL37" s="374"/>
      <c r="KIM37" s="374"/>
      <c r="KIN37" s="374"/>
      <c r="KIO37" s="374"/>
      <c r="KIP37" s="374"/>
      <c r="KIQ37" s="374"/>
      <c r="KIR37" s="374"/>
      <c r="KIS37" s="374"/>
      <c r="KIT37" s="374"/>
      <c r="KIU37" s="374"/>
      <c r="KIV37" s="374"/>
      <c r="KIW37" s="374"/>
      <c r="KIX37" s="374"/>
      <c r="KIY37" s="374"/>
      <c r="KIZ37" s="374"/>
      <c r="KJA37" s="374"/>
      <c r="KJB37" s="374"/>
      <c r="KJC37" s="374"/>
      <c r="KJD37" s="374"/>
      <c r="KJE37" s="374"/>
      <c r="KJF37" s="374"/>
      <c r="KJG37" s="374"/>
      <c r="KJH37" s="374"/>
      <c r="KJI37" s="374"/>
      <c r="KJJ37" s="374"/>
      <c r="KJK37" s="374"/>
      <c r="KJL37" s="374"/>
      <c r="KJM37" s="374"/>
      <c r="KJN37" s="374"/>
      <c r="KJO37" s="374"/>
      <c r="KJP37" s="374"/>
      <c r="KJQ37" s="374"/>
      <c r="KJR37" s="374"/>
      <c r="KJS37" s="374"/>
      <c r="KJT37" s="374"/>
      <c r="KJU37" s="374"/>
      <c r="KJV37" s="374"/>
      <c r="KJW37" s="374"/>
      <c r="KJX37" s="374"/>
      <c r="KJY37" s="374"/>
      <c r="KJZ37" s="374"/>
      <c r="KKA37" s="374"/>
      <c r="KKB37" s="374"/>
      <c r="KKC37" s="374"/>
      <c r="KKD37" s="374"/>
      <c r="KKE37" s="374"/>
      <c r="KKF37" s="374"/>
      <c r="KKG37" s="374"/>
      <c r="KKH37" s="374"/>
      <c r="KKI37" s="374"/>
      <c r="KKJ37" s="374"/>
      <c r="KKK37" s="374"/>
      <c r="KKL37" s="374"/>
      <c r="KKM37" s="374"/>
      <c r="KKN37" s="374"/>
      <c r="KKO37" s="374"/>
      <c r="KKP37" s="374"/>
      <c r="KKQ37" s="374"/>
      <c r="KKR37" s="374"/>
      <c r="KKS37" s="374"/>
      <c r="KKT37" s="374"/>
      <c r="KKU37" s="374"/>
      <c r="KKV37" s="374"/>
      <c r="KKW37" s="374"/>
      <c r="KKX37" s="374"/>
      <c r="KKY37" s="374"/>
      <c r="KKZ37" s="374"/>
      <c r="KLA37" s="374"/>
      <c r="KLB37" s="374"/>
      <c r="KLC37" s="374"/>
      <c r="KLD37" s="374"/>
      <c r="KLE37" s="374"/>
      <c r="KLF37" s="374"/>
      <c r="KLG37" s="374"/>
      <c r="KLH37" s="374"/>
      <c r="KLI37" s="374"/>
      <c r="KLJ37" s="374"/>
      <c r="KLK37" s="374"/>
      <c r="KLL37" s="374"/>
      <c r="KLM37" s="374"/>
      <c r="KLN37" s="374"/>
      <c r="KLO37" s="374"/>
      <c r="KLP37" s="374"/>
      <c r="KLQ37" s="374"/>
      <c r="KLR37" s="374"/>
      <c r="KLS37" s="374"/>
      <c r="KLT37" s="374"/>
      <c r="KLU37" s="374"/>
      <c r="KLV37" s="374"/>
      <c r="KLW37" s="374"/>
      <c r="KLX37" s="374"/>
      <c r="KLY37" s="374"/>
      <c r="KLZ37" s="374"/>
      <c r="KMA37" s="374"/>
      <c r="KMB37" s="374"/>
      <c r="KMC37" s="374"/>
      <c r="KMD37" s="374"/>
      <c r="KME37" s="374"/>
      <c r="KMF37" s="374"/>
      <c r="KMG37" s="374"/>
      <c r="KMH37" s="374"/>
      <c r="KMI37" s="374"/>
      <c r="KMJ37" s="374"/>
      <c r="KMK37" s="374"/>
      <c r="KML37" s="374"/>
      <c r="KMM37" s="374"/>
      <c r="KMN37" s="374"/>
      <c r="KMO37" s="374"/>
      <c r="KMP37" s="374"/>
      <c r="KMQ37" s="374"/>
      <c r="KMR37" s="374"/>
      <c r="KMS37" s="374"/>
      <c r="KMT37" s="374"/>
      <c r="KMU37" s="374"/>
      <c r="KMV37" s="374"/>
      <c r="KMW37" s="374"/>
      <c r="KMX37" s="374"/>
      <c r="KMY37" s="374"/>
      <c r="KMZ37" s="374"/>
      <c r="KNA37" s="374"/>
      <c r="KNB37" s="374"/>
      <c r="KNC37" s="374"/>
      <c r="KND37" s="374"/>
      <c r="KNE37" s="374"/>
      <c r="KNF37" s="374"/>
      <c r="KNG37" s="374"/>
      <c r="KNH37" s="374"/>
      <c r="KNI37" s="374"/>
      <c r="KNJ37" s="374"/>
      <c r="KNK37" s="374"/>
      <c r="KNL37" s="374"/>
      <c r="KNM37" s="374"/>
      <c r="KNN37" s="374"/>
      <c r="KNO37" s="374"/>
      <c r="KNP37" s="374"/>
      <c r="KNQ37" s="374"/>
      <c r="KNR37" s="374"/>
      <c r="KNS37" s="374"/>
      <c r="KNT37" s="374"/>
      <c r="KNU37" s="374"/>
      <c r="KNV37" s="374"/>
      <c r="KNW37" s="374"/>
      <c r="KNX37" s="374"/>
      <c r="KNY37" s="374"/>
      <c r="KNZ37" s="374"/>
      <c r="KOA37" s="374"/>
      <c r="KOB37" s="374"/>
      <c r="KOC37" s="374"/>
      <c r="KOD37" s="374"/>
      <c r="KOE37" s="374"/>
      <c r="KOF37" s="374"/>
      <c r="KOG37" s="374"/>
      <c r="KOH37" s="374"/>
      <c r="KOI37" s="374"/>
      <c r="KOJ37" s="374"/>
      <c r="KOK37" s="374"/>
      <c r="KOL37" s="374"/>
      <c r="KOM37" s="374"/>
      <c r="KON37" s="374"/>
      <c r="KOO37" s="374"/>
      <c r="KOP37" s="374"/>
      <c r="KOQ37" s="374"/>
      <c r="KOR37" s="374"/>
      <c r="KOS37" s="374"/>
      <c r="KOT37" s="374"/>
      <c r="KOU37" s="374"/>
      <c r="KOV37" s="374"/>
      <c r="KOW37" s="374"/>
      <c r="KOX37" s="374"/>
      <c r="KOY37" s="374"/>
      <c r="KOZ37" s="374"/>
      <c r="KPA37" s="374"/>
      <c r="KPB37" s="374"/>
      <c r="KPC37" s="374"/>
      <c r="KPD37" s="374"/>
      <c r="KPE37" s="374"/>
      <c r="KPF37" s="374"/>
      <c r="KPG37" s="374"/>
      <c r="KPH37" s="374"/>
      <c r="KPI37" s="374"/>
      <c r="KPJ37" s="374"/>
      <c r="KPK37" s="374"/>
      <c r="KPL37" s="374"/>
      <c r="KPM37" s="374"/>
      <c r="KPN37" s="374"/>
      <c r="KPO37" s="374"/>
      <c r="KPP37" s="374"/>
      <c r="KPQ37" s="374"/>
      <c r="KPR37" s="374"/>
      <c r="KPS37" s="374"/>
      <c r="KPT37" s="374"/>
      <c r="KPU37" s="374"/>
      <c r="KPV37" s="374"/>
      <c r="KPW37" s="374"/>
      <c r="KPX37" s="374"/>
      <c r="KPY37" s="374"/>
      <c r="KPZ37" s="374"/>
      <c r="KQA37" s="374"/>
      <c r="KQB37" s="374"/>
      <c r="KQC37" s="374"/>
      <c r="KQD37" s="374"/>
      <c r="KQE37" s="374"/>
      <c r="KQF37" s="374"/>
      <c r="KQG37" s="374"/>
      <c r="KQH37" s="374"/>
      <c r="KQI37" s="374"/>
      <c r="KQJ37" s="374"/>
      <c r="KQK37" s="374"/>
      <c r="KQL37" s="374"/>
      <c r="KQM37" s="374"/>
      <c r="KQN37" s="374"/>
      <c r="KQO37" s="374"/>
      <c r="KQP37" s="374"/>
      <c r="KQQ37" s="374"/>
      <c r="KQR37" s="374"/>
      <c r="KQS37" s="374"/>
      <c r="KQT37" s="374"/>
      <c r="KQU37" s="374"/>
      <c r="KQV37" s="374"/>
      <c r="KQW37" s="374"/>
      <c r="KQX37" s="374"/>
      <c r="KQY37" s="374"/>
      <c r="KQZ37" s="374"/>
      <c r="KRA37" s="374"/>
      <c r="KRB37" s="374"/>
      <c r="KRC37" s="374"/>
      <c r="KRD37" s="374"/>
      <c r="KRE37" s="374"/>
      <c r="KRF37" s="374"/>
      <c r="KRG37" s="374"/>
      <c r="KRH37" s="374"/>
      <c r="KRI37" s="374"/>
      <c r="KRJ37" s="374"/>
      <c r="KRK37" s="374"/>
      <c r="KRL37" s="374"/>
      <c r="KRM37" s="374"/>
      <c r="KRN37" s="374"/>
      <c r="KRO37" s="374"/>
      <c r="KRP37" s="374"/>
      <c r="KRQ37" s="374"/>
      <c r="KRR37" s="374"/>
      <c r="KRS37" s="374"/>
      <c r="KRT37" s="374"/>
      <c r="KRU37" s="374"/>
      <c r="KRV37" s="374"/>
      <c r="KRW37" s="374"/>
      <c r="KRX37" s="374"/>
      <c r="KRY37" s="374"/>
      <c r="KRZ37" s="374"/>
      <c r="KSA37" s="374"/>
      <c r="KSB37" s="374"/>
      <c r="KSC37" s="374"/>
      <c r="KSD37" s="374"/>
      <c r="KSE37" s="374"/>
      <c r="KSF37" s="374"/>
      <c r="KSG37" s="374"/>
      <c r="KSH37" s="374"/>
      <c r="KSI37" s="374"/>
      <c r="KSJ37" s="374"/>
      <c r="KSK37" s="374"/>
      <c r="KSL37" s="374"/>
      <c r="KSM37" s="374"/>
      <c r="KSN37" s="374"/>
      <c r="KSO37" s="374"/>
      <c r="KSP37" s="374"/>
      <c r="KSQ37" s="374"/>
      <c r="KSR37" s="374"/>
      <c r="KSS37" s="374"/>
      <c r="KST37" s="374"/>
      <c r="KSU37" s="374"/>
      <c r="KSV37" s="374"/>
      <c r="KSW37" s="374"/>
      <c r="KSX37" s="374"/>
      <c r="KSY37" s="374"/>
      <c r="KSZ37" s="374"/>
      <c r="KTA37" s="374"/>
      <c r="KTB37" s="374"/>
      <c r="KTC37" s="374"/>
      <c r="KTD37" s="374"/>
      <c r="KTE37" s="374"/>
      <c r="KTF37" s="374"/>
      <c r="KTG37" s="374"/>
      <c r="KTH37" s="374"/>
      <c r="KTI37" s="374"/>
      <c r="KTJ37" s="374"/>
      <c r="KTK37" s="374"/>
      <c r="KTL37" s="374"/>
      <c r="KTM37" s="374"/>
      <c r="KTN37" s="374"/>
      <c r="KTO37" s="374"/>
      <c r="KTP37" s="374"/>
      <c r="KTQ37" s="374"/>
      <c r="KTR37" s="374"/>
      <c r="KTS37" s="374"/>
      <c r="KTT37" s="374"/>
      <c r="KTU37" s="374"/>
      <c r="KTV37" s="374"/>
      <c r="KTW37" s="374"/>
      <c r="KTX37" s="374"/>
      <c r="KTY37" s="374"/>
      <c r="KTZ37" s="374"/>
      <c r="KUA37" s="374"/>
      <c r="KUB37" s="374"/>
      <c r="KUC37" s="374"/>
      <c r="KUD37" s="374"/>
      <c r="KUE37" s="374"/>
      <c r="KUF37" s="374"/>
      <c r="KUG37" s="374"/>
      <c r="KUH37" s="374"/>
      <c r="KUI37" s="374"/>
      <c r="KUJ37" s="374"/>
      <c r="KUK37" s="374"/>
      <c r="KUL37" s="374"/>
      <c r="KUM37" s="374"/>
      <c r="KUN37" s="374"/>
      <c r="KUO37" s="374"/>
      <c r="KUP37" s="374"/>
      <c r="KUQ37" s="374"/>
      <c r="KUR37" s="374"/>
      <c r="KUS37" s="374"/>
      <c r="KUT37" s="374"/>
      <c r="KUU37" s="374"/>
      <c r="KUV37" s="374"/>
      <c r="KUW37" s="374"/>
      <c r="KUX37" s="374"/>
      <c r="KUY37" s="374"/>
      <c r="KUZ37" s="374"/>
      <c r="KVA37" s="374"/>
      <c r="KVB37" s="374"/>
      <c r="KVC37" s="374"/>
      <c r="KVD37" s="374"/>
      <c r="KVE37" s="374"/>
      <c r="KVF37" s="374"/>
      <c r="KVG37" s="374"/>
      <c r="KVH37" s="374"/>
      <c r="KVI37" s="374"/>
      <c r="KVJ37" s="374"/>
      <c r="KVK37" s="374"/>
      <c r="KVL37" s="374"/>
      <c r="KVM37" s="374"/>
      <c r="KVN37" s="374"/>
      <c r="KVO37" s="374"/>
      <c r="KVP37" s="374"/>
      <c r="KVQ37" s="374"/>
      <c r="KVR37" s="374"/>
      <c r="KVS37" s="374"/>
      <c r="KVT37" s="374"/>
      <c r="KVU37" s="374"/>
      <c r="KVV37" s="374"/>
      <c r="KVW37" s="374"/>
      <c r="KVX37" s="374"/>
      <c r="KVY37" s="374"/>
      <c r="KVZ37" s="374"/>
      <c r="KWA37" s="374"/>
      <c r="KWB37" s="374"/>
      <c r="KWC37" s="374"/>
      <c r="KWD37" s="374"/>
      <c r="KWE37" s="374"/>
      <c r="KWF37" s="374"/>
      <c r="KWG37" s="374"/>
      <c r="KWH37" s="374"/>
      <c r="KWI37" s="374"/>
      <c r="KWJ37" s="374"/>
      <c r="KWK37" s="374"/>
      <c r="KWL37" s="374"/>
      <c r="KWM37" s="374"/>
      <c r="KWN37" s="374"/>
      <c r="KWO37" s="374"/>
      <c r="KWP37" s="374"/>
      <c r="KWQ37" s="374"/>
      <c r="KWR37" s="374"/>
      <c r="KWS37" s="374"/>
      <c r="KWT37" s="374"/>
      <c r="KWU37" s="374"/>
      <c r="KWV37" s="374"/>
      <c r="KWW37" s="374"/>
      <c r="KWX37" s="374"/>
      <c r="KWY37" s="374"/>
      <c r="KWZ37" s="374"/>
      <c r="KXA37" s="374"/>
      <c r="KXB37" s="374"/>
      <c r="KXC37" s="374"/>
      <c r="KXD37" s="374"/>
      <c r="KXE37" s="374"/>
      <c r="KXF37" s="374"/>
      <c r="KXG37" s="374"/>
      <c r="KXH37" s="374"/>
      <c r="KXI37" s="374"/>
      <c r="KXJ37" s="374"/>
      <c r="KXK37" s="374"/>
      <c r="KXL37" s="374"/>
      <c r="KXM37" s="374"/>
      <c r="KXN37" s="374"/>
      <c r="KXO37" s="374"/>
      <c r="KXP37" s="374"/>
      <c r="KXQ37" s="374"/>
      <c r="KXR37" s="374"/>
      <c r="KXS37" s="374"/>
      <c r="KXT37" s="374"/>
      <c r="KXU37" s="374"/>
      <c r="KXV37" s="374"/>
      <c r="KXW37" s="374"/>
      <c r="KXX37" s="374"/>
      <c r="KXY37" s="374"/>
      <c r="KXZ37" s="374"/>
      <c r="KYA37" s="374"/>
      <c r="KYB37" s="374"/>
      <c r="KYC37" s="374"/>
      <c r="KYD37" s="374"/>
      <c r="KYE37" s="374"/>
      <c r="KYF37" s="374"/>
      <c r="KYG37" s="374"/>
      <c r="KYH37" s="374"/>
      <c r="KYI37" s="374"/>
      <c r="KYJ37" s="374"/>
      <c r="KYK37" s="374"/>
      <c r="KYL37" s="374"/>
      <c r="KYM37" s="374"/>
      <c r="KYN37" s="374"/>
      <c r="KYO37" s="374"/>
      <c r="KYP37" s="374"/>
      <c r="KYQ37" s="374"/>
      <c r="KYR37" s="374"/>
      <c r="KYS37" s="374"/>
      <c r="KYT37" s="374"/>
      <c r="KYU37" s="374"/>
      <c r="KYV37" s="374"/>
      <c r="KYW37" s="374"/>
      <c r="KYX37" s="374"/>
      <c r="KYY37" s="374"/>
      <c r="KYZ37" s="374"/>
      <c r="KZA37" s="374"/>
      <c r="KZB37" s="374"/>
      <c r="KZC37" s="374"/>
      <c r="KZD37" s="374"/>
      <c r="KZE37" s="374"/>
      <c r="KZF37" s="374"/>
      <c r="KZG37" s="374"/>
      <c r="KZH37" s="374"/>
      <c r="KZI37" s="374"/>
      <c r="KZJ37" s="374"/>
      <c r="KZK37" s="374"/>
      <c r="KZL37" s="374"/>
      <c r="KZM37" s="374"/>
      <c r="KZN37" s="374"/>
      <c r="KZO37" s="374"/>
      <c r="KZP37" s="374"/>
      <c r="KZQ37" s="374"/>
      <c r="KZR37" s="374"/>
      <c r="KZS37" s="374"/>
      <c r="KZT37" s="374"/>
      <c r="KZU37" s="374"/>
      <c r="KZV37" s="374"/>
      <c r="KZW37" s="374"/>
      <c r="KZX37" s="374"/>
      <c r="KZY37" s="374"/>
      <c r="KZZ37" s="374"/>
      <c r="LAA37" s="374"/>
      <c r="LAB37" s="374"/>
      <c r="LAC37" s="374"/>
      <c r="LAD37" s="374"/>
      <c r="LAE37" s="374"/>
      <c r="LAF37" s="374"/>
      <c r="LAG37" s="374"/>
      <c r="LAH37" s="374"/>
      <c r="LAI37" s="374"/>
      <c r="LAJ37" s="374"/>
      <c r="LAK37" s="374"/>
      <c r="LAL37" s="374"/>
      <c r="LAM37" s="374"/>
      <c r="LAN37" s="374"/>
      <c r="LAO37" s="374"/>
      <c r="LAP37" s="374"/>
      <c r="LAQ37" s="374"/>
      <c r="LAR37" s="374"/>
      <c r="LAS37" s="374"/>
      <c r="LAT37" s="374"/>
      <c r="LAU37" s="374"/>
      <c r="LAV37" s="374"/>
      <c r="LAW37" s="374"/>
      <c r="LAX37" s="374"/>
      <c r="LAY37" s="374"/>
      <c r="LAZ37" s="374"/>
      <c r="LBA37" s="374"/>
      <c r="LBB37" s="374"/>
      <c r="LBC37" s="374"/>
      <c r="LBD37" s="374"/>
      <c r="LBE37" s="374"/>
      <c r="LBF37" s="374"/>
      <c r="LBG37" s="374"/>
      <c r="LBH37" s="374"/>
      <c r="LBI37" s="374"/>
      <c r="LBJ37" s="374"/>
      <c r="LBK37" s="374"/>
      <c r="LBL37" s="374"/>
      <c r="LBM37" s="374"/>
      <c r="LBN37" s="374"/>
      <c r="LBO37" s="374"/>
      <c r="LBP37" s="374"/>
      <c r="LBQ37" s="374"/>
      <c r="LBR37" s="374"/>
      <c r="LBS37" s="374"/>
      <c r="LBT37" s="374"/>
      <c r="LBU37" s="374"/>
      <c r="LBV37" s="374"/>
      <c r="LBW37" s="374"/>
      <c r="LBX37" s="374"/>
      <c r="LBY37" s="374"/>
      <c r="LBZ37" s="374"/>
      <c r="LCA37" s="374"/>
      <c r="LCB37" s="374"/>
      <c r="LCC37" s="374"/>
      <c r="LCD37" s="374"/>
      <c r="LCE37" s="374"/>
      <c r="LCF37" s="374"/>
      <c r="LCG37" s="374"/>
      <c r="LCH37" s="374"/>
      <c r="LCI37" s="374"/>
      <c r="LCJ37" s="374"/>
      <c r="LCK37" s="374"/>
      <c r="LCL37" s="374"/>
      <c r="LCM37" s="374"/>
      <c r="LCN37" s="374"/>
      <c r="LCO37" s="374"/>
      <c r="LCP37" s="374"/>
      <c r="LCQ37" s="374"/>
      <c r="LCR37" s="374"/>
      <c r="LCS37" s="374"/>
      <c r="LCT37" s="374"/>
      <c r="LCU37" s="374"/>
      <c r="LCV37" s="374"/>
      <c r="LCW37" s="374"/>
      <c r="LCX37" s="374"/>
      <c r="LCY37" s="374"/>
      <c r="LCZ37" s="374"/>
      <c r="LDA37" s="374"/>
      <c r="LDB37" s="374"/>
      <c r="LDC37" s="374"/>
      <c r="LDD37" s="374"/>
      <c r="LDE37" s="374"/>
      <c r="LDF37" s="374"/>
      <c r="LDG37" s="374"/>
      <c r="LDH37" s="374"/>
      <c r="LDI37" s="374"/>
      <c r="LDJ37" s="374"/>
      <c r="LDK37" s="374"/>
      <c r="LDL37" s="374"/>
      <c r="LDM37" s="374"/>
      <c r="LDN37" s="374"/>
      <c r="LDO37" s="374"/>
      <c r="LDP37" s="374"/>
      <c r="LDQ37" s="374"/>
      <c r="LDR37" s="374"/>
      <c r="LDS37" s="374"/>
      <c r="LDT37" s="374"/>
      <c r="LDU37" s="374"/>
      <c r="LDV37" s="374"/>
      <c r="LDW37" s="374"/>
      <c r="LDX37" s="374"/>
      <c r="LDY37" s="374"/>
      <c r="LDZ37" s="374"/>
      <c r="LEA37" s="374"/>
      <c r="LEB37" s="374"/>
      <c r="LEC37" s="374"/>
      <c r="LED37" s="374"/>
      <c r="LEE37" s="374"/>
      <c r="LEF37" s="374"/>
      <c r="LEG37" s="374"/>
      <c r="LEH37" s="374"/>
      <c r="LEI37" s="374"/>
      <c r="LEJ37" s="374"/>
      <c r="LEK37" s="374"/>
      <c r="LEL37" s="374"/>
      <c r="LEM37" s="374"/>
      <c r="LEN37" s="374"/>
      <c r="LEO37" s="374"/>
      <c r="LEP37" s="374"/>
      <c r="LEQ37" s="374"/>
      <c r="LER37" s="374"/>
      <c r="LES37" s="374"/>
      <c r="LET37" s="374"/>
      <c r="LEU37" s="374"/>
      <c r="LEV37" s="374"/>
      <c r="LEW37" s="374"/>
      <c r="LEX37" s="374"/>
      <c r="LEY37" s="374"/>
      <c r="LEZ37" s="374"/>
      <c r="LFA37" s="374"/>
      <c r="LFB37" s="374"/>
      <c r="LFC37" s="374"/>
      <c r="LFD37" s="374"/>
      <c r="LFE37" s="374"/>
      <c r="LFF37" s="374"/>
      <c r="LFG37" s="374"/>
      <c r="LFH37" s="374"/>
      <c r="LFI37" s="374"/>
      <c r="LFJ37" s="374"/>
      <c r="LFK37" s="374"/>
      <c r="LFL37" s="374"/>
      <c r="LFM37" s="374"/>
      <c r="LFN37" s="374"/>
      <c r="LFO37" s="374"/>
      <c r="LFP37" s="374"/>
      <c r="LFQ37" s="374"/>
      <c r="LFR37" s="374"/>
      <c r="LFS37" s="374"/>
      <c r="LFT37" s="374"/>
      <c r="LFU37" s="374"/>
      <c r="LFV37" s="374"/>
      <c r="LFW37" s="374"/>
      <c r="LFX37" s="374"/>
      <c r="LFY37" s="374"/>
      <c r="LFZ37" s="374"/>
      <c r="LGA37" s="374"/>
      <c r="LGB37" s="374"/>
      <c r="LGC37" s="374"/>
      <c r="LGD37" s="374"/>
      <c r="LGE37" s="374"/>
      <c r="LGF37" s="374"/>
      <c r="LGG37" s="374"/>
      <c r="LGH37" s="374"/>
      <c r="LGI37" s="374"/>
      <c r="LGJ37" s="374"/>
      <c r="LGK37" s="374"/>
      <c r="LGL37" s="374"/>
      <c r="LGM37" s="374"/>
      <c r="LGN37" s="374"/>
      <c r="LGO37" s="374"/>
      <c r="LGP37" s="374"/>
      <c r="LGQ37" s="374"/>
      <c r="LGR37" s="374"/>
      <c r="LGS37" s="374"/>
      <c r="LGT37" s="374"/>
      <c r="LGU37" s="374"/>
      <c r="LGV37" s="374"/>
      <c r="LGW37" s="374"/>
      <c r="LGX37" s="374"/>
      <c r="LGY37" s="374"/>
      <c r="LGZ37" s="374"/>
      <c r="LHA37" s="374"/>
      <c r="LHB37" s="374"/>
      <c r="LHC37" s="374"/>
      <c r="LHD37" s="374"/>
      <c r="LHE37" s="374"/>
      <c r="LHF37" s="374"/>
      <c r="LHG37" s="374"/>
      <c r="LHH37" s="374"/>
      <c r="LHI37" s="374"/>
      <c r="LHJ37" s="374"/>
      <c r="LHK37" s="374"/>
      <c r="LHL37" s="374"/>
      <c r="LHM37" s="374"/>
      <c r="LHN37" s="374"/>
      <c r="LHO37" s="374"/>
      <c r="LHP37" s="374"/>
      <c r="LHQ37" s="374"/>
      <c r="LHR37" s="374"/>
      <c r="LHS37" s="374"/>
      <c r="LHT37" s="374"/>
      <c r="LHU37" s="374"/>
      <c r="LHV37" s="374"/>
      <c r="LHW37" s="374"/>
      <c r="LHX37" s="374"/>
      <c r="LHY37" s="374"/>
      <c r="LHZ37" s="374"/>
      <c r="LIA37" s="374"/>
      <c r="LIB37" s="374"/>
      <c r="LIC37" s="374"/>
      <c r="LID37" s="374"/>
      <c r="LIE37" s="374"/>
      <c r="LIF37" s="374"/>
      <c r="LIG37" s="374"/>
      <c r="LIH37" s="374"/>
      <c r="LII37" s="374"/>
      <c r="LIJ37" s="374"/>
      <c r="LIK37" s="374"/>
      <c r="LIL37" s="374"/>
      <c r="LIM37" s="374"/>
      <c r="LIN37" s="374"/>
      <c r="LIO37" s="374"/>
      <c r="LIP37" s="374"/>
      <c r="LIQ37" s="374"/>
      <c r="LIR37" s="374"/>
      <c r="LIS37" s="374"/>
      <c r="LIT37" s="374"/>
      <c r="LIU37" s="374"/>
      <c r="LIV37" s="374"/>
      <c r="LIW37" s="374"/>
      <c r="LIX37" s="374"/>
      <c r="LIY37" s="374"/>
      <c r="LIZ37" s="374"/>
      <c r="LJA37" s="374"/>
      <c r="LJB37" s="374"/>
      <c r="LJC37" s="374"/>
      <c r="LJD37" s="374"/>
      <c r="LJE37" s="374"/>
      <c r="LJF37" s="374"/>
      <c r="LJG37" s="374"/>
      <c r="LJH37" s="374"/>
      <c r="LJI37" s="374"/>
      <c r="LJJ37" s="374"/>
      <c r="LJK37" s="374"/>
      <c r="LJL37" s="374"/>
      <c r="LJM37" s="374"/>
      <c r="LJN37" s="374"/>
      <c r="LJO37" s="374"/>
      <c r="LJP37" s="374"/>
      <c r="LJQ37" s="374"/>
      <c r="LJR37" s="374"/>
      <c r="LJS37" s="374"/>
      <c r="LJT37" s="374"/>
      <c r="LJU37" s="374"/>
      <c r="LJV37" s="374"/>
      <c r="LJW37" s="374"/>
      <c r="LJX37" s="374"/>
      <c r="LJY37" s="374"/>
      <c r="LJZ37" s="374"/>
      <c r="LKA37" s="374"/>
      <c r="LKB37" s="374"/>
      <c r="LKC37" s="374"/>
      <c r="LKD37" s="374"/>
      <c r="LKE37" s="374"/>
      <c r="LKF37" s="374"/>
      <c r="LKG37" s="374"/>
      <c r="LKH37" s="374"/>
      <c r="LKI37" s="374"/>
      <c r="LKJ37" s="374"/>
      <c r="LKK37" s="374"/>
      <c r="LKL37" s="374"/>
      <c r="LKM37" s="374"/>
      <c r="LKN37" s="374"/>
      <c r="LKO37" s="374"/>
      <c r="LKP37" s="374"/>
      <c r="LKQ37" s="374"/>
      <c r="LKR37" s="374"/>
      <c r="LKS37" s="374"/>
      <c r="LKT37" s="374"/>
      <c r="LKU37" s="374"/>
      <c r="LKV37" s="374"/>
      <c r="LKW37" s="374"/>
      <c r="LKX37" s="374"/>
      <c r="LKY37" s="374"/>
      <c r="LKZ37" s="374"/>
      <c r="LLA37" s="374"/>
      <c r="LLB37" s="374"/>
      <c r="LLC37" s="374"/>
      <c r="LLD37" s="374"/>
      <c r="LLE37" s="374"/>
      <c r="LLF37" s="374"/>
      <c r="LLG37" s="374"/>
      <c r="LLH37" s="374"/>
      <c r="LLI37" s="374"/>
      <c r="LLJ37" s="374"/>
      <c r="LLK37" s="374"/>
      <c r="LLL37" s="374"/>
      <c r="LLM37" s="374"/>
      <c r="LLN37" s="374"/>
      <c r="LLO37" s="374"/>
      <c r="LLP37" s="374"/>
      <c r="LLQ37" s="374"/>
      <c r="LLR37" s="374"/>
      <c r="LLS37" s="374"/>
      <c r="LLT37" s="374"/>
      <c r="LLU37" s="374"/>
      <c r="LLV37" s="374"/>
      <c r="LLW37" s="374"/>
      <c r="LLX37" s="374"/>
      <c r="LLY37" s="374"/>
      <c r="LLZ37" s="374"/>
      <c r="LMA37" s="374"/>
      <c r="LMB37" s="374"/>
      <c r="LMC37" s="374"/>
      <c r="LMD37" s="374"/>
      <c r="LME37" s="374"/>
      <c r="LMF37" s="374"/>
      <c r="LMG37" s="374"/>
      <c r="LMH37" s="374"/>
      <c r="LMI37" s="374"/>
      <c r="LMJ37" s="374"/>
      <c r="LMK37" s="374"/>
      <c r="LML37" s="374"/>
      <c r="LMM37" s="374"/>
      <c r="LMN37" s="374"/>
      <c r="LMO37" s="374"/>
      <c r="LMP37" s="374"/>
      <c r="LMQ37" s="374"/>
      <c r="LMR37" s="374"/>
      <c r="LMS37" s="374"/>
      <c r="LMT37" s="374"/>
      <c r="LMU37" s="374"/>
      <c r="LMV37" s="374"/>
      <c r="LMW37" s="374"/>
      <c r="LMX37" s="374"/>
      <c r="LMY37" s="374"/>
      <c r="LMZ37" s="374"/>
      <c r="LNA37" s="374"/>
      <c r="LNB37" s="374"/>
      <c r="LNC37" s="374"/>
      <c r="LND37" s="374"/>
      <c r="LNE37" s="374"/>
      <c r="LNF37" s="374"/>
      <c r="LNG37" s="374"/>
      <c r="LNH37" s="374"/>
      <c r="LNI37" s="374"/>
      <c r="LNJ37" s="374"/>
      <c r="LNK37" s="374"/>
      <c r="LNL37" s="374"/>
      <c r="LNM37" s="374"/>
      <c r="LNN37" s="374"/>
      <c r="LNO37" s="374"/>
      <c r="LNP37" s="374"/>
      <c r="LNQ37" s="374"/>
      <c r="LNR37" s="374"/>
      <c r="LNS37" s="374"/>
      <c r="LNT37" s="374"/>
      <c r="LNU37" s="374"/>
      <c r="LNV37" s="374"/>
      <c r="LNW37" s="374"/>
      <c r="LNX37" s="374"/>
      <c r="LNY37" s="374"/>
      <c r="LNZ37" s="374"/>
      <c r="LOA37" s="374"/>
      <c r="LOB37" s="374"/>
      <c r="LOC37" s="374"/>
      <c r="LOD37" s="374"/>
      <c r="LOE37" s="374"/>
      <c r="LOF37" s="374"/>
      <c r="LOG37" s="374"/>
      <c r="LOH37" s="374"/>
      <c r="LOI37" s="374"/>
      <c r="LOJ37" s="374"/>
      <c r="LOK37" s="374"/>
      <c r="LOL37" s="374"/>
      <c r="LOM37" s="374"/>
      <c r="LON37" s="374"/>
      <c r="LOO37" s="374"/>
      <c r="LOP37" s="374"/>
      <c r="LOQ37" s="374"/>
      <c r="LOR37" s="374"/>
      <c r="LOS37" s="374"/>
      <c r="LOT37" s="374"/>
      <c r="LOU37" s="374"/>
      <c r="LOV37" s="374"/>
      <c r="LOW37" s="374"/>
      <c r="LOX37" s="374"/>
      <c r="LOY37" s="374"/>
      <c r="LOZ37" s="374"/>
      <c r="LPA37" s="374"/>
      <c r="LPB37" s="374"/>
      <c r="LPC37" s="374"/>
      <c r="LPD37" s="374"/>
      <c r="LPE37" s="374"/>
      <c r="LPF37" s="374"/>
      <c r="LPG37" s="374"/>
      <c r="LPH37" s="374"/>
      <c r="LPI37" s="374"/>
      <c r="LPJ37" s="374"/>
      <c r="LPK37" s="374"/>
      <c r="LPL37" s="374"/>
      <c r="LPM37" s="374"/>
      <c r="LPN37" s="374"/>
      <c r="LPO37" s="374"/>
      <c r="LPP37" s="374"/>
      <c r="LPQ37" s="374"/>
      <c r="LPR37" s="374"/>
      <c r="LPS37" s="374"/>
      <c r="LPT37" s="374"/>
      <c r="LPU37" s="374"/>
      <c r="LPV37" s="374"/>
      <c r="LPW37" s="374"/>
      <c r="LPX37" s="374"/>
      <c r="LPY37" s="374"/>
      <c r="LPZ37" s="374"/>
      <c r="LQA37" s="374"/>
      <c r="LQB37" s="374"/>
      <c r="LQC37" s="374"/>
      <c r="LQD37" s="374"/>
      <c r="LQE37" s="374"/>
      <c r="LQF37" s="374"/>
      <c r="LQG37" s="374"/>
      <c r="LQH37" s="374"/>
      <c r="LQI37" s="374"/>
      <c r="LQJ37" s="374"/>
      <c r="LQK37" s="374"/>
      <c r="LQL37" s="374"/>
      <c r="LQM37" s="374"/>
      <c r="LQN37" s="374"/>
      <c r="LQO37" s="374"/>
      <c r="LQP37" s="374"/>
      <c r="LQQ37" s="374"/>
      <c r="LQR37" s="374"/>
      <c r="LQS37" s="374"/>
      <c r="LQT37" s="374"/>
      <c r="LQU37" s="374"/>
      <c r="LQV37" s="374"/>
      <c r="LQW37" s="374"/>
      <c r="LQX37" s="374"/>
      <c r="LQY37" s="374"/>
      <c r="LQZ37" s="374"/>
      <c r="LRA37" s="374"/>
      <c r="LRB37" s="374"/>
      <c r="LRC37" s="374"/>
      <c r="LRD37" s="374"/>
      <c r="LRE37" s="374"/>
      <c r="LRF37" s="374"/>
      <c r="LRG37" s="374"/>
      <c r="LRH37" s="374"/>
      <c r="LRI37" s="374"/>
      <c r="LRJ37" s="374"/>
      <c r="LRK37" s="374"/>
      <c r="LRL37" s="374"/>
      <c r="LRM37" s="374"/>
      <c r="LRN37" s="374"/>
      <c r="LRO37" s="374"/>
      <c r="LRP37" s="374"/>
      <c r="LRQ37" s="374"/>
      <c r="LRR37" s="374"/>
      <c r="LRS37" s="374"/>
      <c r="LRT37" s="374"/>
      <c r="LRU37" s="374"/>
      <c r="LRV37" s="374"/>
      <c r="LRW37" s="374"/>
      <c r="LRX37" s="374"/>
      <c r="LRY37" s="374"/>
      <c r="LRZ37" s="374"/>
      <c r="LSA37" s="374"/>
      <c r="LSB37" s="374"/>
      <c r="LSC37" s="374"/>
      <c r="LSD37" s="374"/>
      <c r="LSE37" s="374"/>
      <c r="LSF37" s="374"/>
      <c r="LSG37" s="374"/>
      <c r="LSH37" s="374"/>
      <c r="LSI37" s="374"/>
      <c r="LSJ37" s="374"/>
      <c r="LSK37" s="374"/>
      <c r="LSL37" s="374"/>
      <c r="LSM37" s="374"/>
      <c r="LSN37" s="374"/>
      <c r="LSO37" s="374"/>
      <c r="LSP37" s="374"/>
      <c r="LSQ37" s="374"/>
      <c r="LSR37" s="374"/>
      <c r="LSS37" s="374"/>
      <c r="LST37" s="374"/>
      <c r="LSU37" s="374"/>
      <c r="LSV37" s="374"/>
      <c r="LSW37" s="374"/>
      <c r="LSX37" s="374"/>
      <c r="LSY37" s="374"/>
      <c r="LSZ37" s="374"/>
      <c r="LTA37" s="374"/>
      <c r="LTB37" s="374"/>
      <c r="LTC37" s="374"/>
      <c r="LTD37" s="374"/>
      <c r="LTE37" s="374"/>
      <c r="LTF37" s="374"/>
      <c r="LTG37" s="374"/>
      <c r="LTH37" s="374"/>
      <c r="LTI37" s="374"/>
      <c r="LTJ37" s="374"/>
      <c r="LTK37" s="374"/>
      <c r="LTL37" s="374"/>
      <c r="LTM37" s="374"/>
      <c r="LTN37" s="374"/>
      <c r="LTO37" s="374"/>
      <c r="LTP37" s="374"/>
      <c r="LTQ37" s="374"/>
      <c r="LTR37" s="374"/>
      <c r="LTS37" s="374"/>
      <c r="LTT37" s="374"/>
      <c r="LTU37" s="374"/>
      <c r="LTV37" s="374"/>
      <c r="LTW37" s="374"/>
      <c r="LTX37" s="374"/>
      <c r="LTY37" s="374"/>
      <c r="LTZ37" s="374"/>
      <c r="LUA37" s="374"/>
      <c r="LUB37" s="374"/>
      <c r="LUC37" s="374"/>
      <c r="LUD37" s="374"/>
      <c r="LUE37" s="374"/>
      <c r="LUF37" s="374"/>
      <c r="LUG37" s="374"/>
      <c r="LUH37" s="374"/>
      <c r="LUI37" s="374"/>
      <c r="LUJ37" s="374"/>
      <c r="LUK37" s="374"/>
      <c r="LUL37" s="374"/>
      <c r="LUM37" s="374"/>
      <c r="LUN37" s="374"/>
      <c r="LUO37" s="374"/>
      <c r="LUP37" s="374"/>
      <c r="LUQ37" s="374"/>
      <c r="LUR37" s="374"/>
      <c r="LUS37" s="374"/>
      <c r="LUT37" s="374"/>
      <c r="LUU37" s="374"/>
      <c r="LUV37" s="374"/>
      <c r="LUW37" s="374"/>
      <c r="LUX37" s="374"/>
      <c r="LUY37" s="374"/>
      <c r="LUZ37" s="374"/>
      <c r="LVA37" s="374"/>
      <c r="LVB37" s="374"/>
      <c r="LVC37" s="374"/>
      <c r="LVD37" s="374"/>
      <c r="LVE37" s="374"/>
      <c r="LVF37" s="374"/>
      <c r="LVG37" s="374"/>
      <c r="LVH37" s="374"/>
      <c r="LVI37" s="374"/>
      <c r="LVJ37" s="374"/>
      <c r="LVK37" s="374"/>
      <c r="LVL37" s="374"/>
      <c r="LVM37" s="374"/>
      <c r="LVN37" s="374"/>
      <c r="LVO37" s="374"/>
      <c r="LVP37" s="374"/>
      <c r="LVQ37" s="374"/>
      <c r="LVR37" s="374"/>
      <c r="LVS37" s="374"/>
      <c r="LVT37" s="374"/>
      <c r="LVU37" s="374"/>
      <c r="LVV37" s="374"/>
      <c r="LVW37" s="374"/>
      <c r="LVX37" s="374"/>
      <c r="LVY37" s="374"/>
      <c r="LVZ37" s="374"/>
      <c r="LWA37" s="374"/>
      <c r="LWB37" s="374"/>
      <c r="LWC37" s="374"/>
      <c r="LWD37" s="374"/>
      <c r="LWE37" s="374"/>
      <c r="LWF37" s="374"/>
      <c r="LWG37" s="374"/>
      <c r="LWH37" s="374"/>
      <c r="LWI37" s="374"/>
      <c r="LWJ37" s="374"/>
      <c r="LWK37" s="374"/>
      <c r="LWL37" s="374"/>
      <c r="LWM37" s="374"/>
      <c r="LWN37" s="374"/>
      <c r="LWO37" s="374"/>
      <c r="LWP37" s="374"/>
      <c r="LWQ37" s="374"/>
      <c r="LWR37" s="374"/>
      <c r="LWS37" s="374"/>
      <c r="LWT37" s="374"/>
      <c r="LWU37" s="374"/>
      <c r="LWV37" s="374"/>
      <c r="LWW37" s="374"/>
      <c r="LWX37" s="374"/>
      <c r="LWY37" s="374"/>
      <c r="LWZ37" s="374"/>
      <c r="LXA37" s="374"/>
      <c r="LXB37" s="374"/>
      <c r="LXC37" s="374"/>
      <c r="LXD37" s="374"/>
      <c r="LXE37" s="374"/>
      <c r="LXF37" s="374"/>
      <c r="LXG37" s="374"/>
      <c r="LXH37" s="374"/>
      <c r="LXI37" s="374"/>
      <c r="LXJ37" s="374"/>
      <c r="LXK37" s="374"/>
      <c r="LXL37" s="374"/>
      <c r="LXM37" s="374"/>
      <c r="LXN37" s="374"/>
      <c r="LXO37" s="374"/>
      <c r="LXP37" s="374"/>
      <c r="LXQ37" s="374"/>
      <c r="LXR37" s="374"/>
      <c r="LXS37" s="374"/>
      <c r="LXT37" s="374"/>
      <c r="LXU37" s="374"/>
      <c r="LXV37" s="374"/>
      <c r="LXW37" s="374"/>
      <c r="LXX37" s="374"/>
      <c r="LXY37" s="374"/>
      <c r="LXZ37" s="374"/>
      <c r="LYA37" s="374"/>
      <c r="LYB37" s="374"/>
      <c r="LYC37" s="374"/>
      <c r="LYD37" s="374"/>
      <c r="LYE37" s="374"/>
      <c r="LYF37" s="374"/>
      <c r="LYG37" s="374"/>
      <c r="LYH37" s="374"/>
      <c r="LYI37" s="374"/>
      <c r="LYJ37" s="374"/>
      <c r="LYK37" s="374"/>
      <c r="LYL37" s="374"/>
      <c r="LYM37" s="374"/>
      <c r="LYN37" s="374"/>
      <c r="LYO37" s="374"/>
      <c r="LYP37" s="374"/>
      <c r="LYQ37" s="374"/>
      <c r="LYR37" s="374"/>
      <c r="LYS37" s="374"/>
      <c r="LYT37" s="374"/>
      <c r="LYU37" s="374"/>
      <c r="LYV37" s="374"/>
      <c r="LYW37" s="374"/>
      <c r="LYX37" s="374"/>
      <c r="LYY37" s="374"/>
      <c r="LYZ37" s="374"/>
      <c r="LZA37" s="374"/>
      <c r="LZB37" s="374"/>
      <c r="LZC37" s="374"/>
      <c r="LZD37" s="374"/>
      <c r="LZE37" s="374"/>
      <c r="LZF37" s="374"/>
      <c r="LZG37" s="374"/>
      <c r="LZH37" s="374"/>
      <c r="LZI37" s="374"/>
      <c r="LZJ37" s="374"/>
      <c r="LZK37" s="374"/>
      <c r="LZL37" s="374"/>
      <c r="LZM37" s="374"/>
      <c r="LZN37" s="374"/>
      <c r="LZO37" s="374"/>
      <c r="LZP37" s="374"/>
      <c r="LZQ37" s="374"/>
      <c r="LZR37" s="374"/>
      <c r="LZS37" s="374"/>
      <c r="LZT37" s="374"/>
      <c r="LZU37" s="374"/>
      <c r="LZV37" s="374"/>
      <c r="LZW37" s="374"/>
      <c r="LZX37" s="374"/>
      <c r="LZY37" s="374"/>
      <c r="LZZ37" s="374"/>
      <c r="MAA37" s="374"/>
      <c r="MAB37" s="374"/>
      <c r="MAC37" s="374"/>
      <c r="MAD37" s="374"/>
      <c r="MAE37" s="374"/>
      <c r="MAF37" s="374"/>
      <c r="MAG37" s="374"/>
      <c r="MAH37" s="374"/>
      <c r="MAI37" s="374"/>
      <c r="MAJ37" s="374"/>
      <c r="MAK37" s="374"/>
      <c r="MAL37" s="374"/>
      <c r="MAM37" s="374"/>
      <c r="MAN37" s="374"/>
      <c r="MAO37" s="374"/>
      <c r="MAP37" s="374"/>
      <c r="MAQ37" s="374"/>
      <c r="MAR37" s="374"/>
      <c r="MAS37" s="374"/>
      <c r="MAT37" s="374"/>
      <c r="MAU37" s="374"/>
      <c r="MAV37" s="374"/>
      <c r="MAW37" s="374"/>
      <c r="MAX37" s="374"/>
      <c r="MAY37" s="374"/>
      <c r="MAZ37" s="374"/>
      <c r="MBA37" s="374"/>
      <c r="MBB37" s="374"/>
      <c r="MBC37" s="374"/>
      <c r="MBD37" s="374"/>
      <c r="MBE37" s="374"/>
      <c r="MBF37" s="374"/>
      <c r="MBG37" s="374"/>
      <c r="MBH37" s="374"/>
      <c r="MBI37" s="374"/>
      <c r="MBJ37" s="374"/>
      <c r="MBK37" s="374"/>
      <c r="MBL37" s="374"/>
      <c r="MBM37" s="374"/>
      <c r="MBN37" s="374"/>
      <c r="MBO37" s="374"/>
      <c r="MBP37" s="374"/>
      <c r="MBQ37" s="374"/>
      <c r="MBR37" s="374"/>
      <c r="MBS37" s="374"/>
      <c r="MBT37" s="374"/>
      <c r="MBU37" s="374"/>
      <c r="MBV37" s="374"/>
      <c r="MBW37" s="374"/>
      <c r="MBX37" s="374"/>
      <c r="MBY37" s="374"/>
      <c r="MBZ37" s="374"/>
      <c r="MCA37" s="374"/>
      <c r="MCB37" s="374"/>
      <c r="MCC37" s="374"/>
      <c r="MCD37" s="374"/>
      <c r="MCE37" s="374"/>
      <c r="MCF37" s="374"/>
      <c r="MCG37" s="374"/>
      <c r="MCH37" s="374"/>
      <c r="MCI37" s="374"/>
      <c r="MCJ37" s="374"/>
      <c r="MCK37" s="374"/>
      <c r="MCL37" s="374"/>
      <c r="MCM37" s="374"/>
      <c r="MCN37" s="374"/>
      <c r="MCO37" s="374"/>
      <c r="MCP37" s="374"/>
      <c r="MCQ37" s="374"/>
      <c r="MCR37" s="374"/>
      <c r="MCS37" s="374"/>
      <c r="MCT37" s="374"/>
      <c r="MCU37" s="374"/>
      <c r="MCV37" s="374"/>
      <c r="MCW37" s="374"/>
      <c r="MCX37" s="374"/>
      <c r="MCY37" s="374"/>
      <c r="MCZ37" s="374"/>
      <c r="MDA37" s="374"/>
      <c r="MDB37" s="374"/>
      <c r="MDC37" s="374"/>
      <c r="MDD37" s="374"/>
      <c r="MDE37" s="374"/>
      <c r="MDF37" s="374"/>
      <c r="MDG37" s="374"/>
      <c r="MDH37" s="374"/>
      <c r="MDI37" s="374"/>
      <c r="MDJ37" s="374"/>
      <c r="MDK37" s="374"/>
      <c r="MDL37" s="374"/>
      <c r="MDM37" s="374"/>
      <c r="MDN37" s="374"/>
      <c r="MDO37" s="374"/>
      <c r="MDP37" s="374"/>
      <c r="MDQ37" s="374"/>
      <c r="MDR37" s="374"/>
      <c r="MDS37" s="374"/>
      <c r="MDT37" s="374"/>
      <c r="MDU37" s="374"/>
      <c r="MDV37" s="374"/>
      <c r="MDW37" s="374"/>
      <c r="MDX37" s="374"/>
      <c r="MDY37" s="374"/>
      <c r="MDZ37" s="374"/>
      <c r="MEA37" s="374"/>
      <c r="MEB37" s="374"/>
      <c r="MEC37" s="374"/>
      <c r="MED37" s="374"/>
      <c r="MEE37" s="374"/>
      <c r="MEF37" s="374"/>
      <c r="MEG37" s="374"/>
      <c r="MEH37" s="374"/>
      <c r="MEI37" s="374"/>
      <c r="MEJ37" s="374"/>
      <c r="MEK37" s="374"/>
      <c r="MEL37" s="374"/>
      <c r="MEM37" s="374"/>
      <c r="MEN37" s="374"/>
      <c r="MEO37" s="374"/>
      <c r="MEP37" s="374"/>
      <c r="MEQ37" s="374"/>
      <c r="MER37" s="374"/>
      <c r="MES37" s="374"/>
      <c r="MET37" s="374"/>
      <c r="MEU37" s="374"/>
      <c r="MEV37" s="374"/>
      <c r="MEW37" s="374"/>
      <c r="MEX37" s="374"/>
      <c r="MEY37" s="374"/>
      <c r="MEZ37" s="374"/>
      <c r="MFA37" s="374"/>
      <c r="MFB37" s="374"/>
      <c r="MFC37" s="374"/>
      <c r="MFD37" s="374"/>
      <c r="MFE37" s="374"/>
      <c r="MFF37" s="374"/>
      <c r="MFG37" s="374"/>
      <c r="MFH37" s="374"/>
      <c r="MFI37" s="374"/>
      <c r="MFJ37" s="374"/>
      <c r="MFK37" s="374"/>
      <c r="MFL37" s="374"/>
      <c r="MFM37" s="374"/>
      <c r="MFN37" s="374"/>
      <c r="MFO37" s="374"/>
      <c r="MFP37" s="374"/>
      <c r="MFQ37" s="374"/>
      <c r="MFR37" s="374"/>
      <c r="MFS37" s="374"/>
      <c r="MFT37" s="374"/>
      <c r="MFU37" s="374"/>
      <c r="MFV37" s="374"/>
      <c r="MFW37" s="374"/>
      <c r="MFX37" s="374"/>
      <c r="MFY37" s="374"/>
      <c r="MFZ37" s="374"/>
      <c r="MGA37" s="374"/>
      <c r="MGB37" s="374"/>
      <c r="MGC37" s="374"/>
      <c r="MGD37" s="374"/>
      <c r="MGE37" s="374"/>
      <c r="MGF37" s="374"/>
      <c r="MGG37" s="374"/>
      <c r="MGH37" s="374"/>
      <c r="MGI37" s="374"/>
      <c r="MGJ37" s="374"/>
      <c r="MGK37" s="374"/>
      <c r="MGL37" s="374"/>
      <c r="MGM37" s="374"/>
      <c r="MGN37" s="374"/>
      <c r="MGO37" s="374"/>
      <c r="MGP37" s="374"/>
      <c r="MGQ37" s="374"/>
      <c r="MGR37" s="374"/>
      <c r="MGS37" s="374"/>
      <c r="MGT37" s="374"/>
      <c r="MGU37" s="374"/>
      <c r="MGV37" s="374"/>
      <c r="MGW37" s="374"/>
      <c r="MGX37" s="374"/>
      <c r="MGY37" s="374"/>
      <c r="MGZ37" s="374"/>
      <c r="MHA37" s="374"/>
      <c r="MHB37" s="374"/>
      <c r="MHC37" s="374"/>
      <c r="MHD37" s="374"/>
      <c r="MHE37" s="374"/>
      <c r="MHF37" s="374"/>
      <c r="MHG37" s="374"/>
      <c r="MHH37" s="374"/>
      <c r="MHI37" s="374"/>
      <c r="MHJ37" s="374"/>
      <c r="MHK37" s="374"/>
      <c r="MHL37" s="374"/>
      <c r="MHM37" s="374"/>
      <c r="MHN37" s="374"/>
      <c r="MHO37" s="374"/>
      <c r="MHP37" s="374"/>
      <c r="MHQ37" s="374"/>
      <c r="MHR37" s="374"/>
      <c r="MHS37" s="374"/>
      <c r="MHT37" s="374"/>
      <c r="MHU37" s="374"/>
      <c r="MHV37" s="374"/>
      <c r="MHW37" s="374"/>
      <c r="MHX37" s="374"/>
      <c r="MHY37" s="374"/>
      <c r="MHZ37" s="374"/>
      <c r="MIA37" s="374"/>
      <c r="MIB37" s="374"/>
      <c r="MIC37" s="374"/>
      <c r="MID37" s="374"/>
      <c r="MIE37" s="374"/>
      <c r="MIF37" s="374"/>
      <c r="MIG37" s="374"/>
      <c r="MIH37" s="374"/>
      <c r="MII37" s="374"/>
      <c r="MIJ37" s="374"/>
      <c r="MIK37" s="374"/>
      <c r="MIL37" s="374"/>
      <c r="MIM37" s="374"/>
      <c r="MIN37" s="374"/>
      <c r="MIO37" s="374"/>
      <c r="MIP37" s="374"/>
      <c r="MIQ37" s="374"/>
      <c r="MIR37" s="374"/>
      <c r="MIS37" s="374"/>
      <c r="MIT37" s="374"/>
      <c r="MIU37" s="374"/>
      <c r="MIV37" s="374"/>
      <c r="MIW37" s="374"/>
      <c r="MIX37" s="374"/>
      <c r="MIY37" s="374"/>
      <c r="MIZ37" s="374"/>
      <c r="MJA37" s="374"/>
      <c r="MJB37" s="374"/>
      <c r="MJC37" s="374"/>
      <c r="MJD37" s="374"/>
      <c r="MJE37" s="374"/>
      <c r="MJF37" s="374"/>
      <c r="MJG37" s="374"/>
      <c r="MJH37" s="374"/>
      <c r="MJI37" s="374"/>
      <c r="MJJ37" s="374"/>
      <c r="MJK37" s="374"/>
      <c r="MJL37" s="374"/>
      <c r="MJM37" s="374"/>
      <c r="MJN37" s="374"/>
      <c r="MJO37" s="374"/>
      <c r="MJP37" s="374"/>
      <c r="MJQ37" s="374"/>
      <c r="MJR37" s="374"/>
      <c r="MJS37" s="374"/>
      <c r="MJT37" s="374"/>
      <c r="MJU37" s="374"/>
      <c r="MJV37" s="374"/>
      <c r="MJW37" s="374"/>
      <c r="MJX37" s="374"/>
      <c r="MJY37" s="374"/>
      <c r="MJZ37" s="374"/>
      <c r="MKA37" s="374"/>
      <c r="MKB37" s="374"/>
      <c r="MKC37" s="374"/>
      <c r="MKD37" s="374"/>
      <c r="MKE37" s="374"/>
      <c r="MKF37" s="374"/>
      <c r="MKG37" s="374"/>
      <c r="MKH37" s="374"/>
      <c r="MKI37" s="374"/>
      <c r="MKJ37" s="374"/>
      <c r="MKK37" s="374"/>
      <c r="MKL37" s="374"/>
      <c r="MKM37" s="374"/>
      <c r="MKN37" s="374"/>
      <c r="MKO37" s="374"/>
      <c r="MKP37" s="374"/>
      <c r="MKQ37" s="374"/>
      <c r="MKR37" s="374"/>
      <c r="MKS37" s="374"/>
      <c r="MKT37" s="374"/>
      <c r="MKU37" s="374"/>
      <c r="MKV37" s="374"/>
      <c r="MKW37" s="374"/>
      <c r="MKX37" s="374"/>
      <c r="MKY37" s="374"/>
      <c r="MKZ37" s="374"/>
      <c r="MLA37" s="374"/>
      <c r="MLB37" s="374"/>
      <c r="MLC37" s="374"/>
      <c r="MLD37" s="374"/>
      <c r="MLE37" s="374"/>
      <c r="MLF37" s="374"/>
      <c r="MLG37" s="374"/>
      <c r="MLH37" s="374"/>
      <c r="MLI37" s="374"/>
      <c r="MLJ37" s="374"/>
      <c r="MLK37" s="374"/>
      <c r="MLL37" s="374"/>
      <c r="MLM37" s="374"/>
      <c r="MLN37" s="374"/>
      <c r="MLO37" s="374"/>
      <c r="MLP37" s="374"/>
      <c r="MLQ37" s="374"/>
      <c r="MLR37" s="374"/>
      <c r="MLS37" s="374"/>
      <c r="MLT37" s="374"/>
      <c r="MLU37" s="374"/>
      <c r="MLV37" s="374"/>
      <c r="MLW37" s="374"/>
      <c r="MLX37" s="374"/>
      <c r="MLY37" s="374"/>
      <c r="MLZ37" s="374"/>
      <c r="MMA37" s="374"/>
      <c r="MMB37" s="374"/>
      <c r="MMC37" s="374"/>
      <c r="MMD37" s="374"/>
      <c r="MME37" s="374"/>
      <c r="MMF37" s="374"/>
      <c r="MMG37" s="374"/>
      <c r="MMH37" s="374"/>
      <c r="MMI37" s="374"/>
      <c r="MMJ37" s="374"/>
      <c r="MMK37" s="374"/>
      <c r="MML37" s="374"/>
      <c r="MMM37" s="374"/>
      <c r="MMN37" s="374"/>
      <c r="MMO37" s="374"/>
      <c r="MMP37" s="374"/>
      <c r="MMQ37" s="374"/>
      <c r="MMR37" s="374"/>
      <c r="MMS37" s="374"/>
      <c r="MMT37" s="374"/>
      <c r="MMU37" s="374"/>
      <c r="MMV37" s="374"/>
      <c r="MMW37" s="374"/>
      <c r="MMX37" s="374"/>
      <c r="MMY37" s="374"/>
      <c r="MMZ37" s="374"/>
      <c r="MNA37" s="374"/>
      <c r="MNB37" s="374"/>
      <c r="MNC37" s="374"/>
      <c r="MND37" s="374"/>
      <c r="MNE37" s="374"/>
      <c r="MNF37" s="374"/>
      <c r="MNG37" s="374"/>
      <c r="MNH37" s="374"/>
      <c r="MNI37" s="374"/>
      <c r="MNJ37" s="374"/>
      <c r="MNK37" s="374"/>
      <c r="MNL37" s="374"/>
      <c r="MNM37" s="374"/>
      <c r="MNN37" s="374"/>
      <c r="MNO37" s="374"/>
      <c r="MNP37" s="374"/>
      <c r="MNQ37" s="374"/>
      <c r="MNR37" s="374"/>
      <c r="MNS37" s="374"/>
      <c r="MNT37" s="374"/>
      <c r="MNU37" s="374"/>
      <c r="MNV37" s="374"/>
      <c r="MNW37" s="374"/>
      <c r="MNX37" s="374"/>
      <c r="MNY37" s="374"/>
      <c r="MNZ37" s="374"/>
      <c r="MOA37" s="374"/>
      <c r="MOB37" s="374"/>
      <c r="MOC37" s="374"/>
      <c r="MOD37" s="374"/>
      <c r="MOE37" s="374"/>
      <c r="MOF37" s="374"/>
      <c r="MOG37" s="374"/>
      <c r="MOH37" s="374"/>
      <c r="MOI37" s="374"/>
      <c r="MOJ37" s="374"/>
      <c r="MOK37" s="374"/>
      <c r="MOL37" s="374"/>
      <c r="MOM37" s="374"/>
      <c r="MON37" s="374"/>
      <c r="MOO37" s="374"/>
      <c r="MOP37" s="374"/>
      <c r="MOQ37" s="374"/>
      <c r="MOR37" s="374"/>
      <c r="MOS37" s="374"/>
      <c r="MOT37" s="374"/>
      <c r="MOU37" s="374"/>
      <c r="MOV37" s="374"/>
      <c r="MOW37" s="374"/>
      <c r="MOX37" s="374"/>
      <c r="MOY37" s="374"/>
      <c r="MOZ37" s="374"/>
      <c r="MPA37" s="374"/>
      <c r="MPB37" s="374"/>
      <c r="MPC37" s="374"/>
      <c r="MPD37" s="374"/>
      <c r="MPE37" s="374"/>
      <c r="MPF37" s="374"/>
      <c r="MPG37" s="374"/>
      <c r="MPH37" s="374"/>
      <c r="MPI37" s="374"/>
      <c r="MPJ37" s="374"/>
      <c r="MPK37" s="374"/>
      <c r="MPL37" s="374"/>
      <c r="MPM37" s="374"/>
      <c r="MPN37" s="374"/>
      <c r="MPO37" s="374"/>
      <c r="MPP37" s="374"/>
      <c r="MPQ37" s="374"/>
      <c r="MPR37" s="374"/>
      <c r="MPS37" s="374"/>
      <c r="MPT37" s="374"/>
      <c r="MPU37" s="374"/>
      <c r="MPV37" s="374"/>
      <c r="MPW37" s="374"/>
      <c r="MPX37" s="374"/>
      <c r="MPY37" s="374"/>
      <c r="MPZ37" s="374"/>
      <c r="MQA37" s="374"/>
      <c r="MQB37" s="374"/>
      <c r="MQC37" s="374"/>
      <c r="MQD37" s="374"/>
      <c r="MQE37" s="374"/>
      <c r="MQF37" s="374"/>
      <c r="MQG37" s="374"/>
      <c r="MQH37" s="374"/>
      <c r="MQI37" s="374"/>
      <c r="MQJ37" s="374"/>
      <c r="MQK37" s="374"/>
      <c r="MQL37" s="374"/>
      <c r="MQM37" s="374"/>
      <c r="MQN37" s="374"/>
      <c r="MQO37" s="374"/>
      <c r="MQP37" s="374"/>
      <c r="MQQ37" s="374"/>
      <c r="MQR37" s="374"/>
      <c r="MQS37" s="374"/>
      <c r="MQT37" s="374"/>
      <c r="MQU37" s="374"/>
      <c r="MQV37" s="374"/>
      <c r="MQW37" s="374"/>
      <c r="MQX37" s="374"/>
      <c r="MQY37" s="374"/>
      <c r="MQZ37" s="374"/>
      <c r="MRA37" s="374"/>
      <c r="MRB37" s="374"/>
      <c r="MRC37" s="374"/>
      <c r="MRD37" s="374"/>
      <c r="MRE37" s="374"/>
      <c r="MRF37" s="374"/>
      <c r="MRG37" s="374"/>
      <c r="MRH37" s="374"/>
      <c r="MRI37" s="374"/>
      <c r="MRJ37" s="374"/>
      <c r="MRK37" s="374"/>
      <c r="MRL37" s="374"/>
      <c r="MRM37" s="374"/>
      <c r="MRN37" s="374"/>
      <c r="MRO37" s="374"/>
      <c r="MRP37" s="374"/>
      <c r="MRQ37" s="374"/>
      <c r="MRR37" s="374"/>
      <c r="MRS37" s="374"/>
      <c r="MRT37" s="374"/>
      <c r="MRU37" s="374"/>
      <c r="MRV37" s="374"/>
      <c r="MRW37" s="374"/>
      <c r="MRX37" s="374"/>
      <c r="MRY37" s="374"/>
      <c r="MRZ37" s="374"/>
      <c r="MSA37" s="374"/>
      <c r="MSB37" s="374"/>
      <c r="MSC37" s="374"/>
      <c r="MSD37" s="374"/>
      <c r="MSE37" s="374"/>
      <c r="MSF37" s="374"/>
      <c r="MSG37" s="374"/>
      <c r="MSH37" s="374"/>
      <c r="MSI37" s="374"/>
      <c r="MSJ37" s="374"/>
      <c r="MSK37" s="374"/>
      <c r="MSL37" s="374"/>
      <c r="MSM37" s="374"/>
      <c r="MSN37" s="374"/>
      <c r="MSO37" s="374"/>
      <c r="MSP37" s="374"/>
      <c r="MSQ37" s="374"/>
      <c r="MSR37" s="374"/>
      <c r="MSS37" s="374"/>
      <c r="MST37" s="374"/>
      <c r="MSU37" s="374"/>
      <c r="MSV37" s="374"/>
      <c r="MSW37" s="374"/>
      <c r="MSX37" s="374"/>
      <c r="MSY37" s="374"/>
      <c r="MSZ37" s="374"/>
      <c r="MTA37" s="374"/>
      <c r="MTB37" s="374"/>
      <c r="MTC37" s="374"/>
      <c r="MTD37" s="374"/>
      <c r="MTE37" s="374"/>
      <c r="MTF37" s="374"/>
      <c r="MTG37" s="374"/>
      <c r="MTH37" s="374"/>
      <c r="MTI37" s="374"/>
      <c r="MTJ37" s="374"/>
      <c r="MTK37" s="374"/>
      <c r="MTL37" s="374"/>
      <c r="MTM37" s="374"/>
      <c r="MTN37" s="374"/>
      <c r="MTO37" s="374"/>
      <c r="MTP37" s="374"/>
      <c r="MTQ37" s="374"/>
      <c r="MTR37" s="374"/>
      <c r="MTS37" s="374"/>
      <c r="MTT37" s="374"/>
      <c r="MTU37" s="374"/>
      <c r="MTV37" s="374"/>
      <c r="MTW37" s="374"/>
      <c r="MTX37" s="374"/>
      <c r="MTY37" s="374"/>
      <c r="MTZ37" s="374"/>
      <c r="MUA37" s="374"/>
      <c r="MUB37" s="374"/>
      <c r="MUC37" s="374"/>
      <c r="MUD37" s="374"/>
      <c r="MUE37" s="374"/>
      <c r="MUF37" s="374"/>
      <c r="MUG37" s="374"/>
      <c r="MUH37" s="374"/>
      <c r="MUI37" s="374"/>
      <c r="MUJ37" s="374"/>
      <c r="MUK37" s="374"/>
      <c r="MUL37" s="374"/>
      <c r="MUM37" s="374"/>
      <c r="MUN37" s="374"/>
      <c r="MUO37" s="374"/>
      <c r="MUP37" s="374"/>
      <c r="MUQ37" s="374"/>
      <c r="MUR37" s="374"/>
      <c r="MUS37" s="374"/>
      <c r="MUT37" s="374"/>
      <c r="MUU37" s="374"/>
      <c r="MUV37" s="374"/>
      <c r="MUW37" s="374"/>
      <c r="MUX37" s="374"/>
      <c r="MUY37" s="374"/>
      <c r="MUZ37" s="374"/>
      <c r="MVA37" s="374"/>
      <c r="MVB37" s="374"/>
      <c r="MVC37" s="374"/>
      <c r="MVD37" s="374"/>
      <c r="MVE37" s="374"/>
      <c r="MVF37" s="374"/>
      <c r="MVG37" s="374"/>
      <c r="MVH37" s="374"/>
      <c r="MVI37" s="374"/>
      <c r="MVJ37" s="374"/>
      <c r="MVK37" s="374"/>
      <c r="MVL37" s="374"/>
      <c r="MVM37" s="374"/>
      <c r="MVN37" s="374"/>
      <c r="MVO37" s="374"/>
      <c r="MVP37" s="374"/>
      <c r="MVQ37" s="374"/>
      <c r="MVR37" s="374"/>
      <c r="MVS37" s="374"/>
      <c r="MVT37" s="374"/>
      <c r="MVU37" s="374"/>
      <c r="MVV37" s="374"/>
      <c r="MVW37" s="374"/>
      <c r="MVX37" s="374"/>
      <c r="MVY37" s="374"/>
      <c r="MVZ37" s="374"/>
      <c r="MWA37" s="374"/>
      <c r="MWB37" s="374"/>
      <c r="MWC37" s="374"/>
      <c r="MWD37" s="374"/>
      <c r="MWE37" s="374"/>
      <c r="MWF37" s="374"/>
      <c r="MWG37" s="374"/>
      <c r="MWH37" s="374"/>
      <c r="MWI37" s="374"/>
      <c r="MWJ37" s="374"/>
      <c r="MWK37" s="374"/>
      <c r="MWL37" s="374"/>
      <c r="MWM37" s="374"/>
      <c r="MWN37" s="374"/>
      <c r="MWO37" s="374"/>
      <c r="MWP37" s="374"/>
      <c r="MWQ37" s="374"/>
      <c r="MWR37" s="374"/>
      <c r="MWS37" s="374"/>
      <c r="MWT37" s="374"/>
      <c r="MWU37" s="374"/>
      <c r="MWV37" s="374"/>
      <c r="MWW37" s="374"/>
      <c r="MWX37" s="374"/>
      <c r="MWY37" s="374"/>
      <c r="MWZ37" s="374"/>
      <c r="MXA37" s="374"/>
      <c r="MXB37" s="374"/>
      <c r="MXC37" s="374"/>
      <c r="MXD37" s="374"/>
      <c r="MXE37" s="374"/>
      <c r="MXF37" s="374"/>
      <c r="MXG37" s="374"/>
      <c r="MXH37" s="374"/>
      <c r="MXI37" s="374"/>
      <c r="MXJ37" s="374"/>
      <c r="MXK37" s="374"/>
      <c r="MXL37" s="374"/>
      <c r="MXM37" s="374"/>
      <c r="MXN37" s="374"/>
      <c r="MXO37" s="374"/>
      <c r="MXP37" s="374"/>
      <c r="MXQ37" s="374"/>
      <c r="MXR37" s="374"/>
      <c r="MXS37" s="374"/>
      <c r="MXT37" s="374"/>
      <c r="MXU37" s="374"/>
      <c r="MXV37" s="374"/>
      <c r="MXW37" s="374"/>
      <c r="MXX37" s="374"/>
      <c r="MXY37" s="374"/>
      <c r="MXZ37" s="374"/>
      <c r="MYA37" s="374"/>
      <c r="MYB37" s="374"/>
      <c r="MYC37" s="374"/>
      <c r="MYD37" s="374"/>
      <c r="MYE37" s="374"/>
      <c r="MYF37" s="374"/>
      <c r="MYG37" s="374"/>
      <c r="MYH37" s="374"/>
      <c r="MYI37" s="374"/>
      <c r="MYJ37" s="374"/>
      <c r="MYK37" s="374"/>
      <c r="MYL37" s="374"/>
      <c r="MYM37" s="374"/>
      <c r="MYN37" s="374"/>
      <c r="MYO37" s="374"/>
      <c r="MYP37" s="374"/>
      <c r="MYQ37" s="374"/>
      <c r="MYR37" s="374"/>
      <c r="MYS37" s="374"/>
      <c r="MYT37" s="374"/>
      <c r="MYU37" s="374"/>
      <c r="MYV37" s="374"/>
      <c r="MYW37" s="374"/>
      <c r="MYX37" s="374"/>
      <c r="MYY37" s="374"/>
      <c r="MYZ37" s="374"/>
      <c r="MZA37" s="374"/>
      <c r="MZB37" s="374"/>
      <c r="MZC37" s="374"/>
      <c r="MZD37" s="374"/>
      <c r="MZE37" s="374"/>
      <c r="MZF37" s="374"/>
      <c r="MZG37" s="374"/>
      <c r="MZH37" s="374"/>
      <c r="MZI37" s="374"/>
      <c r="MZJ37" s="374"/>
      <c r="MZK37" s="374"/>
      <c r="MZL37" s="374"/>
      <c r="MZM37" s="374"/>
      <c r="MZN37" s="374"/>
      <c r="MZO37" s="374"/>
      <c r="MZP37" s="374"/>
      <c r="MZQ37" s="374"/>
      <c r="MZR37" s="374"/>
      <c r="MZS37" s="374"/>
      <c r="MZT37" s="374"/>
      <c r="MZU37" s="374"/>
      <c r="MZV37" s="374"/>
      <c r="MZW37" s="374"/>
      <c r="MZX37" s="374"/>
      <c r="MZY37" s="374"/>
      <c r="MZZ37" s="374"/>
      <c r="NAA37" s="374"/>
      <c r="NAB37" s="374"/>
      <c r="NAC37" s="374"/>
      <c r="NAD37" s="374"/>
      <c r="NAE37" s="374"/>
      <c r="NAF37" s="374"/>
      <c r="NAG37" s="374"/>
      <c r="NAH37" s="374"/>
      <c r="NAI37" s="374"/>
      <c r="NAJ37" s="374"/>
      <c r="NAK37" s="374"/>
      <c r="NAL37" s="374"/>
      <c r="NAM37" s="374"/>
      <c r="NAN37" s="374"/>
      <c r="NAO37" s="374"/>
      <c r="NAP37" s="374"/>
      <c r="NAQ37" s="374"/>
      <c r="NAR37" s="374"/>
      <c r="NAS37" s="374"/>
      <c r="NAT37" s="374"/>
      <c r="NAU37" s="374"/>
      <c r="NAV37" s="374"/>
      <c r="NAW37" s="374"/>
      <c r="NAX37" s="374"/>
      <c r="NAY37" s="374"/>
      <c r="NAZ37" s="374"/>
      <c r="NBA37" s="374"/>
      <c r="NBB37" s="374"/>
      <c r="NBC37" s="374"/>
      <c r="NBD37" s="374"/>
      <c r="NBE37" s="374"/>
      <c r="NBF37" s="374"/>
      <c r="NBG37" s="374"/>
      <c r="NBH37" s="374"/>
      <c r="NBI37" s="374"/>
      <c r="NBJ37" s="374"/>
      <c r="NBK37" s="374"/>
      <c r="NBL37" s="374"/>
      <c r="NBM37" s="374"/>
      <c r="NBN37" s="374"/>
      <c r="NBO37" s="374"/>
      <c r="NBP37" s="374"/>
      <c r="NBQ37" s="374"/>
      <c r="NBR37" s="374"/>
      <c r="NBS37" s="374"/>
      <c r="NBT37" s="374"/>
      <c r="NBU37" s="374"/>
      <c r="NBV37" s="374"/>
      <c r="NBW37" s="374"/>
      <c r="NBX37" s="374"/>
      <c r="NBY37" s="374"/>
      <c r="NBZ37" s="374"/>
      <c r="NCA37" s="374"/>
      <c r="NCB37" s="374"/>
      <c r="NCC37" s="374"/>
      <c r="NCD37" s="374"/>
      <c r="NCE37" s="374"/>
      <c r="NCF37" s="374"/>
      <c r="NCG37" s="374"/>
      <c r="NCH37" s="374"/>
      <c r="NCI37" s="374"/>
      <c r="NCJ37" s="374"/>
      <c r="NCK37" s="374"/>
      <c r="NCL37" s="374"/>
      <c r="NCM37" s="374"/>
      <c r="NCN37" s="374"/>
      <c r="NCO37" s="374"/>
      <c r="NCP37" s="374"/>
      <c r="NCQ37" s="374"/>
      <c r="NCR37" s="374"/>
      <c r="NCS37" s="374"/>
      <c r="NCT37" s="374"/>
      <c r="NCU37" s="374"/>
      <c r="NCV37" s="374"/>
      <c r="NCW37" s="374"/>
      <c r="NCX37" s="374"/>
      <c r="NCY37" s="374"/>
      <c r="NCZ37" s="374"/>
      <c r="NDA37" s="374"/>
      <c r="NDB37" s="374"/>
      <c r="NDC37" s="374"/>
      <c r="NDD37" s="374"/>
      <c r="NDE37" s="374"/>
      <c r="NDF37" s="374"/>
      <c r="NDG37" s="374"/>
      <c r="NDH37" s="374"/>
      <c r="NDI37" s="374"/>
      <c r="NDJ37" s="374"/>
      <c r="NDK37" s="374"/>
      <c r="NDL37" s="374"/>
      <c r="NDM37" s="374"/>
      <c r="NDN37" s="374"/>
      <c r="NDO37" s="374"/>
      <c r="NDP37" s="374"/>
      <c r="NDQ37" s="374"/>
      <c r="NDR37" s="374"/>
      <c r="NDS37" s="374"/>
      <c r="NDT37" s="374"/>
      <c r="NDU37" s="374"/>
      <c r="NDV37" s="374"/>
      <c r="NDW37" s="374"/>
      <c r="NDX37" s="374"/>
      <c r="NDY37" s="374"/>
      <c r="NDZ37" s="374"/>
      <c r="NEA37" s="374"/>
      <c r="NEB37" s="374"/>
      <c r="NEC37" s="374"/>
      <c r="NED37" s="374"/>
      <c r="NEE37" s="374"/>
      <c r="NEF37" s="374"/>
      <c r="NEG37" s="374"/>
      <c r="NEH37" s="374"/>
      <c r="NEI37" s="374"/>
      <c r="NEJ37" s="374"/>
      <c r="NEK37" s="374"/>
      <c r="NEL37" s="374"/>
      <c r="NEM37" s="374"/>
      <c r="NEN37" s="374"/>
      <c r="NEO37" s="374"/>
      <c r="NEP37" s="374"/>
      <c r="NEQ37" s="374"/>
      <c r="NER37" s="374"/>
      <c r="NES37" s="374"/>
      <c r="NET37" s="374"/>
      <c r="NEU37" s="374"/>
      <c r="NEV37" s="374"/>
      <c r="NEW37" s="374"/>
      <c r="NEX37" s="374"/>
      <c r="NEY37" s="374"/>
      <c r="NEZ37" s="374"/>
      <c r="NFA37" s="374"/>
      <c r="NFB37" s="374"/>
      <c r="NFC37" s="374"/>
      <c r="NFD37" s="374"/>
      <c r="NFE37" s="374"/>
      <c r="NFF37" s="374"/>
      <c r="NFG37" s="374"/>
      <c r="NFH37" s="374"/>
      <c r="NFI37" s="374"/>
      <c r="NFJ37" s="374"/>
      <c r="NFK37" s="374"/>
      <c r="NFL37" s="374"/>
      <c r="NFM37" s="374"/>
      <c r="NFN37" s="374"/>
      <c r="NFO37" s="374"/>
      <c r="NFP37" s="374"/>
      <c r="NFQ37" s="374"/>
      <c r="NFR37" s="374"/>
      <c r="NFS37" s="374"/>
      <c r="NFT37" s="374"/>
      <c r="NFU37" s="374"/>
      <c r="NFV37" s="374"/>
      <c r="NFW37" s="374"/>
      <c r="NFX37" s="374"/>
      <c r="NFY37" s="374"/>
      <c r="NFZ37" s="374"/>
      <c r="NGA37" s="374"/>
      <c r="NGB37" s="374"/>
      <c r="NGC37" s="374"/>
      <c r="NGD37" s="374"/>
      <c r="NGE37" s="374"/>
      <c r="NGF37" s="374"/>
      <c r="NGG37" s="374"/>
      <c r="NGH37" s="374"/>
      <c r="NGI37" s="374"/>
      <c r="NGJ37" s="374"/>
      <c r="NGK37" s="374"/>
      <c r="NGL37" s="374"/>
      <c r="NGM37" s="374"/>
      <c r="NGN37" s="374"/>
      <c r="NGO37" s="374"/>
      <c r="NGP37" s="374"/>
      <c r="NGQ37" s="374"/>
      <c r="NGR37" s="374"/>
      <c r="NGS37" s="374"/>
      <c r="NGT37" s="374"/>
      <c r="NGU37" s="374"/>
      <c r="NGV37" s="374"/>
      <c r="NGW37" s="374"/>
      <c r="NGX37" s="374"/>
      <c r="NGY37" s="374"/>
      <c r="NGZ37" s="374"/>
      <c r="NHA37" s="374"/>
      <c r="NHB37" s="374"/>
      <c r="NHC37" s="374"/>
      <c r="NHD37" s="374"/>
      <c r="NHE37" s="374"/>
      <c r="NHF37" s="374"/>
      <c r="NHG37" s="374"/>
      <c r="NHH37" s="374"/>
      <c r="NHI37" s="374"/>
      <c r="NHJ37" s="374"/>
      <c r="NHK37" s="374"/>
      <c r="NHL37" s="374"/>
      <c r="NHM37" s="374"/>
      <c r="NHN37" s="374"/>
      <c r="NHO37" s="374"/>
      <c r="NHP37" s="374"/>
      <c r="NHQ37" s="374"/>
      <c r="NHR37" s="374"/>
      <c r="NHS37" s="374"/>
      <c r="NHT37" s="374"/>
      <c r="NHU37" s="374"/>
      <c r="NHV37" s="374"/>
      <c r="NHW37" s="374"/>
      <c r="NHX37" s="374"/>
      <c r="NHY37" s="374"/>
      <c r="NHZ37" s="374"/>
      <c r="NIA37" s="374"/>
      <c r="NIB37" s="374"/>
      <c r="NIC37" s="374"/>
      <c r="NID37" s="374"/>
      <c r="NIE37" s="374"/>
      <c r="NIF37" s="374"/>
      <c r="NIG37" s="374"/>
      <c r="NIH37" s="374"/>
      <c r="NII37" s="374"/>
      <c r="NIJ37" s="374"/>
      <c r="NIK37" s="374"/>
      <c r="NIL37" s="374"/>
      <c r="NIM37" s="374"/>
      <c r="NIN37" s="374"/>
      <c r="NIO37" s="374"/>
      <c r="NIP37" s="374"/>
      <c r="NIQ37" s="374"/>
      <c r="NIR37" s="374"/>
      <c r="NIS37" s="374"/>
      <c r="NIT37" s="374"/>
      <c r="NIU37" s="374"/>
      <c r="NIV37" s="374"/>
      <c r="NIW37" s="374"/>
      <c r="NIX37" s="374"/>
      <c r="NIY37" s="374"/>
      <c r="NIZ37" s="374"/>
      <c r="NJA37" s="374"/>
      <c r="NJB37" s="374"/>
      <c r="NJC37" s="374"/>
      <c r="NJD37" s="374"/>
      <c r="NJE37" s="374"/>
      <c r="NJF37" s="374"/>
      <c r="NJG37" s="374"/>
      <c r="NJH37" s="374"/>
      <c r="NJI37" s="374"/>
      <c r="NJJ37" s="374"/>
      <c r="NJK37" s="374"/>
      <c r="NJL37" s="374"/>
      <c r="NJM37" s="374"/>
      <c r="NJN37" s="374"/>
      <c r="NJO37" s="374"/>
      <c r="NJP37" s="374"/>
      <c r="NJQ37" s="374"/>
      <c r="NJR37" s="374"/>
      <c r="NJS37" s="374"/>
      <c r="NJT37" s="374"/>
      <c r="NJU37" s="374"/>
      <c r="NJV37" s="374"/>
      <c r="NJW37" s="374"/>
      <c r="NJX37" s="374"/>
      <c r="NJY37" s="374"/>
      <c r="NJZ37" s="374"/>
      <c r="NKA37" s="374"/>
      <c r="NKB37" s="374"/>
      <c r="NKC37" s="374"/>
      <c r="NKD37" s="374"/>
      <c r="NKE37" s="374"/>
      <c r="NKF37" s="374"/>
      <c r="NKG37" s="374"/>
      <c r="NKH37" s="374"/>
      <c r="NKI37" s="374"/>
      <c r="NKJ37" s="374"/>
      <c r="NKK37" s="374"/>
      <c r="NKL37" s="374"/>
      <c r="NKM37" s="374"/>
      <c r="NKN37" s="374"/>
      <c r="NKO37" s="374"/>
      <c r="NKP37" s="374"/>
      <c r="NKQ37" s="374"/>
      <c r="NKR37" s="374"/>
      <c r="NKS37" s="374"/>
      <c r="NKT37" s="374"/>
      <c r="NKU37" s="374"/>
      <c r="NKV37" s="374"/>
      <c r="NKW37" s="374"/>
      <c r="NKX37" s="374"/>
      <c r="NKY37" s="374"/>
      <c r="NKZ37" s="374"/>
      <c r="NLA37" s="374"/>
      <c r="NLB37" s="374"/>
      <c r="NLC37" s="374"/>
      <c r="NLD37" s="374"/>
      <c r="NLE37" s="374"/>
      <c r="NLF37" s="374"/>
      <c r="NLG37" s="374"/>
      <c r="NLH37" s="374"/>
      <c r="NLI37" s="374"/>
      <c r="NLJ37" s="374"/>
      <c r="NLK37" s="374"/>
      <c r="NLL37" s="374"/>
      <c r="NLM37" s="374"/>
      <c r="NLN37" s="374"/>
      <c r="NLO37" s="374"/>
      <c r="NLP37" s="374"/>
      <c r="NLQ37" s="374"/>
      <c r="NLR37" s="374"/>
      <c r="NLS37" s="374"/>
      <c r="NLT37" s="374"/>
      <c r="NLU37" s="374"/>
      <c r="NLV37" s="374"/>
      <c r="NLW37" s="374"/>
      <c r="NLX37" s="374"/>
      <c r="NLY37" s="374"/>
      <c r="NLZ37" s="374"/>
      <c r="NMA37" s="374"/>
      <c r="NMB37" s="374"/>
      <c r="NMC37" s="374"/>
      <c r="NMD37" s="374"/>
      <c r="NME37" s="374"/>
      <c r="NMF37" s="374"/>
      <c r="NMG37" s="374"/>
      <c r="NMH37" s="374"/>
      <c r="NMI37" s="374"/>
      <c r="NMJ37" s="374"/>
      <c r="NMK37" s="374"/>
      <c r="NML37" s="374"/>
      <c r="NMM37" s="374"/>
      <c r="NMN37" s="374"/>
      <c r="NMO37" s="374"/>
      <c r="NMP37" s="374"/>
      <c r="NMQ37" s="374"/>
      <c r="NMR37" s="374"/>
      <c r="NMS37" s="374"/>
      <c r="NMT37" s="374"/>
      <c r="NMU37" s="374"/>
      <c r="NMV37" s="374"/>
      <c r="NMW37" s="374"/>
      <c r="NMX37" s="374"/>
      <c r="NMY37" s="374"/>
      <c r="NMZ37" s="374"/>
      <c r="NNA37" s="374"/>
      <c r="NNB37" s="374"/>
      <c r="NNC37" s="374"/>
      <c r="NND37" s="374"/>
      <c r="NNE37" s="374"/>
      <c r="NNF37" s="374"/>
      <c r="NNG37" s="374"/>
      <c r="NNH37" s="374"/>
      <c r="NNI37" s="374"/>
      <c r="NNJ37" s="374"/>
      <c r="NNK37" s="374"/>
      <c r="NNL37" s="374"/>
      <c r="NNM37" s="374"/>
      <c r="NNN37" s="374"/>
      <c r="NNO37" s="374"/>
      <c r="NNP37" s="374"/>
      <c r="NNQ37" s="374"/>
      <c r="NNR37" s="374"/>
      <c r="NNS37" s="374"/>
      <c r="NNT37" s="374"/>
      <c r="NNU37" s="374"/>
      <c r="NNV37" s="374"/>
      <c r="NNW37" s="374"/>
      <c r="NNX37" s="374"/>
      <c r="NNY37" s="374"/>
      <c r="NNZ37" s="374"/>
      <c r="NOA37" s="374"/>
      <c r="NOB37" s="374"/>
      <c r="NOC37" s="374"/>
      <c r="NOD37" s="374"/>
      <c r="NOE37" s="374"/>
      <c r="NOF37" s="374"/>
      <c r="NOG37" s="374"/>
      <c r="NOH37" s="374"/>
      <c r="NOI37" s="374"/>
      <c r="NOJ37" s="374"/>
      <c r="NOK37" s="374"/>
      <c r="NOL37" s="374"/>
      <c r="NOM37" s="374"/>
      <c r="NON37" s="374"/>
      <c r="NOO37" s="374"/>
      <c r="NOP37" s="374"/>
      <c r="NOQ37" s="374"/>
      <c r="NOR37" s="374"/>
      <c r="NOS37" s="374"/>
      <c r="NOT37" s="374"/>
      <c r="NOU37" s="374"/>
      <c r="NOV37" s="374"/>
      <c r="NOW37" s="374"/>
      <c r="NOX37" s="374"/>
      <c r="NOY37" s="374"/>
      <c r="NOZ37" s="374"/>
      <c r="NPA37" s="374"/>
      <c r="NPB37" s="374"/>
      <c r="NPC37" s="374"/>
      <c r="NPD37" s="374"/>
      <c r="NPE37" s="374"/>
      <c r="NPF37" s="374"/>
      <c r="NPG37" s="374"/>
      <c r="NPH37" s="374"/>
      <c r="NPI37" s="374"/>
      <c r="NPJ37" s="374"/>
      <c r="NPK37" s="374"/>
      <c r="NPL37" s="374"/>
      <c r="NPM37" s="374"/>
      <c r="NPN37" s="374"/>
      <c r="NPO37" s="374"/>
      <c r="NPP37" s="374"/>
      <c r="NPQ37" s="374"/>
      <c r="NPR37" s="374"/>
      <c r="NPS37" s="374"/>
      <c r="NPT37" s="374"/>
      <c r="NPU37" s="374"/>
      <c r="NPV37" s="374"/>
      <c r="NPW37" s="374"/>
      <c r="NPX37" s="374"/>
      <c r="NPY37" s="374"/>
      <c r="NPZ37" s="374"/>
      <c r="NQA37" s="374"/>
      <c r="NQB37" s="374"/>
      <c r="NQC37" s="374"/>
      <c r="NQD37" s="374"/>
      <c r="NQE37" s="374"/>
      <c r="NQF37" s="374"/>
      <c r="NQG37" s="374"/>
      <c r="NQH37" s="374"/>
      <c r="NQI37" s="374"/>
      <c r="NQJ37" s="374"/>
      <c r="NQK37" s="374"/>
      <c r="NQL37" s="374"/>
      <c r="NQM37" s="374"/>
      <c r="NQN37" s="374"/>
      <c r="NQO37" s="374"/>
      <c r="NQP37" s="374"/>
      <c r="NQQ37" s="374"/>
      <c r="NQR37" s="374"/>
      <c r="NQS37" s="374"/>
      <c r="NQT37" s="374"/>
      <c r="NQU37" s="374"/>
      <c r="NQV37" s="374"/>
      <c r="NQW37" s="374"/>
      <c r="NQX37" s="374"/>
      <c r="NQY37" s="374"/>
      <c r="NQZ37" s="374"/>
      <c r="NRA37" s="374"/>
      <c r="NRB37" s="374"/>
      <c r="NRC37" s="374"/>
      <c r="NRD37" s="374"/>
      <c r="NRE37" s="374"/>
      <c r="NRF37" s="374"/>
      <c r="NRG37" s="374"/>
      <c r="NRH37" s="374"/>
      <c r="NRI37" s="374"/>
      <c r="NRJ37" s="374"/>
      <c r="NRK37" s="374"/>
      <c r="NRL37" s="374"/>
      <c r="NRM37" s="374"/>
      <c r="NRN37" s="374"/>
      <c r="NRO37" s="374"/>
      <c r="NRP37" s="374"/>
      <c r="NRQ37" s="374"/>
      <c r="NRR37" s="374"/>
      <c r="NRS37" s="374"/>
      <c r="NRT37" s="374"/>
      <c r="NRU37" s="374"/>
      <c r="NRV37" s="374"/>
      <c r="NRW37" s="374"/>
      <c r="NRX37" s="374"/>
      <c r="NRY37" s="374"/>
      <c r="NRZ37" s="374"/>
      <c r="NSA37" s="374"/>
      <c r="NSB37" s="374"/>
      <c r="NSC37" s="374"/>
      <c r="NSD37" s="374"/>
      <c r="NSE37" s="374"/>
      <c r="NSF37" s="374"/>
      <c r="NSG37" s="374"/>
      <c r="NSH37" s="374"/>
      <c r="NSI37" s="374"/>
      <c r="NSJ37" s="374"/>
      <c r="NSK37" s="374"/>
      <c r="NSL37" s="374"/>
      <c r="NSM37" s="374"/>
      <c r="NSN37" s="374"/>
      <c r="NSO37" s="374"/>
      <c r="NSP37" s="374"/>
      <c r="NSQ37" s="374"/>
      <c r="NSR37" s="374"/>
      <c r="NSS37" s="374"/>
      <c r="NST37" s="374"/>
      <c r="NSU37" s="374"/>
      <c r="NSV37" s="374"/>
      <c r="NSW37" s="374"/>
      <c r="NSX37" s="374"/>
      <c r="NSY37" s="374"/>
      <c r="NSZ37" s="374"/>
      <c r="NTA37" s="374"/>
      <c r="NTB37" s="374"/>
      <c r="NTC37" s="374"/>
      <c r="NTD37" s="374"/>
      <c r="NTE37" s="374"/>
      <c r="NTF37" s="374"/>
      <c r="NTG37" s="374"/>
      <c r="NTH37" s="374"/>
      <c r="NTI37" s="374"/>
      <c r="NTJ37" s="374"/>
      <c r="NTK37" s="374"/>
      <c r="NTL37" s="374"/>
      <c r="NTM37" s="374"/>
      <c r="NTN37" s="374"/>
      <c r="NTO37" s="374"/>
      <c r="NTP37" s="374"/>
      <c r="NTQ37" s="374"/>
      <c r="NTR37" s="374"/>
      <c r="NTS37" s="374"/>
      <c r="NTT37" s="374"/>
      <c r="NTU37" s="374"/>
      <c r="NTV37" s="374"/>
      <c r="NTW37" s="374"/>
      <c r="NTX37" s="374"/>
      <c r="NTY37" s="374"/>
      <c r="NTZ37" s="374"/>
      <c r="NUA37" s="374"/>
      <c r="NUB37" s="374"/>
      <c r="NUC37" s="374"/>
      <c r="NUD37" s="374"/>
      <c r="NUE37" s="374"/>
      <c r="NUF37" s="374"/>
      <c r="NUG37" s="374"/>
      <c r="NUH37" s="374"/>
      <c r="NUI37" s="374"/>
      <c r="NUJ37" s="374"/>
      <c r="NUK37" s="374"/>
      <c r="NUL37" s="374"/>
      <c r="NUM37" s="374"/>
      <c r="NUN37" s="374"/>
      <c r="NUO37" s="374"/>
      <c r="NUP37" s="374"/>
      <c r="NUQ37" s="374"/>
      <c r="NUR37" s="374"/>
      <c r="NUS37" s="374"/>
      <c r="NUT37" s="374"/>
      <c r="NUU37" s="374"/>
      <c r="NUV37" s="374"/>
      <c r="NUW37" s="374"/>
      <c r="NUX37" s="374"/>
      <c r="NUY37" s="374"/>
      <c r="NUZ37" s="374"/>
      <c r="NVA37" s="374"/>
      <c r="NVB37" s="374"/>
      <c r="NVC37" s="374"/>
      <c r="NVD37" s="374"/>
      <c r="NVE37" s="374"/>
      <c r="NVF37" s="374"/>
      <c r="NVG37" s="374"/>
      <c r="NVH37" s="374"/>
      <c r="NVI37" s="374"/>
      <c r="NVJ37" s="374"/>
      <c r="NVK37" s="374"/>
      <c r="NVL37" s="374"/>
      <c r="NVM37" s="374"/>
      <c r="NVN37" s="374"/>
      <c r="NVO37" s="374"/>
      <c r="NVP37" s="374"/>
      <c r="NVQ37" s="374"/>
      <c r="NVR37" s="374"/>
      <c r="NVS37" s="374"/>
      <c r="NVT37" s="374"/>
      <c r="NVU37" s="374"/>
      <c r="NVV37" s="374"/>
      <c r="NVW37" s="374"/>
      <c r="NVX37" s="374"/>
      <c r="NVY37" s="374"/>
      <c r="NVZ37" s="374"/>
      <c r="NWA37" s="374"/>
      <c r="NWB37" s="374"/>
      <c r="NWC37" s="374"/>
      <c r="NWD37" s="374"/>
      <c r="NWE37" s="374"/>
      <c r="NWF37" s="374"/>
      <c r="NWG37" s="374"/>
      <c r="NWH37" s="374"/>
      <c r="NWI37" s="374"/>
      <c r="NWJ37" s="374"/>
      <c r="NWK37" s="374"/>
      <c r="NWL37" s="374"/>
      <c r="NWM37" s="374"/>
      <c r="NWN37" s="374"/>
      <c r="NWO37" s="374"/>
      <c r="NWP37" s="374"/>
      <c r="NWQ37" s="374"/>
      <c r="NWR37" s="374"/>
      <c r="NWS37" s="374"/>
      <c r="NWT37" s="374"/>
      <c r="NWU37" s="374"/>
      <c r="NWV37" s="374"/>
      <c r="NWW37" s="374"/>
      <c r="NWX37" s="374"/>
      <c r="NWY37" s="374"/>
      <c r="NWZ37" s="374"/>
      <c r="NXA37" s="374"/>
      <c r="NXB37" s="374"/>
      <c r="NXC37" s="374"/>
      <c r="NXD37" s="374"/>
      <c r="NXE37" s="374"/>
      <c r="NXF37" s="374"/>
      <c r="NXG37" s="374"/>
      <c r="NXH37" s="374"/>
      <c r="NXI37" s="374"/>
      <c r="NXJ37" s="374"/>
      <c r="NXK37" s="374"/>
      <c r="NXL37" s="374"/>
      <c r="NXM37" s="374"/>
      <c r="NXN37" s="374"/>
      <c r="NXO37" s="374"/>
      <c r="NXP37" s="374"/>
      <c r="NXQ37" s="374"/>
      <c r="NXR37" s="374"/>
      <c r="NXS37" s="374"/>
      <c r="NXT37" s="374"/>
      <c r="NXU37" s="374"/>
      <c r="NXV37" s="374"/>
      <c r="NXW37" s="374"/>
      <c r="NXX37" s="374"/>
      <c r="NXY37" s="374"/>
      <c r="NXZ37" s="374"/>
      <c r="NYA37" s="374"/>
      <c r="NYB37" s="374"/>
      <c r="NYC37" s="374"/>
      <c r="NYD37" s="374"/>
      <c r="NYE37" s="374"/>
      <c r="NYF37" s="374"/>
      <c r="NYG37" s="374"/>
      <c r="NYH37" s="374"/>
      <c r="NYI37" s="374"/>
      <c r="NYJ37" s="374"/>
      <c r="NYK37" s="374"/>
      <c r="NYL37" s="374"/>
      <c r="NYM37" s="374"/>
      <c r="NYN37" s="374"/>
      <c r="NYO37" s="374"/>
      <c r="NYP37" s="374"/>
      <c r="NYQ37" s="374"/>
      <c r="NYR37" s="374"/>
      <c r="NYS37" s="374"/>
      <c r="NYT37" s="374"/>
      <c r="NYU37" s="374"/>
      <c r="NYV37" s="374"/>
      <c r="NYW37" s="374"/>
      <c r="NYX37" s="374"/>
      <c r="NYY37" s="374"/>
      <c r="NYZ37" s="374"/>
      <c r="NZA37" s="374"/>
      <c r="NZB37" s="374"/>
      <c r="NZC37" s="374"/>
      <c r="NZD37" s="374"/>
      <c r="NZE37" s="374"/>
      <c r="NZF37" s="374"/>
      <c r="NZG37" s="374"/>
      <c r="NZH37" s="374"/>
      <c r="NZI37" s="374"/>
      <c r="NZJ37" s="374"/>
      <c r="NZK37" s="374"/>
      <c r="NZL37" s="374"/>
      <c r="NZM37" s="374"/>
      <c r="NZN37" s="374"/>
      <c r="NZO37" s="374"/>
      <c r="NZP37" s="374"/>
      <c r="NZQ37" s="374"/>
      <c r="NZR37" s="374"/>
      <c r="NZS37" s="374"/>
      <c r="NZT37" s="374"/>
      <c r="NZU37" s="374"/>
      <c r="NZV37" s="374"/>
      <c r="NZW37" s="374"/>
      <c r="NZX37" s="374"/>
      <c r="NZY37" s="374"/>
      <c r="NZZ37" s="374"/>
      <c r="OAA37" s="374"/>
      <c r="OAB37" s="374"/>
      <c r="OAC37" s="374"/>
      <c r="OAD37" s="374"/>
      <c r="OAE37" s="374"/>
      <c r="OAF37" s="374"/>
      <c r="OAG37" s="374"/>
      <c r="OAH37" s="374"/>
      <c r="OAI37" s="374"/>
      <c r="OAJ37" s="374"/>
      <c r="OAK37" s="374"/>
      <c r="OAL37" s="374"/>
      <c r="OAM37" s="374"/>
      <c r="OAN37" s="374"/>
      <c r="OAO37" s="374"/>
      <c r="OAP37" s="374"/>
      <c r="OAQ37" s="374"/>
      <c r="OAR37" s="374"/>
      <c r="OAS37" s="374"/>
      <c r="OAT37" s="374"/>
      <c r="OAU37" s="374"/>
      <c r="OAV37" s="374"/>
      <c r="OAW37" s="374"/>
      <c r="OAX37" s="374"/>
      <c r="OAY37" s="374"/>
      <c r="OAZ37" s="374"/>
      <c r="OBA37" s="374"/>
      <c r="OBB37" s="374"/>
      <c r="OBC37" s="374"/>
      <c r="OBD37" s="374"/>
      <c r="OBE37" s="374"/>
      <c r="OBF37" s="374"/>
      <c r="OBG37" s="374"/>
      <c r="OBH37" s="374"/>
      <c r="OBI37" s="374"/>
      <c r="OBJ37" s="374"/>
      <c r="OBK37" s="374"/>
      <c r="OBL37" s="374"/>
      <c r="OBM37" s="374"/>
      <c r="OBN37" s="374"/>
      <c r="OBO37" s="374"/>
      <c r="OBP37" s="374"/>
      <c r="OBQ37" s="374"/>
      <c r="OBR37" s="374"/>
      <c r="OBS37" s="374"/>
      <c r="OBT37" s="374"/>
      <c r="OBU37" s="374"/>
      <c r="OBV37" s="374"/>
      <c r="OBW37" s="374"/>
      <c r="OBX37" s="374"/>
      <c r="OBY37" s="374"/>
      <c r="OBZ37" s="374"/>
      <c r="OCA37" s="374"/>
      <c r="OCB37" s="374"/>
      <c r="OCC37" s="374"/>
      <c r="OCD37" s="374"/>
      <c r="OCE37" s="374"/>
      <c r="OCF37" s="374"/>
      <c r="OCG37" s="374"/>
      <c r="OCH37" s="374"/>
      <c r="OCI37" s="374"/>
      <c r="OCJ37" s="374"/>
      <c r="OCK37" s="374"/>
      <c r="OCL37" s="374"/>
      <c r="OCM37" s="374"/>
      <c r="OCN37" s="374"/>
      <c r="OCO37" s="374"/>
      <c r="OCP37" s="374"/>
      <c r="OCQ37" s="374"/>
      <c r="OCR37" s="374"/>
      <c r="OCS37" s="374"/>
      <c r="OCT37" s="374"/>
      <c r="OCU37" s="374"/>
      <c r="OCV37" s="374"/>
      <c r="OCW37" s="374"/>
      <c r="OCX37" s="374"/>
      <c r="OCY37" s="374"/>
      <c r="OCZ37" s="374"/>
      <c r="ODA37" s="374"/>
      <c r="ODB37" s="374"/>
      <c r="ODC37" s="374"/>
      <c r="ODD37" s="374"/>
      <c r="ODE37" s="374"/>
      <c r="ODF37" s="374"/>
      <c r="ODG37" s="374"/>
      <c r="ODH37" s="374"/>
      <c r="ODI37" s="374"/>
      <c r="ODJ37" s="374"/>
      <c r="ODK37" s="374"/>
      <c r="ODL37" s="374"/>
      <c r="ODM37" s="374"/>
      <c r="ODN37" s="374"/>
      <c r="ODO37" s="374"/>
      <c r="ODP37" s="374"/>
      <c r="ODQ37" s="374"/>
      <c r="ODR37" s="374"/>
      <c r="ODS37" s="374"/>
      <c r="ODT37" s="374"/>
      <c r="ODU37" s="374"/>
      <c r="ODV37" s="374"/>
      <c r="ODW37" s="374"/>
      <c r="ODX37" s="374"/>
      <c r="ODY37" s="374"/>
      <c r="ODZ37" s="374"/>
      <c r="OEA37" s="374"/>
      <c r="OEB37" s="374"/>
      <c r="OEC37" s="374"/>
      <c r="OED37" s="374"/>
      <c r="OEE37" s="374"/>
      <c r="OEF37" s="374"/>
      <c r="OEG37" s="374"/>
      <c r="OEH37" s="374"/>
      <c r="OEI37" s="374"/>
      <c r="OEJ37" s="374"/>
      <c r="OEK37" s="374"/>
      <c r="OEL37" s="374"/>
      <c r="OEM37" s="374"/>
      <c r="OEN37" s="374"/>
      <c r="OEO37" s="374"/>
      <c r="OEP37" s="374"/>
      <c r="OEQ37" s="374"/>
      <c r="OER37" s="374"/>
      <c r="OES37" s="374"/>
      <c r="OET37" s="374"/>
      <c r="OEU37" s="374"/>
      <c r="OEV37" s="374"/>
      <c r="OEW37" s="374"/>
      <c r="OEX37" s="374"/>
      <c r="OEY37" s="374"/>
      <c r="OEZ37" s="374"/>
      <c r="OFA37" s="374"/>
      <c r="OFB37" s="374"/>
      <c r="OFC37" s="374"/>
      <c r="OFD37" s="374"/>
      <c r="OFE37" s="374"/>
      <c r="OFF37" s="374"/>
      <c r="OFG37" s="374"/>
      <c r="OFH37" s="374"/>
      <c r="OFI37" s="374"/>
      <c r="OFJ37" s="374"/>
      <c r="OFK37" s="374"/>
      <c r="OFL37" s="374"/>
      <c r="OFM37" s="374"/>
      <c r="OFN37" s="374"/>
      <c r="OFO37" s="374"/>
      <c r="OFP37" s="374"/>
      <c r="OFQ37" s="374"/>
      <c r="OFR37" s="374"/>
      <c r="OFS37" s="374"/>
      <c r="OFT37" s="374"/>
      <c r="OFU37" s="374"/>
      <c r="OFV37" s="374"/>
      <c r="OFW37" s="374"/>
      <c r="OFX37" s="374"/>
      <c r="OFY37" s="374"/>
      <c r="OFZ37" s="374"/>
      <c r="OGA37" s="374"/>
      <c r="OGB37" s="374"/>
      <c r="OGC37" s="374"/>
      <c r="OGD37" s="374"/>
      <c r="OGE37" s="374"/>
      <c r="OGF37" s="374"/>
      <c r="OGG37" s="374"/>
      <c r="OGH37" s="374"/>
      <c r="OGI37" s="374"/>
      <c r="OGJ37" s="374"/>
      <c r="OGK37" s="374"/>
      <c r="OGL37" s="374"/>
      <c r="OGM37" s="374"/>
      <c r="OGN37" s="374"/>
      <c r="OGO37" s="374"/>
      <c r="OGP37" s="374"/>
      <c r="OGQ37" s="374"/>
      <c r="OGR37" s="374"/>
      <c r="OGS37" s="374"/>
      <c r="OGT37" s="374"/>
      <c r="OGU37" s="374"/>
      <c r="OGV37" s="374"/>
      <c r="OGW37" s="374"/>
      <c r="OGX37" s="374"/>
      <c r="OGY37" s="374"/>
      <c r="OGZ37" s="374"/>
      <c r="OHA37" s="374"/>
      <c r="OHB37" s="374"/>
      <c r="OHC37" s="374"/>
      <c r="OHD37" s="374"/>
      <c r="OHE37" s="374"/>
      <c r="OHF37" s="374"/>
      <c r="OHG37" s="374"/>
      <c r="OHH37" s="374"/>
      <c r="OHI37" s="374"/>
      <c r="OHJ37" s="374"/>
      <c r="OHK37" s="374"/>
      <c r="OHL37" s="374"/>
      <c r="OHM37" s="374"/>
      <c r="OHN37" s="374"/>
      <c r="OHO37" s="374"/>
      <c r="OHP37" s="374"/>
      <c r="OHQ37" s="374"/>
      <c r="OHR37" s="374"/>
      <c r="OHS37" s="374"/>
      <c r="OHT37" s="374"/>
      <c r="OHU37" s="374"/>
      <c r="OHV37" s="374"/>
      <c r="OHW37" s="374"/>
      <c r="OHX37" s="374"/>
      <c r="OHY37" s="374"/>
      <c r="OHZ37" s="374"/>
      <c r="OIA37" s="374"/>
      <c r="OIB37" s="374"/>
      <c r="OIC37" s="374"/>
      <c r="OID37" s="374"/>
      <c r="OIE37" s="374"/>
      <c r="OIF37" s="374"/>
      <c r="OIG37" s="374"/>
      <c r="OIH37" s="374"/>
      <c r="OII37" s="374"/>
      <c r="OIJ37" s="374"/>
      <c r="OIK37" s="374"/>
      <c r="OIL37" s="374"/>
      <c r="OIM37" s="374"/>
      <c r="OIN37" s="374"/>
      <c r="OIO37" s="374"/>
      <c r="OIP37" s="374"/>
      <c r="OIQ37" s="374"/>
      <c r="OIR37" s="374"/>
      <c r="OIS37" s="374"/>
      <c r="OIT37" s="374"/>
      <c r="OIU37" s="374"/>
      <c r="OIV37" s="374"/>
      <c r="OIW37" s="374"/>
      <c r="OIX37" s="374"/>
      <c r="OIY37" s="374"/>
      <c r="OIZ37" s="374"/>
      <c r="OJA37" s="374"/>
      <c r="OJB37" s="374"/>
      <c r="OJC37" s="374"/>
      <c r="OJD37" s="374"/>
      <c r="OJE37" s="374"/>
      <c r="OJF37" s="374"/>
      <c r="OJG37" s="374"/>
      <c r="OJH37" s="374"/>
      <c r="OJI37" s="374"/>
      <c r="OJJ37" s="374"/>
      <c r="OJK37" s="374"/>
      <c r="OJL37" s="374"/>
      <c r="OJM37" s="374"/>
      <c r="OJN37" s="374"/>
      <c r="OJO37" s="374"/>
      <c r="OJP37" s="374"/>
      <c r="OJQ37" s="374"/>
      <c r="OJR37" s="374"/>
      <c r="OJS37" s="374"/>
      <c r="OJT37" s="374"/>
      <c r="OJU37" s="374"/>
      <c r="OJV37" s="374"/>
      <c r="OJW37" s="374"/>
      <c r="OJX37" s="374"/>
      <c r="OJY37" s="374"/>
      <c r="OJZ37" s="374"/>
      <c r="OKA37" s="374"/>
      <c r="OKB37" s="374"/>
      <c r="OKC37" s="374"/>
      <c r="OKD37" s="374"/>
      <c r="OKE37" s="374"/>
      <c r="OKF37" s="374"/>
      <c r="OKG37" s="374"/>
      <c r="OKH37" s="374"/>
      <c r="OKI37" s="374"/>
      <c r="OKJ37" s="374"/>
      <c r="OKK37" s="374"/>
      <c r="OKL37" s="374"/>
      <c r="OKM37" s="374"/>
      <c r="OKN37" s="374"/>
      <c r="OKO37" s="374"/>
      <c r="OKP37" s="374"/>
      <c r="OKQ37" s="374"/>
      <c r="OKR37" s="374"/>
      <c r="OKS37" s="374"/>
      <c r="OKT37" s="374"/>
      <c r="OKU37" s="374"/>
      <c r="OKV37" s="374"/>
      <c r="OKW37" s="374"/>
      <c r="OKX37" s="374"/>
      <c r="OKY37" s="374"/>
      <c r="OKZ37" s="374"/>
      <c r="OLA37" s="374"/>
      <c r="OLB37" s="374"/>
      <c r="OLC37" s="374"/>
      <c r="OLD37" s="374"/>
      <c r="OLE37" s="374"/>
      <c r="OLF37" s="374"/>
      <c r="OLG37" s="374"/>
      <c r="OLH37" s="374"/>
      <c r="OLI37" s="374"/>
      <c r="OLJ37" s="374"/>
      <c r="OLK37" s="374"/>
      <c r="OLL37" s="374"/>
      <c r="OLM37" s="374"/>
      <c r="OLN37" s="374"/>
      <c r="OLO37" s="374"/>
      <c r="OLP37" s="374"/>
      <c r="OLQ37" s="374"/>
      <c r="OLR37" s="374"/>
      <c r="OLS37" s="374"/>
      <c r="OLT37" s="374"/>
      <c r="OLU37" s="374"/>
      <c r="OLV37" s="374"/>
      <c r="OLW37" s="374"/>
      <c r="OLX37" s="374"/>
      <c r="OLY37" s="374"/>
      <c r="OLZ37" s="374"/>
      <c r="OMA37" s="374"/>
      <c r="OMB37" s="374"/>
      <c r="OMC37" s="374"/>
      <c r="OMD37" s="374"/>
      <c r="OME37" s="374"/>
      <c r="OMF37" s="374"/>
      <c r="OMG37" s="374"/>
      <c r="OMH37" s="374"/>
      <c r="OMI37" s="374"/>
      <c r="OMJ37" s="374"/>
      <c r="OMK37" s="374"/>
      <c r="OML37" s="374"/>
      <c r="OMM37" s="374"/>
      <c r="OMN37" s="374"/>
      <c r="OMO37" s="374"/>
      <c r="OMP37" s="374"/>
      <c r="OMQ37" s="374"/>
      <c r="OMR37" s="374"/>
      <c r="OMS37" s="374"/>
      <c r="OMT37" s="374"/>
      <c r="OMU37" s="374"/>
      <c r="OMV37" s="374"/>
      <c r="OMW37" s="374"/>
      <c r="OMX37" s="374"/>
      <c r="OMY37" s="374"/>
      <c r="OMZ37" s="374"/>
      <c r="ONA37" s="374"/>
      <c r="ONB37" s="374"/>
      <c r="ONC37" s="374"/>
      <c r="OND37" s="374"/>
      <c r="ONE37" s="374"/>
      <c r="ONF37" s="374"/>
      <c r="ONG37" s="374"/>
      <c r="ONH37" s="374"/>
      <c r="ONI37" s="374"/>
      <c r="ONJ37" s="374"/>
      <c r="ONK37" s="374"/>
      <c r="ONL37" s="374"/>
      <c r="ONM37" s="374"/>
      <c r="ONN37" s="374"/>
      <c r="ONO37" s="374"/>
      <c r="ONP37" s="374"/>
      <c r="ONQ37" s="374"/>
      <c r="ONR37" s="374"/>
      <c r="ONS37" s="374"/>
      <c r="ONT37" s="374"/>
      <c r="ONU37" s="374"/>
      <c r="ONV37" s="374"/>
      <c r="ONW37" s="374"/>
      <c r="ONX37" s="374"/>
      <c r="ONY37" s="374"/>
      <c r="ONZ37" s="374"/>
      <c r="OOA37" s="374"/>
      <c r="OOB37" s="374"/>
      <c r="OOC37" s="374"/>
      <c r="OOD37" s="374"/>
      <c r="OOE37" s="374"/>
      <c r="OOF37" s="374"/>
      <c r="OOG37" s="374"/>
      <c r="OOH37" s="374"/>
      <c r="OOI37" s="374"/>
      <c r="OOJ37" s="374"/>
      <c r="OOK37" s="374"/>
      <c r="OOL37" s="374"/>
      <c r="OOM37" s="374"/>
      <c r="OON37" s="374"/>
      <c r="OOO37" s="374"/>
      <c r="OOP37" s="374"/>
      <c r="OOQ37" s="374"/>
      <c r="OOR37" s="374"/>
      <c r="OOS37" s="374"/>
      <c r="OOT37" s="374"/>
      <c r="OOU37" s="374"/>
      <c r="OOV37" s="374"/>
      <c r="OOW37" s="374"/>
      <c r="OOX37" s="374"/>
      <c r="OOY37" s="374"/>
      <c r="OOZ37" s="374"/>
      <c r="OPA37" s="374"/>
      <c r="OPB37" s="374"/>
      <c r="OPC37" s="374"/>
      <c r="OPD37" s="374"/>
      <c r="OPE37" s="374"/>
      <c r="OPF37" s="374"/>
      <c r="OPG37" s="374"/>
      <c r="OPH37" s="374"/>
      <c r="OPI37" s="374"/>
      <c r="OPJ37" s="374"/>
      <c r="OPK37" s="374"/>
      <c r="OPL37" s="374"/>
      <c r="OPM37" s="374"/>
      <c r="OPN37" s="374"/>
      <c r="OPO37" s="374"/>
      <c r="OPP37" s="374"/>
      <c r="OPQ37" s="374"/>
      <c r="OPR37" s="374"/>
      <c r="OPS37" s="374"/>
      <c r="OPT37" s="374"/>
      <c r="OPU37" s="374"/>
      <c r="OPV37" s="374"/>
      <c r="OPW37" s="374"/>
      <c r="OPX37" s="374"/>
      <c r="OPY37" s="374"/>
      <c r="OPZ37" s="374"/>
      <c r="OQA37" s="374"/>
      <c r="OQB37" s="374"/>
      <c r="OQC37" s="374"/>
      <c r="OQD37" s="374"/>
      <c r="OQE37" s="374"/>
      <c r="OQF37" s="374"/>
      <c r="OQG37" s="374"/>
      <c r="OQH37" s="374"/>
      <c r="OQI37" s="374"/>
      <c r="OQJ37" s="374"/>
      <c r="OQK37" s="374"/>
      <c r="OQL37" s="374"/>
      <c r="OQM37" s="374"/>
      <c r="OQN37" s="374"/>
      <c r="OQO37" s="374"/>
      <c r="OQP37" s="374"/>
      <c r="OQQ37" s="374"/>
      <c r="OQR37" s="374"/>
      <c r="OQS37" s="374"/>
      <c r="OQT37" s="374"/>
      <c r="OQU37" s="374"/>
      <c r="OQV37" s="374"/>
      <c r="OQW37" s="374"/>
      <c r="OQX37" s="374"/>
      <c r="OQY37" s="374"/>
      <c r="OQZ37" s="374"/>
      <c r="ORA37" s="374"/>
      <c r="ORB37" s="374"/>
      <c r="ORC37" s="374"/>
      <c r="ORD37" s="374"/>
      <c r="ORE37" s="374"/>
      <c r="ORF37" s="374"/>
      <c r="ORG37" s="374"/>
      <c r="ORH37" s="374"/>
      <c r="ORI37" s="374"/>
      <c r="ORJ37" s="374"/>
      <c r="ORK37" s="374"/>
      <c r="ORL37" s="374"/>
      <c r="ORM37" s="374"/>
      <c r="ORN37" s="374"/>
      <c r="ORO37" s="374"/>
      <c r="ORP37" s="374"/>
      <c r="ORQ37" s="374"/>
      <c r="ORR37" s="374"/>
      <c r="ORS37" s="374"/>
      <c r="ORT37" s="374"/>
      <c r="ORU37" s="374"/>
      <c r="ORV37" s="374"/>
      <c r="ORW37" s="374"/>
      <c r="ORX37" s="374"/>
      <c r="ORY37" s="374"/>
      <c r="ORZ37" s="374"/>
      <c r="OSA37" s="374"/>
      <c r="OSB37" s="374"/>
      <c r="OSC37" s="374"/>
      <c r="OSD37" s="374"/>
      <c r="OSE37" s="374"/>
      <c r="OSF37" s="374"/>
      <c r="OSG37" s="374"/>
      <c r="OSH37" s="374"/>
      <c r="OSI37" s="374"/>
      <c r="OSJ37" s="374"/>
      <c r="OSK37" s="374"/>
      <c r="OSL37" s="374"/>
      <c r="OSM37" s="374"/>
      <c r="OSN37" s="374"/>
      <c r="OSO37" s="374"/>
      <c r="OSP37" s="374"/>
      <c r="OSQ37" s="374"/>
      <c r="OSR37" s="374"/>
      <c r="OSS37" s="374"/>
      <c r="OST37" s="374"/>
      <c r="OSU37" s="374"/>
      <c r="OSV37" s="374"/>
      <c r="OSW37" s="374"/>
      <c r="OSX37" s="374"/>
      <c r="OSY37" s="374"/>
      <c r="OSZ37" s="374"/>
      <c r="OTA37" s="374"/>
      <c r="OTB37" s="374"/>
      <c r="OTC37" s="374"/>
      <c r="OTD37" s="374"/>
      <c r="OTE37" s="374"/>
      <c r="OTF37" s="374"/>
      <c r="OTG37" s="374"/>
      <c r="OTH37" s="374"/>
      <c r="OTI37" s="374"/>
      <c r="OTJ37" s="374"/>
      <c r="OTK37" s="374"/>
      <c r="OTL37" s="374"/>
      <c r="OTM37" s="374"/>
      <c r="OTN37" s="374"/>
      <c r="OTO37" s="374"/>
      <c r="OTP37" s="374"/>
      <c r="OTQ37" s="374"/>
      <c r="OTR37" s="374"/>
      <c r="OTS37" s="374"/>
      <c r="OTT37" s="374"/>
      <c r="OTU37" s="374"/>
      <c r="OTV37" s="374"/>
      <c r="OTW37" s="374"/>
      <c r="OTX37" s="374"/>
      <c r="OTY37" s="374"/>
      <c r="OTZ37" s="374"/>
      <c r="OUA37" s="374"/>
      <c r="OUB37" s="374"/>
      <c r="OUC37" s="374"/>
      <c r="OUD37" s="374"/>
      <c r="OUE37" s="374"/>
      <c r="OUF37" s="374"/>
      <c r="OUG37" s="374"/>
      <c r="OUH37" s="374"/>
      <c r="OUI37" s="374"/>
      <c r="OUJ37" s="374"/>
      <c r="OUK37" s="374"/>
      <c r="OUL37" s="374"/>
      <c r="OUM37" s="374"/>
      <c r="OUN37" s="374"/>
      <c r="OUO37" s="374"/>
      <c r="OUP37" s="374"/>
      <c r="OUQ37" s="374"/>
      <c r="OUR37" s="374"/>
      <c r="OUS37" s="374"/>
      <c r="OUT37" s="374"/>
      <c r="OUU37" s="374"/>
      <c r="OUV37" s="374"/>
      <c r="OUW37" s="374"/>
      <c r="OUX37" s="374"/>
      <c r="OUY37" s="374"/>
      <c r="OUZ37" s="374"/>
      <c r="OVA37" s="374"/>
      <c r="OVB37" s="374"/>
      <c r="OVC37" s="374"/>
      <c r="OVD37" s="374"/>
      <c r="OVE37" s="374"/>
      <c r="OVF37" s="374"/>
      <c r="OVG37" s="374"/>
      <c r="OVH37" s="374"/>
      <c r="OVI37" s="374"/>
      <c r="OVJ37" s="374"/>
      <c r="OVK37" s="374"/>
      <c r="OVL37" s="374"/>
      <c r="OVM37" s="374"/>
      <c r="OVN37" s="374"/>
      <c r="OVO37" s="374"/>
      <c r="OVP37" s="374"/>
      <c r="OVQ37" s="374"/>
      <c r="OVR37" s="374"/>
      <c r="OVS37" s="374"/>
      <c r="OVT37" s="374"/>
      <c r="OVU37" s="374"/>
      <c r="OVV37" s="374"/>
      <c r="OVW37" s="374"/>
      <c r="OVX37" s="374"/>
      <c r="OVY37" s="374"/>
      <c r="OVZ37" s="374"/>
      <c r="OWA37" s="374"/>
      <c r="OWB37" s="374"/>
      <c r="OWC37" s="374"/>
      <c r="OWD37" s="374"/>
      <c r="OWE37" s="374"/>
      <c r="OWF37" s="374"/>
      <c r="OWG37" s="374"/>
      <c r="OWH37" s="374"/>
      <c r="OWI37" s="374"/>
      <c r="OWJ37" s="374"/>
      <c r="OWK37" s="374"/>
      <c r="OWL37" s="374"/>
      <c r="OWM37" s="374"/>
      <c r="OWN37" s="374"/>
      <c r="OWO37" s="374"/>
      <c r="OWP37" s="374"/>
      <c r="OWQ37" s="374"/>
      <c r="OWR37" s="374"/>
      <c r="OWS37" s="374"/>
      <c r="OWT37" s="374"/>
      <c r="OWU37" s="374"/>
      <c r="OWV37" s="374"/>
      <c r="OWW37" s="374"/>
      <c r="OWX37" s="374"/>
      <c r="OWY37" s="374"/>
      <c r="OWZ37" s="374"/>
      <c r="OXA37" s="374"/>
      <c r="OXB37" s="374"/>
      <c r="OXC37" s="374"/>
      <c r="OXD37" s="374"/>
      <c r="OXE37" s="374"/>
      <c r="OXF37" s="374"/>
      <c r="OXG37" s="374"/>
      <c r="OXH37" s="374"/>
      <c r="OXI37" s="374"/>
      <c r="OXJ37" s="374"/>
      <c r="OXK37" s="374"/>
      <c r="OXL37" s="374"/>
      <c r="OXM37" s="374"/>
      <c r="OXN37" s="374"/>
      <c r="OXO37" s="374"/>
      <c r="OXP37" s="374"/>
      <c r="OXQ37" s="374"/>
      <c r="OXR37" s="374"/>
      <c r="OXS37" s="374"/>
      <c r="OXT37" s="374"/>
      <c r="OXU37" s="374"/>
      <c r="OXV37" s="374"/>
      <c r="OXW37" s="374"/>
      <c r="OXX37" s="374"/>
      <c r="OXY37" s="374"/>
      <c r="OXZ37" s="374"/>
      <c r="OYA37" s="374"/>
      <c r="OYB37" s="374"/>
      <c r="OYC37" s="374"/>
      <c r="OYD37" s="374"/>
      <c r="OYE37" s="374"/>
      <c r="OYF37" s="374"/>
      <c r="OYG37" s="374"/>
      <c r="OYH37" s="374"/>
      <c r="OYI37" s="374"/>
      <c r="OYJ37" s="374"/>
      <c r="OYK37" s="374"/>
      <c r="OYL37" s="374"/>
      <c r="OYM37" s="374"/>
      <c r="OYN37" s="374"/>
      <c r="OYO37" s="374"/>
      <c r="OYP37" s="374"/>
      <c r="OYQ37" s="374"/>
      <c r="OYR37" s="374"/>
      <c r="OYS37" s="374"/>
      <c r="OYT37" s="374"/>
      <c r="OYU37" s="374"/>
      <c r="OYV37" s="374"/>
      <c r="OYW37" s="374"/>
      <c r="OYX37" s="374"/>
      <c r="OYY37" s="374"/>
      <c r="OYZ37" s="374"/>
      <c r="OZA37" s="374"/>
      <c r="OZB37" s="374"/>
      <c r="OZC37" s="374"/>
      <c r="OZD37" s="374"/>
      <c r="OZE37" s="374"/>
      <c r="OZF37" s="374"/>
      <c r="OZG37" s="374"/>
      <c r="OZH37" s="374"/>
      <c r="OZI37" s="374"/>
      <c r="OZJ37" s="374"/>
      <c r="OZK37" s="374"/>
      <c r="OZL37" s="374"/>
      <c r="OZM37" s="374"/>
      <c r="OZN37" s="374"/>
      <c r="OZO37" s="374"/>
      <c r="OZP37" s="374"/>
      <c r="OZQ37" s="374"/>
      <c r="OZR37" s="374"/>
      <c r="OZS37" s="374"/>
      <c r="OZT37" s="374"/>
      <c r="OZU37" s="374"/>
      <c r="OZV37" s="374"/>
      <c r="OZW37" s="374"/>
      <c r="OZX37" s="374"/>
      <c r="OZY37" s="374"/>
      <c r="OZZ37" s="374"/>
      <c r="PAA37" s="374"/>
      <c r="PAB37" s="374"/>
      <c r="PAC37" s="374"/>
      <c r="PAD37" s="374"/>
      <c r="PAE37" s="374"/>
      <c r="PAF37" s="374"/>
      <c r="PAG37" s="374"/>
      <c r="PAH37" s="374"/>
      <c r="PAI37" s="374"/>
      <c r="PAJ37" s="374"/>
      <c r="PAK37" s="374"/>
      <c r="PAL37" s="374"/>
      <c r="PAM37" s="374"/>
      <c r="PAN37" s="374"/>
      <c r="PAO37" s="374"/>
      <c r="PAP37" s="374"/>
      <c r="PAQ37" s="374"/>
      <c r="PAR37" s="374"/>
      <c r="PAS37" s="374"/>
      <c r="PAT37" s="374"/>
      <c r="PAU37" s="374"/>
      <c r="PAV37" s="374"/>
      <c r="PAW37" s="374"/>
      <c r="PAX37" s="374"/>
      <c r="PAY37" s="374"/>
      <c r="PAZ37" s="374"/>
      <c r="PBA37" s="374"/>
      <c r="PBB37" s="374"/>
      <c r="PBC37" s="374"/>
      <c r="PBD37" s="374"/>
      <c r="PBE37" s="374"/>
      <c r="PBF37" s="374"/>
      <c r="PBG37" s="374"/>
      <c r="PBH37" s="374"/>
      <c r="PBI37" s="374"/>
      <c r="PBJ37" s="374"/>
      <c r="PBK37" s="374"/>
      <c r="PBL37" s="374"/>
      <c r="PBM37" s="374"/>
      <c r="PBN37" s="374"/>
      <c r="PBO37" s="374"/>
      <c r="PBP37" s="374"/>
      <c r="PBQ37" s="374"/>
      <c r="PBR37" s="374"/>
      <c r="PBS37" s="374"/>
      <c r="PBT37" s="374"/>
      <c r="PBU37" s="374"/>
      <c r="PBV37" s="374"/>
      <c r="PBW37" s="374"/>
      <c r="PBX37" s="374"/>
      <c r="PBY37" s="374"/>
      <c r="PBZ37" s="374"/>
      <c r="PCA37" s="374"/>
      <c r="PCB37" s="374"/>
      <c r="PCC37" s="374"/>
      <c r="PCD37" s="374"/>
      <c r="PCE37" s="374"/>
      <c r="PCF37" s="374"/>
      <c r="PCG37" s="374"/>
      <c r="PCH37" s="374"/>
      <c r="PCI37" s="374"/>
      <c r="PCJ37" s="374"/>
      <c r="PCK37" s="374"/>
      <c r="PCL37" s="374"/>
      <c r="PCM37" s="374"/>
      <c r="PCN37" s="374"/>
      <c r="PCO37" s="374"/>
      <c r="PCP37" s="374"/>
      <c r="PCQ37" s="374"/>
      <c r="PCR37" s="374"/>
      <c r="PCS37" s="374"/>
      <c r="PCT37" s="374"/>
      <c r="PCU37" s="374"/>
      <c r="PCV37" s="374"/>
      <c r="PCW37" s="374"/>
      <c r="PCX37" s="374"/>
      <c r="PCY37" s="374"/>
      <c r="PCZ37" s="374"/>
      <c r="PDA37" s="374"/>
      <c r="PDB37" s="374"/>
      <c r="PDC37" s="374"/>
      <c r="PDD37" s="374"/>
      <c r="PDE37" s="374"/>
      <c r="PDF37" s="374"/>
      <c r="PDG37" s="374"/>
      <c r="PDH37" s="374"/>
      <c r="PDI37" s="374"/>
      <c r="PDJ37" s="374"/>
      <c r="PDK37" s="374"/>
      <c r="PDL37" s="374"/>
      <c r="PDM37" s="374"/>
      <c r="PDN37" s="374"/>
      <c r="PDO37" s="374"/>
      <c r="PDP37" s="374"/>
      <c r="PDQ37" s="374"/>
      <c r="PDR37" s="374"/>
      <c r="PDS37" s="374"/>
      <c r="PDT37" s="374"/>
      <c r="PDU37" s="374"/>
      <c r="PDV37" s="374"/>
      <c r="PDW37" s="374"/>
      <c r="PDX37" s="374"/>
      <c r="PDY37" s="374"/>
      <c r="PDZ37" s="374"/>
      <c r="PEA37" s="374"/>
      <c r="PEB37" s="374"/>
      <c r="PEC37" s="374"/>
      <c r="PED37" s="374"/>
      <c r="PEE37" s="374"/>
      <c r="PEF37" s="374"/>
      <c r="PEG37" s="374"/>
      <c r="PEH37" s="374"/>
      <c r="PEI37" s="374"/>
      <c r="PEJ37" s="374"/>
      <c r="PEK37" s="374"/>
      <c r="PEL37" s="374"/>
      <c r="PEM37" s="374"/>
      <c r="PEN37" s="374"/>
      <c r="PEO37" s="374"/>
      <c r="PEP37" s="374"/>
      <c r="PEQ37" s="374"/>
      <c r="PER37" s="374"/>
      <c r="PES37" s="374"/>
      <c r="PET37" s="374"/>
      <c r="PEU37" s="374"/>
      <c r="PEV37" s="374"/>
      <c r="PEW37" s="374"/>
      <c r="PEX37" s="374"/>
      <c r="PEY37" s="374"/>
      <c r="PEZ37" s="374"/>
      <c r="PFA37" s="374"/>
      <c r="PFB37" s="374"/>
      <c r="PFC37" s="374"/>
      <c r="PFD37" s="374"/>
      <c r="PFE37" s="374"/>
      <c r="PFF37" s="374"/>
      <c r="PFG37" s="374"/>
      <c r="PFH37" s="374"/>
      <c r="PFI37" s="374"/>
      <c r="PFJ37" s="374"/>
      <c r="PFK37" s="374"/>
      <c r="PFL37" s="374"/>
      <c r="PFM37" s="374"/>
      <c r="PFN37" s="374"/>
      <c r="PFO37" s="374"/>
      <c r="PFP37" s="374"/>
      <c r="PFQ37" s="374"/>
      <c r="PFR37" s="374"/>
      <c r="PFS37" s="374"/>
      <c r="PFT37" s="374"/>
      <c r="PFU37" s="374"/>
      <c r="PFV37" s="374"/>
      <c r="PFW37" s="374"/>
      <c r="PFX37" s="374"/>
      <c r="PFY37" s="374"/>
      <c r="PFZ37" s="374"/>
      <c r="PGA37" s="374"/>
      <c r="PGB37" s="374"/>
      <c r="PGC37" s="374"/>
      <c r="PGD37" s="374"/>
      <c r="PGE37" s="374"/>
      <c r="PGF37" s="374"/>
      <c r="PGG37" s="374"/>
      <c r="PGH37" s="374"/>
      <c r="PGI37" s="374"/>
      <c r="PGJ37" s="374"/>
      <c r="PGK37" s="374"/>
      <c r="PGL37" s="374"/>
      <c r="PGM37" s="374"/>
      <c r="PGN37" s="374"/>
      <c r="PGO37" s="374"/>
      <c r="PGP37" s="374"/>
      <c r="PGQ37" s="374"/>
      <c r="PGR37" s="374"/>
      <c r="PGS37" s="374"/>
      <c r="PGT37" s="374"/>
      <c r="PGU37" s="374"/>
      <c r="PGV37" s="374"/>
      <c r="PGW37" s="374"/>
      <c r="PGX37" s="374"/>
      <c r="PGY37" s="374"/>
      <c r="PGZ37" s="374"/>
      <c r="PHA37" s="374"/>
      <c r="PHB37" s="374"/>
      <c r="PHC37" s="374"/>
      <c r="PHD37" s="374"/>
      <c r="PHE37" s="374"/>
      <c r="PHF37" s="374"/>
      <c r="PHG37" s="374"/>
      <c r="PHH37" s="374"/>
      <c r="PHI37" s="374"/>
      <c r="PHJ37" s="374"/>
      <c r="PHK37" s="374"/>
      <c r="PHL37" s="374"/>
      <c r="PHM37" s="374"/>
      <c r="PHN37" s="374"/>
      <c r="PHO37" s="374"/>
      <c r="PHP37" s="374"/>
      <c r="PHQ37" s="374"/>
      <c r="PHR37" s="374"/>
      <c r="PHS37" s="374"/>
      <c r="PHT37" s="374"/>
      <c r="PHU37" s="374"/>
      <c r="PHV37" s="374"/>
      <c r="PHW37" s="374"/>
      <c r="PHX37" s="374"/>
      <c r="PHY37" s="374"/>
      <c r="PHZ37" s="374"/>
      <c r="PIA37" s="374"/>
      <c r="PIB37" s="374"/>
      <c r="PIC37" s="374"/>
      <c r="PID37" s="374"/>
      <c r="PIE37" s="374"/>
      <c r="PIF37" s="374"/>
      <c r="PIG37" s="374"/>
      <c r="PIH37" s="374"/>
      <c r="PII37" s="374"/>
      <c r="PIJ37" s="374"/>
      <c r="PIK37" s="374"/>
      <c r="PIL37" s="374"/>
      <c r="PIM37" s="374"/>
      <c r="PIN37" s="374"/>
      <c r="PIO37" s="374"/>
      <c r="PIP37" s="374"/>
      <c r="PIQ37" s="374"/>
      <c r="PIR37" s="374"/>
      <c r="PIS37" s="374"/>
      <c r="PIT37" s="374"/>
      <c r="PIU37" s="374"/>
      <c r="PIV37" s="374"/>
      <c r="PIW37" s="374"/>
      <c r="PIX37" s="374"/>
      <c r="PIY37" s="374"/>
      <c r="PIZ37" s="374"/>
      <c r="PJA37" s="374"/>
      <c r="PJB37" s="374"/>
      <c r="PJC37" s="374"/>
      <c r="PJD37" s="374"/>
      <c r="PJE37" s="374"/>
      <c r="PJF37" s="374"/>
      <c r="PJG37" s="374"/>
      <c r="PJH37" s="374"/>
      <c r="PJI37" s="374"/>
      <c r="PJJ37" s="374"/>
      <c r="PJK37" s="374"/>
      <c r="PJL37" s="374"/>
      <c r="PJM37" s="374"/>
      <c r="PJN37" s="374"/>
      <c r="PJO37" s="374"/>
      <c r="PJP37" s="374"/>
      <c r="PJQ37" s="374"/>
      <c r="PJR37" s="374"/>
      <c r="PJS37" s="374"/>
      <c r="PJT37" s="374"/>
      <c r="PJU37" s="374"/>
      <c r="PJV37" s="374"/>
      <c r="PJW37" s="374"/>
      <c r="PJX37" s="374"/>
      <c r="PJY37" s="374"/>
      <c r="PJZ37" s="374"/>
      <c r="PKA37" s="374"/>
      <c r="PKB37" s="374"/>
      <c r="PKC37" s="374"/>
      <c r="PKD37" s="374"/>
      <c r="PKE37" s="374"/>
      <c r="PKF37" s="374"/>
      <c r="PKG37" s="374"/>
      <c r="PKH37" s="374"/>
      <c r="PKI37" s="374"/>
      <c r="PKJ37" s="374"/>
      <c r="PKK37" s="374"/>
      <c r="PKL37" s="374"/>
      <c r="PKM37" s="374"/>
      <c r="PKN37" s="374"/>
      <c r="PKO37" s="374"/>
      <c r="PKP37" s="374"/>
      <c r="PKQ37" s="374"/>
      <c r="PKR37" s="374"/>
      <c r="PKS37" s="374"/>
      <c r="PKT37" s="374"/>
      <c r="PKU37" s="374"/>
      <c r="PKV37" s="374"/>
      <c r="PKW37" s="374"/>
      <c r="PKX37" s="374"/>
      <c r="PKY37" s="374"/>
      <c r="PKZ37" s="374"/>
      <c r="PLA37" s="374"/>
      <c r="PLB37" s="374"/>
      <c r="PLC37" s="374"/>
      <c r="PLD37" s="374"/>
      <c r="PLE37" s="374"/>
      <c r="PLF37" s="374"/>
      <c r="PLG37" s="374"/>
      <c r="PLH37" s="374"/>
      <c r="PLI37" s="374"/>
      <c r="PLJ37" s="374"/>
      <c r="PLK37" s="374"/>
      <c r="PLL37" s="374"/>
      <c r="PLM37" s="374"/>
      <c r="PLN37" s="374"/>
      <c r="PLO37" s="374"/>
      <c r="PLP37" s="374"/>
      <c r="PLQ37" s="374"/>
      <c r="PLR37" s="374"/>
      <c r="PLS37" s="374"/>
      <c r="PLT37" s="374"/>
      <c r="PLU37" s="374"/>
      <c r="PLV37" s="374"/>
      <c r="PLW37" s="374"/>
      <c r="PLX37" s="374"/>
      <c r="PLY37" s="374"/>
      <c r="PLZ37" s="374"/>
      <c r="PMA37" s="374"/>
      <c r="PMB37" s="374"/>
      <c r="PMC37" s="374"/>
      <c r="PMD37" s="374"/>
      <c r="PME37" s="374"/>
      <c r="PMF37" s="374"/>
      <c r="PMG37" s="374"/>
      <c r="PMH37" s="374"/>
      <c r="PMI37" s="374"/>
      <c r="PMJ37" s="374"/>
      <c r="PMK37" s="374"/>
      <c r="PML37" s="374"/>
      <c r="PMM37" s="374"/>
      <c r="PMN37" s="374"/>
      <c r="PMO37" s="374"/>
      <c r="PMP37" s="374"/>
      <c r="PMQ37" s="374"/>
      <c r="PMR37" s="374"/>
      <c r="PMS37" s="374"/>
      <c r="PMT37" s="374"/>
      <c r="PMU37" s="374"/>
      <c r="PMV37" s="374"/>
      <c r="PMW37" s="374"/>
      <c r="PMX37" s="374"/>
      <c r="PMY37" s="374"/>
      <c r="PMZ37" s="374"/>
      <c r="PNA37" s="374"/>
      <c r="PNB37" s="374"/>
      <c r="PNC37" s="374"/>
      <c r="PND37" s="374"/>
      <c r="PNE37" s="374"/>
      <c r="PNF37" s="374"/>
      <c r="PNG37" s="374"/>
      <c r="PNH37" s="374"/>
      <c r="PNI37" s="374"/>
      <c r="PNJ37" s="374"/>
      <c r="PNK37" s="374"/>
      <c r="PNL37" s="374"/>
      <c r="PNM37" s="374"/>
      <c r="PNN37" s="374"/>
      <c r="PNO37" s="374"/>
      <c r="PNP37" s="374"/>
      <c r="PNQ37" s="374"/>
      <c r="PNR37" s="374"/>
      <c r="PNS37" s="374"/>
      <c r="PNT37" s="374"/>
      <c r="PNU37" s="374"/>
      <c r="PNV37" s="374"/>
      <c r="PNW37" s="374"/>
      <c r="PNX37" s="374"/>
      <c r="PNY37" s="374"/>
      <c r="PNZ37" s="374"/>
      <c r="POA37" s="374"/>
      <c r="POB37" s="374"/>
      <c r="POC37" s="374"/>
      <c r="POD37" s="374"/>
      <c r="POE37" s="374"/>
      <c r="POF37" s="374"/>
      <c r="POG37" s="374"/>
      <c r="POH37" s="374"/>
      <c r="POI37" s="374"/>
      <c r="POJ37" s="374"/>
      <c r="POK37" s="374"/>
      <c r="POL37" s="374"/>
      <c r="POM37" s="374"/>
      <c r="PON37" s="374"/>
      <c r="POO37" s="374"/>
      <c r="POP37" s="374"/>
      <c r="POQ37" s="374"/>
      <c r="POR37" s="374"/>
      <c r="POS37" s="374"/>
      <c r="POT37" s="374"/>
      <c r="POU37" s="374"/>
      <c r="POV37" s="374"/>
      <c r="POW37" s="374"/>
      <c r="POX37" s="374"/>
      <c r="POY37" s="374"/>
      <c r="POZ37" s="374"/>
      <c r="PPA37" s="374"/>
      <c r="PPB37" s="374"/>
      <c r="PPC37" s="374"/>
      <c r="PPD37" s="374"/>
      <c r="PPE37" s="374"/>
      <c r="PPF37" s="374"/>
      <c r="PPG37" s="374"/>
      <c r="PPH37" s="374"/>
      <c r="PPI37" s="374"/>
      <c r="PPJ37" s="374"/>
      <c r="PPK37" s="374"/>
      <c r="PPL37" s="374"/>
      <c r="PPM37" s="374"/>
      <c r="PPN37" s="374"/>
      <c r="PPO37" s="374"/>
      <c r="PPP37" s="374"/>
      <c r="PPQ37" s="374"/>
      <c r="PPR37" s="374"/>
      <c r="PPS37" s="374"/>
      <c r="PPT37" s="374"/>
      <c r="PPU37" s="374"/>
      <c r="PPV37" s="374"/>
      <c r="PPW37" s="374"/>
      <c r="PPX37" s="374"/>
      <c r="PPY37" s="374"/>
      <c r="PPZ37" s="374"/>
      <c r="PQA37" s="374"/>
      <c r="PQB37" s="374"/>
      <c r="PQC37" s="374"/>
      <c r="PQD37" s="374"/>
      <c r="PQE37" s="374"/>
      <c r="PQF37" s="374"/>
      <c r="PQG37" s="374"/>
      <c r="PQH37" s="374"/>
      <c r="PQI37" s="374"/>
      <c r="PQJ37" s="374"/>
      <c r="PQK37" s="374"/>
      <c r="PQL37" s="374"/>
      <c r="PQM37" s="374"/>
      <c r="PQN37" s="374"/>
      <c r="PQO37" s="374"/>
      <c r="PQP37" s="374"/>
      <c r="PQQ37" s="374"/>
      <c r="PQR37" s="374"/>
      <c r="PQS37" s="374"/>
      <c r="PQT37" s="374"/>
      <c r="PQU37" s="374"/>
      <c r="PQV37" s="374"/>
      <c r="PQW37" s="374"/>
      <c r="PQX37" s="374"/>
      <c r="PQY37" s="374"/>
      <c r="PQZ37" s="374"/>
      <c r="PRA37" s="374"/>
      <c r="PRB37" s="374"/>
      <c r="PRC37" s="374"/>
      <c r="PRD37" s="374"/>
      <c r="PRE37" s="374"/>
      <c r="PRF37" s="374"/>
      <c r="PRG37" s="374"/>
      <c r="PRH37" s="374"/>
      <c r="PRI37" s="374"/>
      <c r="PRJ37" s="374"/>
      <c r="PRK37" s="374"/>
      <c r="PRL37" s="374"/>
      <c r="PRM37" s="374"/>
      <c r="PRN37" s="374"/>
      <c r="PRO37" s="374"/>
      <c r="PRP37" s="374"/>
      <c r="PRQ37" s="374"/>
      <c r="PRR37" s="374"/>
      <c r="PRS37" s="374"/>
      <c r="PRT37" s="374"/>
      <c r="PRU37" s="374"/>
      <c r="PRV37" s="374"/>
      <c r="PRW37" s="374"/>
      <c r="PRX37" s="374"/>
      <c r="PRY37" s="374"/>
      <c r="PRZ37" s="374"/>
      <c r="PSA37" s="374"/>
      <c r="PSB37" s="374"/>
      <c r="PSC37" s="374"/>
      <c r="PSD37" s="374"/>
      <c r="PSE37" s="374"/>
      <c r="PSF37" s="374"/>
      <c r="PSG37" s="374"/>
      <c r="PSH37" s="374"/>
      <c r="PSI37" s="374"/>
      <c r="PSJ37" s="374"/>
      <c r="PSK37" s="374"/>
      <c r="PSL37" s="374"/>
      <c r="PSM37" s="374"/>
      <c r="PSN37" s="374"/>
      <c r="PSO37" s="374"/>
      <c r="PSP37" s="374"/>
      <c r="PSQ37" s="374"/>
      <c r="PSR37" s="374"/>
      <c r="PSS37" s="374"/>
      <c r="PST37" s="374"/>
      <c r="PSU37" s="374"/>
      <c r="PSV37" s="374"/>
      <c r="PSW37" s="374"/>
      <c r="PSX37" s="374"/>
      <c r="PSY37" s="374"/>
      <c r="PSZ37" s="374"/>
      <c r="PTA37" s="374"/>
      <c r="PTB37" s="374"/>
      <c r="PTC37" s="374"/>
      <c r="PTD37" s="374"/>
      <c r="PTE37" s="374"/>
      <c r="PTF37" s="374"/>
      <c r="PTG37" s="374"/>
      <c r="PTH37" s="374"/>
      <c r="PTI37" s="374"/>
      <c r="PTJ37" s="374"/>
      <c r="PTK37" s="374"/>
      <c r="PTL37" s="374"/>
      <c r="PTM37" s="374"/>
      <c r="PTN37" s="374"/>
      <c r="PTO37" s="374"/>
      <c r="PTP37" s="374"/>
      <c r="PTQ37" s="374"/>
      <c r="PTR37" s="374"/>
      <c r="PTS37" s="374"/>
      <c r="PTT37" s="374"/>
      <c r="PTU37" s="374"/>
      <c r="PTV37" s="374"/>
      <c r="PTW37" s="374"/>
      <c r="PTX37" s="374"/>
      <c r="PTY37" s="374"/>
      <c r="PTZ37" s="374"/>
      <c r="PUA37" s="374"/>
      <c r="PUB37" s="374"/>
      <c r="PUC37" s="374"/>
      <c r="PUD37" s="374"/>
      <c r="PUE37" s="374"/>
      <c r="PUF37" s="374"/>
      <c r="PUG37" s="374"/>
      <c r="PUH37" s="374"/>
      <c r="PUI37" s="374"/>
      <c r="PUJ37" s="374"/>
      <c r="PUK37" s="374"/>
      <c r="PUL37" s="374"/>
      <c r="PUM37" s="374"/>
      <c r="PUN37" s="374"/>
      <c r="PUO37" s="374"/>
      <c r="PUP37" s="374"/>
      <c r="PUQ37" s="374"/>
      <c r="PUR37" s="374"/>
      <c r="PUS37" s="374"/>
      <c r="PUT37" s="374"/>
      <c r="PUU37" s="374"/>
      <c r="PUV37" s="374"/>
      <c r="PUW37" s="374"/>
      <c r="PUX37" s="374"/>
      <c r="PUY37" s="374"/>
      <c r="PUZ37" s="374"/>
      <c r="PVA37" s="374"/>
      <c r="PVB37" s="374"/>
      <c r="PVC37" s="374"/>
      <c r="PVD37" s="374"/>
      <c r="PVE37" s="374"/>
      <c r="PVF37" s="374"/>
      <c r="PVG37" s="374"/>
      <c r="PVH37" s="374"/>
      <c r="PVI37" s="374"/>
      <c r="PVJ37" s="374"/>
      <c r="PVK37" s="374"/>
      <c r="PVL37" s="374"/>
      <c r="PVM37" s="374"/>
      <c r="PVN37" s="374"/>
      <c r="PVO37" s="374"/>
      <c r="PVP37" s="374"/>
      <c r="PVQ37" s="374"/>
      <c r="PVR37" s="374"/>
      <c r="PVS37" s="374"/>
      <c r="PVT37" s="374"/>
      <c r="PVU37" s="374"/>
      <c r="PVV37" s="374"/>
      <c r="PVW37" s="374"/>
      <c r="PVX37" s="374"/>
      <c r="PVY37" s="374"/>
      <c r="PVZ37" s="374"/>
      <c r="PWA37" s="374"/>
      <c r="PWB37" s="374"/>
      <c r="PWC37" s="374"/>
      <c r="PWD37" s="374"/>
      <c r="PWE37" s="374"/>
      <c r="PWF37" s="374"/>
      <c r="PWG37" s="374"/>
      <c r="PWH37" s="374"/>
      <c r="PWI37" s="374"/>
      <c r="PWJ37" s="374"/>
      <c r="PWK37" s="374"/>
      <c r="PWL37" s="374"/>
      <c r="PWM37" s="374"/>
      <c r="PWN37" s="374"/>
      <c r="PWO37" s="374"/>
      <c r="PWP37" s="374"/>
      <c r="PWQ37" s="374"/>
      <c r="PWR37" s="374"/>
      <c r="PWS37" s="374"/>
      <c r="PWT37" s="374"/>
      <c r="PWU37" s="374"/>
      <c r="PWV37" s="374"/>
      <c r="PWW37" s="374"/>
      <c r="PWX37" s="374"/>
      <c r="PWY37" s="374"/>
      <c r="PWZ37" s="374"/>
      <c r="PXA37" s="374"/>
      <c r="PXB37" s="374"/>
      <c r="PXC37" s="374"/>
      <c r="PXD37" s="374"/>
      <c r="PXE37" s="374"/>
      <c r="PXF37" s="374"/>
      <c r="PXG37" s="374"/>
      <c r="PXH37" s="374"/>
      <c r="PXI37" s="374"/>
      <c r="PXJ37" s="374"/>
      <c r="PXK37" s="374"/>
      <c r="PXL37" s="374"/>
      <c r="PXM37" s="374"/>
      <c r="PXN37" s="374"/>
      <c r="PXO37" s="374"/>
      <c r="PXP37" s="374"/>
      <c r="PXQ37" s="374"/>
      <c r="PXR37" s="374"/>
      <c r="PXS37" s="374"/>
      <c r="PXT37" s="374"/>
      <c r="PXU37" s="374"/>
      <c r="PXV37" s="374"/>
      <c r="PXW37" s="374"/>
      <c r="PXX37" s="374"/>
      <c r="PXY37" s="374"/>
      <c r="PXZ37" s="374"/>
      <c r="PYA37" s="374"/>
      <c r="PYB37" s="374"/>
      <c r="PYC37" s="374"/>
      <c r="PYD37" s="374"/>
      <c r="PYE37" s="374"/>
      <c r="PYF37" s="374"/>
      <c r="PYG37" s="374"/>
      <c r="PYH37" s="374"/>
      <c r="PYI37" s="374"/>
      <c r="PYJ37" s="374"/>
      <c r="PYK37" s="374"/>
      <c r="PYL37" s="374"/>
      <c r="PYM37" s="374"/>
      <c r="PYN37" s="374"/>
      <c r="PYO37" s="374"/>
      <c r="PYP37" s="374"/>
      <c r="PYQ37" s="374"/>
      <c r="PYR37" s="374"/>
      <c r="PYS37" s="374"/>
      <c r="PYT37" s="374"/>
      <c r="PYU37" s="374"/>
      <c r="PYV37" s="374"/>
      <c r="PYW37" s="374"/>
      <c r="PYX37" s="374"/>
      <c r="PYY37" s="374"/>
      <c r="PYZ37" s="374"/>
      <c r="PZA37" s="374"/>
      <c r="PZB37" s="374"/>
      <c r="PZC37" s="374"/>
      <c r="PZD37" s="374"/>
      <c r="PZE37" s="374"/>
      <c r="PZF37" s="374"/>
      <c r="PZG37" s="374"/>
      <c r="PZH37" s="374"/>
      <c r="PZI37" s="374"/>
      <c r="PZJ37" s="374"/>
      <c r="PZK37" s="374"/>
      <c r="PZL37" s="374"/>
      <c r="PZM37" s="374"/>
      <c r="PZN37" s="374"/>
      <c r="PZO37" s="374"/>
      <c r="PZP37" s="374"/>
      <c r="PZQ37" s="374"/>
      <c r="PZR37" s="374"/>
      <c r="PZS37" s="374"/>
      <c r="PZT37" s="374"/>
      <c r="PZU37" s="374"/>
      <c r="PZV37" s="374"/>
      <c r="PZW37" s="374"/>
      <c r="PZX37" s="374"/>
      <c r="PZY37" s="374"/>
      <c r="PZZ37" s="374"/>
      <c r="QAA37" s="374"/>
      <c r="QAB37" s="374"/>
      <c r="QAC37" s="374"/>
      <c r="QAD37" s="374"/>
      <c r="QAE37" s="374"/>
      <c r="QAF37" s="374"/>
      <c r="QAG37" s="374"/>
      <c r="QAH37" s="374"/>
      <c r="QAI37" s="374"/>
      <c r="QAJ37" s="374"/>
      <c r="QAK37" s="374"/>
      <c r="QAL37" s="374"/>
      <c r="QAM37" s="374"/>
      <c r="QAN37" s="374"/>
      <c r="QAO37" s="374"/>
      <c r="QAP37" s="374"/>
      <c r="QAQ37" s="374"/>
      <c r="QAR37" s="374"/>
      <c r="QAS37" s="374"/>
      <c r="QAT37" s="374"/>
      <c r="QAU37" s="374"/>
      <c r="QAV37" s="374"/>
      <c r="QAW37" s="374"/>
      <c r="QAX37" s="374"/>
      <c r="QAY37" s="374"/>
      <c r="QAZ37" s="374"/>
      <c r="QBA37" s="374"/>
      <c r="QBB37" s="374"/>
      <c r="QBC37" s="374"/>
      <c r="QBD37" s="374"/>
      <c r="QBE37" s="374"/>
      <c r="QBF37" s="374"/>
      <c r="QBG37" s="374"/>
      <c r="QBH37" s="374"/>
      <c r="QBI37" s="374"/>
      <c r="QBJ37" s="374"/>
      <c r="QBK37" s="374"/>
      <c r="QBL37" s="374"/>
      <c r="QBM37" s="374"/>
      <c r="QBN37" s="374"/>
      <c r="QBO37" s="374"/>
      <c r="QBP37" s="374"/>
      <c r="QBQ37" s="374"/>
      <c r="QBR37" s="374"/>
      <c r="QBS37" s="374"/>
      <c r="QBT37" s="374"/>
      <c r="QBU37" s="374"/>
      <c r="QBV37" s="374"/>
      <c r="QBW37" s="374"/>
      <c r="QBX37" s="374"/>
      <c r="QBY37" s="374"/>
      <c r="QBZ37" s="374"/>
      <c r="QCA37" s="374"/>
      <c r="QCB37" s="374"/>
      <c r="QCC37" s="374"/>
      <c r="QCD37" s="374"/>
      <c r="QCE37" s="374"/>
      <c r="QCF37" s="374"/>
      <c r="QCG37" s="374"/>
      <c r="QCH37" s="374"/>
      <c r="QCI37" s="374"/>
      <c r="QCJ37" s="374"/>
      <c r="QCK37" s="374"/>
      <c r="QCL37" s="374"/>
      <c r="QCM37" s="374"/>
      <c r="QCN37" s="374"/>
      <c r="QCO37" s="374"/>
      <c r="QCP37" s="374"/>
      <c r="QCQ37" s="374"/>
      <c r="QCR37" s="374"/>
      <c r="QCS37" s="374"/>
      <c r="QCT37" s="374"/>
      <c r="QCU37" s="374"/>
      <c r="QCV37" s="374"/>
      <c r="QCW37" s="374"/>
      <c r="QCX37" s="374"/>
      <c r="QCY37" s="374"/>
      <c r="QCZ37" s="374"/>
      <c r="QDA37" s="374"/>
      <c r="QDB37" s="374"/>
      <c r="QDC37" s="374"/>
      <c r="QDD37" s="374"/>
      <c r="QDE37" s="374"/>
      <c r="QDF37" s="374"/>
      <c r="QDG37" s="374"/>
      <c r="QDH37" s="374"/>
      <c r="QDI37" s="374"/>
      <c r="QDJ37" s="374"/>
      <c r="QDK37" s="374"/>
      <c r="QDL37" s="374"/>
      <c r="QDM37" s="374"/>
      <c r="QDN37" s="374"/>
      <c r="QDO37" s="374"/>
      <c r="QDP37" s="374"/>
      <c r="QDQ37" s="374"/>
      <c r="QDR37" s="374"/>
      <c r="QDS37" s="374"/>
      <c r="QDT37" s="374"/>
      <c r="QDU37" s="374"/>
      <c r="QDV37" s="374"/>
      <c r="QDW37" s="374"/>
      <c r="QDX37" s="374"/>
      <c r="QDY37" s="374"/>
      <c r="QDZ37" s="374"/>
      <c r="QEA37" s="374"/>
      <c r="QEB37" s="374"/>
      <c r="QEC37" s="374"/>
      <c r="QED37" s="374"/>
      <c r="QEE37" s="374"/>
      <c r="QEF37" s="374"/>
      <c r="QEG37" s="374"/>
      <c r="QEH37" s="374"/>
      <c r="QEI37" s="374"/>
      <c r="QEJ37" s="374"/>
      <c r="QEK37" s="374"/>
      <c r="QEL37" s="374"/>
      <c r="QEM37" s="374"/>
      <c r="QEN37" s="374"/>
      <c r="QEO37" s="374"/>
      <c r="QEP37" s="374"/>
      <c r="QEQ37" s="374"/>
      <c r="QER37" s="374"/>
      <c r="QES37" s="374"/>
      <c r="QET37" s="374"/>
      <c r="QEU37" s="374"/>
      <c r="QEV37" s="374"/>
      <c r="QEW37" s="374"/>
      <c r="QEX37" s="374"/>
      <c r="QEY37" s="374"/>
      <c r="QEZ37" s="374"/>
      <c r="QFA37" s="374"/>
      <c r="QFB37" s="374"/>
      <c r="QFC37" s="374"/>
      <c r="QFD37" s="374"/>
      <c r="QFE37" s="374"/>
      <c r="QFF37" s="374"/>
      <c r="QFG37" s="374"/>
      <c r="QFH37" s="374"/>
      <c r="QFI37" s="374"/>
      <c r="QFJ37" s="374"/>
      <c r="QFK37" s="374"/>
      <c r="QFL37" s="374"/>
      <c r="QFM37" s="374"/>
      <c r="QFN37" s="374"/>
      <c r="QFO37" s="374"/>
      <c r="QFP37" s="374"/>
      <c r="QFQ37" s="374"/>
      <c r="QFR37" s="374"/>
      <c r="QFS37" s="374"/>
      <c r="QFT37" s="374"/>
      <c r="QFU37" s="374"/>
      <c r="QFV37" s="374"/>
      <c r="QFW37" s="374"/>
      <c r="QFX37" s="374"/>
      <c r="QFY37" s="374"/>
      <c r="QFZ37" s="374"/>
      <c r="QGA37" s="374"/>
      <c r="QGB37" s="374"/>
      <c r="QGC37" s="374"/>
      <c r="QGD37" s="374"/>
      <c r="QGE37" s="374"/>
      <c r="QGF37" s="374"/>
      <c r="QGG37" s="374"/>
      <c r="QGH37" s="374"/>
      <c r="QGI37" s="374"/>
      <c r="QGJ37" s="374"/>
      <c r="QGK37" s="374"/>
      <c r="QGL37" s="374"/>
      <c r="QGM37" s="374"/>
      <c r="QGN37" s="374"/>
      <c r="QGO37" s="374"/>
      <c r="QGP37" s="374"/>
      <c r="QGQ37" s="374"/>
      <c r="QGR37" s="374"/>
      <c r="QGS37" s="374"/>
      <c r="QGT37" s="374"/>
      <c r="QGU37" s="374"/>
      <c r="QGV37" s="374"/>
      <c r="QGW37" s="374"/>
      <c r="QGX37" s="374"/>
      <c r="QGY37" s="374"/>
      <c r="QGZ37" s="374"/>
      <c r="QHA37" s="374"/>
      <c r="QHB37" s="374"/>
      <c r="QHC37" s="374"/>
      <c r="QHD37" s="374"/>
      <c r="QHE37" s="374"/>
      <c r="QHF37" s="374"/>
      <c r="QHG37" s="374"/>
      <c r="QHH37" s="374"/>
      <c r="QHI37" s="374"/>
      <c r="QHJ37" s="374"/>
      <c r="QHK37" s="374"/>
      <c r="QHL37" s="374"/>
      <c r="QHM37" s="374"/>
      <c r="QHN37" s="374"/>
      <c r="QHO37" s="374"/>
      <c r="QHP37" s="374"/>
      <c r="QHQ37" s="374"/>
      <c r="QHR37" s="374"/>
      <c r="QHS37" s="374"/>
      <c r="QHT37" s="374"/>
      <c r="QHU37" s="374"/>
      <c r="QHV37" s="374"/>
      <c r="QHW37" s="374"/>
      <c r="QHX37" s="374"/>
      <c r="QHY37" s="374"/>
      <c r="QHZ37" s="374"/>
      <c r="QIA37" s="374"/>
      <c r="QIB37" s="374"/>
      <c r="QIC37" s="374"/>
      <c r="QID37" s="374"/>
      <c r="QIE37" s="374"/>
      <c r="QIF37" s="374"/>
      <c r="QIG37" s="374"/>
      <c r="QIH37" s="374"/>
      <c r="QII37" s="374"/>
      <c r="QIJ37" s="374"/>
      <c r="QIK37" s="374"/>
      <c r="QIL37" s="374"/>
      <c r="QIM37" s="374"/>
      <c r="QIN37" s="374"/>
      <c r="QIO37" s="374"/>
      <c r="QIP37" s="374"/>
      <c r="QIQ37" s="374"/>
      <c r="QIR37" s="374"/>
      <c r="QIS37" s="374"/>
      <c r="QIT37" s="374"/>
      <c r="QIU37" s="374"/>
      <c r="QIV37" s="374"/>
      <c r="QIW37" s="374"/>
      <c r="QIX37" s="374"/>
      <c r="QIY37" s="374"/>
      <c r="QIZ37" s="374"/>
      <c r="QJA37" s="374"/>
      <c r="QJB37" s="374"/>
      <c r="QJC37" s="374"/>
      <c r="QJD37" s="374"/>
      <c r="QJE37" s="374"/>
      <c r="QJF37" s="374"/>
      <c r="QJG37" s="374"/>
      <c r="QJH37" s="374"/>
      <c r="QJI37" s="374"/>
      <c r="QJJ37" s="374"/>
      <c r="QJK37" s="374"/>
      <c r="QJL37" s="374"/>
      <c r="QJM37" s="374"/>
      <c r="QJN37" s="374"/>
      <c r="QJO37" s="374"/>
      <c r="QJP37" s="374"/>
      <c r="QJQ37" s="374"/>
      <c r="QJR37" s="374"/>
      <c r="QJS37" s="374"/>
      <c r="QJT37" s="374"/>
      <c r="QJU37" s="374"/>
      <c r="QJV37" s="374"/>
      <c r="QJW37" s="374"/>
      <c r="QJX37" s="374"/>
      <c r="QJY37" s="374"/>
      <c r="QJZ37" s="374"/>
      <c r="QKA37" s="374"/>
      <c r="QKB37" s="374"/>
      <c r="QKC37" s="374"/>
      <c r="QKD37" s="374"/>
      <c r="QKE37" s="374"/>
      <c r="QKF37" s="374"/>
      <c r="QKG37" s="374"/>
      <c r="QKH37" s="374"/>
      <c r="QKI37" s="374"/>
      <c r="QKJ37" s="374"/>
      <c r="QKK37" s="374"/>
      <c r="QKL37" s="374"/>
      <c r="QKM37" s="374"/>
      <c r="QKN37" s="374"/>
      <c r="QKO37" s="374"/>
      <c r="QKP37" s="374"/>
      <c r="QKQ37" s="374"/>
      <c r="QKR37" s="374"/>
      <c r="QKS37" s="374"/>
      <c r="QKT37" s="374"/>
      <c r="QKU37" s="374"/>
      <c r="QKV37" s="374"/>
      <c r="QKW37" s="374"/>
      <c r="QKX37" s="374"/>
      <c r="QKY37" s="374"/>
      <c r="QKZ37" s="374"/>
      <c r="QLA37" s="374"/>
      <c r="QLB37" s="374"/>
      <c r="QLC37" s="374"/>
      <c r="QLD37" s="374"/>
      <c r="QLE37" s="374"/>
      <c r="QLF37" s="374"/>
      <c r="QLG37" s="374"/>
      <c r="QLH37" s="374"/>
      <c r="QLI37" s="374"/>
      <c r="QLJ37" s="374"/>
      <c r="QLK37" s="374"/>
      <c r="QLL37" s="374"/>
      <c r="QLM37" s="374"/>
      <c r="QLN37" s="374"/>
      <c r="QLO37" s="374"/>
      <c r="QLP37" s="374"/>
      <c r="QLQ37" s="374"/>
      <c r="QLR37" s="374"/>
      <c r="QLS37" s="374"/>
      <c r="QLT37" s="374"/>
      <c r="QLU37" s="374"/>
      <c r="QLV37" s="374"/>
      <c r="QLW37" s="374"/>
      <c r="QLX37" s="374"/>
      <c r="QLY37" s="374"/>
      <c r="QLZ37" s="374"/>
      <c r="QMA37" s="374"/>
      <c r="QMB37" s="374"/>
      <c r="QMC37" s="374"/>
      <c r="QMD37" s="374"/>
      <c r="QME37" s="374"/>
      <c r="QMF37" s="374"/>
      <c r="QMG37" s="374"/>
      <c r="QMH37" s="374"/>
      <c r="QMI37" s="374"/>
      <c r="QMJ37" s="374"/>
      <c r="QMK37" s="374"/>
      <c r="QML37" s="374"/>
      <c r="QMM37" s="374"/>
      <c r="QMN37" s="374"/>
      <c r="QMO37" s="374"/>
      <c r="QMP37" s="374"/>
      <c r="QMQ37" s="374"/>
      <c r="QMR37" s="374"/>
      <c r="QMS37" s="374"/>
      <c r="QMT37" s="374"/>
      <c r="QMU37" s="374"/>
      <c r="QMV37" s="374"/>
      <c r="QMW37" s="374"/>
      <c r="QMX37" s="374"/>
      <c r="QMY37" s="374"/>
      <c r="QMZ37" s="374"/>
      <c r="QNA37" s="374"/>
      <c r="QNB37" s="374"/>
      <c r="QNC37" s="374"/>
      <c r="QND37" s="374"/>
      <c r="QNE37" s="374"/>
      <c r="QNF37" s="374"/>
      <c r="QNG37" s="374"/>
      <c r="QNH37" s="374"/>
      <c r="QNI37" s="374"/>
      <c r="QNJ37" s="374"/>
      <c r="QNK37" s="374"/>
      <c r="QNL37" s="374"/>
      <c r="QNM37" s="374"/>
      <c r="QNN37" s="374"/>
      <c r="QNO37" s="374"/>
      <c r="QNP37" s="374"/>
      <c r="QNQ37" s="374"/>
      <c r="QNR37" s="374"/>
      <c r="QNS37" s="374"/>
      <c r="QNT37" s="374"/>
      <c r="QNU37" s="374"/>
      <c r="QNV37" s="374"/>
      <c r="QNW37" s="374"/>
      <c r="QNX37" s="374"/>
      <c r="QNY37" s="374"/>
      <c r="QNZ37" s="374"/>
      <c r="QOA37" s="374"/>
      <c r="QOB37" s="374"/>
      <c r="QOC37" s="374"/>
      <c r="QOD37" s="374"/>
      <c r="QOE37" s="374"/>
      <c r="QOF37" s="374"/>
      <c r="QOG37" s="374"/>
      <c r="QOH37" s="374"/>
      <c r="QOI37" s="374"/>
      <c r="QOJ37" s="374"/>
      <c r="QOK37" s="374"/>
      <c r="QOL37" s="374"/>
      <c r="QOM37" s="374"/>
      <c r="QON37" s="374"/>
      <c r="QOO37" s="374"/>
      <c r="QOP37" s="374"/>
      <c r="QOQ37" s="374"/>
      <c r="QOR37" s="374"/>
      <c r="QOS37" s="374"/>
      <c r="QOT37" s="374"/>
      <c r="QOU37" s="374"/>
      <c r="QOV37" s="374"/>
      <c r="QOW37" s="374"/>
      <c r="QOX37" s="374"/>
      <c r="QOY37" s="374"/>
      <c r="QOZ37" s="374"/>
      <c r="QPA37" s="374"/>
      <c r="QPB37" s="374"/>
      <c r="QPC37" s="374"/>
      <c r="QPD37" s="374"/>
      <c r="QPE37" s="374"/>
      <c r="QPF37" s="374"/>
      <c r="QPG37" s="374"/>
      <c r="QPH37" s="374"/>
      <c r="QPI37" s="374"/>
      <c r="QPJ37" s="374"/>
      <c r="QPK37" s="374"/>
      <c r="QPL37" s="374"/>
      <c r="QPM37" s="374"/>
      <c r="QPN37" s="374"/>
      <c r="QPO37" s="374"/>
      <c r="QPP37" s="374"/>
      <c r="QPQ37" s="374"/>
      <c r="QPR37" s="374"/>
      <c r="QPS37" s="374"/>
      <c r="QPT37" s="374"/>
      <c r="QPU37" s="374"/>
      <c r="QPV37" s="374"/>
      <c r="QPW37" s="374"/>
      <c r="QPX37" s="374"/>
      <c r="QPY37" s="374"/>
      <c r="QPZ37" s="374"/>
      <c r="QQA37" s="374"/>
      <c r="QQB37" s="374"/>
      <c r="QQC37" s="374"/>
      <c r="QQD37" s="374"/>
      <c r="QQE37" s="374"/>
      <c r="QQF37" s="374"/>
      <c r="QQG37" s="374"/>
      <c r="QQH37" s="374"/>
      <c r="QQI37" s="374"/>
      <c r="QQJ37" s="374"/>
      <c r="QQK37" s="374"/>
      <c r="QQL37" s="374"/>
      <c r="QQM37" s="374"/>
      <c r="QQN37" s="374"/>
      <c r="QQO37" s="374"/>
      <c r="QQP37" s="374"/>
      <c r="QQQ37" s="374"/>
      <c r="QQR37" s="374"/>
      <c r="QQS37" s="374"/>
      <c r="QQT37" s="374"/>
      <c r="QQU37" s="374"/>
      <c r="QQV37" s="374"/>
      <c r="QQW37" s="374"/>
      <c r="QQX37" s="374"/>
      <c r="QQY37" s="374"/>
      <c r="QQZ37" s="374"/>
      <c r="QRA37" s="374"/>
      <c r="QRB37" s="374"/>
      <c r="QRC37" s="374"/>
      <c r="QRD37" s="374"/>
      <c r="QRE37" s="374"/>
      <c r="QRF37" s="374"/>
      <c r="QRG37" s="374"/>
      <c r="QRH37" s="374"/>
      <c r="QRI37" s="374"/>
      <c r="QRJ37" s="374"/>
      <c r="QRK37" s="374"/>
      <c r="QRL37" s="374"/>
      <c r="QRM37" s="374"/>
      <c r="QRN37" s="374"/>
      <c r="QRO37" s="374"/>
      <c r="QRP37" s="374"/>
      <c r="QRQ37" s="374"/>
      <c r="QRR37" s="374"/>
      <c r="QRS37" s="374"/>
      <c r="QRT37" s="374"/>
      <c r="QRU37" s="374"/>
      <c r="QRV37" s="374"/>
      <c r="QRW37" s="374"/>
      <c r="QRX37" s="374"/>
      <c r="QRY37" s="374"/>
      <c r="QRZ37" s="374"/>
      <c r="QSA37" s="374"/>
      <c r="QSB37" s="374"/>
      <c r="QSC37" s="374"/>
      <c r="QSD37" s="374"/>
      <c r="QSE37" s="374"/>
      <c r="QSF37" s="374"/>
      <c r="QSG37" s="374"/>
      <c r="QSH37" s="374"/>
      <c r="QSI37" s="374"/>
      <c r="QSJ37" s="374"/>
      <c r="QSK37" s="374"/>
      <c r="QSL37" s="374"/>
      <c r="QSM37" s="374"/>
      <c r="QSN37" s="374"/>
      <c r="QSO37" s="374"/>
      <c r="QSP37" s="374"/>
      <c r="QSQ37" s="374"/>
      <c r="QSR37" s="374"/>
      <c r="QSS37" s="374"/>
      <c r="QST37" s="374"/>
      <c r="QSU37" s="374"/>
      <c r="QSV37" s="374"/>
      <c r="QSW37" s="374"/>
      <c r="QSX37" s="374"/>
      <c r="QSY37" s="374"/>
      <c r="QSZ37" s="374"/>
      <c r="QTA37" s="374"/>
      <c r="QTB37" s="374"/>
      <c r="QTC37" s="374"/>
      <c r="QTD37" s="374"/>
      <c r="QTE37" s="374"/>
      <c r="QTF37" s="374"/>
      <c r="QTG37" s="374"/>
      <c r="QTH37" s="374"/>
      <c r="QTI37" s="374"/>
      <c r="QTJ37" s="374"/>
      <c r="QTK37" s="374"/>
      <c r="QTL37" s="374"/>
      <c r="QTM37" s="374"/>
      <c r="QTN37" s="374"/>
      <c r="QTO37" s="374"/>
      <c r="QTP37" s="374"/>
      <c r="QTQ37" s="374"/>
      <c r="QTR37" s="374"/>
      <c r="QTS37" s="374"/>
      <c r="QTT37" s="374"/>
      <c r="QTU37" s="374"/>
      <c r="QTV37" s="374"/>
      <c r="QTW37" s="374"/>
      <c r="QTX37" s="374"/>
      <c r="QTY37" s="374"/>
      <c r="QTZ37" s="374"/>
      <c r="QUA37" s="374"/>
      <c r="QUB37" s="374"/>
      <c r="QUC37" s="374"/>
      <c r="QUD37" s="374"/>
      <c r="QUE37" s="374"/>
      <c r="QUF37" s="374"/>
      <c r="QUG37" s="374"/>
      <c r="QUH37" s="374"/>
      <c r="QUI37" s="374"/>
      <c r="QUJ37" s="374"/>
      <c r="QUK37" s="374"/>
      <c r="QUL37" s="374"/>
      <c r="QUM37" s="374"/>
      <c r="QUN37" s="374"/>
      <c r="QUO37" s="374"/>
      <c r="QUP37" s="374"/>
      <c r="QUQ37" s="374"/>
      <c r="QUR37" s="374"/>
      <c r="QUS37" s="374"/>
      <c r="QUT37" s="374"/>
      <c r="QUU37" s="374"/>
      <c r="QUV37" s="374"/>
      <c r="QUW37" s="374"/>
      <c r="QUX37" s="374"/>
      <c r="QUY37" s="374"/>
      <c r="QUZ37" s="374"/>
      <c r="QVA37" s="374"/>
      <c r="QVB37" s="374"/>
      <c r="QVC37" s="374"/>
      <c r="QVD37" s="374"/>
      <c r="QVE37" s="374"/>
      <c r="QVF37" s="374"/>
      <c r="QVG37" s="374"/>
      <c r="QVH37" s="374"/>
      <c r="QVI37" s="374"/>
      <c r="QVJ37" s="374"/>
      <c r="QVK37" s="374"/>
      <c r="QVL37" s="374"/>
      <c r="QVM37" s="374"/>
      <c r="QVN37" s="374"/>
      <c r="QVO37" s="374"/>
      <c r="QVP37" s="374"/>
      <c r="QVQ37" s="374"/>
      <c r="QVR37" s="374"/>
      <c r="QVS37" s="374"/>
      <c r="QVT37" s="374"/>
      <c r="QVU37" s="374"/>
      <c r="QVV37" s="374"/>
      <c r="QVW37" s="374"/>
      <c r="QVX37" s="374"/>
      <c r="QVY37" s="374"/>
      <c r="QVZ37" s="374"/>
      <c r="QWA37" s="374"/>
      <c r="QWB37" s="374"/>
      <c r="QWC37" s="374"/>
      <c r="QWD37" s="374"/>
      <c r="QWE37" s="374"/>
      <c r="QWF37" s="374"/>
      <c r="QWG37" s="374"/>
      <c r="QWH37" s="374"/>
      <c r="QWI37" s="374"/>
      <c r="QWJ37" s="374"/>
      <c r="QWK37" s="374"/>
      <c r="QWL37" s="374"/>
      <c r="QWM37" s="374"/>
      <c r="QWN37" s="374"/>
      <c r="QWO37" s="374"/>
      <c r="QWP37" s="374"/>
      <c r="QWQ37" s="374"/>
      <c r="QWR37" s="374"/>
      <c r="QWS37" s="374"/>
      <c r="QWT37" s="374"/>
      <c r="QWU37" s="374"/>
      <c r="QWV37" s="374"/>
      <c r="QWW37" s="374"/>
      <c r="QWX37" s="374"/>
      <c r="QWY37" s="374"/>
      <c r="QWZ37" s="374"/>
      <c r="QXA37" s="374"/>
      <c r="QXB37" s="374"/>
      <c r="QXC37" s="374"/>
      <c r="QXD37" s="374"/>
      <c r="QXE37" s="374"/>
      <c r="QXF37" s="374"/>
      <c r="QXG37" s="374"/>
      <c r="QXH37" s="374"/>
      <c r="QXI37" s="374"/>
      <c r="QXJ37" s="374"/>
      <c r="QXK37" s="374"/>
      <c r="QXL37" s="374"/>
      <c r="QXM37" s="374"/>
      <c r="QXN37" s="374"/>
      <c r="QXO37" s="374"/>
      <c r="QXP37" s="374"/>
      <c r="QXQ37" s="374"/>
      <c r="QXR37" s="374"/>
      <c r="QXS37" s="374"/>
      <c r="QXT37" s="374"/>
      <c r="QXU37" s="374"/>
      <c r="QXV37" s="374"/>
      <c r="QXW37" s="374"/>
      <c r="QXX37" s="374"/>
      <c r="QXY37" s="374"/>
      <c r="QXZ37" s="374"/>
      <c r="QYA37" s="374"/>
      <c r="QYB37" s="374"/>
      <c r="QYC37" s="374"/>
      <c r="QYD37" s="374"/>
      <c r="QYE37" s="374"/>
      <c r="QYF37" s="374"/>
      <c r="QYG37" s="374"/>
      <c r="QYH37" s="374"/>
      <c r="QYI37" s="374"/>
      <c r="QYJ37" s="374"/>
      <c r="QYK37" s="374"/>
      <c r="QYL37" s="374"/>
      <c r="QYM37" s="374"/>
      <c r="QYN37" s="374"/>
      <c r="QYO37" s="374"/>
      <c r="QYP37" s="374"/>
      <c r="QYQ37" s="374"/>
      <c r="QYR37" s="374"/>
      <c r="QYS37" s="374"/>
      <c r="QYT37" s="374"/>
      <c r="QYU37" s="374"/>
      <c r="QYV37" s="374"/>
      <c r="QYW37" s="374"/>
      <c r="QYX37" s="374"/>
      <c r="QYY37" s="374"/>
      <c r="QYZ37" s="374"/>
      <c r="QZA37" s="374"/>
      <c r="QZB37" s="374"/>
      <c r="QZC37" s="374"/>
      <c r="QZD37" s="374"/>
      <c r="QZE37" s="374"/>
      <c r="QZF37" s="374"/>
      <c r="QZG37" s="374"/>
      <c r="QZH37" s="374"/>
      <c r="QZI37" s="374"/>
      <c r="QZJ37" s="374"/>
      <c r="QZK37" s="374"/>
      <c r="QZL37" s="374"/>
      <c r="QZM37" s="374"/>
      <c r="QZN37" s="374"/>
      <c r="QZO37" s="374"/>
      <c r="QZP37" s="374"/>
      <c r="QZQ37" s="374"/>
      <c r="QZR37" s="374"/>
      <c r="QZS37" s="374"/>
      <c r="QZT37" s="374"/>
      <c r="QZU37" s="374"/>
      <c r="QZV37" s="374"/>
      <c r="QZW37" s="374"/>
      <c r="QZX37" s="374"/>
      <c r="QZY37" s="374"/>
      <c r="QZZ37" s="374"/>
      <c r="RAA37" s="374"/>
      <c r="RAB37" s="374"/>
      <c r="RAC37" s="374"/>
      <c r="RAD37" s="374"/>
      <c r="RAE37" s="374"/>
      <c r="RAF37" s="374"/>
      <c r="RAG37" s="374"/>
      <c r="RAH37" s="374"/>
      <c r="RAI37" s="374"/>
      <c r="RAJ37" s="374"/>
      <c r="RAK37" s="374"/>
      <c r="RAL37" s="374"/>
      <c r="RAM37" s="374"/>
      <c r="RAN37" s="374"/>
      <c r="RAO37" s="374"/>
      <c r="RAP37" s="374"/>
      <c r="RAQ37" s="374"/>
      <c r="RAR37" s="374"/>
      <c r="RAS37" s="374"/>
      <c r="RAT37" s="374"/>
      <c r="RAU37" s="374"/>
      <c r="RAV37" s="374"/>
      <c r="RAW37" s="374"/>
      <c r="RAX37" s="374"/>
      <c r="RAY37" s="374"/>
      <c r="RAZ37" s="374"/>
      <c r="RBA37" s="374"/>
      <c r="RBB37" s="374"/>
      <c r="RBC37" s="374"/>
      <c r="RBD37" s="374"/>
      <c r="RBE37" s="374"/>
      <c r="RBF37" s="374"/>
      <c r="RBG37" s="374"/>
      <c r="RBH37" s="374"/>
      <c r="RBI37" s="374"/>
      <c r="RBJ37" s="374"/>
      <c r="RBK37" s="374"/>
      <c r="RBL37" s="374"/>
      <c r="RBM37" s="374"/>
      <c r="RBN37" s="374"/>
      <c r="RBO37" s="374"/>
      <c r="RBP37" s="374"/>
      <c r="RBQ37" s="374"/>
      <c r="RBR37" s="374"/>
      <c r="RBS37" s="374"/>
      <c r="RBT37" s="374"/>
      <c r="RBU37" s="374"/>
      <c r="RBV37" s="374"/>
      <c r="RBW37" s="374"/>
      <c r="RBX37" s="374"/>
      <c r="RBY37" s="374"/>
      <c r="RBZ37" s="374"/>
      <c r="RCA37" s="374"/>
      <c r="RCB37" s="374"/>
      <c r="RCC37" s="374"/>
      <c r="RCD37" s="374"/>
      <c r="RCE37" s="374"/>
      <c r="RCF37" s="374"/>
      <c r="RCG37" s="374"/>
      <c r="RCH37" s="374"/>
      <c r="RCI37" s="374"/>
      <c r="RCJ37" s="374"/>
      <c r="RCK37" s="374"/>
      <c r="RCL37" s="374"/>
      <c r="RCM37" s="374"/>
      <c r="RCN37" s="374"/>
      <c r="RCO37" s="374"/>
      <c r="RCP37" s="374"/>
      <c r="RCQ37" s="374"/>
      <c r="RCR37" s="374"/>
      <c r="RCS37" s="374"/>
      <c r="RCT37" s="374"/>
      <c r="RCU37" s="374"/>
      <c r="RCV37" s="374"/>
      <c r="RCW37" s="374"/>
      <c r="RCX37" s="374"/>
      <c r="RCY37" s="374"/>
      <c r="RCZ37" s="374"/>
      <c r="RDA37" s="374"/>
      <c r="RDB37" s="374"/>
      <c r="RDC37" s="374"/>
      <c r="RDD37" s="374"/>
      <c r="RDE37" s="374"/>
      <c r="RDF37" s="374"/>
      <c r="RDG37" s="374"/>
      <c r="RDH37" s="374"/>
      <c r="RDI37" s="374"/>
      <c r="RDJ37" s="374"/>
      <c r="RDK37" s="374"/>
      <c r="RDL37" s="374"/>
      <c r="RDM37" s="374"/>
      <c r="RDN37" s="374"/>
      <c r="RDO37" s="374"/>
      <c r="RDP37" s="374"/>
      <c r="RDQ37" s="374"/>
      <c r="RDR37" s="374"/>
      <c r="RDS37" s="374"/>
      <c r="RDT37" s="374"/>
      <c r="RDU37" s="374"/>
      <c r="RDV37" s="374"/>
      <c r="RDW37" s="374"/>
      <c r="RDX37" s="374"/>
      <c r="RDY37" s="374"/>
      <c r="RDZ37" s="374"/>
      <c r="REA37" s="374"/>
      <c r="REB37" s="374"/>
      <c r="REC37" s="374"/>
      <c r="RED37" s="374"/>
      <c r="REE37" s="374"/>
      <c r="REF37" s="374"/>
      <c r="REG37" s="374"/>
      <c r="REH37" s="374"/>
      <c r="REI37" s="374"/>
      <c r="REJ37" s="374"/>
      <c r="REK37" s="374"/>
      <c r="REL37" s="374"/>
      <c r="REM37" s="374"/>
      <c r="REN37" s="374"/>
      <c r="REO37" s="374"/>
      <c r="REP37" s="374"/>
      <c r="REQ37" s="374"/>
      <c r="RER37" s="374"/>
      <c r="RES37" s="374"/>
      <c r="RET37" s="374"/>
      <c r="REU37" s="374"/>
      <c r="REV37" s="374"/>
      <c r="REW37" s="374"/>
      <c r="REX37" s="374"/>
      <c r="REY37" s="374"/>
      <c r="REZ37" s="374"/>
      <c r="RFA37" s="374"/>
      <c r="RFB37" s="374"/>
      <c r="RFC37" s="374"/>
      <c r="RFD37" s="374"/>
      <c r="RFE37" s="374"/>
      <c r="RFF37" s="374"/>
      <c r="RFG37" s="374"/>
      <c r="RFH37" s="374"/>
      <c r="RFI37" s="374"/>
      <c r="RFJ37" s="374"/>
      <c r="RFK37" s="374"/>
      <c r="RFL37" s="374"/>
      <c r="RFM37" s="374"/>
      <c r="RFN37" s="374"/>
      <c r="RFO37" s="374"/>
      <c r="RFP37" s="374"/>
      <c r="RFQ37" s="374"/>
      <c r="RFR37" s="374"/>
      <c r="RFS37" s="374"/>
      <c r="RFT37" s="374"/>
      <c r="RFU37" s="374"/>
      <c r="RFV37" s="374"/>
      <c r="RFW37" s="374"/>
      <c r="RFX37" s="374"/>
      <c r="RFY37" s="374"/>
      <c r="RFZ37" s="374"/>
      <c r="RGA37" s="374"/>
      <c r="RGB37" s="374"/>
      <c r="RGC37" s="374"/>
      <c r="RGD37" s="374"/>
      <c r="RGE37" s="374"/>
      <c r="RGF37" s="374"/>
      <c r="RGG37" s="374"/>
      <c r="RGH37" s="374"/>
      <c r="RGI37" s="374"/>
      <c r="RGJ37" s="374"/>
      <c r="RGK37" s="374"/>
      <c r="RGL37" s="374"/>
      <c r="RGM37" s="374"/>
      <c r="RGN37" s="374"/>
      <c r="RGO37" s="374"/>
      <c r="RGP37" s="374"/>
      <c r="RGQ37" s="374"/>
      <c r="RGR37" s="374"/>
      <c r="RGS37" s="374"/>
      <c r="RGT37" s="374"/>
      <c r="RGU37" s="374"/>
      <c r="RGV37" s="374"/>
      <c r="RGW37" s="374"/>
      <c r="RGX37" s="374"/>
      <c r="RGY37" s="374"/>
      <c r="RGZ37" s="374"/>
      <c r="RHA37" s="374"/>
      <c r="RHB37" s="374"/>
      <c r="RHC37" s="374"/>
      <c r="RHD37" s="374"/>
      <c r="RHE37" s="374"/>
      <c r="RHF37" s="374"/>
      <c r="RHG37" s="374"/>
      <c r="RHH37" s="374"/>
      <c r="RHI37" s="374"/>
      <c r="RHJ37" s="374"/>
      <c r="RHK37" s="374"/>
      <c r="RHL37" s="374"/>
      <c r="RHM37" s="374"/>
      <c r="RHN37" s="374"/>
      <c r="RHO37" s="374"/>
      <c r="RHP37" s="374"/>
      <c r="RHQ37" s="374"/>
      <c r="RHR37" s="374"/>
      <c r="RHS37" s="374"/>
      <c r="RHT37" s="374"/>
      <c r="RHU37" s="374"/>
      <c r="RHV37" s="374"/>
      <c r="RHW37" s="374"/>
      <c r="RHX37" s="374"/>
      <c r="RHY37" s="374"/>
      <c r="RHZ37" s="374"/>
      <c r="RIA37" s="374"/>
      <c r="RIB37" s="374"/>
      <c r="RIC37" s="374"/>
      <c r="RID37" s="374"/>
      <c r="RIE37" s="374"/>
      <c r="RIF37" s="374"/>
      <c r="RIG37" s="374"/>
      <c r="RIH37" s="374"/>
      <c r="RII37" s="374"/>
      <c r="RIJ37" s="374"/>
      <c r="RIK37" s="374"/>
      <c r="RIL37" s="374"/>
      <c r="RIM37" s="374"/>
      <c r="RIN37" s="374"/>
      <c r="RIO37" s="374"/>
      <c r="RIP37" s="374"/>
      <c r="RIQ37" s="374"/>
      <c r="RIR37" s="374"/>
      <c r="RIS37" s="374"/>
      <c r="RIT37" s="374"/>
      <c r="RIU37" s="374"/>
      <c r="RIV37" s="374"/>
      <c r="RIW37" s="374"/>
      <c r="RIX37" s="374"/>
      <c r="RIY37" s="374"/>
      <c r="RIZ37" s="374"/>
      <c r="RJA37" s="374"/>
      <c r="RJB37" s="374"/>
      <c r="RJC37" s="374"/>
      <c r="RJD37" s="374"/>
      <c r="RJE37" s="374"/>
      <c r="RJF37" s="374"/>
      <c r="RJG37" s="374"/>
      <c r="RJH37" s="374"/>
      <c r="RJI37" s="374"/>
      <c r="RJJ37" s="374"/>
      <c r="RJK37" s="374"/>
      <c r="RJL37" s="374"/>
      <c r="RJM37" s="374"/>
      <c r="RJN37" s="374"/>
      <c r="RJO37" s="374"/>
      <c r="RJP37" s="374"/>
      <c r="RJQ37" s="374"/>
      <c r="RJR37" s="374"/>
      <c r="RJS37" s="374"/>
      <c r="RJT37" s="374"/>
      <c r="RJU37" s="374"/>
      <c r="RJV37" s="374"/>
      <c r="RJW37" s="374"/>
      <c r="RJX37" s="374"/>
      <c r="RJY37" s="374"/>
      <c r="RJZ37" s="374"/>
      <c r="RKA37" s="374"/>
      <c r="RKB37" s="374"/>
      <c r="RKC37" s="374"/>
      <c r="RKD37" s="374"/>
      <c r="RKE37" s="374"/>
      <c r="RKF37" s="374"/>
      <c r="RKG37" s="374"/>
      <c r="RKH37" s="374"/>
      <c r="RKI37" s="374"/>
      <c r="RKJ37" s="374"/>
      <c r="RKK37" s="374"/>
      <c r="RKL37" s="374"/>
      <c r="RKM37" s="374"/>
      <c r="RKN37" s="374"/>
      <c r="RKO37" s="374"/>
      <c r="RKP37" s="374"/>
      <c r="RKQ37" s="374"/>
      <c r="RKR37" s="374"/>
      <c r="RKS37" s="374"/>
      <c r="RKT37" s="374"/>
      <c r="RKU37" s="374"/>
      <c r="RKV37" s="374"/>
      <c r="RKW37" s="374"/>
      <c r="RKX37" s="374"/>
      <c r="RKY37" s="374"/>
      <c r="RKZ37" s="374"/>
      <c r="RLA37" s="374"/>
      <c r="RLB37" s="374"/>
      <c r="RLC37" s="374"/>
      <c r="RLD37" s="374"/>
      <c r="RLE37" s="374"/>
      <c r="RLF37" s="374"/>
      <c r="RLG37" s="374"/>
      <c r="RLH37" s="374"/>
      <c r="RLI37" s="374"/>
      <c r="RLJ37" s="374"/>
      <c r="RLK37" s="374"/>
      <c r="RLL37" s="374"/>
      <c r="RLM37" s="374"/>
      <c r="RLN37" s="374"/>
      <c r="RLO37" s="374"/>
      <c r="RLP37" s="374"/>
      <c r="RLQ37" s="374"/>
      <c r="RLR37" s="374"/>
      <c r="RLS37" s="374"/>
      <c r="RLT37" s="374"/>
      <c r="RLU37" s="374"/>
      <c r="RLV37" s="374"/>
      <c r="RLW37" s="374"/>
      <c r="RLX37" s="374"/>
      <c r="RLY37" s="374"/>
      <c r="RLZ37" s="374"/>
      <c r="RMA37" s="374"/>
      <c r="RMB37" s="374"/>
      <c r="RMC37" s="374"/>
      <c r="RMD37" s="374"/>
      <c r="RME37" s="374"/>
      <c r="RMF37" s="374"/>
      <c r="RMG37" s="374"/>
      <c r="RMH37" s="374"/>
      <c r="RMI37" s="374"/>
      <c r="RMJ37" s="374"/>
      <c r="RMK37" s="374"/>
      <c r="RML37" s="374"/>
      <c r="RMM37" s="374"/>
      <c r="RMN37" s="374"/>
      <c r="RMO37" s="374"/>
      <c r="RMP37" s="374"/>
      <c r="RMQ37" s="374"/>
      <c r="RMR37" s="374"/>
      <c r="RMS37" s="374"/>
      <c r="RMT37" s="374"/>
      <c r="RMU37" s="374"/>
      <c r="RMV37" s="374"/>
      <c r="RMW37" s="374"/>
      <c r="RMX37" s="374"/>
      <c r="RMY37" s="374"/>
      <c r="RMZ37" s="374"/>
      <c r="RNA37" s="374"/>
      <c r="RNB37" s="374"/>
      <c r="RNC37" s="374"/>
      <c r="RND37" s="374"/>
      <c r="RNE37" s="374"/>
      <c r="RNF37" s="374"/>
      <c r="RNG37" s="374"/>
      <c r="RNH37" s="374"/>
      <c r="RNI37" s="374"/>
      <c r="RNJ37" s="374"/>
      <c r="RNK37" s="374"/>
      <c r="RNL37" s="374"/>
      <c r="RNM37" s="374"/>
      <c r="RNN37" s="374"/>
      <c r="RNO37" s="374"/>
      <c r="RNP37" s="374"/>
      <c r="RNQ37" s="374"/>
      <c r="RNR37" s="374"/>
      <c r="RNS37" s="374"/>
      <c r="RNT37" s="374"/>
      <c r="RNU37" s="374"/>
      <c r="RNV37" s="374"/>
      <c r="RNW37" s="374"/>
      <c r="RNX37" s="374"/>
      <c r="RNY37" s="374"/>
      <c r="RNZ37" s="374"/>
      <c r="ROA37" s="374"/>
      <c r="ROB37" s="374"/>
      <c r="ROC37" s="374"/>
      <c r="ROD37" s="374"/>
      <c r="ROE37" s="374"/>
      <c r="ROF37" s="374"/>
      <c r="ROG37" s="374"/>
      <c r="ROH37" s="374"/>
      <c r="ROI37" s="374"/>
      <c r="ROJ37" s="374"/>
      <c r="ROK37" s="374"/>
      <c r="ROL37" s="374"/>
      <c r="ROM37" s="374"/>
      <c r="RON37" s="374"/>
      <c r="ROO37" s="374"/>
      <c r="ROP37" s="374"/>
      <c r="ROQ37" s="374"/>
      <c r="ROR37" s="374"/>
      <c r="ROS37" s="374"/>
      <c r="ROT37" s="374"/>
      <c r="ROU37" s="374"/>
      <c r="ROV37" s="374"/>
      <c r="ROW37" s="374"/>
      <c r="ROX37" s="374"/>
      <c r="ROY37" s="374"/>
      <c r="ROZ37" s="374"/>
      <c r="RPA37" s="374"/>
      <c r="RPB37" s="374"/>
      <c r="RPC37" s="374"/>
      <c r="RPD37" s="374"/>
      <c r="RPE37" s="374"/>
      <c r="RPF37" s="374"/>
      <c r="RPG37" s="374"/>
      <c r="RPH37" s="374"/>
      <c r="RPI37" s="374"/>
      <c r="RPJ37" s="374"/>
      <c r="RPK37" s="374"/>
      <c r="RPL37" s="374"/>
      <c r="RPM37" s="374"/>
      <c r="RPN37" s="374"/>
      <c r="RPO37" s="374"/>
      <c r="RPP37" s="374"/>
      <c r="RPQ37" s="374"/>
      <c r="RPR37" s="374"/>
      <c r="RPS37" s="374"/>
      <c r="RPT37" s="374"/>
      <c r="RPU37" s="374"/>
      <c r="RPV37" s="374"/>
      <c r="RPW37" s="374"/>
      <c r="RPX37" s="374"/>
      <c r="RPY37" s="374"/>
      <c r="RPZ37" s="374"/>
      <c r="RQA37" s="374"/>
      <c r="RQB37" s="374"/>
      <c r="RQC37" s="374"/>
      <c r="RQD37" s="374"/>
      <c r="RQE37" s="374"/>
      <c r="RQF37" s="374"/>
      <c r="RQG37" s="374"/>
      <c r="RQH37" s="374"/>
      <c r="RQI37" s="374"/>
      <c r="RQJ37" s="374"/>
      <c r="RQK37" s="374"/>
      <c r="RQL37" s="374"/>
      <c r="RQM37" s="374"/>
      <c r="RQN37" s="374"/>
      <c r="RQO37" s="374"/>
      <c r="RQP37" s="374"/>
      <c r="RQQ37" s="374"/>
      <c r="RQR37" s="374"/>
      <c r="RQS37" s="374"/>
      <c r="RQT37" s="374"/>
      <c r="RQU37" s="374"/>
      <c r="RQV37" s="374"/>
      <c r="RQW37" s="374"/>
      <c r="RQX37" s="374"/>
      <c r="RQY37" s="374"/>
      <c r="RQZ37" s="374"/>
      <c r="RRA37" s="374"/>
      <c r="RRB37" s="374"/>
      <c r="RRC37" s="374"/>
      <c r="RRD37" s="374"/>
      <c r="RRE37" s="374"/>
      <c r="RRF37" s="374"/>
      <c r="RRG37" s="374"/>
      <c r="RRH37" s="374"/>
      <c r="RRI37" s="374"/>
      <c r="RRJ37" s="374"/>
      <c r="RRK37" s="374"/>
      <c r="RRL37" s="374"/>
      <c r="RRM37" s="374"/>
      <c r="RRN37" s="374"/>
      <c r="RRO37" s="374"/>
      <c r="RRP37" s="374"/>
      <c r="RRQ37" s="374"/>
      <c r="RRR37" s="374"/>
      <c r="RRS37" s="374"/>
      <c r="RRT37" s="374"/>
      <c r="RRU37" s="374"/>
      <c r="RRV37" s="374"/>
      <c r="RRW37" s="374"/>
      <c r="RRX37" s="374"/>
      <c r="RRY37" s="374"/>
      <c r="RRZ37" s="374"/>
      <c r="RSA37" s="374"/>
      <c r="RSB37" s="374"/>
      <c r="RSC37" s="374"/>
      <c r="RSD37" s="374"/>
      <c r="RSE37" s="374"/>
      <c r="RSF37" s="374"/>
      <c r="RSG37" s="374"/>
      <c r="RSH37" s="374"/>
      <c r="RSI37" s="374"/>
      <c r="RSJ37" s="374"/>
      <c r="RSK37" s="374"/>
      <c r="RSL37" s="374"/>
      <c r="RSM37" s="374"/>
      <c r="RSN37" s="374"/>
      <c r="RSO37" s="374"/>
      <c r="RSP37" s="374"/>
      <c r="RSQ37" s="374"/>
      <c r="RSR37" s="374"/>
      <c r="RSS37" s="374"/>
      <c r="RST37" s="374"/>
      <c r="RSU37" s="374"/>
      <c r="RSV37" s="374"/>
      <c r="RSW37" s="374"/>
      <c r="RSX37" s="374"/>
      <c r="RSY37" s="374"/>
      <c r="RSZ37" s="374"/>
      <c r="RTA37" s="374"/>
      <c r="RTB37" s="374"/>
      <c r="RTC37" s="374"/>
      <c r="RTD37" s="374"/>
      <c r="RTE37" s="374"/>
      <c r="RTF37" s="374"/>
      <c r="RTG37" s="374"/>
      <c r="RTH37" s="374"/>
      <c r="RTI37" s="374"/>
      <c r="RTJ37" s="374"/>
      <c r="RTK37" s="374"/>
      <c r="RTL37" s="374"/>
      <c r="RTM37" s="374"/>
      <c r="RTN37" s="374"/>
      <c r="RTO37" s="374"/>
      <c r="RTP37" s="374"/>
      <c r="RTQ37" s="374"/>
      <c r="RTR37" s="374"/>
      <c r="RTS37" s="374"/>
      <c r="RTT37" s="374"/>
      <c r="RTU37" s="374"/>
      <c r="RTV37" s="374"/>
      <c r="RTW37" s="374"/>
      <c r="RTX37" s="374"/>
      <c r="RTY37" s="374"/>
      <c r="RTZ37" s="374"/>
      <c r="RUA37" s="374"/>
      <c r="RUB37" s="374"/>
      <c r="RUC37" s="374"/>
      <c r="RUD37" s="374"/>
      <c r="RUE37" s="374"/>
      <c r="RUF37" s="374"/>
      <c r="RUG37" s="374"/>
      <c r="RUH37" s="374"/>
      <c r="RUI37" s="374"/>
      <c r="RUJ37" s="374"/>
      <c r="RUK37" s="374"/>
      <c r="RUL37" s="374"/>
      <c r="RUM37" s="374"/>
      <c r="RUN37" s="374"/>
      <c r="RUO37" s="374"/>
      <c r="RUP37" s="374"/>
      <c r="RUQ37" s="374"/>
      <c r="RUR37" s="374"/>
      <c r="RUS37" s="374"/>
      <c r="RUT37" s="374"/>
      <c r="RUU37" s="374"/>
      <c r="RUV37" s="374"/>
      <c r="RUW37" s="374"/>
      <c r="RUX37" s="374"/>
      <c r="RUY37" s="374"/>
      <c r="RUZ37" s="374"/>
      <c r="RVA37" s="374"/>
      <c r="RVB37" s="374"/>
      <c r="RVC37" s="374"/>
      <c r="RVD37" s="374"/>
      <c r="RVE37" s="374"/>
      <c r="RVF37" s="374"/>
      <c r="RVG37" s="374"/>
      <c r="RVH37" s="374"/>
      <c r="RVI37" s="374"/>
      <c r="RVJ37" s="374"/>
      <c r="RVK37" s="374"/>
      <c r="RVL37" s="374"/>
      <c r="RVM37" s="374"/>
      <c r="RVN37" s="374"/>
      <c r="RVO37" s="374"/>
      <c r="RVP37" s="374"/>
      <c r="RVQ37" s="374"/>
      <c r="RVR37" s="374"/>
      <c r="RVS37" s="374"/>
      <c r="RVT37" s="374"/>
      <c r="RVU37" s="374"/>
      <c r="RVV37" s="374"/>
      <c r="RVW37" s="374"/>
      <c r="RVX37" s="374"/>
      <c r="RVY37" s="374"/>
      <c r="RVZ37" s="374"/>
      <c r="RWA37" s="374"/>
      <c r="RWB37" s="374"/>
      <c r="RWC37" s="374"/>
      <c r="RWD37" s="374"/>
      <c r="RWE37" s="374"/>
      <c r="RWF37" s="374"/>
      <c r="RWG37" s="374"/>
      <c r="RWH37" s="374"/>
      <c r="RWI37" s="374"/>
      <c r="RWJ37" s="374"/>
      <c r="RWK37" s="374"/>
      <c r="RWL37" s="374"/>
      <c r="RWM37" s="374"/>
      <c r="RWN37" s="374"/>
      <c r="RWO37" s="374"/>
      <c r="RWP37" s="374"/>
      <c r="RWQ37" s="374"/>
      <c r="RWR37" s="374"/>
      <c r="RWS37" s="374"/>
      <c r="RWT37" s="374"/>
      <c r="RWU37" s="374"/>
      <c r="RWV37" s="374"/>
      <c r="RWW37" s="374"/>
      <c r="RWX37" s="374"/>
      <c r="RWY37" s="374"/>
      <c r="RWZ37" s="374"/>
      <c r="RXA37" s="374"/>
      <c r="RXB37" s="374"/>
      <c r="RXC37" s="374"/>
      <c r="RXD37" s="374"/>
      <c r="RXE37" s="374"/>
      <c r="RXF37" s="374"/>
      <c r="RXG37" s="374"/>
      <c r="RXH37" s="374"/>
      <c r="RXI37" s="374"/>
      <c r="RXJ37" s="374"/>
      <c r="RXK37" s="374"/>
      <c r="RXL37" s="374"/>
      <c r="RXM37" s="374"/>
      <c r="RXN37" s="374"/>
      <c r="RXO37" s="374"/>
      <c r="RXP37" s="374"/>
      <c r="RXQ37" s="374"/>
      <c r="RXR37" s="374"/>
      <c r="RXS37" s="374"/>
      <c r="RXT37" s="374"/>
      <c r="RXU37" s="374"/>
      <c r="RXV37" s="374"/>
      <c r="RXW37" s="374"/>
      <c r="RXX37" s="374"/>
      <c r="RXY37" s="374"/>
      <c r="RXZ37" s="374"/>
      <c r="RYA37" s="374"/>
      <c r="RYB37" s="374"/>
      <c r="RYC37" s="374"/>
      <c r="RYD37" s="374"/>
      <c r="RYE37" s="374"/>
      <c r="RYF37" s="374"/>
      <c r="RYG37" s="374"/>
      <c r="RYH37" s="374"/>
      <c r="RYI37" s="374"/>
      <c r="RYJ37" s="374"/>
      <c r="RYK37" s="374"/>
      <c r="RYL37" s="374"/>
      <c r="RYM37" s="374"/>
      <c r="RYN37" s="374"/>
      <c r="RYO37" s="374"/>
      <c r="RYP37" s="374"/>
      <c r="RYQ37" s="374"/>
      <c r="RYR37" s="374"/>
      <c r="RYS37" s="374"/>
      <c r="RYT37" s="374"/>
      <c r="RYU37" s="374"/>
      <c r="RYV37" s="374"/>
      <c r="RYW37" s="374"/>
      <c r="RYX37" s="374"/>
      <c r="RYY37" s="374"/>
      <c r="RYZ37" s="374"/>
      <c r="RZA37" s="374"/>
      <c r="RZB37" s="374"/>
      <c r="RZC37" s="374"/>
      <c r="RZD37" s="374"/>
      <c r="RZE37" s="374"/>
      <c r="RZF37" s="374"/>
      <c r="RZG37" s="374"/>
      <c r="RZH37" s="374"/>
      <c r="RZI37" s="374"/>
      <c r="RZJ37" s="374"/>
      <c r="RZK37" s="374"/>
      <c r="RZL37" s="374"/>
      <c r="RZM37" s="374"/>
      <c r="RZN37" s="374"/>
      <c r="RZO37" s="374"/>
      <c r="RZP37" s="374"/>
      <c r="RZQ37" s="374"/>
      <c r="RZR37" s="374"/>
      <c r="RZS37" s="374"/>
      <c r="RZT37" s="374"/>
      <c r="RZU37" s="374"/>
      <c r="RZV37" s="374"/>
      <c r="RZW37" s="374"/>
      <c r="RZX37" s="374"/>
      <c r="RZY37" s="374"/>
      <c r="RZZ37" s="374"/>
      <c r="SAA37" s="374"/>
      <c r="SAB37" s="374"/>
      <c r="SAC37" s="374"/>
      <c r="SAD37" s="374"/>
      <c r="SAE37" s="374"/>
      <c r="SAF37" s="374"/>
      <c r="SAG37" s="374"/>
      <c r="SAH37" s="374"/>
      <c r="SAI37" s="374"/>
      <c r="SAJ37" s="374"/>
      <c r="SAK37" s="374"/>
      <c r="SAL37" s="374"/>
      <c r="SAM37" s="374"/>
      <c r="SAN37" s="374"/>
      <c r="SAO37" s="374"/>
      <c r="SAP37" s="374"/>
      <c r="SAQ37" s="374"/>
      <c r="SAR37" s="374"/>
      <c r="SAS37" s="374"/>
      <c r="SAT37" s="374"/>
      <c r="SAU37" s="374"/>
      <c r="SAV37" s="374"/>
      <c r="SAW37" s="374"/>
      <c r="SAX37" s="374"/>
      <c r="SAY37" s="374"/>
      <c r="SAZ37" s="374"/>
      <c r="SBA37" s="374"/>
      <c r="SBB37" s="374"/>
      <c r="SBC37" s="374"/>
      <c r="SBD37" s="374"/>
      <c r="SBE37" s="374"/>
      <c r="SBF37" s="374"/>
      <c r="SBG37" s="374"/>
      <c r="SBH37" s="374"/>
      <c r="SBI37" s="374"/>
      <c r="SBJ37" s="374"/>
      <c r="SBK37" s="374"/>
      <c r="SBL37" s="374"/>
      <c r="SBM37" s="374"/>
      <c r="SBN37" s="374"/>
      <c r="SBO37" s="374"/>
      <c r="SBP37" s="374"/>
      <c r="SBQ37" s="374"/>
      <c r="SBR37" s="374"/>
      <c r="SBS37" s="374"/>
      <c r="SBT37" s="374"/>
      <c r="SBU37" s="374"/>
      <c r="SBV37" s="374"/>
      <c r="SBW37" s="374"/>
      <c r="SBX37" s="374"/>
      <c r="SBY37" s="374"/>
      <c r="SBZ37" s="374"/>
      <c r="SCA37" s="374"/>
      <c r="SCB37" s="374"/>
      <c r="SCC37" s="374"/>
      <c r="SCD37" s="374"/>
      <c r="SCE37" s="374"/>
      <c r="SCF37" s="374"/>
      <c r="SCG37" s="374"/>
      <c r="SCH37" s="374"/>
      <c r="SCI37" s="374"/>
      <c r="SCJ37" s="374"/>
      <c r="SCK37" s="374"/>
      <c r="SCL37" s="374"/>
      <c r="SCM37" s="374"/>
      <c r="SCN37" s="374"/>
      <c r="SCO37" s="374"/>
      <c r="SCP37" s="374"/>
      <c r="SCQ37" s="374"/>
      <c r="SCR37" s="374"/>
      <c r="SCS37" s="374"/>
      <c r="SCT37" s="374"/>
      <c r="SCU37" s="374"/>
      <c r="SCV37" s="374"/>
      <c r="SCW37" s="374"/>
      <c r="SCX37" s="374"/>
      <c r="SCY37" s="374"/>
      <c r="SCZ37" s="374"/>
      <c r="SDA37" s="374"/>
      <c r="SDB37" s="374"/>
      <c r="SDC37" s="374"/>
      <c r="SDD37" s="374"/>
      <c r="SDE37" s="374"/>
      <c r="SDF37" s="374"/>
      <c r="SDG37" s="374"/>
      <c r="SDH37" s="374"/>
      <c r="SDI37" s="374"/>
      <c r="SDJ37" s="374"/>
      <c r="SDK37" s="374"/>
      <c r="SDL37" s="374"/>
      <c r="SDM37" s="374"/>
      <c r="SDN37" s="374"/>
      <c r="SDO37" s="374"/>
      <c r="SDP37" s="374"/>
      <c r="SDQ37" s="374"/>
      <c r="SDR37" s="374"/>
      <c r="SDS37" s="374"/>
      <c r="SDT37" s="374"/>
      <c r="SDU37" s="374"/>
      <c r="SDV37" s="374"/>
      <c r="SDW37" s="374"/>
      <c r="SDX37" s="374"/>
      <c r="SDY37" s="374"/>
      <c r="SDZ37" s="374"/>
      <c r="SEA37" s="374"/>
      <c r="SEB37" s="374"/>
      <c r="SEC37" s="374"/>
      <c r="SED37" s="374"/>
      <c r="SEE37" s="374"/>
      <c r="SEF37" s="374"/>
      <c r="SEG37" s="374"/>
      <c r="SEH37" s="374"/>
      <c r="SEI37" s="374"/>
      <c r="SEJ37" s="374"/>
      <c r="SEK37" s="374"/>
      <c r="SEL37" s="374"/>
      <c r="SEM37" s="374"/>
      <c r="SEN37" s="374"/>
      <c r="SEO37" s="374"/>
      <c r="SEP37" s="374"/>
      <c r="SEQ37" s="374"/>
      <c r="SER37" s="374"/>
      <c r="SES37" s="374"/>
      <c r="SET37" s="374"/>
      <c r="SEU37" s="374"/>
      <c r="SEV37" s="374"/>
      <c r="SEW37" s="374"/>
      <c r="SEX37" s="374"/>
      <c r="SEY37" s="374"/>
      <c r="SEZ37" s="374"/>
      <c r="SFA37" s="374"/>
      <c r="SFB37" s="374"/>
      <c r="SFC37" s="374"/>
      <c r="SFD37" s="374"/>
      <c r="SFE37" s="374"/>
      <c r="SFF37" s="374"/>
      <c r="SFG37" s="374"/>
      <c r="SFH37" s="374"/>
      <c r="SFI37" s="374"/>
      <c r="SFJ37" s="374"/>
      <c r="SFK37" s="374"/>
      <c r="SFL37" s="374"/>
      <c r="SFM37" s="374"/>
      <c r="SFN37" s="374"/>
      <c r="SFO37" s="374"/>
      <c r="SFP37" s="374"/>
      <c r="SFQ37" s="374"/>
      <c r="SFR37" s="374"/>
      <c r="SFS37" s="374"/>
      <c r="SFT37" s="374"/>
      <c r="SFU37" s="374"/>
      <c r="SFV37" s="374"/>
      <c r="SFW37" s="374"/>
      <c r="SFX37" s="374"/>
      <c r="SFY37" s="374"/>
      <c r="SFZ37" s="374"/>
      <c r="SGA37" s="374"/>
      <c r="SGB37" s="374"/>
      <c r="SGC37" s="374"/>
      <c r="SGD37" s="374"/>
      <c r="SGE37" s="374"/>
      <c r="SGF37" s="374"/>
      <c r="SGG37" s="374"/>
      <c r="SGH37" s="374"/>
      <c r="SGI37" s="374"/>
      <c r="SGJ37" s="374"/>
      <c r="SGK37" s="374"/>
      <c r="SGL37" s="374"/>
      <c r="SGM37" s="374"/>
      <c r="SGN37" s="374"/>
      <c r="SGO37" s="374"/>
      <c r="SGP37" s="374"/>
      <c r="SGQ37" s="374"/>
      <c r="SGR37" s="374"/>
      <c r="SGS37" s="374"/>
      <c r="SGT37" s="374"/>
      <c r="SGU37" s="374"/>
      <c r="SGV37" s="374"/>
      <c r="SGW37" s="374"/>
      <c r="SGX37" s="374"/>
      <c r="SGY37" s="374"/>
      <c r="SGZ37" s="374"/>
      <c r="SHA37" s="374"/>
      <c r="SHB37" s="374"/>
      <c r="SHC37" s="374"/>
      <c r="SHD37" s="374"/>
      <c r="SHE37" s="374"/>
      <c r="SHF37" s="374"/>
      <c r="SHG37" s="374"/>
      <c r="SHH37" s="374"/>
      <c r="SHI37" s="374"/>
      <c r="SHJ37" s="374"/>
      <c r="SHK37" s="374"/>
      <c r="SHL37" s="374"/>
      <c r="SHM37" s="374"/>
      <c r="SHN37" s="374"/>
      <c r="SHO37" s="374"/>
      <c r="SHP37" s="374"/>
      <c r="SHQ37" s="374"/>
      <c r="SHR37" s="374"/>
      <c r="SHS37" s="374"/>
      <c r="SHT37" s="374"/>
      <c r="SHU37" s="374"/>
      <c r="SHV37" s="374"/>
      <c r="SHW37" s="374"/>
      <c r="SHX37" s="374"/>
      <c r="SHY37" s="374"/>
      <c r="SHZ37" s="374"/>
      <c r="SIA37" s="374"/>
      <c r="SIB37" s="374"/>
      <c r="SIC37" s="374"/>
      <c r="SID37" s="374"/>
      <c r="SIE37" s="374"/>
      <c r="SIF37" s="374"/>
      <c r="SIG37" s="374"/>
      <c r="SIH37" s="374"/>
      <c r="SII37" s="374"/>
      <c r="SIJ37" s="374"/>
      <c r="SIK37" s="374"/>
      <c r="SIL37" s="374"/>
      <c r="SIM37" s="374"/>
      <c r="SIN37" s="374"/>
      <c r="SIO37" s="374"/>
      <c r="SIP37" s="374"/>
      <c r="SIQ37" s="374"/>
      <c r="SIR37" s="374"/>
      <c r="SIS37" s="374"/>
      <c r="SIT37" s="374"/>
      <c r="SIU37" s="374"/>
      <c r="SIV37" s="374"/>
      <c r="SIW37" s="374"/>
      <c r="SIX37" s="374"/>
      <c r="SIY37" s="374"/>
      <c r="SIZ37" s="374"/>
      <c r="SJA37" s="374"/>
      <c r="SJB37" s="374"/>
      <c r="SJC37" s="374"/>
      <c r="SJD37" s="374"/>
      <c r="SJE37" s="374"/>
      <c r="SJF37" s="374"/>
      <c r="SJG37" s="374"/>
      <c r="SJH37" s="374"/>
      <c r="SJI37" s="374"/>
      <c r="SJJ37" s="374"/>
      <c r="SJK37" s="374"/>
      <c r="SJL37" s="374"/>
      <c r="SJM37" s="374"/>
      <c r="SJN37" s="374"/>
      <c r="SJO37" s="374"/>
      <c r="SJP37" s="374"/>
      <c r="SJQ37" s="374"/>
      <c r="SJR37" s="374"/>
      <c r="SJS37" s="374"/>
      <c r="SJT37" s="374"/>
      <c r="SJU37" s="374"/>
      <c r="SJV37" s="374"/>
      <c r="SJW37" s="374"/>
      <c r="SJX37" s="374"/>
      <c r="SJY37" s="374"/>
      <c r="SJZ37" s="374"/>
      <c r="SKA37" s="374"/>
      <c r="SKB37" s="374"/>
      <c r="SKC37" s="374"/>
      <c r="SKD37" s="374"/>
      <c r="SKE37" s="374"/>
      <c r="SKF37" s="374"/>
      <c r="SKG37" s="374"/>
      <c r="SKH37" s="374"/>
      <c r="SKI37" s="374"/>
      <c r="SKJ37" s="374"/>
      <c r="SKK37" s="374"/>
      <c r="SKL37" s="374"/>
      <c r="SKM37" s="374"/>
      <c r="SKN37" s="374"/>
      <c r="SKO37" s="374"/>
      <c r="SKP37" s="374"/>
      <c r="SKQ37" s="374"/>
      <c r="SKR37" s="374"/>
      <c r="SKS37" s="374"/>
      <c r="SKT37" s="374"/>
      <c r="SKU37" s="374"/>
      <c r="SKV37" s="374"/>
      <c r="SKW37" s="374"/>
      <c r="SKX37" s="374"/>
      <c r="SKY37" s="374"/>
      <c r="SKZ37" s="374"/>
      <c r="SLA37" s="374"/>
      <c r="SLB37" s="374"/>
      <c r="SLC37" s="374"/>
      <c r="SLD37" s="374"/>
      <c r="SLE37" s="374"/>
      <c r="SLF37" s="374"/>
      <c r="SLG37" s="374"/>
      <c r="SLH37" s="374"/>
      <c r="SLI37" s="374"/>
      <c r="SLJ37" s="374"/>
      <c r="SLK37" s="374"/>
      <c r="SLL37" s="374"/>
      <c r="SLM37" s="374"/>
      <c r="SLN37" s="374"/>
      <c r="SLO37" s="374"/>
      <c r="SLP37" s="374"/>
      <c r="SLQ37" s="374"/>
      <c r="SLR37" s="374"/>
      <c r="SLS37" s="374"/>
      <c r="SLT37" s="374"/>
      <c r="SLU37" s="374"/>
      <c r="SLV37" s="374"/>
      <c r="SLW37" s="374"/>
      <c r="SLX37" s="374"/>
      <c r="SLY37" s="374"/>
      <c r="SLZ37" s="374"/>
      <c r="SMA37" s="374"/>
      <c r="SMB37" s="374"/>
      <c r="SMC37" s="374"/>
      <c r="SMD37" s="374"/>
      <c r="SME37" s="374"/>
      <c r="SMF37" s="374"/>
      <c r="SMG37" s="374"/>
      <c r="SMH37" s="374"/>
      <c r="SMI37" s="374"/>
      <c r="SMJ37" s="374"/>
      <c r="SMK37" s="374"/>
      <c r="SML37" s="374"/>
      <c r="SMM37" s="374"/>
      <c r="SMN37" s="374"/>
      <c r="SMO37" s="374"/>
      <c r="SMP37" s="374"/>
      <c r="SMQ37" s="374"/>
      <c r="SMR37" s="374"/>
      <c r="SMS37" s="374"/>
      <c r="SMT37" s="374"/>
      <c r="SMU37" s="374"/>
      <c r="SMV37" s="374"/>
      <c r="SMW37" s="374"/>
      <c r="SMX37" s="374"/>
      <c r="SMY37" s="374"/>
      <c r="SMZ37" s="374"/>
      <c r="SNA37" s="374"/>
      <c r="SNB37" s="374"/>
      <c r="SNC37" s="374"/>
      <c r="SND37" s="374"/>
      <c r="SNE37" s="374"/>
      <c r="SNF37" s="374"/>
      <c r="SNG37" s="374"/>
      <c r="SNH37" s="374"/>
      <c r="SNI37" s="374"/>
      <c r="SNJ37" s="374"/>
      <c r="SNK37" s="374"/>
      <c r="SNL37" s="374"/>
      <c r="SNM37" s="374"/>
      <c r="SNN37" s="374"/>
      <c r="SNO37" s="374"/>
      <c r="SNP37" s="374"/>
      <c r="SNQ37" s="374"/>
      <c r="SNR37" s="374"/>
      <c r="SNS37" s="374"/>
      <c r="SNT37" s="374"/>
      <c r="SNU37" s="374"/>
      <c r="SNV37" s="374"/>
      <c r="SNW37" s="374"/>
      <c r="SNX37" s="374"/>
      <c r="SNY37" s="374"/>
      <c r="SNZ37" s="374"/>
      <c r="SOA37" s="374"/>
      <c r="SOB37" s="374"/>
      <c r="SOC37" s="374"/>
      <c r="SOD37" s="374"/>
      <c r="SOE37" s="374"/>
      <c r="SOF37" s="374"/>
      <c r="SOG37" s="374"/>
      <c r="SOH37" s="374"/>
      <c r="SOI37" s="374"/>
      <c r="SOJ37" s="374"/>
      <c r="SOK37" s="374"/>
      <c r="SOL37" s="374"/>
      <c r="SOM37" s="374"/>
      <c r="SON37" s="374"/>
      <c r="SOO37" s="374"/>
      <c r="SOP37" s="374"/>
      <c r="SOQ37" s="374"/>
      <c r="SOR37" s="374"/>
      <c r="SOS37" s="374"/>
      <c r="SOT37" s="374"/>
      <c r="SOU37" s="374"/>
      <c r="SOV37" s="374"/>
      <c r="SOW37" s="374"/>
      <c r="SOX37" s="374"/>
      <c r="SOY37" s="374"/>
      <c r="SOZ37" s="374"/>
      <c r="SPA37" s="374"/>
      <c r="SPB37" s="374"/>
      <c r="SPC37" s="374"/>
      <c r="SPD37" s="374"/>
      <c r="SPE37" s="374"/>
      <c r="SPF37" s="374"/>
      <c r="SPG37" s="374"/>
      <c r="SPH37" s="374"/>
      <c r="SPI37" s="374"/>
      <c r="SPJ37" s="374"/>
      <c r="SPK37" s="374"/>
      <c r="SPL37" s="374"/>
      <c r="SPM37" s="374"/>
      <c r="SPN37" s="374"/>
      <c r="SPO37" s="374"/>
      <c r="SPP37" s="374"/>
      <c r="SPQ37" s="374"/>
      <c r="SPR37" s="374"/>
      <c r="SPS37" s="374"/>
      <c r="SPT37" s="374"/>
      <c r="SPU37" s="374"/>
      <c r="SPV37" s="374"/>
      <c r="SPW37" s="374"/>
      <c r="SPX37" s="374"/>
      <c r="SPY37" s="374"/>
      <c r="SPZ37" s="374"/>
      <c r="SQA37" s="374"/>
      <c r="SQB37" s="374"/>
      <c r="SQC37" s="374"/>
      <c r="SQD37" s="374"/>
      <c r="SQE37" s="374"/>
      <c r="SQF37" s="374"/>
      <c r="SQG37" s="374"/>
      <c r="SQH37" s="374"/>
      <c r="SQI37" s="374"/>
      <c r="SQJ37" s="374"/>
      <c r="SQK37" s="374"/>
      <c r="SQL37" s="374"/>
      <c r="SQM37" s="374"/>
      <c r="SQN37" s="374"/>
      <c r="SQO37" s="374"/>
      <c r="SQP37" s="374"/>
      <c r="SQQ37" s="374"/>
      <c r="SQR37" s="374"/>
      <c r="SQS37" s="374"/>
      <c r="SQT37" s="374"/>
      <c r="SQU37" s="374"/>
      <c r="SQV37" s="374"/>
      <c r="SQW37" s="374"/>
      <c r="SQX37" s="374"/>
      <c r="SQY37" s="374"/>
      <c r="SQZ37" s="374"/>
      <c r="SRA37" s="374"/>
      <c r="SRB37" s="374"/>
      <c r="SRC37" s="374"/>
      <c r="SRD37" s="374"/>
      <c r="SRE37" s="374"/>
      <c r="SRF37" s="374"/>
      <c r="SRG37" s="374"/>
      <c r="SRH37" s="374"/>
      <c r="SRI37" s="374"/>
      <c r="SRJ37" s="374"/>
      <c r="SRK37" s="374"/>
      <c r="SRL37" s="374"/>
      <c r="SRM37" s="374"/>
      <c r="SRN37" s="374"/>
      <c r="SRO37" s="374"/>
      <c r="SRP37" s="374"/>
      <c r="SRQ37" s="374"/>
      <c r="SRR37" s="374"/>
      <c r="SRS37" s="374"/>
      <c r="SRT37" s="374"/>
      <c r="SRU37" s="374"/>
      <c r="SRV37" s="374"/>
      <c r="SRW37" s="374"/>
      <c r="SRX37" s="374"/>
      <c r="SRY37" s="374"/>
      <c r="SRZ37" s="374"/>
      <c r="SSA37" s="374"/>
      <c r="SSB37" s="374"/>
      <c r="SSC37" s="374"/>
      <c r="SSD37" s="374"/>
      <c r="SSE37" s="374"/>
      <c r="SSF37" s="374"/>
      <c r="SSG37" s="374"/>
      <c r="SSH37" s="374"/>
      <c r="SSI37" s="374"/>
      <c r="SSJ37" s="374"/>
      <c r="SSK37" s="374"/>
      <c r="SSL37" s="374"/>
      <c r="SSM37" s="374"/>
      <c r="SSN37" s="374"/>
      <c r="SSO37" s="374"/>
      <c r="SSP37" s="374"/>
      <c r="SSQ37" s="374"/>
      <c r="SSR37" s="374"/>
      <c r="SSS37" s="374"/>
      <c r="SST37" s="374"/>
      <c r="SSU37" s="374"/>
      <c r="SSV37" s="374"/>
      <c r="SSW37" s="374"/>
      <c r="SSX37" s="374"/>
      <c r="SSY37" s="374"/>
      <c r="SSZ37" s="374"/>
      <c r="STA37" s="374"/>
      <c r="STB37" s="374"/>
      <c r="STC37" s="374"/>
      <c r="STD37" s="374"/>
      <c r="STE37" s="374"/>
      <c r="STF37" s="374"/>
      <c r="STG37" s="374"/>
      <c r="STH37" s="374"/>
      <c r="STI37" s="374"/>
      <c r="STJ37" s="374"/>
      <c r="STK37" s="374"/>
      <c r="STL37" s="374"/>
      <c r="STM37" s="374"/>
      <c r="STN37" s="374"/>
      <c r="STO37" s="374"/>
      <c r="STP37" s="374"/>
      <c r="STQ37" s="374"/>
      <c r="STR37" s="374"/>
      <c r="STS37" s="374"/>
      <c r="STT37" s="374"/>
      <c r="STU37" s="374"/>
      <c r="STV37" s="374"/>
      <c r="STW37" s="374"/>
      <c r="STX37" s="374"/>
      <c r="STY37" s="374"/>
      <c r="STZ37" s="374"/>
      <c r="SUA37" s="374"/>
      <c r="SUB37" s="374"/>
      <c r="SUC37" s="374"/>
      <c r="SUD37" s="374"/>
      <c r="SUE37" s="374"/>
      <c r="SUF37" s="374"/>
      <c r="SUG37" s="374"/>
      <c r="SUH37" s="374"/>
      <c r="SUI37" s="374"/>
      <c r="SUJ37" s="374"/>
      <c r="SUK37" s="374"/>
      <c r="SUL37" s="374"/>
      <c r="SUM37" s="374"/>
      <c r="SUN37" s="374"/>
      <c r="SUO37" s="374"/>
      <c r="SUP37" s="374"/>
      <c r="SUQ37" s="374"/>
      <c r="SUR37" s="374"/>
      <c r="SUS37" s="374"/>
      <c r="SUT37" s="374"/>
      <c r="SUU37" s="374"/>
      <c r="SUV37" s="374"/>
      <c r="SUW37" s="374"/>
      <c r="SUX37" s="374"/>
      <c r="SUY37" s="374"/>
      <c r="SUZ37" s="374"/>
      <c r="SVA37" s="374"/>
      <c r="SVB37" s="374"/>
      <c r="SVC37" s="374"/>
      <c r="SVD37" s="374"/>
      <c r="SVE37" s="374"/>
      <c r="SVF37" s="374"/>
      <c r="SVG37" s="374"/>
      <c r="SVH37" s="374"/>
      <c r="SVI37" s="374"/>
      <c r="SVJ37" s="374"/>
      <c r="SVK37" s="374"/>
      <c r="SVL37" s="374"/>
      <c r="SVM37" s="374"/>
      <c r="SVN37" s="374"/>
      <c r="SVO37" s="374"/>
      <c r="SVP37" s="374"/>
      <c r="SVQ37" s="374"/>
      <c r="SVR37" s="374"/>
      <c r="SVS37" s="374"/>
      <c r="SVT37" s="374"/>
      <c r="SVU37" s="374"/>
      <c r="SVV37" s="374"/>
      <c r="SVW37" s="374"/>
      <c r="SVX37" s="374"/>
      <c r="SVY37" s="374"/>
      <c r="SVZ37" s="374"/>
      <c r="SWA37" s="374"/>
      <c r="SWB37" s="374"/>
      <c r="SWC37" s="374"/>
      <c r="SWD37" s="374"/>
      <c r="SWE37" s="374"/>
      <c r="SWF37" s="374"/>
      <c r="SWG37" s="374"/>
      <c r="SWH37" s="374"/>
      <c r="SWI37" s="374"/>
      <c r="SWJ37" s="374"/>
      <c r="SWK37" s="374"/>
      <c r="SWL37" s="374"/>
      <c r="SWM37" s="374"/>
      <c r="SWN37" s="374"/>
      <c r="SWO37" s="374"/>
      <c r="SWP37" s="374"/>
      <c r="SWQ37" s="374"/>
      <c r="SWR37" s="374"/>
      <c r="SWS37" s="374"/>
      <c r="SWT37" s="374"/>
      <c r="SWU37" s="374"/>
      <c r="SWV37" s="374"/>
      <c r="SWW37" s="374"/>
      <c r="SWX37" s="374"/>
      <c r="SWY37" s="374"/>
      <c r="SWZ37" s="374"/>
      <c r="SXA37" s="374"/>
      <c r="SXB37" s="374"/>
      <c r="SXC37" s="374"/>
      <c r="SXD37" s="374"/>
      <c r="SXE37" s="374"/>
      <c r="SXF37" s="374"/>
      <c r="SXG37" s="374"/>
      <c r="SXH37" s="374"/>
      <c r="SXI37" s="374"/>
      <c r="SXJ37" s="374"/>
      <c r="SXK37" s="374"/>
      <c r="SXL37" s="374"/>
      <c r="SXM37" s="374"/>
      <c r="SXN37" s="374"/>
      <c r="SXO37" s="374"/>
      <c r="SXP37" s="374"/>
      <c r="SXQ37" s="374"/>
      <c r="SXR37" s="374"/>
      <c r="SXS37" s="374"/>
      <c r="SXT37" s="374"/>
      <c r="SXU37" s="374"/>
      <c r="SXV37" s="374"/>
      <c r="SXW37" s="374"/>
      <c r="SXX37" s="374"/>
      <c r="SXY37" s="374"/>
      <c r="SXZ37" s="374"/>
      <c r="SYA37" s="374"/>
      <c r="SYB37" s="374"/>
      <c r="SYC37" s="374"/>
      <c r="SYD37" s="374"/>
      <c r="SYE37" s="374"/>
      <c r="SYF37" s="374"/>
      <c r="SYG37" s="374"/>
      <c r="SYH37" s="374"/>
      <c r="SYI37" s="374"/>
      <c r="SYJ37" s="374"/>
      <c r="SYK37" s="374"/>
      <c r="SYL37" s="374"/>
      <c r="SYM37" s="374"/>
      <c r="SYN37" s="374"/>
      <c r="SYO37" s="374"/>
      <c r="SYP37" s="374"/>
      <c r="SYQ37" s="374"/>
      <c r="SYR37" s="374"/>
      <c r="SYS37" s="374"/>
      <c r="SYT37" s="374"/>
      <c r="SYU37" s="374"/>
      <c r="SYV37" s="374"/>
      <c r="SYW37" s="374"/>
      <c r="SYX37" s="374"/>
      <c r="SYY37" s="374"/>
      <c r="SYZ37" s="374"/>
      <c r="SZA37" s="374"/>
      <c r="SZB37" s="374"/>
      <c r="SZC37" s="374"/>
      <c r="SZD37" s="374"/>
      <c r="SZE37" s="374"/>
      <c r="SZF37" s="374"/>
      <c r="SZG37" s="374"/>
      <c r="SZH37" s="374"/>
      <c r="SZI37" s="374"/>
      <c r="SZJ37" s="374"/>
      <c r="SZK37" s="374"/>
      <c r="SZL37" s="374"/>
      <c r="SZM37" s="374"/>
      <c r="SZN37" s="374"/>
      <c r="SZO37" s="374"/>
      <c r="SZP37" s="374"/>
      <c r="SZQ37" s="374"/>
      <c r="SZR37" s="374"/>
      <c r="SZS37" s="374"/>
      <c r="SZT37" s="374"/>
      <c r="SZU37" s="374"/>
      <c r="SZV37" s="374"/>
      <c r="SZW37" s="374"/>
      <c r="SZX37" s="374"/>
      <c r="SZY37" s="374"/>
      <c r="SZZ37" s="374"/>
      <c r="TAA37" s="374"/>
      <c r="TAB37" s="374"/>
      <c r="TAC37" s="374"/>
      <c r="TAD37" s="374"/>
      <c r="TAE37" s="374"/>
      <c r="TAF37" s="374"/>
      <c r="TAG37" s="374"/>
      <c r="TAH37" s="374"/>
      <c r="TAI37" s="374"/>
      <c r="TAJ37" s="374"/>
      <c r="TAK37" s="374"/>
      <c r="TAL37" s="374"/>
      <c r="TAM37" s="374"/>
      <c r="TAN37" s="374"/>
      <c r="TAO37" s="374"/>
      <c r="TAP37" s="374"/>
      <c r="TAQ37" s="374"/>
      <c r="TAR37" s="374"/>
      <c r="TAS37" s="374"/>
      <c r="TAT37" s="374"/>
      <c r="TAU37" s="374"/>
      <c r="TAV37" s="374"/>
      <c r="TAW37" s="374"/>
      <c r="TAX37" s="374"/>
      <c r="TAY37" s="374"/>
      <c r="TAZ37" s="374"/>
      <c r="TBA37" s="374"/>
      <c r="TBB37" s="374"/>
      <c r="TBC37" s="374"/>
      <c r="TBD37" s="374"/>
      <c r="TBE37" s="374"/>
      <c r="TBF37" s="374"/>
      <c r="TBG37" s="374"/>
      <c r="TBH37" s="374"/>
      <c r="TBI37" s="374"/>
      <c r="TBJ37" s="374"/>
      <c r="TBK37" s="374"/>
      <c r="TBL37" s="374"/>
      <c r="TBM37" s="374"/>
      <c r="TBN37" s="374"/>
      <c r="TBO37" s="374"/>
      <c r="TBP37" s="374"/>
      <c r="TBQ37" s="374"/>
      <c r="TBR37" s="374"/>
      <c r="TBS37" s="374"/>
      <c r="TBT37" s="374"/>
      <c r="TBU37" s="374"/>
      <c r="TBV37" s="374"/>
      <c r="TBW37" s="374"/>
      <c r="TBX37" s="374"/>
      <c r="TBY37" s="374"/>
      <c r="TBZ37" s="374"/>
      <c r="TCA37" s="374"/>
      <c r="TCB37" s="374"/>
      <c r="TCC37" s="374"/>
      <c r="TCD37" s="374"/>
      <c r="TCE37" s="374"/>
      <c r="TCF37" s="374"/>
      <c r="TCG37" s="374"/>
      <c r="TCH37" s="374"/>
      <c r="TCI37" s="374"/>
      <c r="TCJ37" s="374"/>
      <c r="TCK37" s="374"/>
      <c r="TCL37" s="374"/>
      <c r="TCM37" s="374"/>
      <c r="TCN37" s="374"/>
      <c r="TCO37" s="374"/>
      <c r="TCP37" s="374"/>
      <c r="TCQ37" s="374"/>
      <c r="TCR37" s="374"/>
      <c r="TCS37" s="374"/>
      <c r="TCT37" s="374"/>
      <c r="TCU37" s="374"/>
      <c r="TCV37" s="374"/>
      <c r="TCW37" s="374"/>
      <c r="TCX37" s="374"/>
      <c r="TCY37" s="374"/>
      <c r="TCZ37" s="374"/>
      <c r="TDA37" s="374"/>
      <c r="TDB37" s="374"/>
      <c r="TDC37" s="374"/>
      <c r="TDD37" s="374"/>
      <c r="TDE37" s="374"/>
      <c r="TDF37" s="374"/>
      <c r="TDG37" s="374"/>
      <c r="TDH37" s="374"/>
      <c r="TDI37" s="374"/>
      <c r="TDJ37" s="374"/>
      <c r="TDK37" s="374"/>
      <c r="TDL37" s="374"/>
      <c r="TDM37" s="374"/>
      <c r="TDN37" s="374"/>
      <c r="TDO37" s="374"/>
      <c r="TDP37" s="374"/>
      <c r="TDQ37" s="374"/>
      <c r="TDR37" s="374"/>
      <c r="TDS37" s="374"/>
      <c r="TDT37" s="374"/>
      <c r="TDU37" s="374"/>
      <c r="TDV37" s="374"/>
      <c r="TDW37" s="374"/>
      <c r="TDX37" s="374"/>
      <c r="TDY37" s="374"/>
      <c r="TDZ37" s="374"/>
      <c r="TEA37" s="374"/>
      <c r="TEB37" s="374"/>
      <c r="TEC37" s="374"/>
      <c r="TED37" s="374"/>
      <c r="TEE37" s="374"/>
      <c r="TEF37" s="374"/>
      <c r="TEG37" s="374"/>
      <c r="TEH37" s="374"/>
      <c r="TEI37" s="374"/>
      <c r="TEJ37" s="374"/>
      <c r="TEK37" s="374"/>
      <c r="TEL37" s="374"/>
      <c r="TEM37" s="374"/>
      <c r="TEN37" s="374"/>
      <c r="TEO37" s="374"/>
      <c r="TEP37" s="374"/>
      <c r="TEQ37" s="374"/>
      <c r="TER37" s="374"/>
      <c r="TES37" s="374"/>
      <c r="TET37" s="374"/>
      <c r="TEU37" s="374"/>
      <c r="TEV37" s="374"/>
      <c r="TEW37" s="374"/>
      <c r="TEX37" s="374"/>
      <c r="TEY37" s="374"/>
      <c r="TEZ37" s="374"/>
      <c r="TFA37" s="374"/>
      <c r="TFB37" s="374"/>
      <c r="TFC37" s="374"/>
      <c r="TFD37" s="374"/>
      <c r="TFE37" s="374"/>
      <c r="TFF37" s="374"/>
      <c r="TFG37" s="374"/>
      <c r="TFH37" s="374"/>
      <c r="TFI37" s="374"/>
      <c r="TFJ37" s="374"/>
      <c r="TFK37" s="374"/>
      <c r="TFL37" s="374"/>
      <c r="TFM37" s="374"/>
      <c r="TFN37" s="374"/>
      <c r="TFO37" s="374"/>
      <c r="TFP37" s="374"/>
      <c r="TFQ37" s="374"/>
      <c r="TFR37" s="374"/>
      <c r="TFS37" s="374"/>
      <c r="TFT37" s="374"/>
      <c r="TFU37" s="374"/>
      <c r="TFV37" s="374"/>
      <c r="TFW37" s="374"/>
      <c r="TFX37" s="374"/>
      <c r="TFY37" s="374"/>
      <c r="TFZ37" s="374"/>
      <c r="TGA37" s="374"/>
      <c r="TGB37" s="374"/>
      <c r="TGC37" s="374"/>
      <c r="TGD37" s="374"/>
      <c r="TGE37" s="374"/>
      <c r="TGF37" s="374"/>
      <c r="TGG37" s="374"/>
      <c r="TGH37" s="374"/>
      <c r="TGI37" s="374"/>
      <c r="TGJ37" s="374"/>
      <c r="TGK37" s="374"/>
      <c r="TGL37" s="374"/>
      <c r="TGM37" s="374"/>
      <c r="TGN37" s="374"/>
      <c r="TGO37" s="374"/>
      <c r="TGP37" s="374"/>
      <c r="TGQ37" s="374"/>
      <c r="TGR37" s="374"/>
      <c r="TGS37" s="374"/>
      <c r="TGT37" s="374"/>
      <c r="TGU37" s="374"/>
      <c r="TGV37" s="374"/>
      <c r="TGW37" s="374"/>
      <c r="TGX37" s="374"/>
      <c r="TGY37" s="374"/>
      <c r="TGZ37" s="374"/>
      <c r="THA37" s="374"/>
      <c r="THB37" s="374"/>
      <c r="THC37" s="374"/>
      <c r="THD37" s="374"/>
      <c r="THE37" s="374"/>
      <c r="THF37" s="374"/>
      <c r="THG37" s="374"/>
      <c r="THH37" s="374"/>
      <c r="THI37" s="374"/>
      <c r="THJ37" s="374"/>
      <c r="THK37" s="374"/>
      <c r="THL37" s="374"/>
      <c r="THM37" s="374"/>
      <c r="THN37" s="374"/>
      <c r="THO37" s="374"/>
      <c r="THP37" s="374"/>
      <c r="THQ37" s="374"/>
      <c r="THR37" s="374"/>
      <c r="THS37" s="374"/>
      <c r="THT37" s="374"/>
      <c r="THU37" s="374"/>
      <c r="THV37" s="374"/>
      <c r="THW37" s="374"/>
      <c r="THX37" s="374"/>
      <c r="THY37" s="374"/>
      <c r="THZ37" s="374"/>
      <c r="TIA37" s="374"/>
      <c r="TIB37" s="374"/>
      <c r="TIC37" s="374"/>
      <c r="TID37" s="374"/>
      <c r="TIE37" s="374"/>
      <c r="TIF37" s="374"/>
      <c r="TIG37" s="374"/>
      <c r="TIH37" s="374"/>
      <c r="TII37" s="374"/>
      <c r="TIJ37" s="374"/>
      <c r="TIK37" s="374"/>
      <c r="TIL37" s="374"/>
      <c r="TIM37" s="374"/>
      <c r="TIN37" s="374"/>
      <c r="TIO37" s="374"/>
      <c r="TIP37" s="374"/>
      <c r="TIQ37" s="374"/>
      <c r="TIR37" s="374"/>
      <c r="TIS37" s="374"/>
      <c r="TIT37" s="374"/>
      <c r="TIU37" s="374"/>
      <c r="TIV37" s="374"/>
      <c r="TIW37" s="374"/>
      <c r="TIX37" s="374"/>
      <c r="TIY37" s="374"/>
      <c r="TIZ37" s="374"/>
      <c r="TJA37" s="374"/>
      <c r="TJB37" s="374"/>
      <c r="TJC37" s="374"/>
      <c r="TJD37" s="374"/>
      <c r="TJE37" s="374"/>
      <c r="TJF37" s="374"/>
      <c r="TJG37" s="374"/>
      <c r="TJH37" s="374"/>
      <c r="TJI37" s="374"/>
      <c r="TJJ37" s="374"/>
      <c r="TJK37" s="374"/>
      <c r="TJL37" s="374"/>
      <c r="TJM37" s="374"/>
      <c r="TJN37" s="374"/>
      <c r="TJO37" s="374"/>
      <c r="TJP37" s="374"/>
      <c r="TJQ37" s="374"/>
      <c r="TJR37" s="374"/>
      <c r="TJS37" s="374"/>
      <c r="TJT37" s="374"/>
      <c r="TJU37" s="374"/>
      <c r="TJV37" s="374"/>
      <c r="TJW37" s="374"/>
      <c r="TJX37" s="374"/>
      <c r="TJY37" s="374"/>
      <c r="TJZ37" s="374"/>
      <c r="TKA37" s="374"/>
      <c r="TKB37" s="374"/>
      <c r="TKC37" s="374"/>
      <c r="TKD37" s="374"/>
      <c r="TKE37" s="374"/>
      <c r="TKF37" s="374"/>
      <c r="TKG37" s="374"/>
      <c r="TKH37" s="374"/>
      <c r="TKI37" s="374"/>
      <c r="TKJ37" s="374"/>
      <c r="TKK37" s="374"/>
      <c r="TKL37" s="374"/>
      <c r="TKM37" s="374"/>
      <c r="TKN37" s="374"/>
      <c r="TKO37" s="374"/>
      <c r="TKP37" s="374"/>
      <c r="TKQ37" s="374"/>
      <c r="TKR37" s="374"/>
      <c r="TKS37" s="374"/>
      <c r="TKT37" s="374"/>
      <c r="TKU37" s="374"/>
      <c r="TKV37" s="374"/>
      <c r="TKW37" s="374"/>
      <c r="TKX37" s="374"/>
      <c r="TKY37" s="374"/>
      <c r="TKZ37" s="374"/>
      <c r="TLA37" s="374"/>
      <c r="TLB37" s="374"/>
      <c r="TLC37" s="374"/>
      <c r="TLD37" s="374"/>
      <c r="TLE37" s="374"/>
      <c r="TLF37" s="374"/>
      <c r="TLG37" s="374"/>
      <c r="TLH37" s="374"/>
      <c r="TLI37" s="374"/>
      <c r="TLJ37" s="374"/>
      <c r="TLK37" s="374"/>
      <c r="TLL37" s="374"/>
      <c r="TLM37" s="374"/>
      <c r="TLN37" s="374"/>
      <c r="TLO37" s="374"/>
      <c r="TLP37" s="374"/>
      <c r="TLQ37" s="374"/>
      <c r="TLR37" s="374"/>
      <c r="TLS37" s="374"/>
      <c r="TLT37" s="374"/>
      <c r="TLU37" s="374"/>
      <c r="TLV37" s="374"/>
      <c r="TLW37" s="374"/>
      <c r="TLX37" s="374"/>
      <c r="TLY37" s="374"/>
      <c r="TLZ37" s="374"/>
      <c r="TMA37" s="374"/>
      <c r="TMB37" s="374"/>
      <c r="TMC37" s="374"/>
      <c r="TMD37" s="374"/>
      <c r="TME37" s="374"/>
      <c r="TMF37" s="374"/>
      <c r="TMG37" s="374"/>
      <c r="TMH37" s="374"/>
      <c r="TMI37" s="374"/>
      <c r="TMJ37" s="374"/>
      <c r="TMK37" s="374"/>
      <c r="TML37" s="374"/>
      <c r="TMM37" s="374"/>
      <c r="TMN37" s="374"/>
      <c r="TMO37" s="374"/>
      <c r="TMP37" s="374"/>
      <c r="TMQ37" s="374"/>
      <c r="TMR37" s="374"/>
      <c r="TMS37" s="374"/>
      <c r="TMT37" s="374"/>
      <c r="TMU37" s="374"/>
      <c r="TMV37" s="374"/>
      <c r="TMW37" s="374"/>
      <c r="TMX37" s="374"/>
      <c r="TMY37" s="374"/>
      <c r="TMZ37" s="374"/>
      <c r="TNA37" s="374"/>
      <c r="TNB37" s="374"/>
      <c r="TNC37" s="374"/>
      <c r="TND37" s="374"/>
      <c r="TNE37" s="374"/>
      <c r="TNF37" s="374"/>
      <c r="TNG37" s="374"/>
      <c r="TNH37" s="374"/>
      <c r="TNI37" s="374"/>
      <c r="TNJ37" s="374"/>
      <c r="TNK37" s="374"/>
      <c r="TNL37" s="374"/>
      <c r="TNM37" s="374"/>
      <c r="TNN37" s="374"/>
      <c r="TNO37" s="374"/>
      <c r="TNP37" s="374"/>
      <c r="TNQ37" s="374"/>
      <c r="TNR37" s="374"/>
      <c r="TNS37" s="374"/>
      <c r="TNT37" s="374"/>
      <c r="TNU37" s="374"/>
      <c r="TNV37" s="374"/>
      <c r="TNW37" s="374"/>
      <c r="TNX37" s="374"/>
      <c r="TNY37" s="374"/>
      <c r="TNZ37" s="374"/>
      <c r="TOA37" s="374"/>
      <c r="TOB37" s="374"/>
      <c r="TOC37" s="374"/>
      <c r="TOD37" s="374"/>
      <c r="TOE37" s="374"/>
      <c r="TOF37" s="374"/>
      <c r="TOG37" s="374"/>
      <c r="TOH37" s="374"/>
      <c r="TOI37" s="374"/>
      <c r="TOJ37" s="374"/>
      <c r="TOK37" s="374"/>
      <c r="TOL37" s="374"/>
      <c r="TOM37" s="374"/>
      <c r="TON37" s="374"/>
      <c r="TOO37" s="374"/>
      <c r="TOP37" s="374"/>
      <c r="TOQ37" s="374"/>
      <c r="TOR37" s="374"/>
      <c r="TOS37" s="374"/>
      <c r="TOT37" s="374"/>
      <c r="TOU37" s="374"/>
      <c r="TOV37" s="374"/>
      <c r="TOW37" s="374"/>
      <c r="TOX37" s="374"/>
      <c r="TOY37" s="374"/>
      <c r="TOZ37" s="374"/>
      <c r="TPA37" s="374"/>
      <c r="TPB37" s="374"/>
      <c r="TPC37" s="374"/>
      <c r="TPD37" s="374"/>
      <c r="TPE37" s="374"/>
      <c r="TPF37" s="374"/>
      <c r="TPG37" s="374"/>
      <c r="TPH37" s="374"/>
      <c r="TPI37" s="374"/>
      <c r="TPJ37" s="374"/>
      <c r="TPK37" s="374"/>
      <c r="TPL37" s="374"/>
      <c r="TPM37" s="374"/>
      <c r="TPN37" s="374"/>
      <c r="TPO37" s="374"/>
      <c r="TPP37" s="374"/>
      <c r="TPQ37" s="374"/>
      <c r="TPR37" s="374"/>
      <c r="TPS37" s="374"/>
      <c r="TPT37" s="374"/>
      <c r="TPU37" s="374"/>
      <c r="TPV37" s="374"/>
      <c r="TPW37" s="374"/>
      <c r="TPX37" s="374"/>
      <c r="TPY37" s="374"/>
      <c r="TPZ37" s="374"/>
      <c r="TQA37" s="374"/>
      <c r="TQB37" s="374"/>
      <c r="TQC37" s="374"/>
      <c r="TQD37" s="374"/>
      <c r="TQE37" s="374"/>
      <c r="TQF37" s="374"/>
      <c r="TQG37" s="374"/>
      <c r="TQH37" s="374"/>
      <c r="TQI37" s="374"/>
      <c r="TQJ37" s="374"/>
      <c r="TQK37" s="374"/>
      <c r="TQL37" s="374"/>
      <c r="TQM37" s="374"/>
      <c r="TQN37" s="374"/>
      <c r="TQO37" s="374"/>
      <c r="TQP37" s="374"/>
      <c r="TQQ37" s="374"/>
      <c r="TQR37" s="374"/>
      <c r="TQS37" s="374"/>
      <c r="TQT37" s="374"/>
      <c r="TQU37" s="374"/>
      <c r="TQV37" s="374"/>
      <c r="TQW37" s="374"/>
      <c r="TQX37" s="374"/>
      <c r="TQY37" s="374"/>
      <c r="TQZ37" s="374"/>
      <c r="TRA37" s="374"/>
      <c r="TRB37" s="374"/>
      <c r="TRC37" s="374"/>
      <c r="TRD37" s="374"/>
      <c r="TRE37" s="374"/>
      <c r="TRF37" s="374"/>
      <c r="TRG37" s="374"/>
      <c r="TRH37" s="374"/>
      <c r="TRI37" s="374"/>
      <c r="TRJ37" s="374"/>
      <c r="TRK37" s="374"/>
      <c r="TRL37" s="374"/>
      <c r="TRM37" s="374"/>
      <c r="TRN37" s="374"/>
      <c r="TRO37" s="374"/>
      <c r="TRP37" s="374"/>
      <c r="TRQ37" s="374"/>
      <c r="TRR37" s="374"/>
      <c r="TRS37" s="374"/>
      <c r="TRT37" s="374"/>
      <c r="TRU37" s="374"/>
      <c r="TRV37" s="374"/>
      <c r="TRW37" s="374"/>
      <c r="TRX37" s="374"/>
      <c r="TRY37" s="374"/>
      <c r="TRZ37" s="374"/>
      <c r="TSA37" s="374"/>
      <c r="TSB37" s="374"/>
      <c r="TSC37" s="374"/>
      <c r="TSD37" s="374"/>
      <c r="TSE37" s="374"/>
      <c r="TSF37" s="374"/>
      <c r="TSG37" s="374"/>
      <c r="TSH37" s="374"/>
      <c r="TSI37" s="374"/>
      <c r="TSJ37" s="374"/>
      <c r="TSK37" s="374"/>
      <c r="TSL37" s="374"/>
      <c r="TSM37" s="374"/>
      <c r="TSN37" s="374"/>
      <c r="TSO37" s="374"/>
      <c r="TSP37" s="374"/>
      <c r="TSQ37" s="374"/>
      <c r="TSR37" s="374"/>
      <c r="TSS37" s="374"/>
      <c r="TST37" s="374"/>
      <c r="TSU37" s="374"/>
      <c r="TSV37" s="374"/>
      <c r="TSW37" s="374"/>
      <c r="TSX37" s="374"/>
      <c r="TSY37" s="374"/>
      <c r="TSZ37" s="374"/>
      <c r="TTA37" s="374"/>
      <c r="TTB37" s="374"/>
      <c r="TTC37" s="374"/>
      <c r="TTD37" s="374"/>
      <c r="TTE37" s="374"/>
      <c r="TTF37" s="374"/>
      <c r="TTG37" s="374"/>
      <c r="TTH37" s="374"/>
      <c r="TTI37" s="374"/>
      <c r="TTJ37" s="374"/>
      <c r="TTK37" s="374"/>
      <c r="TTL37" s="374"/>
      <c r="TTM37" s="374"/>
      <c r="TTN37" s="374"/>
      <c r="TTO37" s="374"/>
      <c r="TTP37" s="374"/>
      <c r="TTQ37" s="374"/>
      <c r="TTR37" s="374"/>
      <c r="TTS37" s="374"/>
      <c r="TTT37" s="374"/>
      <c r="TTU37" s="374"/>
      <c r="TTV37" s="374"/>
      <c r="TTW37" s="374"/>
      <c r="TTX37" s="374"/>
      <c r="TTY37" s="374"/>
      <c r="TTZ37" s="374"/>
      <c r="TUA37" s="374"/>
      <c r="TUB37" s="374"/>
      <c r="TUC37" s="374"/>
      <c r="TUD37" s="374"/>
      <c r="TUE37" s="374"/>
      <c r="TUF37" s="374"/>
      <c r="TUG37" s="374"/>
      <c r="TUH37" s="374"/>
      <c r="TUI37" s="374"/>
      <c r="TUJ37" s="374"/>
      <c r="TUK37" s="374"/>
      <c r="TUL37" s="374"/>
      <c r="TUM37" s="374"/>
      <c r="TUN37" s="374"/>
      <c r="TUO37" s="374"/>
      <c r="TUP37" s="374"/>
      <c r="TUQ37" s="374"/>
      <c r="TUR37" s="374"/>
      <c r="TUS37" s="374"/>
      <c r="TUT37" s="374"/>
      <c r="TUU37" s="374"/>
      <c r="TUV37" s="374"/>
      <c r="TUW37" s="374"/>
      <c r="TUX37" s="374"/>
      <c r="TUY37" s="374"/>
      <c r="TUZ37" s="374"/>
      <c r="TVA37" s="374"/>
      <c r="TVB37" s="374"/>
      <c r="TVC37" s="374"/>
      <c r="TVD37" s="374"/>
      <c r="TVE37" s="374"/>
      <c r="TVF37" s="374"/>
      <c r="TVG37" s="374"/>
      <c r="TVH37" s="374"/>
      <c r="TVI37" s="374"/>
      <c r="TVJ37" s="374"/>
      <c r="TVK37" s="374"/>
      <c r="TVL37" s="374"/>
      <c r="TVM37" s="374"/>
      <c r="TVN37" s="374"/>
      <c r="TVO37" s="374"/>
      <c r="TVP37" s="374"/>
      <c r="TVQ37" s="374"/>
      <c r="TVR37" s="374"/>
      <c r="TVS37" s="374"/>
      <c r="TVT37" s="374"/>
      <c r="TVU37" s="374"/>
      <c r="TVV37" s="374"/>
      <c r="TVW37" s="374"/>
      <c r="TVX37" s="374"/>
      <c r="TVY37" s="374"/>
      <c r="TVZ37" s="374"/>
      <c r="TWA37" s="374"/>
      <c r="TWB37" s="374"/>
      <c r="TWC37" s="374"/>
      <c r="TWD37" s="374"/>
      <c r="TWE37" s="374"/>
      <c r="TWF37" s="374"/>
      <c r="TWG37" s="374"/>
      <c r="TWH37" s="374"/>
      <c r="TWI37" s="374"/>
      <c r="TWJ37" s="374"/>
      <c r="TWK37" s="374"/>
      <c r="TWL37" s="374"/>
      <c r="TWM37" s="374"/>
      <c r="TWN37" s="374"/>
      <c r="TWO37" s="374"/>
      <c r="TWP37" s="374"/>
      <c r="TWQ37" s="374"/>
      <c r="TWR37" s="374"/>
      <c r="TWS37" s="374"/>
      <c r="TWT37" s="374"/>
      <c r="TWU37" s="374"/>
      <c r="TWV37" s="374"/>
      <c r="TWW37" s="374"/>
      <c r="TWX37" s="374"/>
      <c r="TWY37" s="374"/>
      <c r="TWZ37" s="374"/>
      <c r="TXA37" s="374"/>
      <c r="TXB37" s="374"/>
      <c r="TXC37" s="374"/>
      <c r="TXD37" s="374"/>
      <c r="TXE37" s="374"/>
      <c r="TXF37" s="374"/>
      <c r="TXG37" s="374"/>
      <c r="TXH37" s="374"/>
      <c r="TXI37" s="374"/>
      <c r="TXJ37" s="374"/>
      <c r="TXK37" s="374"/>
      <c r="TXL37" s="374"/>
      <c r="TXM37" s="374"/>
      <c r="TXN37" s="374"/>
      <c r="TXO37" s="374"/>
      <c r="TXP37" s="374"/>
      <c r="TXQ37" s="374"/>
      <c r="TXR37" s="374"/>
      <c r="TXS37" s="374"/>
      <c r="TXT37" s="374"/>
      <c r="TXU37" s="374"/>
      <c r="TXV37" s="374"/>
      <c r="TXW37" s="374"/>
      <c r="TXX37" s="374"/>
      <c r="TXY37" s="374"/>
      <c r="TXZ37" s="374"/>
      <c r="TYA37" s="374"/>
      <c r="TYB37" s="374"/>
      <c r="TYC37" s="374"/>
      <c r="TYD37" s="374"/>
      <c r="TYE37" s="374"/>
      <c r="TYF37" s="374"/>
      <c r="TYG37" s="374"/>
      <c r="TYH37" s="374"/>
      <c r="TYI37" s="374"/>
      <c r="TYJ37" s="374"/>
      <c r="TYK37" s="374"/>
      <c r="TYL37" s="374"/>
      <c r="TYM37" s="374"/>
      <c r="TYN37" s="374"/>
      <c r="TYO37" s="374"/>
      <c r="TYP37" s="374"/>
      <c r="TYQ37" s="374"/>
      <c r="TYR37" s="374"/>
      <c r="TYS37" s="374"/>
      <c r="TYT37" s="374"/>
      <c r="TYU37" s="374"/>
      <c r="TYV37" s="374"/>
      <c r="TYW37" s="374"/>
      <c r="TYX37" s="374"/>
      <c r="TYY37" s="374"/>
      <c r="TYZ37" s="374"/>
      <c r="TZA37" s="374"/>
      <c r="TZB37" s="374"/>
      <c r="TZC37" s="374"/>
      <c r="TZD37" s="374"/>
      <c r="TZE37" s="374"/>
      <c r="TZF37" s="374"/>
      <c r="TZG37" s="374"/>
      <c r="TZH37" s="374"/>
      <c r="TZI37" s="374"/>
      <c r="TZJ37" s="374"/>
      <c r="TZK37" s="374"/>
      <c r="TZL37" s="374"/>
      <c r="TZM37" s="374"/>
      <c r="TZN37" s="374"/>
      <c r="TZO37" s="374"/>
      <c r="TZP37" s="374"/>
      <c r="TZQ37" s="374"/>
      <c r="TZR37" s="374"/>
      <c r="TZS37" s="374"/>
      <c r="TZT37" s="374"/>
      <c r="TZU37" s="374"/>
      <c r="TZV37" s="374"/>
      <c r="TZW37" s="374"/>
      <c r="TZX37" s="374"/>
      <c r="TZY37" s="374"/>
      <c r="TZZ37" s="374"/>
      <c r="UAA37" s="374"/>
      <c r="UAB37" s="374"/>
      <c r="UAC37" s="374"/>
      <c r="UAD37" s="374"/>
      <c r="UAE37" s="374"/>
      <c r="UAF37" s="374"/>
      <c r="UAG37" s="374"/>
      <c r="UAH37" s="374"/>
      <c r="UAI37" s="374"/>
      <c r="UAJ37" s="374"/>
      <c r="UAK37" s="374"/>
      <c r="UAL37" s="374"/>
      <c r="UAM37" s="374"/>
      <c r="UAN37" s="374"/>
      <c r="UAO37" s="374"/>
      <c r="UAP37" s="374"/>
      <c r="UAQ37" s="374"/>
      <c r="UAR37" s="374"/>
      <c r="UAS37" s="374"/>
      <c r="UAT37" s="374"/>
      <c r="UAU37" s="374"/>
      <c r="UAV37" s="374"/>
      <c r="UAW37" s="374"/>
      <c r="UAX37" s="374"/>
      <c r="UAY37" s="374"/>
      <c r="UAZ37" s="374"/>
      <c r="UBA37" s="374"/>
      <c r="UBB37" s="374"/>
      <c r="UBC37" s="374"/>
      <c r="UBD37" s="374"/>
      <c r="UBE37" s="374"/>
      <c r="UBF37" s="374"/>
      <c r="UBG37" s="374"/>
      <c r="UBH37" s="374"/>
      <c r="UBI37" s="374"/>
      <c r="UBJ37" s="374"/>
      <c r="UBK37" s="374"/>
      <c r="UBL37" s="374"/>
      <c r="UBM37" s="374"/>
      <c r="UBN37" s="374"/>
      <c r="UBO37" s="374"/>
      <c r="UBP37" s="374"/>
      <c r="UBQ37" s="374"/>
      <c r="UBR37" s="374"/>
      <c r="UBS37" s="374"/>
      <c r="UBT37" s="374"/>
      <c r="UBU37" s="374"/>
      <c r="UBV37" s="374"/>
      <c r="UBW37" s="374"/>
      <c r="UBX37" s="374"/>
      <c r="UBY37" s="374"/>
      <c r="UBZ37" s="374"/>
      <c r="UCA37" s="374"/>
      <c r="UCB37" s="374"/>
      <c r="UCC37" s="374"/>
      <c r="UCD37" s="374"/>
      <c r="UCE37" s="374"/>
      <c r="UCF37" s="374"/>
      <c r="UCG37" s="374"/>
      <c r="UCH37" s="374"/>
      <c r="UCI37" s="374"/>
      <c r="UCJ37" s="374"/>
      <c r="UCK37" s="374"/>
      <c r="UCL37" s="374"/>
      <c r="UCM37" s="374"/>
      <c r="UCN37" s="374"/>
      <c r="UCO37" s="374"/>
      <c r="UCP37" s="374"/>
      <c r="UCQ37" s="374"/>
      <c r="UCR37" s="374"/>
      <c r="UCS37" s="374"/>
      <c r="UCT37" s="374"/>
      <c r="UCU37" s="374"/>
      <c r="UCV37" s="374"/>
      <c r="UCW37" s="374"/>
      <c r="UCX37" s="374"/>
      <c r="UCY37" s="374"/>
      <c r="UCZ37" s="374"/>
      <c r="UDA37" s="374"/>
      <c r="UDB37" s="374"/>
      <c r="UDC37" s="374"/>
      <c r="UDD37" s="374"/>
      <c r="UDE37" s="374"/>
      <c r="UDF37" s="374"/>
      <c r="UDG37" s="374"/>
      <c r="UDH37" s="374"/>
      <c r="UDI37" s="374"/>
      <c r="UDJ37" s="374"/>
      <c r="UDK37" s="374"/>
      <c r="UDL37" s="374"/>
      <c r="UDM37" s="374"/>
      <c r="UDN37" s="374"/>
      <c r="UDO37" s="374"/>
      <c r="UDP37" s="374"/>
      <c r="UDQ37" s="374"/>
      <c r="UDR37" s="374"/>
      <c r="UDS37" s="374"/>
      <c r="UDT37" s="374"/>
      <c r="UDU37" s="374"/>
      <c r="UDV37" s="374"/>
      <c r="UDW37" s="374"/>
      <c r="UDX37" s="374"/>
      <c r="UDY37" s="374"/>
      <c r="UDZ37" s="374"/>
      <c r="UEA37" s="374"/>
      <c r="UEB37" s="374"/>
      <c r="UEC37" s="374"/>
      <c r="UED37" s="374"/>
      <c r="UEE37" s="374"/>
      <c r="UEF37" s="374"/>
      <c r="UEG37" s="374"/>
      <c r="UEH37" s="374"/>
      <c r="UEI37" s="374"/>
      <c r="UEJ37" s="374"/>
      <c r="UEK37" s="374"/>
      <c r="UEL37" s="374"/>
      <c r="UEM37" s="374"/>
      <c r="UEN37" s="374"/>
      <c r="UEO37" s="374"/>
      <c r="UEP37" s="374"/>
      <c r="UEQ37" s="374"/>
      <c r="UER37" s="374"/>
      <c r="UES37" s="374"/>
      <c r="UET37" s="374"/>
      <c r="UEU37" s="374"/>
      <c r="UEV37" s="374"/>
      <c r="UEW37" s="374"/>
      <c r="UEX37" s="374"/>
      <c r="UEY37" s="374"/>
      <c r="UEZ37" s="374"/>
      <c r="UFA37" s="374"/>
      <c r="UFB37" s="374"/>
      <c r="UFC37" s="374"/>
      <c r="UFD37" s="374"/>
      <c r="UFE37" s="374"/>
      <c r="UFF37" s="374"/>
      <c r="UFG37" s="374"/>
      <c r="UFH37" s="374"/>
      <c r="UFI37" s="374"/>
      <c r="UFJ37" s="374"/>
      <c r="UFK37" s="374"/>
      <c r="UFL37" s="374"/>
      <c r="UFM37" s="374"/>
      <c r="UFN37" s="374"/>
      <c r="UFO37" s="374"/>
      <c r="UFP37" s="374"/>
      <c r="UFQ37" s="374"/>
      <c r="UFR37" s="374"/>
      <c r="UFS37" s="374"/>
      <c r="UFT37" s="374"/>
      <c r="UFU37" s="374"/>
      <c r="UFV37" s="374"/>
      <c r="UFW37" s="374"/>
      <c r="UFX37" s="374"/>
      <c r="UFY37" s="374"/>
      <c r="UFZ37" s="374"/>
      <c r="UGA37" s="374"/>
      <c r="UGB37" s="374"/>
      <c r="UGC37" s="374"/>
      <c r="UGD37" s="374"/>
      <c r="UGE37" s="374"/>
      <c r="UGF37" s="374"/>
      <c r="UGG37" s="374"/>
      <c r="UGH37" s="374"/>
      <c r="UGI37" s="374"/>
      <c r="UGJ37" s="374"/>
      <c r="UGK37" s="374"/>
      <c r="UGL37" s="374"/>
      <c r="UGM37" s="374"/>
      <c r="UGN37" s="374"/>
      <c r="UGO37" s="374"/>
      <c r="UGP37" s="374"/>
      <c r="UGQ37" s="374"/>
      <c r="UGR37" s="374"/>
      <c r="UGS37" s="374"/>
      <c r="UGT37" s="374"/>
      <c r="UGU37" s="374"/>
      <c r="UGV37" s="374"/>
      <c r="UGW37" s="374"/>
      <c r="UGX37" s="374"/>
      <c r="UGY37" s="374"/>
      <c r="UGZ37" s="374"/>
      <c r="UHA37" s="374"/>
      <c r="UHB37" s="374"/>
      <c r="UHC37" s="374"/>
      <c r="UHD37" s="374"/>
      <c r="UHE37" s="374"/>
      <c r="UHF37" s="374"/>
      <c r="UHG37" s="374"/>
      <c r="UHH37" s="374"/>
      <c r="UHI37" s="374"/>
      <c r="UHJ37" s="374"/>
      <c r="UHK37" s="374"/>
      <c r="UHL37" s="374"/>
      <c r="UHM37" s="374"/>
      <c r="UHN37" s="374"/>
      <c r="UHO37" s="374"/>
      <c r="UHP37" s="374"/>
      <c r="UHQ37" s="374"/>
      <c r="UHR37" s="374"/>
      <c r="UHS37" s="374"/>
      <c r="UHT37" s="374"/>
      <c r="UHU37" s="374"/>
      <c r="UHV37" s="374"/>
      <c r="UHW37" s="374"/>
      <c r="UHX37" s="374"/>
      <c r="UHY37" s="374"/>
      <c r="UHZ37" s="374"/>
      <c r="UIA37" s="374"/>
      <c r="UIB37" s="374"/>
      <c r="UIC37" s="374"/>
      <c r="UID37" s="374"/>
      <c r="UIE37" s="374"/>
      <c r="UIF37" s="374"/>
      <c r="UIG37" s="374"/>
      <c r="UIH37" s="374"/>
      <c r="UII37" s="374"/>
      <c r="UIJ37" s="374"/>
      <c r="UIK37" s="374"/>
      <c r="UIL37" s="374"/>
      <c r="UIM37" s="374"/>
      <c r="UIN37" s="374"/>
      <c r="UIO37" s="374"/>
      <c r="UIP37" s="374"/>
      <c r="UIQ37" s="374"/>
      <c r="UIR37" s="374"/>
      <c r="UIS37" s="374"/>
      <c r="UIT37" s="374"/>
      <c r="UIU37" s="374"/>
      <c r="UIV37" s="374"/>
      <c r="UIW37" s="374"/>
      <c r="UIX37" s="374"/>
      <c r="UIY37" s="374"/>
      <c r="UIZ37" s="374"/>
      <c r="UJA37" s="374"/>
      <c r="UJB37" s="374"/>
      <c r="UJC37" s="374"/>
      <c r="UJD37" s="374"/>
      <c r="UJE37" s="374"/>
      <c r="UJF37" s="374"/>
      <c r="UJG37" s="374"/>
      <c r="UJH37" s="374"/>
      <c r="UJI37" s="374"/>
      <c r="UJJ37" s="374"/>
      <c r="UJK37" s="374"/>
      <c r="UJL37" s="374"/>
      <c r="UJM37" s="374"/>
      <c r="UJN37" s="374"/>
      <c r="UJO37" s="374"/>
      <c r="UJP37" s="374"/>
      <c r="UJQ37" s="374"/>
      <c r="UJR37" s="374"/>
      <c r="UJS37" s="374"/>
      <c r="UJT37" s="374"/>
      <c r="UJU37" s="374"/>
      <c r="UJV37" s="374"/>
      <c r="UJW37" s="374"/>
      <c r="UJX37" s="374"/>
      <c r="UJY37" s="374"/>
      <c r="UJZ37" s="374"/>
      <c r="UKA37" s="374"/>
      <c r="UKB37" s="374"/>
      <c r="UKC37" s="374"/>
      <c r="UKD37" s="374"/>
      <c r="UKE37" s="374"/>
      <c r="UKF37" s="374"/>
      <c r="UKG37" s="374"/>
      <c r="UKH37" s="374"/>
      <c r="UKI37" s="374"/>
      <c r="UKJ37" s="374"/>
      <c r="UKK37" s="374"/>
      <c r="UKL37" s="374"/>
      <c r="UKM37" s="374"/>
      <c r="UKN37" s="374"/>
      <c r="UKO37" s="374"/>
      <c r="UKP37" s="374"/>
      <c r="UKQ37" s="374"/>
      <c r="UKR37" s="374"/>
      <c r="UKS37" s="374"/>
      <c r="UKT37" s="374"/>
      <c r="UKU37" s="374"/>
      <c r="UKV37" s="374"/>
      <c r="UKW37" s="374"/>
      <c r="UKX37" s="374"/>
      <c r="UKY37" s="374"/>
      <c r="UKZ37" s="374"/>
      <c r="ULA37" s="374"/>
      <c r="ULB37" s="374"/>
      <c r="ULC37" s="374"/>
      <c r="ULD37" s="374"/>
      <c r="ULE37" s="374"/>
      <c r="ULF37" s="374"/>
      <c r="ULG37" s="374"/>
      <c r="ULH37" s="374"/>
      <c r="ULI37" s="374"/>
      <c r="ULJ37" s="374"/>
      <c r="ULK37" s="374"/>
      <c r="ULL37" s="374"/>
      <c r="ULM37" s="374"/>
      <c r="ULN37" s="374"/>
      <c r="ULO37" s="374"/>
      <c r="ULP37" s="374"/>
      <c r="ULQ37" s="374"/>
      <c r="ULR37" s="374"/>
      <c r="ULS37" s="374"/>
      <c r="ULT37" s="374"/>
      <c r="ULU37" s="374"/>
      <c r="ULV37" s="374"/>
      <c r="ULW37" s="374"/>
      <c r="ULX37" s="374"/>
      <c r="ULY37" s="374"/>
      <c r="ULZ37" s="374"/>
      <c r="UMA37" s="374"/>
      <c r="UMB37" s="374"/>
      <c r="UMC37" s="374"/>
      <c r="UMD37" s="374"/>
      <c r="UME37" s="374"/>
      <c r="UMF37" s="374"/>
      <c r="UMG37" s="374"/>
      <c r="UMH37" s="374"/>
      <c r="UMI37" s="374"/>
      <c r="UMJ37" s="374"/>
      <c r="UMK37" s="374"/>
      <c r="UML37" s="374"/>
      <c r="UMM37" s="374"/>
      <c r="UMN37" s="374"/>
      <c r="UMO37" s="374"/>
      <c r="UMP37" s="374"/>
      <c r="UMQ37" s="374"/>
      <c r="UMR37" s="374"/>
      <c r="UMS37" s="374"/>
      <c r="UMT37" s="374"/>
      <c r="UMU37" s="374"/>
      <c r="UMV37" s="374"/>
      <c r="UMW37" s="374"/>
      <c r="UMX37" s="374"/>
      <c r="UMY37" s="374"/>
      <c r="UMZ37" s="374"/>
      <c r="UNA37" s="374"/>
      <c r="UNB37" s="374"/>
      <c r="UNC37" s="374"/>
      <c r="UND37" s="374"/>
      <c r="UNE37" s="374"/>
      <c r="UNF37" s="374"/>
      <c r="UNG37" s="374"/>
      <c r="UNH37" s="374"/>
      <c r="UNI37" s="374"/>
      <c r="UNJ37" s="374"/>
      <c r="UNK37" s="374"/>
      <c r="UNL37" s="374"/>
      <c r="UNM37" s="374"/>
      <c r="UNN37" s="374"/>
      <c r="UNO37" s="374"/>
      <c r="UNP37" s="374"/>
      <c r="UNQ37" s="374"/>
      <c r="UNR37" s="374"/>
      <c r="UNS37" s="374"/>
      <c r="UNT37" s="374"/>
      <c r="UNU37" s="374"/>
      <c r="UNV37" s="374"/>
      <c r="UNW37" s="374"/>
      <c r="UNX37" s="374"/>
      <c r="UNY37" s="374"/>
      <c r="UNZ37" s="374"/>
      <c r="UOA37" s="374"/>
      <c r="UOB37" s="374"/>
      <c r="UOC37" s="374"/>
      <c r="UOD37" s="374"/>
      <c r="UOE37" s="374"/>
      <c r="UOF37" s="374"/>
      <c r="UOG37" s="374"/>
      <c r="UOH37" s="374"/>
      <c r="UOI37" s="374"/>
      <c r="UOJ37" s="374"/>
      <c r="UOK37" s="374"/>
      <c r="UOL37" s="374"/>
      <c r="UOM37" s="374"/>
      <c r="UON37" s="374"/>
      <c r="UOO37" s="374"/>
      <c r="UOP37" s="374"/>
      <c r="UOQ37" s="374"/>
      <c r="UOR37" s="374"/>
      <c r="UOS37" s="374"/>
      <c r="UOT37" s="374"/>
      <c r="UOU37" s="374"/>
      <c r="UOV37" s="374"/>
      <c r="UOW37" s="374"/>
      <c r="UOX37" s="374"/>
      <c r="UOY37" s="374"/>
      <c r="UOZ37" s="374"/>
      <c r="UPA37" s="374"/>
      <c r="UPB37" s="374"/>
      <c r="UPC37" s="374"/>
      <c r="UPD37" s="374"/>
      <c r="UPE37" s="374"/>
      <c r="UPF37" s="374"/>
      <c r="UPG37" s="374"/>
      <c r="UPH37" s="374"/>
      <c r="UPI37" s="374"/>
      <c r="UPJ37" s="374"/>
      <c r="UPK37" s="374"/>
      <c r="UPL37" s="374"/>
      <c r="UPM37" s="374"/>
      <c r="UPN37" s="374"/>
      <c r="UPO37" s="374"/>
      <c r="UPP37" s="374"/>
      <c r="UPQ37" s="374"/>
      <c r="UPR37" s="374"/>
      <c r="UPS37" s="374"/>
      <c r="UPT37" s="374"/>
      <c r="UPU37" s="374"/>
      <c r="UPV37" s="374"/>
      <c r="UPW37" s="374"/>
      <c r="UPX37" s="374"/>
      <c r="UPY37" s="374"/>
      <c r="UPZ37" s="374"/>
      <c r="UQA37" s="374"/>
      <c r="UQB37" s="374"/>
      <c r="UQC37" s="374"/>
      <c r="UQD37" s="374"/>
      <c r="UQE37" s="374"/>
      <c r="UQF37" s="374"/>
      <c r="UQG37" s="374"/>
      <c r="UQH37" s="374"/>
      <c r="UQI37" s="374"/>
      <c r="UQJ37" s="374"/>
      <c r="UQK37" s="374"/>
      <c r="UQL37" s="374"/>
      <c r="UQM37" s="374"/>
      <c r="UQN37" s="374"/>
      <c r="UQO37" s="374"/>
      <c r="UQP37" s="374"/>
      <c r="UQQ37" s="374"/>
      <c r="UQR37" s="374"/>
      <c r="UQS37" s="374"/>
      <c r="UQT37" s="374"/>
      <c r="UQU37" s="374"/>
      <c r="UQV37" s="374"/>
      <c r="UQW37" s="374"/>
      <c r="UQX37" s="374"/>
      <c r="UQY37" s="374"/>
      <c r="UQZ37" s="374"/>
      <c r="URA37" s="374"/>
      <c r="URB37" s="374"/>
      <c r="URC37" s="374"/>
      <c r="URD37" s="374"/>
      <c r="URE37" s="374"/>
      <c r="URF37" s="374"/>
      <c r="URG37" s="374"/>
      <c r="URH37" s="374"/>
      <c r="URI37" s="374"/>
      <c r="URJ37" s="374"/>
      <c r="URK37" s="374"/>
      <c r="URL37" s="374"/>
      <c r="URM37" s="374"/>
      <c r="URN37" s="374"/>
      <c r="URO37" s="374"/>
      <c r="URP37" s="374"/>
      <c r="URQ37" s="374"/>
      <c r="URR37" s="374"/>
      <c r="URS37" s="374"/>
      <c r="URT37" s="374"/>
      <c r="URU37" s="374"/>
      <c r="URV37" s="374"/>
      <c r="URW37" s="374"/>
      <c r="URX37" s="374"/>
      <c r="URY37" s="374"/>
      <c r="URZ37" s="374"/>
      <c r="USA37" s="374"/>
      <c r="USB37" s="374"/>
      <c r="USC37" s="374"/>
      <c r="USD37" s="374"/>
      <c r="USE37" s="374"/>
      <c r="USF37" s="374"/>
      <c r="USG37" s="374"/>
      <c r="USH37" s="374"/>
      <c r="USI37" s="374"/>
      <c r="USJ37" s="374"/>
      <c r="USK37" s="374"/>
      <c r="USL37" s="374"/>
      <c r="USM37" s="374"/>
      <c r="USN37" s="374"/>
      <c r="USO37" s="374"/>
      <c r="USP37" s="374"/>
      <c r="USQ37" s="374"/>
      <c r="USR37" s="374"/>
      <c r="USS37" s="374"/>
      <c r="UST37" s="374"/>
      <c r="USU37" s="374"/>
      <c r="USV37" s="374"/>
      <c r="USW37" s="374"/>
      <c r="USX37" s="374"/>
      <c r="USY37" s="374"/>
      <c r="USZ37" s="374"/>
      <c r="UTA37" s="374"/>
      <c r="UTB37" s="374"/>
      <c r="UTC37" s="374"/>
      <c r="UTD37" s="374"/>
      <c r="UTE37" s="374"/>
      <c r="UTF37" s="374"/>
      <c r="UTG37" s="374"/>
      <c r="UTH37" s="374"/>
      <c r="UTI37" s="374"/>
      <c r="UTJ37" s="374"/>
      <c r="UTK37" s="374"/>
      <c r="UTL37" s="374"/>
      <c r="UTM37" s="374"/>
      <c r="UTN37" s="374"/>
      <c r="UTO37" s="374"/>
      <c r="UTP37" s="374"/>
      <c r="UTQ37" s="374"/>
      <c r="UTR37" s="374"/>
      <c r="UTS37" s="374"/>
      <c r="UTT37" s="374"/>
      <c r="UTU37" s="374"/>
      <c r="UTV37" s="374"/>
      <c r="UTW37" s="374"/>
      <c r="UTX37" s="374"/>
      <c r="UTY37" s="374"/>
      <c r="UTZ37" s="374"/>
      <c r="UUA37" s="374"/>
      <c r="UUB37" s="374"/>
      <c r="UUC37" s="374"/>
      <c r="UUD37" s="374"/>
      <c r="UUE37" s="374"/>
      <c r="UUF37" s="374"/>
      <c r="UUG37" s="374"/>
      <c r="UUH37" s="374"/>
      <c r="UUI37" s="374"/>
      <c r="UUJ37" s="374"/>
      <c r="UUK37" s="374"/>
      <c r="UUL37" s="374"/>
      <c r="UUM37" s="374"/>
      <c r="UUN37" s="374"/>
      <c r="UUO37" s="374"/>
      <c r="UUP37" s="374"/>
      <c r="UUQ37" s="374"/>
      <c r="UUR37" s="374"/>
      <c r="UUS37" s="374"/>
      <c r="UUT37" s="374"/>
      <c r="UUU37" s="374"/>
      <c r="UUV37" s="374"/>
      <c r="UUW37" s="374"/>
      <c r="UUX37" s="374"/>
      <c r="UUY37" s="374"/>
      <c r="UUZ37" s="374"/>
      <c r="UVA37" s="374"/>
      <c r="UVB37" s="374"/>
      <c r="UVC37" s="374"/>
      <c r="UVD37" s="374"/>
      <c r="UVE37" s="374"/>
      <c r="UVF37" s="374"/>
      <c r="UVG37" s="374"/>
      <c r="UVH37" s="374"/>
      <c r="UVI37" s="374"/>
      <c r="UVJ37" s="374"/>
      <c r="UVK37" s="374"/>
      <c r="UVL37" s="374"/>
      <c r="UVM37" s="374"/>
      <c r="UVN37" s="374"/>
      <c r="UVO37" s="374"/>
      <c r="UVP37" s="374"/>
      <c r="UVQ37" s="374"/>
      <c r="UVR37" s="374"/>
      <c r="UVS37" s="374"/>
      <c r="UVT37" s="374"/>
      <c r="UVU37" s="374"/>
      <c r="UVV37" s="374"/>
      <c r="UVW37" s="374"/>
      <c r="UVX37" s="374"/>
      <c r="UVY37" s="374"/>
      <c r="UVZ37" s="374"/>
      <c r="UWA37" s="374"/>
      <c r="UWB37" s="374"/>
      <c r="UWC37" s="374"/>
      <c r="UWD37" s="374"/>
      <c r="UWE37" s="374"/>
      <c r="UWF37" s="374"/>
      <c r="UWG37" s="374"/>
      <c r="UWH37" s="374"/>
      <c r="UWI37" s="374"/>
      <c r="UWJ37" s="374"/>
      <c r="UWK37" s="374"/>
      <c r="UWL37" s="374"/>
      <c r="UWM37" s="374"/>
      <c r="UWN37" s="374"/>
      <c r="UWO37" s="374"/>
      <c r="UWP37" s="374"/>
      <c r="UWQ37" s="374"/>
      <c r="UWR37" s="374"/>
      <c r="UWS37" s="374"/>
      <c r="UWT37" s="374"/>
      <c r="UWU37" s="374"/>
      <c r="UWV37" s="374"/>
      <c r="UWW37" s="374"/>
      <c r="UWX37" s="374"/>
      <c r="UWY37" s="374"/>
      <c r="UWZ37" s="374"/>
      <c r="UXA37" s="374"/>
      <c r="UXB37" s="374"/>
      <c r="UXC37" s="374"/>
      <c r="UXD37" s="374"/>
      <c r="UXE37" s="374"/>
      <c r="UXF37" s="374"/>
      <c r="UXG37" s="374"/>
      <c r="UXH37" s="374"/>
      <c r="UXI37" s="374"/>
      <c r="UXJ37" s="374"/>
      <c r="UXK37" s="374"/>
      <c r="UXL37" s="374"/>
      <c r="UXM37" s="374"/>
      <c r="UXN37" s="374"/>
      <c r="UXO37" s="374"/>
      <c r="UXP37" s="374"/>
      <c r="UXQ37" s="374"/>
      <c r="UXR37" s="374"/>
      <c r="UXS37" s="374"/>
      <c r="UXT37" s="374"/>
      <c r="UXU37" s="374"/>
      <c r="UXV37" s="374"/>
      <c r="UXW37" s="374"/>
      <c r="UXX37" s="374"/>
      <c r="UXY37" s="374"/>
      <c r="UXZ37" s="374"/>
      <c r="UYA37" s="374"/>
      <c r="UYB37" s="374"/>
      <c r="UYC37" s="374"/>
      <c r="UYD37" s="374"/>
      <c r="UYE37" s="374"/>
      <c r="UYF37" s="374"/>
      <c r="UYG37" s="374"/>
      <c r="UYH37" s="374"/>
      <c r="UYI37" s="374"/>
      <c r="UYJ37" s="374"/>
      <c r="UYK37" s="374"/>
      <c r="UYL37" s="374"/>
      <c r="UYM37" s="374"/>
      <c r="UYN37" s="374"/>
      <c r="UYO37" s="374"/>
      <c r="UYP37" s="374"/>
      <c r="UYQ37" s="374"/>
      <c r="UYR37" s="374"/>
      <c r="UYS37" s="374"/>
      <c r="UYT37" s="374"/>
      <c r="UYU37" s="374"/>
      <c r="UYV37" s="374"/>
      <c r="UYW37" s="374"/>
      <c r="UYX37" s="374"/>
      <c r="UYY37" s="374"/>
      <c r="UYZ37" s="374"/>
      <c r="UZA37" s="374"/>
      <c r="UZB37" s="374"/>
      <c r="UZC37" s="374"/>
      <c r="UZD37" s="374"/>
      <c r="UZE37" s="374"/>
      <c r="UZF37" s="374"/>
      <c r="UZG37" s="374"/>
      <c r="UZH37" s="374"/>
      <c r="UZI37" s="374"/>
      <c r="UZJ37" s="374"/>
      <c r="UZK37" s="374"/>
      <c r="UZL37" s="374"/>
      <c r="UZM37" s="374"/>
      <c r="UZN37" s="374"/>
      <c r="UZO37" s="374"/>
      <c r="UZP37" s="374"/>
      <c r="UZQ37" s="374"/>
      <c r="UZR37" s="374"/>
      <c r="UZS37" s="374"/>
      <c r="UZT37" s="374"/>
      <c r="UZU37" s="374"/>
      <c r="UZV37" s="374"/>
      <c r="UZW37" s="374"/>
      <c r="UZX37" s="374"/>
      <c r="UZY37" s="374"/>
      <c r="UZZ37" s="374"/>
      <c r="VAA37" s="374"/>
      <c r="VAB37" s="374"/>
      <c r="VAC37" s="374"/>
      <c r="VAD37" s="374"/>
      <c r="VAE37" s="374"/>
      <c r="VAF37" s="374"/>
      <c r="VAG37" s="374"/>
      <c r="VAH37" s="374"/>
      <c r="VAI37" s="374"/>
      <c r="VAJ37" s="374"/>
      <c r="VAK37" s="374"/>
      <c r="VAL37" s="374"/>
      <c r="VAM37" s="374"/>
      <c r="VAN37" s="374"/>
      <c r="VAO37" s="374"/>
      <c r="VAP37" s="374"/>
      <c r="VAQ37" s="374"/>
      <c r="VAR37" s="374"/>
      <c r="VAS37" s="374"/>
      <c r="VAT37" s="374"/>
      <c r="VAU37" s="374"/>
      <c r="VAV37" s="374"/>
      <c r="VAW37" s="374"/>
      <c r="VAX37" s="374"/>
      <c r="VAY37" s="374"/>
      <c r="VAZ37" s="374"/>
      <c r="VBA37" s="374"/>
      <c r="VBB37" s="374"/>
      <c r="VBC37" s="374"/>
      <c r="VBD37" s="374"/>
      <c r="VBE37" s="374"/>
      <c r="VBF37" s="374"/>
      <c r="VBG37" s="374"/>
      <c r="VBH37" s="374"/>
      <c r="VBI37" s="374"/>
      <c r="VBJ37" s="374"/>
      <c r="VBK37" s="374"/>
      <c r="VBL37" s="374"/>
      <c r="VBM37" s="374"/>
      <c r="VBN37" s="374"/>
      <c r="VBO37" s="374"/>
      <c r="VBP37" s="374"/>
      <c r="VBQ37" s="374"/>
      <c r="VBR37" s="374"/>
      <c r="VBS37" s="374"/>
      <c r="VBT37" s="374"/>
      <c r="VBU37" s="374"/>
      <c r="VBV37" s="374"/>
      <c r="VBW37" s="374"/>
      <c r="VBX37" s="374"/>
      <c r="VBY37" s="374"/>
      <c r="VBZ37" s="374"/>
      <c r="VCA37" s="374"/>
      <c r="VCB37" s="374"/>
      <c r="VCC37" s="374"/>
      <c r="VCD37" s="374"/>
      <c r="VCE37" s="374"/>
      <c r="VCF37" s="374"/>
      <c r="VCG37" s="374"/>
      <c r="VCH37" s="374"/>
      <c r="VCI37" s="374"/>
      <c r="VCJ37" s="374"/>
      <c r="VCK37" s="374"/>
      <c r="VCL37" s="374"/>
      <c r="VCM37" s="374"/>
      <c r="VCN37" s="374"/>
      <c r="VCO37" s="374"/>
      <c r="VCP37" s="374"/>
      <c r="VCQ37" s="374"/>
      <c r="VCR37" s="374"/>
      <c r="VCS37" s="374"/>
      <c r="VCT37" s="374"/>
      <c r="VCU37" s="374"/>
      <c r="VCV37" s="374"/>
      <c r="VCW37" s="374"/>
      <c r="VCX37" s="374"/>
      <c r="VCY37" s="374"/>
      <c r="VCZ37" s="374"/>
      <c r="VDA37" s="374"/>
      <c r="VDB37" s="374"/>
      <c r="VDC37" s="374"/>
      <c r="VDD37" s="374"/>
      <c r="VDE37" s="374"/>
      <c r="VDF37" s="374"/>
      <c r="VDG37" s="374"/>
      <c r="VDH37" s="374"/>
      <c r="VDI37" s="374"/>
      <c r="VDJ37" s="374"/>
      <c r="VDK37" s="374"/>
      <c r="VDL37" s="374"/>
      <c r="VDM37" s="374"/>
      <c r="VDN37" s="374"/>
      <c r="VDO37" s="374"/>
      <c r="VDP37" s="374"/>
      <c r="VDQ37" s="374"/>
      <c r="VDR37" s="374"/>
      <c r="VDS37" s="374"/>
      <c r="VDT37" s="374"/>
      <c r="VDU37" s="374"/>
      <c r="VDV37" s="374"/>
      <c r="VDW37" s="374"/>
      <c r="VDX37" s="374"/>
      <c r="VDY37" s="374"/>
      <c r="VDZ37" s="374"/>
      <c r="VEA37" s="374"/>
      <c r="VEB37" s="374"/>
      <c r="VEC37" s="374"/>
      <c r="VED37" s="374"/>
      <c r="VEE37" s="374"/>
      <c r="VEF37" s="374"/>
      <c r="VEG37" s="374"/>
      <c r="VEH37" s="374"/>
      <c r="VEI37" s="374"/>
      <c r="VEJ37" s="374"/>
      <c r="VEK37" s="374"/>
      <c r="VEL37" s="374"/>
      <c r="VEM37" s="374"/>
      <c r="VEN37" s="374"/>
      <c r="VEO37" s="374"/>
      <c r="VEP37" s="374"/>
      <c r="VEQ37" s="374"/>
      <c r="VER37" s="374"/>
      <c r="VES37" s="374"/>
      <c r="VET37" s="374"/>
      <c r="VEU37" s="374"/>
      <c r="VEV37" s="374"/>
      <c r="VEW37" s="374"/>
      <c r="VEX37" s="374"/>
      <c r="VEY37" s="374"/>
      <c r="VEZ37" s="374"/>
      <c r="VFA37" s="374"/>
      <c r="VFB37" s="374"/>
      <c r="VFC37" s="374"/>
      <c r="VFD37" s="374"/>
      <c r="VFE37" s="374"/>
      <c r="VFF37" s="374"/>
      <c r="VFG37" s="374"/>
      <c r="VFH37" s="374"/>
      <c r="VFI37" s="374"/>
      <c r="VFJ37" s="374"/>
      <c r="VFK37" s="374"/>
      <c r="VFL37" s="374"/>
      <c r="VFM37" s="374"/>
      <c r="VFN37" s="374"/>
      <c r="VFO37" s="374"/>
      <c r="VFP37" s="374"/>
      <c r="VFQ37" s="374"/>
      <c r="VFR37" s="374"/>
      <c r="VFS37" s="374"/>
      <c r="VFT37" s="374"/>
      <c r="VFU37" s="374"/>
      <c r="VFV37" s="374"/>
      <c r="VFW37" s="374"/>
      <c r="VFX37" s="374"/>
      <c r="VFY37" s="374"/>
      <c r="VFZ37" s="374"/>
      <c r="VGA37" s="374"/>
      <c r="VGB37" s="374"/>
      <c r="VGC37" s="374"/>
      <c r="VGD37" s="374"/>
      <c r="VGE37" s="374"/>
      <c r="VGF37" s="374"/>
      <c r="VGG37" s="374"/>
      <c r="VGH37" s="374"/>
      <c r="VGI37" s="374"/>
      <c r="VGJ37" s="374"/>
      <c r="VGK37" s="374"/>
      <c r="VGL37" s="374"/>
      <c r="VGM37" s="374"/>
      <c r="VGN37" s="374"/>
      <c r="VGO37" s="374"/>
      <c r="VGP37" s="374"/>
      <c r="VGQ37" s="374"/>
      <c r="VGR37" s="374"/>
      <c r="VGS37" s="374"/>
      <c r="VGT37" s="374"/>
      <c r="VGU37" s="374"/>
      <c r="VGV37" s="374"/>
      <c r="VGW37" s="374"/>
      <c r="VGX37" s="374"/>
      <c r="VGY37" s="374"/>
      <c r="VGZ37" s="374"/>
      <c r="VHA37" s="374"/>
      <c r="VHB37" s="374"/>
      <c r="VHC37" s="374"/>
      <c r="VHD37" s="374"/>
      <c r="VHE37" s="374"/>
      <c r="VHF37" s="374"/>
      <c r="VHG37" s="374"/>
      <c r="VHH37" s="374"/>
      <c r="VHI37" s="374"/>
      <c r="VHJ37" s="374"/>
      <c r="VHK37" s="374"/>
      <c r="VHL37" s="374"/>
      <c r="VHM37" s="374"/>
      <c r="VHN37" s="374"/>
      <c r="VHO37" s="374"/>
      <c r="VHP37" s="374"/>
      <c r="VHQ37" s="374"/>
      <c r="VHR37" s="374"/>
      <c r="VHS37" s="374"/>
      <c r="VHT37" s="374"/>
      <c r="VHU37" s="374"/>
      <c r="VHV37" s="374"/>
      <c r="VHW37" s="374"/>
      <c r="VHX37" s="374"/>
      <c r="VHY37" s="374"/>
      <c r="VHZ37" s="374"/>
      <c r="VIA37" s="374"/>
      <c r="VIB37" s="374"/>
      <c r="VIC37" s="374"/>
      <c r="VID37" s="374"/>
      <c r="VIE37" s="374"/>
      <c r="VIF37" s="374"/>
      <c r="VIG37" s="374"/>
      <c r="VIH37" s="374"/>
      <c r="VII37" s="374"/>
      <c r="VIJ37" s="374"/>
      <c r="VIK37" s="374"/>
      <c r="VIL37" s="374"/>
      <c r="VIM37" s="374"/>
      <c r="VIN37" s="374"/>
      <c r="VIO37" s="374"/>
      <c r="VIP37" s="374"/>
      <c r="VIQ37" s="374"/>
      <c r="VIR37" s="374"/>
      <c r="VIS37" s="374"/>
      <c r="VIT37" s="374"/>
      <c r="VIU37" s="374"/>
      <c r="VIV37" s="374"/>
      <c r="VIW37" s="374"/>
      <c r="VIX37" s="374"/>
      <c r="VIY37" s="374"/>
      <c r="VIZ37" s="374"/>
      <c r="VJA37" s="374"/>
      <c r="VJB37" s="374"/>
      <c r="VJC37" s="374"/>
      <c r="VJD37" s="374"/>
      <c r="VJE37" s="374"/>
      <c r="VJF37" s="374"/>
      <c r="VJG37" s="374"/>
      <c r="VJH37" s="374"/>
      <c r="VJI37" s="374"/>
      <c r="VJJ37" s="374"/>
      <c r="VJK37" s="374"/>
      <c r="VJL37" s="374"/>
      <c r="VJM37" s="374"/>
      <c r="VJN37" s="374"/>
      <c r="VJO37" s="374"/>
      <c r="VJP37" s="374"/>
      <c r="VJQ37" s="374"/>
      <c r="VJR37" s="374"/>
      <c r="VJS37" s="374"/>
      <c r="VJT37" s="374"/>
      <c r="VJU37" s="374"/>
      <c r="VJV37" s="374"/>
      <c r="VJW37" s="374"/>
      <c r="VJX37" s="374"/>
      <c r="VJY37" s="374"/>
      <c r="VJZ37" s="374"/>
      <c r="VKA37" s="374"/>
      <c r="VKB37" s="374"/>
      <c r="VKC37" s="374"/>
      <c r="VKD37" s="374"/>
      <c r="VKE37" s="374"/>
      <c r="VKF37" s="374"/>
      <c r="VKG37" s="374"/>
      <c r="VKH37" s="374"/>
      <c r="VKI37" s="374"/>
      <c r="VKJ37" s="374"/>
      <c r="VKK37" s="374"/>
      <c r="VKL37" s="374"/>
      <c r="VKM37" s="374"/>
      <c r="VKN37" s="374"/>
      <c r="VKO37" s="374"/>
      <c r="VKP37" s="374"/>
      <c r="VKQ37" s="374"/>
      <c r="VKR37" s="374"/>
      <c r="VKS37" s="374"/>
      <c r="VKT37" s="374"/>
      <c r="VKU37" s="374"/>
      <c r="VKV37" s="374"/>
      <c r="VKW37" s="374"/>
      <c r="VKX37" s="374"/>
      <c r="VKY37" s="374"/>
      <c r="VKZ37" s="374"/>
      <c r="VLA37" s="374"/>
      <c r="VLB37" s="374"/>
      <c r="VLC37" s="374"/>
      <c r="VLD37" s="374"/>
      <c r="VLE37" s="374"/>
      <c r="VLF37" s="374"/>
      <c r="VLG37" s="374"/>
      <c r="VLH37" s="374"/>
      <c r="VLI37" s="374"/>
      <c r="VLJ37" s="374"/>
      <c r="VLK37" s="374"/>
      <c r="VLL37" s="374"/>
      <c r="VLM37" s="374"/>
      <c r="VLN37" s="374"/>
      <c r="VLO37" s="374"/>
      <c r="VLP37" s="374"/>
      <c r="VLQ37" s="374"/>
      <c r="VLR37" s="374"/>
      <c r="VLS37" s="374"/>
      <c r="VLT37" s="374"/>
      <c r="VLU37" s="374"/>
      <c r="VLV37" s="374"/>
      <c r="VLW37" s="374"/>
      <c r="VLX37" s="374"/>
      <c r="VLY37" s="374"/>
      <c r="VLZ37" s="374"/>
      <c r="VMA37" s="374"/>
      <c r="VMB37" s="374"/>
      <c r="VMC37" s="374"/>
      <c r="VMD37" s="374"/>
      <c r="VME37" s="374"/>
      <c r="VMF37" s="374"/>
      <c r="VMG37" s="374"/>
      <c r="VMH37" s="374"/>
      <c r="VMI37" s="374"/>
      <c r="VMJ37" s="374"/>
      <c r="VMK37" s="374"/>
      <c r="VML37" s="374"/>
      <c r="VMM37" s="374"/>
      <c r="VMN37" s="374"/>
      <c r="VMO37" s="374"/>
      <c r="VMP37" s="374"/>
      <c r="VMQ37" s="374"/>
      <c r="VMR37" s="374"/>
      <c r="VMS37" s="374"/>
      <c r="VMT37" s="374"/>
      <c r="VMU37" s="374"/>
      <c r="VMV37" s="374"/>
      <c r="VMW37" s="374"/>
      <c r="VMX37" s="374"/>
      <c r="VMY37" s="374"/>
      <c r="VMZ37" s="374"/>
      <c r="VNA37" s="374"/>
      <c r="VNB37" s="374"/>
      <c r="VNC37" s="374"/>
      <c r="VND37" s="374"/>
      <c r="VNE37" s="374"/>
      <c r="VNF37" s="374"/>
      <c r="VNG37" s="374"/>
      <c r="VNH37" s="374"/>
      <c r="VNI37" s="374"/>
      <c r="VNJ37" s="374"/>
      <c r="VNK37" s="374"/>
      <c r="VNL37" s="374"/>
      <c r="VNM37" s="374"/>
      <c r="VNN37" s="374"/>
      <c r="VNO37" s="374"/>
      <c r="VNP37" s="374"/>
      <c r="VNQ37" s="374"/>
      <c r="VNR37" s="374"/>
      <c r="VNS37" s="374"/>
      <c r="VNT37" s="374"/>
      <c r="VNU37" s="374"/>
      <c r="VNV37" s="374"/>
      <c r="VNW37" s="374"/>
      <c r="VNX37" s="374"/>
      <c r="VNY37" s="374"/>
      <c r="VNZ37" s="374"/>
      <c r="VOA37" s="374"/>
      <c r="VOB37" s="374"/>
      <c r="VOC37" s="374"/>
      <c r="VOD37" s="374"/>
      <c r="VOE37" s="374"/>
      <c r="VOF37" s="374"/>
      <c r="VOG37" s="374"/>
      <c r="VOH37" s="374"/>
      <c r="VOI37" s="374"/>
      <c r="VOJ37" s="374"/>
      <c r="VOK37" s="374"/>
      <c r="VOL37" s="374"/>
      <c r="VOM37" s="374"/>
      <c r="VON37" s="374"/>
      <c r="VOO37" s="374"/>
      <c r="VOP37" s="374"/>
      <c r="VOQ37" s="374"/>
      <c r="VOR37" s="374"/>
      <c r="VOS37" s="374"/>
      <c r="VOT37" s="374"/>
      <c r="VOU37" s="374"/>
      <c r="VOV37" s="374"/>
      <c r="VOW37" s="374"/>
      <c r="VOX37" s="374"/>
      <c r="VOY37" s="374"/>
      <c r="VOZ37" s="374"/>
      <c r="VPA37" s="374"/>
      <c r="VPB37" s="374"/>
      <c r="VPC37" s="374"/>
      <c r="VPD37" s="374"/>
      <c r="VPE37" s="374"/>
      <c r="VPF37" s="374"/>
      <c r="VPG37" s="374"/>
      <c r="VPH37" s="374"/>
      <c r="VPI37" s="374"/>
      <c r="VPJ37" s="374"/>
      <c r="VPK37" s="374"/>
      <c r="VPL37" s="374"/>
      <c r="VPM37" s="374"/>
      <c r="VPN37" s="374"/>
      <c r="VPO37" s="374"/>
      <c r="VPP37" s="374"/>
      <c r="VPQ37" s="374"/>
      <c r="VPR37" s="374"/>
      <c r="VPS37" s="374"/>
      <c r="VPT37" s="374"/>
      <c r="VPU37" s="374"/>
      <c r="VPV37" s="374"/>
      <c r="VPW37" s="374"/>
      <c r="VPX37" s="374"/>
      <c r="VPY37" s="374"/>
      <c r="VPZ37" s="374"/>
      <c r="VQA37" s="374"/>
      <c r="VQB37" s="374"/>
      <c r="VQC37" s="374"/>
      <c r="VQD37" s="374"/>
      <c r="VQE37" s="374"/>
      <c r="VQF37" s="374"/>
      <c r="VQG37" s="374"/>
      <c r="VQH37" s="374"/>
      <c r="VQI37" s="374"/>
      <c r="VQJ37" s="374"/>
      <c r="VQK37" s="374"/>
      <c r="VQL37" s="374"/>
      <c r="VQM37" s="374"/>
      <c r="VQN37" s="374"/>
      <c r="VQO37" s="374"/>
      <c r="VQP37" s="374"/>
      <c r="VQQ37" s="374"/>
      <c r="VQR37" s="374"/>
      <c r="VQS37" s="374"/>
      <c r="VQT37" s="374"/>
      <c r="VQU37" s="374"/>
      <c r="VQV37" s="374"/>
      <c r="VQW37" s="374"/>
      <c r="VQX37" s="374"/>
      <c r="VQY37" s="374"/>
      <c r="VQZ37" s="374"/>
      <c r="VRA37" s="374"/>
      <c r="VRB37" s="374"/>
      <c r="VRC37" s="374"/>
      <c r="VRD37" s="374"/>
      <c r="VRE37" s="374"/>
      <c r="VRF37" s="374"/>
      <c r="VRG37" s="374"/>
      <c r="VRH37" s="374"/>
      <c r="VRI37" s="374"/>
      <c r="VRJ37" s="374"/>
      <c r="VRK37" s="374"/>
      <c r="VRL37" s="374"/>
      <c r="VRM37" s="374"/>
      <c r="VRN37" s="374"/>
      <c r="VRO37" s="374"/>
      <c r="VRP37" s="374"/>
      <c r="VRQ37" s="374"/>
      <c r="VRR37" s="374"/>
      <c r="VRS37" s="374"/>
      <c r="VRT37" s="374"/>
      <c r="VRU37" s="374"/>
      <c r="VRV37" s="374"/>
      <c r="VRW37" s="374"/>
      <c r="VRX37" s="374"/>
      <c r="VRY37" s="374"/>
      <c r="VRZ37" s="374"/>
      <c r="VSA37" s="374"/>
      <c r="VSB37" s="374"/>
      <c r="VSC37" s="374"/>
      <c r="VSD37" s="374"/>
      <c r="VSE37" s="374"/>
      <c r="VSF37" s="374"/>
      <c r="VSG37" s="374"/>
      <c r="VSH37" s="374"/>
      <c r="VSI37" s="374"/>
      <c r="VSJ37" s="374"/>
      <c r="VSK37" s="374"/>
      <c r="VSL37" s="374"/>
      <c r="VSM37" s="374"/>
      <c r="VSN37" s="374"/>
      <c r="VSO37" s="374"/>
      <c r="VSP37" s="374"/>
      <c r="VSQ37" s="374"/>
      <c r="VSR37" s="374"/>
      <c r="VSS37" s="374"/>
      <c r="VST37" s="374"/>
      <c r="VSU37" s="374"/>
      <c r="VSV37" s="374"/>
      <c r="VSW37" s="374"/>
      <c r="VSX37" s="374"/>
      <c r="VSY37" s="374"/>
      <c r="VSZ37" s="374"/>
      <c r="VTA37" s="374"/>
      <c r="VTB37" s="374"/>
      <c r="VTC37" s="374"/>
      <c r="VTD37" s="374"/>
      <c r="VTE37" s="374"/>
      <c r="VTF37" s="374"/>
      <c r="VTG37" s="374"/>
      <c r="VTH37" s="374"/>
      <c r="VTI37" s="374"/>
      <c r="VTJ37" s="374"/>
      <c r="VTK37" s="374"/>
      <c r="VTL37" s="374"/>
      <c r="VTM37" s="374"/>
      <c r="VTN37" s="374"/>
      <c r="VTO37" s="374"/>
      <c r="VTP37" s="374"/>
      <c r="VTQ37" s="374"/>
      <c r="VTR37" s="374"/>
      <c r="VTS37" s="374"/>
      <c r="VTT37" s="374"/>
      <c r="VTU37" s="374"/>
      <c r="VTV37" s="374"/>
      <c r="VTW37" s="374"/>
      <c r="VTX37" s="374"/>
      <c r="VTY37" s="374"/>
      <c r="VTZ37" s="374"/>
      <c r="VUA37" s="374"/>
      <c r="VUB37" s="374"/>
      <c r="VUC37" s="374"/>
      <c r="VUD37" s="374"/>
      <c r="VUE37" s="374"/>
      <c r="VUF37" s="374"/>
      <c r="VUG37" s="374"/>
      <c r="VUH37" s="374"/>
      <c r="VUI37" s="374"/>
      <c r="VUJ37" s="374"/>
      <c r="VUK37" s="374"/>
      <c r="VUL37" s="374"/>
      <c r="VUM37" s="374"/>
      <c r="VUN37" s="374"/>
      <c r="VUO37" s="374"/>
      <c r="VUP37" s="374"/>
      <c r="VUQ37" s="374"/>
      <c r="VUR37" s="374"/>
      <c r="VUS37" s="374"/>
      <c r="VUT37" s="374"/>
      <c r="VUU37" s="374"/>
      <c r="VUV37" s="374"/>
      <c r="VUW37" s="374"/>
      <c r="VUX37" s="374"/>
      <c r="VUY37" s="374"/>
      <c r="VUZ37" s="374"/>
      <c r="VVA37" s="374"/>
      <c r="VVB37" s="374"/>
      <c r="VVC37" s="374"/>
      <c r="VVD37" s="374"/>
      <c r="VVE37" s="374"/>
      <c r="VVF37" s="374"/>
      <c r="VVG37" s="374"/>
      <c r="VVH37" s="374"/>
      <c r="VVI37" s="374"/>
      <c r="VVJ37" s="374"/>
      <c r="VVK37" s="374"/>
      <c r="VVL37" s="374"/>
      <c r="VVM37" s="374"/>
      <c r="VVN37" s="374"/>
      <c r="VVO37" s="374"/>
      <c r="VVP37" s="374"/>
      <c r="VVQ37" s="374"/>
      <c r="VVR37" s="374"/>
      <c r="VVS37" s="374"/>
      <c r="VVT37" s="374"/>
      <c r="VVU37" s="374"/>
      <c r="VVV37" s="374"/>
      <c r="VVW37" s="374"/>
      <c r="VVX37" s="374"/>
      <c r="VVY37" s="374"/>
      <c r="VVZ37" s="374"/>
      <c r="VWA37" s="374"/>
      <c r="VWB37" s="374"/>
      <c r="VWC37" s="374"/>
      <c r="VWD37" s="374"/>
      <c r="VWE37" s="374"/>
      <c r="VWF37" s="374"/>
      <c r="VWG37" s="374"/>
      <c r="VWH37" s="374"/>
      <c r="VWI37" s="374"/>
      <c r="VWJ37" s="374"/>
      <c r="VWK37" s="374"/>
      <c r="VWL37" s="374"/>
      <c r="VWM37" s="374"/>
      <c r="VWN37" s="374"/>
      <c r="VWO37" s="374"/>
      <c r="VWP37" s="374"/>
      <c r="VWQ37" s="374"/>
      <c r="VWR37" s="374"/>
      <c r="VWS37" s="374"/>
      <c r="VWT37" s="374"/>
      <c r="VWU37" s="374"/>
      <c r="VWV37" s="374"/>
      <c r="VWW37" s="374"/>
      <c r="VWX37" s="374"/>
      <c r="VWY37" s="374"/>
      <c r="VWZ37" s="374"/>
      <c r="VXA37" s="374"/>
      <c r="VXB37" s="374"/>
      <c r="VXC37" s="374"/>
      <c r="VXD37" s="374"/>
      <c r="VXE37" s="374"/>
      <c r="VXF37" s="374"/>
      <c r="VXG37" s="374"/>
      <c r="VXH37" s="374"/>
      <c r="VXI37" s="374"/>
      <c r="VXJ37" s="374"/>
      <c r="VXK37" s="374"/>
      <c r="VXL37" s="374"/>
      <c r="VXM37" s="374"/>
      <c r="VXN37" s="374"/>
      <c r="VXO37" s="374"/>
      <c r="VXP37" s="374"/>
      <c r="VXQ37" s="374"/>
      <c r="VXR37" s="374"/>
      <c r="VXS37" s="374"/>
      <c r="VXT37" s="374"/>
      <c r="VXU37" s="374"/>
      <c r="VXV37" s="374"/>
      <c r="VXW37" s="374"/>
      <c r="VXX37" s="374"/>
      <c r="VXY37" s="374"/>
      <c r="VXZ37" s="374"/>
      <c r="VYA37" s="374"/>
      <c r="VYB37" s="374"/>
      <c r="VYC37" s="374"/>
      <c r="VYD37" s="374"/>
      <c r="VYE37" s="374"/>
      <c r="VYF37" s="374"/>
      <c r="VYG37" s="374"/>
      <c r="VYH37" s="374"/>
      <c r="VYI37" s="374"/>
      <c r="VYJ37" s="374"/>
      <c r="VYK37" s="374"/>
      <c r="VYL37" s="374"/>
      <c r="VYM37" s="374"/>
      <c r="VYN37" s="374"/>
      <c r="VYO37" s="374"/>
      <c r="VYP37" s="374"/>
      <c r="VYQ37" s="374"/>
      <c r="VYR37" s="374"/>
      <c r="VYS37" s="374"/>
      <c r="VYT37" s="374"/>
      <c r="VYU37" s="374"/>
      <c r="VYV37" s="374"/>
      <c r="VYW37" s="374"/>
      <c r="VYX37" s="374"/>
      <c r="VYY37" s="374"/>
      <c r="VYZ37" s="374"/>
      <c r="VZA37" s="374"/>
      <c r="VZB37" s="374"/>
      <c r="VZC37" s="374"/>
      <c r="VZD37" s="374"/>
      <c r="VZE37" s="374"/>
      <c r="VZF37" s="374"/>
      <c r="VZG37" s="374"/>
      <c r="VZH37" s="374"/>
      <c r="VZI37" s="374"/>
      <c r="VZJ37" s="374"/>
      <c r="VZK37" s="374"/>
      <c r="VZL37" s="374"/>
      <c r="VZM37" s="374"/>
      <c r="VZN37" s="374"/>
      <c r="VZO37" s="374"/>
      <c r="VZP37" s="374"/>
      <c r="VZQ37" s="374"/>
      <c r="VZR37" s="374"/>
      <c r="VZS37" s="374"/>
      <c r="VZT37" s="374"/>
      <c r="VZU37" s="374"/>
      <c r="VZV37" s="374"/>
      <c r="VZW37" s="374"/>
      <c r="VZX37" s="374"/>
      <c r="VZY37" s="374"/>
      <c r="VZZ37" s="374"/>
      <c r="WAA37" s="374"/>
      <c r="WAB37" s="374"/>
      <c r="WAC37" s="374"/>
      <c r="WAD37" s="374"/>
      <c r="WAE37" s="374"/>
      <c r="WAF37" s="374"/>
      <c r="WAG37" s="374"/>
      <c r="WAH37" s="374"/>
      <c r="WAI37" s="374"/>
      <c r="WAJ37" s="374"/>
      <c r="WAK37" s="374"/>
      <c r="WAL37" s="374"/>
      <c r="WAM37" s="374"/>
      <c r="WAN37" s="374"/>
      <c r="WAO37" s="374"/>
      <c r="WAP37" s="374"/>
      <c r="WAQ37" s="374"/>
      <c r="WAR37" s="374"/>
      <c r="WAS37" s="374"/>
      <c r="WAT37" s="374"/>
      <c r="WAU37" s="374"/>
      <c r="WAV37" s="374"/>
      <c r="WAW37" s="374"/>
      <c r="WAX37" s="374"/>
      <c r="WAY37" s="374"/>
      <c r="WAZ37" s="374"/>
      <c r="WBA37" s="374"/>
      <c r="WBB37" s="374"/>
      <c r="WBC37" s="374"/>
      <c r="WBD37" s="374"/>
      <c r="WBE37" s="374"/>
      <c r="WBF37" s="374"/>
      <c r="WBG37" s="374"/>
      <c r="WBH37" s="374"/>
      <c r="WBI37" s="374"/>
      <c r="WBJ37" s="374"/>
      <c r="WBK37" s="374"/>
      <c r="WBL37" s="374"/>
      <c r="WBM37" s="374"/>
      <c r="WBN37" s="374"/>
      <c r="WBO37" s="374"/>
      <c r="WBP37" s="374"/>
      <c r="WBQ37" s="374"/>
      <c r="WBR37" s="374"/>
      <c r="WBS37" s="374"/>
      <c r="WBT37" s="374"/>
      <c r="WBU37" s="374"/>
      <c r="WBV37" s="374"/>
      <c r="WBW37" s="374"/>
      <c r="WBX37" s="374"/>
      <c r="WBY37" s="374"/>
      <c r="WBZ37" s="374"/>
      <c r="WCA37" s="374"/>
      <c r="WCB37" s="374"/>
      <c r="WCC37" s="374"/>
      <c r="WCD37" s="374"/>
      <c r="WCE37" s="374"/>
      <c r="WCF37" s="374"/>
      <c r="WCG37" s="374"/>
      <c r="WCH37" s="374"/>
      <c r="WCI37" s="374"/>
      <c r="WCJ37" s="374"/>
      <c r="WCK37" s="374"/>
      <c r="WCL37" s="374"/>
      <c r="WCM37" s="374"/>
      <c r="WCN37" s="374"/>
      <c r="WCO37" s="374"/>
      <c r="WCP37" s="374"/>
      <c r="WCQ37" s="374"/>
      <c r="WCR37" s="374"/>
      <c r="WCS37" s="374"/>
      <c r="WCT37" s="374"/>
      <c r="WCU37" s="374"/>
      <c r="WCV37" s="374"/>
      <c r="WCW37" s="374"/>
      <c r="WCX37" s="374"/>
      <c r="WCY37" s="374"/>
      <c r="WCZ37" s="374"/>
      <c r="WDA37" s="374"/>
      <c r="WDB37" s="374"/>
      <c r="WDC37" s="374"/>
      <c r="WDD37" s="374"/>
      <c r="WDE37" s="374"/>
      <c r="WDF37" s="374"/>
      <c r="WDG37" s="374"/>
      <c r="WDH37" s="374"/>
      <c r="WDI37" s="374"/>
      <c r="WDJ37" s="374"/>
      <c r="WDK37" s="374"/>
      <c r="WDL37" s="374"/>
      <c r="WDM37" s="374"/>
      <c r="WDN37" s="374"/>
      <c r="WDO37" s="374"/>
      <c r="WDP37" s="374"/>
      <c r="WDQ37" s="374"/>
      <c r="WDR37" s="374"/>
      <c r="WDS37" s="374"/>
      <c r="WDT37" s="374"/>
      <c r="WDU37" s="374"/>
      <c r="WDV37" s="374"/>
      <c r="WDW37" s="374"/>
      <c r="WDX37" s="374"/>
      <c r="WDY37" s="374"/>
      <c r="WDZ37" s="374"/>
      <c r="WEA37" s="374"/>
      <c r="WEB37" s="374"/>
      <c r="WEC37" s="374"/>
      <c r="WED37" s="374"/>
      <c r="WEE37" s="374"/>
      <c r="WEF37" s="374"/>
      <c r="WEG37" s="374"/>
      <c r="WEH37" s="374"/>
      <c r="WEI37" s="374"/>
      <c r="WEJ37" s="374"/>
      <c r="WEK37" s="374"/>
      <c r="WEL37" s="374"/>
      <c r="WEM37" s="374"/>
      <c r="WEN37" s="374"/>
      <c r="WEO37" s="374"/>
      <c r="WEP37" s="374"/>
      <c r="WEQ37" s="374"/>
      <c r="WER37" s="374"/>
      <c r="WES37" s="374"/>
      <c r="WET37" s="374"/>
      <c r="WEU37" s="374"/>
      <c r="WEV37" s="374"/>
      <c r="WEW37" s="374"/>
      <c r="WEX37" s="374"/>
      <c r="WEY37" s="374"/>
      <c r="WEZ37" s="374"/>
      <c r="WFA37" s="374"/>
      <c r="WFB37" s="374"/>
      <c r="WFC37" s="374"/>
      <c r="WFD37" s="374"/>
      <c r="WFE37" s="374"/>
      <c r="WFF37" s="374"/>
      <c r="WFG37" s="374"/>
      <c r="WFH37" s="374"/>
      <c r="WFI37" s="374"/>
      <c r="WFJ37" s="374"/>
      <c r="WFK37" s="374"/>
      <c r="WFL37" s="374"/>
      <c r="WFM37" s="374"/>
      <c r="WFN37" s="374"/>
      <c r="WFO37" s="374"/>
      <c r="WFP37" s="374"/>
      <c r="WFQ37" s="374"/>
      <c r="WFR37" s="374"/>
      <c r="WFS37" s="374"/>
      <c r="WFT37" s="374"/>
      <c r="WFU37" s="374"/>
      <c r="WFV37" s="374"/>
      <c r="WFW37" s="374"/>
      <c r="WFX37" s="374"/>
      <c r="WFY37" s="374"/>
      <c r="WFZ37" s="374"/>
      <c r="WGA37" s="374"/>
      <c r="WGB37" s="374"/>
      <c r="WGC37" s="374"/>
      <c r="WGD37" s="374"/>
      <c r="WGE37" s="374"/>
      <c r="WGF37" s="374"/>
      <c r="WGG37" s="374"/>
      <c r="WGH37" s="374"/>
      <c r="WGI37" s="374"/>
      <c r="WGJ37" s="374"/>
      <c r="WGK37" s="374"/>
      <c r="WGL37" s="374"/>
      <c r="WGM37" s="374"/>
      <c r="WGN37" s="374"/>
      <c r="WGO37" s="374"/>
      <c r="WGP37" s="374"/>
      <c r="WGQ37" s="374"/>
      <c r="WGR37" s="374"/>
      <c r="WGS37" s="374"/>
      <c r="WGT37" s="374"/>
      <c r="WGU37" s="374"/>
      <c r="WGV37" s="374"/>
      <c r="WGW37" s="374"/>
      <c r="WGX37" s="374"/>
      <c r="WGY37" s="374"/>
      <c r="WGZ37" s="374"/>
      <c r="WHA37" s="374"/>
      <c r="WHB37" s="374"/>
      <c r="WHC37" s="374"/>
      <c r="WHD37" s="374"/>
      <c r="WHE37" s="374"/>
      <c r="WHF37" s="374"/>
      <c r="WHG37" s="374"/>
      <c r="WHH37" s="374"/>
      <c r="WHI37" s="374"/>
      <c r="WHJ37" s="374"/>
      <c r="WHK37" s="374"/>
      <c r="WHL37" s="374"/>
      <c r="WHM37" s="374"/>
      <c r="WHN37" s="374"/>
      <c r="WHO37" s="374"/>
      <c r="WHP37" s="374"/>
      <c r="WHQ37" s="374"/>
      <c r="WHR37" s="374"/>
      <c r="WHS37" s="374"/>
      <c r="WHT37" s="374"/>
      <c r="WHU37" s="374"/>
      <c r="WHV37" s="374"/>
      <c r="WHW37" s="374"/>
      <c r="WHX37" s="374"/>
      <c r="WHY37" s="374"/>
      <c r="WHZ37" s="374"/>
      <c r="WIA37" s="374"/>
      <c r="WIB37" s="374"/>
      <c r="WIC37" s="374"/>
      <c r="WID37" s="374"/>
      <c r="WIE37" s="374"/>
      <c r="WIF37" s="374"/>
      <c r="WIG37" s="374"/>
      <c r="WIH37" s="374"/>
      <c r="WII37" s="374"/>
      <c r="WIJ37" s="374"/>
      <c r="WIK37" s="374"/>
      <c r="WIL37" s="374"/>
      <c r="WIM37" s="374"/>
      <c r="WIN37" s="374"/>
      <c r="WIO37" s="374"/>
      <c r="WIP37" s="374"/>
      <c r="WIQ37" s="374"/>
      <c r="WIR37" s="374"/>
      <c r="WIS37" s="374"/>
      <c r="WIT37" s="374"/>
      <c r="WIU37" s="374"/>
      <c r="WIV37" s="374"/>
      <c r="WIW37" s="374"/>
      <c r="WIX37" s="374"/>
      <c r="WIY37" s="374"/>
      <c r="WIZ37" s="374"/>
      <c r="WJA37" s="374"/>
      <c r="WJB37" s="374"/>
      <c r="WJC37" s="374"/>
      <c r="WJD37" s="374"/>
      <c r="WJE37" s="374"/>
      <c r="WJF37" s="374"/>
      <c r="WJG37" s="374"/>
      <c r="WJH37" s="374"/>
      <c r="WJI37" s="374"/>
      <c r="WJJ37" s="374"/>
      <c r="WJK37" s="374"/>
      <c r="WJL37" s="374"/>
      <c r="WJM37" s="374"/>
      <c r="WJN37" s="374"/>
      <c r="WJO37" s="374"/>
      <c r="WJP37" s="374"/>
      <c r="WJQ37" s="374"/>
      <c r="WJR37" s="374"/>
      <c r="WJS37" s="374"/>
      <c r="WJT37" s="374"/>
      <c r="WJU37" s="374"/>
      <c r="WJV37" s="374"/>
      <c r="WJW37" s="374"/>
      <c r="WJX37" s="374"/>
      <c r="WJY37" s="374"/>
      <c r="WJZ37" s="374"/>
      <c r="WKA37" s="374"/>
      <c r="WKB37" s="374"/>
      <c r="WKC37" s="374"/>
      <c r="WKD37" s="374"/>
      <c r="WKE37" s="374"/>
      <c r="WKF37" s="374"/>
      <c r="WKG37" s="374"/>
      <c r="WKH37" s="374"/>
      <c r="WKI37" s="374"/>
      <c r="WKJ37" s="374"/>
      <c r="WKK37" s="374"/>
      <c r="WKL37" s="374"/>
      <c r="WKM37" s="374"/>
      <c r="WKN37" s="374"/>
      <c r="WKO37" s="374"/>
      <c r="WKP37" s="374"/>
      <c r="WKQ37" s="374"/>
      <c r="WKR37" s="374"/>
      <c r="WKS37" s="374"/>
      <c r="WKT37" s="374"/>
      <c r="WKU37" s="374"/>
      <c r="WKV37" s="374"/>
      <c r="WKW37" s="374"/>
      <c r="WKX37" s="374"/>
      <c r="WKY37" s="374"/>
      <c r="WKZ37" s="374"/>
      <c r="WLA37" s="374"/>
      <c r="WLB37" s="374"/>
      <c r="WLC37" s="374"/>
      <c r="WLD37" s="374"/>
      <c r="WLE37" s="374"/>
      <c r="WLF37" s="374"/>
      <c r="WLG37" s="374"/>
      <c r="WLH37" s="374"/>
      <c r="WLI37" s="374"/>
      <c r="WLJ37" s="374"/>
      <c r="WLK37" s="374"/>
      <c r="WLL37" s="374"/>
      <c r="WLM37" s="374"/>
      <c r="WLN37" s="374"/>
      <c r="WLO37" s="374"/>
      <c r="WLP37" s="374"/>
      <c r="WLQ37" s="374"/>
      <c r="WLR37" s="374"/>
      <c r="WLS37" s="374"/>
      <c r="WLT37" s="374"/>
      <c r="WLU37" s="374"/>
      <c r="WLV37" s="374"/>
      <c r="WLW37" s="374"/>
      <c r="WLX37" s="374"/>
      <c r="WLY37" s="374"/>
      <c r="WLZ37" s="374"/>
      <c r="WMA37" s="374"/>
      <c r="WMB37" s="374"/>
      <c r="WMC37" s="374"/>
      <c r="WMD37" s="374"/>
      <c r="WME37" s="374"/>
      <c r="WMF37" s="374"/>
      <c r="WMG37" s="374"/>
      <c r="WMH37" s="374"/>
      <c r="WMI37" s="374"/>
      <c r="WMJ37" s="374"/>
      <c r="WMK37" s="374"/>
      <c r="WML37" s="374"/>
      <c r="WMM37" s="374"/>
      <c r="WMN37" s="374"/>
      <c r="WMO37" s="374"/>
      <c r="WMP37" s="374"/>
      <c r="WMQ37" s="374"/>
      <c r="WMR37" s="374"/>
      <c r="WMS37" s="374"/>
      <c r="WMT37" s="374"/>
      <c r="WMU37" s="374"/>
      <c r="WMV37" s="374"/>
      <c r="WMW37" s="374"/>
      <c r="WMX37" s="374"/>
      <c r="WMY37" s="374"/>
      <c r="WMZ37" s="374"/>
      <c r="WNA37" s="374"/>
      <c r="WNB37" s="374"/>
      <c r="WNC37" s="374"/>
      <c r="WND37" s="374"/>
      <c r="WNE37" s="374"/>
      <c r="WNF37" s="374"/>
      <c r="WNG37" s="374"/>
      <c r="WNH37" s="374"/>
      <c r="WNI37" s="374"/>
      <c r="WNJ37" s="374"/>
      <c r="WNK37" s="374"/>
      <c r="WNL37" s="374"/>
      <c r="WNM37" s="374"/>
      <c r="WNN37" s="374"/>
      <c r="WNO37" s="374"/>
      <c r="WNP37" s="374"/>
      <c r="WNQ37" s="374"/>
      <c r="WNR37" s="374"/>
      <c r="WNS37" s="374"/>
      <c r="WNT37" s="374"/>
      <c r="WNU37" s="374"/>
      <c r="WNV37" s="374"/>
      <c r="WNW37" s="374"/>
      <c r="WNX37" s="374"/>
      <c r="WNY37" s="374"/>
      <c r="WNZ37" s="374"/>
      <c r="WOA37" s="374"/>
      <c r="WOB37" s="374"/>
      <c r="WOC37" s="374"/>
      <c r="WOD37" s="374"/>
      <c r="WOE37" s="374"/>
      <c r="WOF37" s="374"/>
      <c r="WOG37" s="374"/>
      <c r="WOH37" s="374"/>
      <c r="WOI37" s="374"/>
      <c r="WOJ37" s="374"/>
      <c r="WOK37" s="374"/>
      <c r="WOL37" s="374"/>
      <c r="WOM37" s="374"/>
      <c r="WON37" s="374"/>
      <c r="WOO37" s="374"/>
      <c r="WOP37" s="374"/>
      <c r="WOQ37" s="374"/>
      <c r="WOR37" s="374"/>
      <c r="WOS37" s="374"/>
      <c r="WOT37" s="374"/>
      <c r="WOU37" s="374"/>
      <c r="WOV37" s="374"/>
      <c r="WOW37" s="374"/>
      <c r="WOX37" s="374"/>
      <c r="WOY37" s="374"/>
      <c r="WOZ37" s="374"/>
      <c r="WPA37" s="374"/>
      <c r="WPB37" s="374"/>
      <c r="WPC37" s="374"/>
      <c r="WPD37" s="374"/>
      <c r="WPE37" s="374"/>
      <c r="WPF37" s="374"/>
      <c r="WPG37" s="374"/>
      <c r="WPH37" s="374"/>
      <c r="WPI37" s="374"/>
      <c r="WPJ37" s="374"/>
      <c r="WPK37" s="374"/>
      <c r="WPL37" s="374"/>
      <c r="WPM37" s="374"/>
      <c r="WPN37" s="374"/>
      <c r="WPO37" s="374"/>
      <c r="WPP37" s="374"/>
      <c r="WPQ37" s="374"/>
      <c r="WPR37" s="374"/>
      <c r="WPS37" s="374"/>
      <c r="WPT37" s="374"/>
      <c r="WPU37" s="374"/>
      <c r="WPV37" s="374"/>
      <c r="WPW37" s="374"/>
      <c r="WPX37" s="374"/>
      <c r="WPY37" s="374"/>
      <c r="WPZ37" s="374"/>
      <c r="WQA37" s="374"/>
      <c r="WQB37" s="374"/>
      <c r="WQC37" s="374"/>
      <c r="WQD37" s="374"/>
      <c r="WQE37" s="374"/>
      <c r="WQF37" s="374"/>
      <c r="WQG37" s="374"/>
      <c r="WQH37" s="374"/>
      <c r="WQI37" s="374"/>
      <c r="WQJ37" s="374"/>
      <c r="WQK37" s="374"/>
      <c r="WQL37" s="374"/>
      <c r="WQM37" s="374"/>
      <c r="WQN37" s="374"/>
      <c r="WQO37" s="374"/>
      <c r="WQP37" s="374"/>
      <c r="WQQ37" s="374"/>
      <c r="WQR37" s="374"/>
      <c r="WQS37" s="374"/>
      <c r="WQT37" s="374"/>
      <c r="WQU37" s="374"/>
      <c r="WQV37" s="374"/>
      <c r="WQW37" s="374"/>
      <c r="WQX37" s="374"/>
      <c r="WQY37" s="374"/>
      <c r="WQZ37" s="374"/>
      <c r="WRA37" s="374"/>
      <c r="WRB37" s="374"/>
      <c r="WRC37" s="374"/>
      <c r="WRD37" s="374"/>
      <c r="WRE37" s="374"/>
      <c r="WRF37" s="374"/>
      <c r="WRG37" s="374"/>
      <c r="WRH37" s="374"/>
      <c r="WRI37" s="374"/>
      <c r="WRJ37" s="374"/>
      <c r="WRK37" s="374"/>
      <c r="WRL37" s="374"/>
      <c r="WRM37" s="374"/>
      <c r="WRN37" s="374"/>
      <c r="WRO37" s="374"/>
      <c r="WRP37" s="374"/>
      <c r="WRQ37" s="374"/>
      <c r="WRR37" s="374"/>
      <c r="WRS37" s="374"/>
      <c r="WRT37" s="374"/>
      <c r="WRU37" s="374"/>
      <c r="WRV37" s="374"/>
      <c r="WRW37" s="374"/>
      <c r="WRX37" s="374"/>
      <c r="WRY37" s="374"/>
      <c r="WRZ37" s="374"/>
      <c r="WSA37" s="374"/>
      <c r="WSB37" s="374"/>
      <c r="WSC37" s="374"/>
      <c r="WSD37" s="374"/>
      <c r="WSE37" s="374"/>
      <c r="WSF37" s="374"/>
      <c r="WSG37" s="374"/>
      <c r="WSH37" s="374"/>
      <c r="WSI37" s="374"/>
      <c r="WSJ37" s="374"/>
      <c r="WSK37" s="374"/>
      <c r="WSL37" s="374"/>
      <c r="WSM37" s="374"/>
      <c r="WSN37" s="374"/>
      <c r="WSO37" s="374"/>
      <c r="WSP37" s="374"/>
      <c r="WSQ37" s="374"/>
      <c r="WSR37" s="374"/>
      <c r="WSS37" s="374"/>
      <c r="WST37" s="374"/>
      <c r="WSU37" s="374"/>
      <c r="WSV37" s="374"/>
      <c r="WSW37" s="374"/>
      <c r="WSX37" s="374"/>
      <c r="WSY37" s="374"/>
      <c r="WSZ37" s="374"/>
      <c r="WTA37" s="374"/>
      <c r="WTB37" s="374"/>
      <c r="WTC37" s="374"/>
      <c r="WTD37" s="374"/>
      <c r="WTE37" s="374"/>
      <c r="WTF37" s="374"/>
      <c r="WTG37" s="374"/>
      <c r="WTH37" s="374"/>
      <c r="WTI37" s="374"/>
      <c r="WTJ37" s="374"/>
      <c r="WTK37" s="374"/>
      <c r="WTL37" s="374"/>
      <c r="WTM37" s="374"/>
      <c r="WTN37" s="374"/>
      <c r="WTO37" s="374"/>
      <c r="WTP37" s="374"/>
      <c r="WTQ37" s="374"/>
      <c r="WTR37" s="374"/>
      <c r="WTS37" s="374"/>
      <c r="WTT37" s="374"/>
      <c r="WTU37" s="374"/>
      <c r="WTV37" s="374"/>
      <c r="WTW37" s="374"/>
      <c r="WTX37" s="374"/>
      <c r="WTY37" s="374"/>
      <c r="WTZ37" s="374"/>
      <c r="WUA37" s="374"/>
      <c r="WUB37" s="374"/>
      <c r="WUC37" s="374"/>
      <c r="WUD37" s="374"/>
      <c r="WUE37" s="374"/>
      <c r="WUF37" s="374"/>
      <c r="WUG37" s="374"/>
      <c r="WUH37" s="374"/>
      <c r="WUI37" s="374"/>
      <c r="WUJ37" s="374"/>
      <c r="WUK37" s="374"/>
      <c r="WUL37" s="374"/>
      <c r="WUM37" s="374"/>
      <c r="WUN37" s="374"/>
      <c r="WUO37" s="374"/>
      <c r="WUP37" s="374"/>
      <c r="WUQ37" s="374"/>
      <c r="WUR37" s="374"/>
      <c r="WUS37" s="374"/>
      <c r="WUT37" s="374"/>
      <c r="WUU37" s="374"/>
      <c r="WUV37" s="374"/>
      <c r="WUW37" s="374"/>
      <c r="WUX37" s="374"/>
      <c r="WUY37" s="374"/>
      <c r="WUZ37" s="374"/>
      <c r="WVA37" s="374"/>
      <c r="WVB37" s="374"/>
      <c r="WVC37" s="374"/>
      <c r="WVD37" s="374"/>
      <c r="WVE37" s="374"/>
    </row>
  </sheetData>
  <mergeCells count="8">
    <mergeCell ref="A36:AA36"/>
    <mergeCell ref="A37:AA37"/>
    <mergeCell ref="AC1:AC2"/>
    <mergeCell ref="A1:AA1"/>
    <mergeCell ref="A2:AA2"/>
    <mergeCell ref="A3:AA3"/>
    <mergeCell ref="A4:AA4"/>
    <mergeCell ref="A5:AA5"/>
  </mergeCells>
  <hyperlinks>
    <hyperlink ref="AC1" location="INDICE!A1" display="INDICE"/>
  </hyperlinks>
  <printOptions horizontalCentered="1"/>
  <pageMargins left="0.70866141732283472" right="0.70866141732283472" top="0.74803149606299213" bottom="0.74803149606299213" header="0.31496062992125984" footer="0.31496062992125984"/>
  <pageSetup scale="5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5"/>
  <sheetViews>
    <sheetView showGridLines="0" topLeftCell="A2" workbookViewId="0">
      <pane ySplit="6" topLeftCell="A60" activePane="bottomLeft" state="frozen"/>
      <selection activeCell="A2" sqref="A2"/>
      <selection pane="bottomLeft" activeCell="A2" sqref="A2:J75"/>
    </sheetView>
  </sheetViews>
  <sheetFormatPr baseColWidth="10" defaultRowHeight="12.75" x14ac:dyDescent="0.2"/>
  <cols>
    <col min="1" max="1" width="32.140625" style="25" bestFit="1" customWidth="1"/>
    <col min="2" max="10" width="8.7109375" style="26" customWidth="1"/>
    <col min="11" max="228" width="11.42578125" style="4"/>
    <col min="229" max="229" width="44.85546875" style="4" customWidth="1"/>
    <col min="230" max="230" width="5.5703125" style="4" bestFit="1" customWidth="1"/>
    <col min="231" max="233" width="4.85546875" style="4" customWidth="1"/>
    <col min="234" max="234" width="2.42578125" style="4" customWidth="1"/>
    <col min="235" max="236" width="4.42578125" style="4" customWidth="1"/>
    <col min="237" max="238" width="6.5703125" style="4" bestFit="1" customWidth="1"/>
    <col min="239" max="239" width="1.28515625" style="4" customWidth="1"/>
    <col min="240" max="241" width="5" style="4" customWidth="1"/>
    <col min="242" max="242" width="1.7109375" style="4" customWidth="1"/>
    <col min="243" max="248" width="4.42578125" style="4" customWidth="1"/>
    <col min="249" max="249" width="5.28515625" style="4" customWidth="1"/>
    <col min="250" max="264" width="6.7109375" style="4" customWidth="1"/>
    <col min="265" max="484" width="11.42578125" style="4"/>
    <col min="485" max="485" width="44.85546875" style="4" customWidth="1"/>
    <col min="486" max="486" width="5.5703125" style="4" bestFit="1" customWidth="1"/>
    <col min="487" max="489" width="4.85546875" style="4" customWidth="1"/>
    <col min="490" max="490" width="2.42578125" style="4" customWidth="1"/>
    <col min="491" max="492" width="4.42578125" style="4" customWidth="1"/>
    <col min="493" max="494" width="6.5703125" style="4" bestFit="1" customWidth="1"/>
    <col min="495" max="495" width="1.28515625" style="4" customWidth="1"/>
    <col min="496" max="497" width="5" style="4" customWidth="1"/>
    <col min="498" max="498" width="1.7109375" style="4" customWidth="1"/>
    <col min="499" max="504" width="4.42578125" style="4" customWidth="1"/>
    <col min="505" max="505" width="5.28515625" style="4" customWidth="1"/>
    <col min="506" max="520" width="6.7109375" style="4" customWidth="1"/>
    <col min="521" max="740" width="11.42578125" style="4"/>
    <col min="741" max="741" width="44.85546875" style="4" customWidth="1"/>
    <col min="742" max="742" width="5.5703125" style="4" bestFit="1" customWidth="1"/>
    <col min="743" max="745" width="4.85546875" style="4" customWidth="1"/>
    <col min="746" max="746" width="2.42578125" style="4" customWidth="1"/>
    <col min="747" max="748" width="4.42578125" style="4" customWidth="1"/>
    <col min="749" max="750" width="6.5703125" style="4" bestFit="1" customWidth="1"/>
    <col min="751" max="751" width="1.28515625" style="4" customWidth="1"/>
    <col min="752" max="753" width="5" style="4" customWidth="1"/>
    <col min="754" max="754" width="1.7109375" style="4" customWidth="1"/>
    <col min="755" max="760" width="4.42578125" style="4" customWidth="1"/>
    <col min="761" max="761" width="5.28515625" style="4" customWidth="1"/>
    <col min="762" max="776" width="6.7109375" style="4" customWidth="1"/>
    <col min="777" max="996" width="11.42578125" style="4"/>
    <col min="997" max="997" width="44.85546875" style="4" customWidth="1"/>
    <col min="998" max="998" width="5.5703125" style="4" bestFit="1" customWidth="1"/>
    <col min="999" max="1001" width="4.85546875" style="4" customWidth="1"/>
    <col min="1002" max="1002" width="2.42578125" style="4" customWidth="1"/>
    <col min="1003" max="1004" width="4.42578125" style="4" customWidth="1"/>
    <col min="1005" max="1006" width="6.5703125" style="4" bestFit="1" customWidth="1"/>
    <col min="1007" max="1007" width="1.28515625" style="4" customWidth="1"/>
    <col min="1008" max="1009" width="5" style="4" customWidth="1"/>
    <col min="1010" max="1010" width="1.7109375" style="4" customWidth="1"/>
    <col min="1011" max="1016" width="4.42578125" style="4" customWidth="1"/>
    <col min="1017" max="1017" width="5.28515625" style="4" customWidth="1"/>
    <col min="1018" max="1032" width="6.7109375" style="4" customWidth="1"/>
    <col min="1033" max="1252" width="11.42578125" style="4"/>
    <col min="1253" max="1253" width="44.85546875" style="4" customWidth="1"/>
    <col min="1254" max="1254" width="5.5703125" style="4" bestFit="1" customWidth="1"/>
    <col min="1255" max="1257" width="4.85546875" style="4" customWidth="1"/>
    <col min="1258" max="1258" width="2.42578125" style="4" customWidth="1"/>
    <col min="1259" max="1260" width="4.42578125" style="4" customWidth="1"/>
    <col min="1261" max="1262" width="6.5703125" style="4" bestFit="1" customWidth="1"/>
    <col min="1263" max="1263" width="1.28515625" style="4" customWidth="1"/>
    <col min="1264" max="1265" width="5" style="4" customWidth="1"/>
    <col min="1266" max="1266" width="1.7109375" style="4" customWidth="1"/>
    <col min="1267" max="1272" width="4.42578125" style="4" customWidth="1"/>
    <col min="1273" max="1273" width="5.28515625" style="4" customWidth="1"/>
    <col min="1274" max="1288" width="6.7109375" style="4" customWidth="1"/>
    <col min="1289" max="1508" width="11.42578125" style="4"/>
    <col min="1509" max="1509" width="44.85546875" style="4" customWidth="1"/>
    <col min="1510" max="1510" width="5.5703125" style="4" bestFit="1" customWidth="1"/>
    <col min="1511" max="1513" width="4.85546875" style="4" customWidth="1"/>
    <col min="1514" max="1514" width="2.42578125" style="4" customWidth="1"/>
    <col min="1515" max="1516" width="4.42578125" style="4" customWidth="1"/>
    <col min="1517" max="1518" width="6.5703125" style="4" bestFit="1" customWidth="1"/>
    <col min="1519" max="1519" width="1.28515625" style="4" customWidth="1"/>
    <col min="1520" max="1521" width="5" style="4" customWidth="1"/>
    <col min="1522" max="1522" width="1.7109375" style="4" customWidth="1"/>
    <col min="1523" max="1528" width="4.42578125" style="4" customWidth="1"/>
    <col min="1529" max="1529" width="5.28515625" style="4" customWidth="1"/>
    <col min="1530" max="1544" width="6.7109375" style="4" customWidth="1"/>
    <col min="1545" max="1764" width="11.42578125" style="4"/>
    <col min="1765" max="1765" width="44.85546875" style="4" customWidth="1"/>
    <col min="1766" max="1766" width="5.5703125" style="4" bestFit="1" customWidth="1"/>
    <col min="1767" max="1769" width="4.85546875" style="4" customWidth="1"/>
    <col min="1770" max="1770" width="2.42578125" style="4" customWidth="1"/>
    <col min="1771" max="1772" width="4.42578125" style="4" customWidth="1"/>
    <col min="1773" max="1774" width="6.5703125" style="4" bestFit="1" customWidth="1"/>
    <col min="1775" max="1775" width="1.28515625" style="4" customWidth="1"/>
    <col min="1776" max="1777" width="5" style="4" customWidth="1"/>
    <col min="1778" max="1778" width="1.7109375" style="4" customWidth="1"/>
    <col min="1779" max="1784" width="4.42578125" style="4" customWidth="1"/>
    <col min="1785" max="1785" width="5.28515625" style="4" customWidth="1"/>
    <col min="1786" max="1800" width="6.7109375" style="4" customWidth="1"/>
    <col min="1801" max="2020" width="11.42578125" style="4"/>
    <col min="2021" max="2021" width="44.85546875" style="4" customWidth="1"/>
    <col min="2022" max="2022" width="5.5703125" style="4" bestFit="1" customWidth="1"/>
    <col min="2023" max="2025" width="4.85546875" style="4" customWidth="1"/>
    <col min="2026" max="2026" width="2.42578125" style="4" customWidth="1"/>
    <col min="2027" max="2028" width="4.42578125" style="4" customWidth="1"/>
    <col min="2029" max="2030" width="6.5703125" style="4" bestFit="1" customWidth="1"/>
    <col min="2031" max="2031" width="1.28515625" style="4" customWidth="1"/>
    <col min="2032" max="2033" width="5" style="4" customWidth="1"/>
    <col min="2034" max="2034" width="1.7109375" style="4" customWidth="1"/>
    <col min="2035" max="2040" width="4.42578125" style="4" customWidth="1"/>
    <col min="2041" max="2041" width="5.28515625" style="4" customWidth="1"/>
    <col min="2042" max="2056" width="6.7109375" style="4" customWidth="1"/>
    <col min="2057" max="2276" width="11.42578125" style="4"/>
    <col min="2277" max="2277" width="44.85546875" style="4" customWidth="1"/>
    <col min="2278" max="2278" width="5.5703125" style="4" bestFit="1" customWidth="1"/>
    <col min="2279" max="2281" width="4.85546875" style="4" customWidth="1"/>
    <col min="2282" max="2282" width="2.42578125" style="4" customWidth="1"/>
    <col min="2283" max="2284" width="4.42578125" style="4" customWidth="1"/>
    <col min="2285" max="2286" width="6.5703125" style="4" bestFit="1" customWidth="1"/>
    <col min="2287" max="2287" width="1.28515625" style="4" customWidth="1"/>
    <col min="2288" max="2289" width="5" style="4" customWidth="1"/>
    <col min="2290" max="2290" width="1.7109375" style="4" customWidth="1"/>
    <col min="2291" max="2296" width="4.42578125" style="4" customWidth="1"/>
    <col min="2297" max="2297" width="5.28515625" style="4" customWidth="1"/>
    <col min="2298" max="2312" width="6.7109375" style="4" customWidth="1"/>
    <col min="2313" max="2532" width="11.42578125" style="4"/>
    <col min="2533" max="2533" width="44.85546875" style="4" customWidth="1"/>
    <col min="2534" max="2534" width="5.5703125" style="4" bestFit="1" customWidth="1"/>
    <col min="2535" max="2537" width="4.85546875" style="4" customWidth="1"/>
    <col min="2538" max="2538" width="2.42578125" style="4" customWidth="1"/>
    <col min="2539" max="2540" width="4.42578125" style="4" customWidth="1"/>
    <col min="2541" max="2542" width="6.5703125" style="4" bestFit="1" customWidth="1"/>
    <col min="2543" max="2543" width="1.28515625" style="4" customWidth="1"/>
    <col min="2544" max="2545" width="5" style="4" customWidth="1"/>
    <col min="2546" max="2546" width="1.7109375" style="4" customWidth="1"/>
    <col min="2547" max="2552" width="4.42578125" style="4" customWidth="1"/>
    <col min="2553" max="2553" width="5.28515625" style="4" customWidth="1"/>
    <col min="2554" max="2568" width="6.7109375" style="4" customWidth="1"/>
    <col min="2569" max="2788" width="11.42578125" style="4"/>
    <col min="2789" max="2789" width="44.85546875" style="4" customWidth="1"/>
    <col min="2790" max="2790" width="5.5703125" style="4" bestFit="1" customWidth="1"/>
    <col min="2791" max="2793" width="4.85546875" style="4" customWidth="1"/>
    <col min="2794" max="2794" width="2.42578125" style="4" customWidth="1"/>
    <col min="2795" max="2796" width="4.42578125" style="4" customWidth="1"/>
    <col min="2797" max="2798" width="6.5703125" style="4" bestFit="1" customWidth="1"/>
    <col min="2799" max="2799" width="1.28515625" style="4" customWidth="1"/>
    <col min="2800" max="2801" width="5" style="4" customWidth="1"/>
    <col min="2802" max="2802" width="1.7109375" style="4" customWidth="1"/>
    <col min="2803" max="2808" width="4.42578125" style="4" customWidth="1"/>
    <col min="2809" max="2809" width="5.28515625" style="4" customWidth="1"/>
    <col min="2810" max="2824" width="6.7109375" style="4" customWidth="1"/>
    <col min="2825" max="3044" width="11.42578125" style="4"/>
    <col min="3045" max="3045" width="44.85546875" style="4" customWidth="1"/>
    <col min="3046" max="3046" width="5.5703125" style="4" bestFit="1" customWidth="1"/>
    <col min="3047" max="3049" width="4.85546875" style="4" customWidth="1"/>
    <col min="3050" max="3050" width="2.42578125" style="4" customWidth="1"/>
    <col min="3051" max="3052" width="4.42578125" style="4" customWidth="1"/>
    <col min="3053" max="3054" width="6.5703125" style="4" bestFit="1" customWidth="1"/>
    <col min="3055" max="3055" width="1.28515625" style="4" customWidth="1"/>
    <col min="3056" max="3057" width="5" style="4" customWidth="1"/>
    <col min="3058" max="3058" width="1.7109375" style="4" customWidth="1"/>
    <col min="3059" max="3064" width="4.42578125" style="4" customWidth="1"/>
    <col min="3065" max="3065" width="5.28515625" style="4" customWidth="1"/>
    <col min="3066" max="3080" width="6.7109375" style="4" customWidth="1"/>
    <col min="3081" max="3300" width="11.42578125" style="4"/>
    <col min="3301" max="3301" width="44.85546875" style="4" customWidth="1"/>
    <col min="3302" max="3302" width="5.5703125" style="4" bestFit="1" customWidth="1"/>
    <col min="3303" max="3305" width="4.85546875" style="4" customWidth="1"/>
    <col min="3306" max="3306" width="2.42578125" style="4" customWidth="1"/>
    <col min="3307" max="3308" width="4.42578125" style="4" customWidth="1"/>
    <col min="3309" max="3310" width="6.5703125" style="4" bestFit="1" customWidth="1"/>
    <col min="3311" max="3311" width="1.28515625" style="4" customWidth="1"/>
    <col min="3312" max="3313" width="5" style="4" customWidth="1"/>
    <col min="3314" max="3314" width="1.7109375" style="4" customWidth="1"/>
    <col min="3315" max="3320" width="4.42578125" style="4" customWidth="1"/>
    <col min="3321" max="3321" width="5.28515625" style="4" customWidth="1"/>
    <col min="3322" max="3336" width="6.7109375" style="4" customWidth="1"/>
    <col min="3337" max="3556" width="11.42578125" style="4"/>
    <col min="3557" max="3557" width="44.85546875" style="4" customWidth="1"/>
    <col min="3558" max="3558" width="5.5703125" style="4" bestFit="1" customWidth="1"/>
    <col min="3559" max="3561" width="4.85546875" style="4" customWidth="1"/>
    <col min="3562" max="3562" width="2.42578125" style="4" customWidth="1"/>
    <col min="3563" max="3564" width="4.42578125" style="4" customWidth="1"/>
    <col min="3565" max="3566" width="6.5703125" style="4" bestFit="1" customWidth="1"/>
    <col min="3567" max="3567" width="1.28515625" style="4" customWidth="1"/>
    <col min="3568" max="3569" width="5" style="4" customWidth="1"/>
    <col min="3570" max="3570" width="1.7109375" style="4" customWidth="1"/>
    <col min="3571" max="3576" width="4.42578125" style="4" customWidth="1"/>
    <col min="3577" max="3577" width="5.28515625" style="4" customWidth="1"/>
    <col min="3578" max="3592" width="6.7109375" style="4" customWidth="1"/>
    <col min="3593" max="3812" width="11.42578125" style="4"/>
    <col min="3813" max="3813" width="44.85546875" style="4" customWidth="1"/>
    <col min="3814" max="3814" width="5.5703125" style="4" bestFit="1" customWidth="1"/>
    <col min="3815" max="3817" width="4.85546875" style="4" customWidth="1"/>
    <col min="3818" max="3818" width="2.42578125" style="4" customWidth="1"/>
    <col min="3819" max="3820" width="4.42578125" style="4" customWidth="1"/>
    <col min="3821" max="3822" width="6.5703125" style="4" bestFit="1" customWidth="1"/>
    <col min="3823" max="3823" width="1.28515625" style="4" customWidth="1"/>
    <col min="3824" max="3825" width="5" style="4" customWidth="1"/>
    <col min="3826" max="3826" width="1.7109375" style="4" customWidth="1"/>
    <col min="3827" max="3832" width="4.42578125" style="4" customWidth="1"/>
    <col min="3833" max="3833" width="5.28515625" style="4" customWidth="1"/>
    <col min="3834" max="3848" width="6.7109375" style="4" customWidth="1"/>
    <col min="3849" max="4068" width="11.42578125" style="4"/>
    <col min="4069" max="4069" width="44.85546875" style="4" customWidth="1"/>
    <col min="4070" max="4070" width="5.5703125" style="4" bestFit="1" customWidth="1"/>
    <col min="4071" max="4073" width="4.85546875" style="4" customWidth="1"/>
    <col min="4074" max="4074" width="2.42578125" style="4" customWidth="1"/>
    <col min="4075" max="4076" width="4.42578125" style="4" customWidth="1"/>
    <col min="4077" max="4078" width="6.5703125" style="4" bestFit="1" customWidth="1"/>
    <col min="4079" max="4079" width="1.28515625" style="4" customWidth="1"/>
    <col min="4080" max="4081" width="5" style="4" customWidth="1"/>
    <col min="4082" max="4082" width="1.7109375" style="4" customWidth="1"/>
    <col min="4083" max="4088" width="4.42578125" style="4" customWidth="1"/>
    <col min="4089" max="4089" width="5.28515625" style="4" customWidth="1"/>
    <col min="4090" max="4104" width="6.7109375" style="4" customWidth="1"/>
    <col min="4105" max="4324" width="11.42578125" style="4"/>
    <col min="4325" max="4325" width="44.85546875" style="4" customWidth="1"/>
    <col min="4326" max="4326" width="5.5703125" style="4" bestFit="1" customWidth="1"/>
    <col min="4327" max="4329" width="4.85546875" style="4" customWidth="1"/>
    <col min="4330" max="4330" width="2.42578125" style="4" customWidth="1"/>
    <col min="4331" max="4332" width="4.42578125" style="4" customWidth="1"/>
    <col min="4333" max="4334" width="6.5703125" style="4" bestFit="1" customWidth="1"/>
    <col min="4335" max="4335" width="1.28515625" style="4" customWidth="1"/>
    <col min="4336" max="4337" width="5" style="4" customWidth="1"/>
    <col min="4338" max="4338" width="1.7109375" style="4" customWidth="1"/>
    <col min="4339" max="4344" width="4.42578125" style="4" customWidth="1"/>
    <col min="4345" max="4345" width="5.28515625" style="4" customWidth="1"/>
    <col min="4346" max="4360" width="6.7109375" style="4" customWidth="1"/>
    <col min="4361" max="4580" width="11.42578125" style="4"/>
    <col min="4581" max="4581" width="44.85546875" style="4" customWidth="1"/>
    <col min="4582" max="4582" width="5.5703125" style="4" bestFit="1" customWidth="1"/>
    <col min="4583" max="4585" width="4.85546875" style="4" customWidth="1"/>
    <col min="4586" max="4586" width="2.42578125" style="4" customWidth="1"/>
    <col min="4587" max="4588" width="4.42578125" style="4" customWidth="1"/>
    <col min="4589" max="4590" width="6.5703125" style="4" bestFit="1" customWidth="1"/>
    <col min="4591" max="4591" width="1.28515625" style="4" customWidth="1"/>
    <col min="4592" max="4593" width="5" style="4" customWidth="1"/>
    <col min="4594" max="4594" width="1.7109375" style="4" customWidth="1"/>
    <col min="4595" max="4600" width="4.42578125" style="4" customWidth="1"/>
    <col min="4601" max="4601" width="5.28515625" style="4" customWidth="1"/>
    <col min="4602" max="4616" width="6.7109375" style="4" customWidth="1"/>
    <col min="4617" max="4836" width="11.42578125" style="4"/>
    <col min="4837" max="4837" width="44.85546875" style="4" customWidth="1"/>
    <col min="4838" max="4838" width="5.5703125" style="4" bestFit="1" customWidth="1"/>
    <col min="4839" max="4841" width="4.85546875" style="4" customWidth="1"/>
    <col min="4842" max="4842" width="2.42578125" style="4" customWidth="1"/>
    <col min="4843" max="4844" width="4.42578125" style="4" customWidth="1"/>
    <col min="4845" max="4846" width="6.5703125" style="4" bestFit="1" customWidth="1"/>
    <col min="4847" max="4847" width="1.28515625" style="4" customWidth="1"/>
    <col min="4848" max="4849" width="5" style="4" customWidth="1"/>
    <col min="4850" max="4850" width="1.7109375" style="4" customWidth="1"/>
    <col min="4851" max="4856" width="4.42578125" style="4" customWidth="1"/>
    <col min="4857" max="4857" width="5.28515625" style="4" customWidth="1"/>
    <col min="4858" max="4872" width="6.7109375" style="4" customWidth="1"/>
    <col min="4873" max="5092" width="11.42578125" style="4"/>
    <col min="5093" max="5093" width="44.85546875" style="4" customWidth="1"/>
    <col min="5094" max="5094" width="5.5703125" style="4" bestFit="1" customWidth="1"/>
    <col min="5095" max="5097" width="4.85546875" style="4" customWidth="1"/>
    <col min="5098" max="5098" width="2.42578125" style="4" customWidth="1"/>
    <col min="5099" max="5100" width="4.42578125" style="4" customWidth="1"/>
    <col min="5101" max="5102" width="6.5703125" style="4" bestFit="1" customWidth="1"/>
    <col min="5103" max="5103" width="1.28515625" style="4" customWidth="1"/>
    <col min="5104" max="5105" width="5" style="4" customWidth="1"/>
    <col min="5106" max="5106" width="1.7109375" style="4" customWidth="1"/>
    <col min="5107" max="5112" width="4.42578125" style="4" customWidth="1"/>
    <col min="5113" max="5113" width="5.28515625" style="4" customWidth="1"/>
    <col min="5114" max="5128" width="6.7109375" style="4" customWidth="1"/>
    <col min="5129" max="5348" width="11.42578125" style="4"/>
    <col min="5349" max="5349" width="44.85546875" style="4" customWidth="1"/>
    <col min="5350" max="5350" width="5.5703125" style="4" bestFit="1" customWidth="1"/>
    <col min="5351" max="5353" width="4.85546875" style="4" customWidth="1"/>
    <col min="5354" max="5354" width="2.42578125" style="4" customWidth="1"/>
    <col min="5355" max="5356" width="4.42578125" style="4" customWidth="1"/>
    <col min="5357" max="5358" width="6.5703125" style="4" bestFit="1" customWidth="1"/>
    <col min="5359" max="5359" width="1.28515625" style="4" customWidth="1"/>
    <col min="5360" max="5361" width="5" style="4" customWidth="1"/>
    <col min="5362" max="5362" width="1.7109375" style="4" customWidth="1"/>
    <col min="5363" max="5368" width="4.42578125" style="4" customWidth="1"/>
    <col min="5369" max="5369" width="5.28515625" style="4" customWidth="1"/>
    <col min="5370" max="5384" width="6.7109375" style="4" customWidth="1"/>
    <col min="5385" max="5604" width="11.42578125" style="4"/>
    <col min="5605" max="5605" width="44.85546875" style="4" customWidth="1"/>
    <col min="5606" max="5606" width="5.5703125" style="4" bestFit="1" customWidth="1"/>
    <col min="5607" max="5609" width="4.85546875" style="4" customWidth="1"/>
    <col min="5610" max="5610" width="2.42578125" style="4" customWidth="1"/>
    <col min="5611" max="5612" width="4.42578125" style="4" customWidth="1"/>
    <col min="5613" max="5614" width="6.5703125" style="4" bestFit="1" customWidth="1"/>
    <col min="5615" max="5615" width="1.28515625" style="4" customWidth="1"/>
    <col min="5616" max="5617" width="5" style="4" customWidth="1"/>
    <col min="5618" max="5618" width="1.7109375" style="4" customWidth="1"/>
    <col min="5619" max="5624" width="4.42578125" style="4" customWidth="1"/>
    <col min="5625" max="5625" width="5.28515625" style="4" customWidth="1"/>
    <col min="5626" max="5640" width="6.7109375" style="4" customWidth="1"/>
    <col min="5641" max="5860" width="11.42578125" style="4"/>
    <col min="5861" max="5861" width="44.85546875" style="4" customWidth="1"/>
    <col min="5862" max="5862" width="5.5703125" style="4" bestFit="1" customWidth="1"/>
    <col min="5863" max="5865" width="4.85546875" style="4" customWidth="1"/>
    <col min="5866" max="5866" width="2.42578125" style="4" customWidth="1"/>
    <col min="5867" max="5868" width="4.42578125" style="4" customWidth="1"/>
    <col min="5869" max="5870" width="6.5703125" style="4" bestFit="1" customWidth="1"/>
    <col min="5871" max="5871" width="1.28515625" style="4" customWidth="1"/>
    <col min="5872" max="5873" width="5" style="4" customWidth="1"/>
    <col min="5874" max="5874" width="1.7109375" style="4" customWidth="1"/>
    <col min="5875" max="5880" width="4.42578125" style="4" customWidth="1"/>
    <col min="5881" max="5881" width="5.28515625" style="4" customWidth="1"/>
    <col min="5882" max="5896" width="6.7109375" style="4" customWidth="1"/>
    <col min="5897" max="6116" width="11.42578125" style="4"/>
    <col min="6117" max="6117" width="44.85546875" style="4" customWidth="1"/>
    <col min="6118" max="6118" width="5.5703125" style="4" bestFit="1" customWidth="1"/>
    <col min="6119" max="6121" width="4.85546875" style="4" customWidth="1"/>
    <col min="6122" max="6122" width="2.42578125" style="4" customWidth="1"/>
    <col min="6123" max="6124" width="4.42578125" style="4" customWidth="1"/>
    <col min="6125" max="6126" width="6.5703125" style="4" bestFit="1" customWidth="1"/>
    <col min="6127" max="6127" width="1.28515625" style="4" customWidth="1"/>
    <col min="6128" max="6129" width="5" style="4" customWidth="1"/>
    <col min="6130" max="6130" width="1.7109375" style="4" customWidth="1"/>
    <col min="6131" max="6136" width="4.42578125" style="4" customWidth="1"/>
    <col min="6137" max="6137" width="5.28515625" style="4" customWidth="1"/>
    <col min="6138" max="6152" width="6.7109375" style="4" customWidth="1"/>
    <col min="6153" max="6372" width="11.42578125" style="4"/>
    <col min="6373" max="6373" width="44.85546875" style="4" customWidth="1"/>
    <col min="6374" max="6374" width="5.5703125" style="4" bestFit="1" customWidth="1"/>
    <col min="6375" max="6377" width="4.85546875" style="4" customWidth="1"/>
    <col min="6378" max="6378" width="2.42578125" style="4" customWidth="1"/>
    <col min="6379" max="6380" width="4.42578125" style="4" customWidth="1"/>
    <col min="6381" max="6382" width="6.5703125" style="4" bestFit="1" customWidth="1"/>
    <col min="6383" max="6383" width="1.28515625" style="4" customWidth="1"/>
    <col min="6384" max="6385" width="5" style="4" customWidth="1"/>
    <col min="6386" max="6386" width="1.7109375" style="4" customWidth="1"/>
    <col min="6387" max="6392" width="4.42578125" style="4" customWidth="1"/>
    <col min="6393" max="6393" width="5.28515625" style="4" customWidth="1"/>
    <col min="6394" max="6408" width="6.7109375" style="4" customWidth="1"/>
    <col min="6409" max="6628" width="11.42578125" style="4"/>
    <col min="6629" max="6629" width="44.85546875" style="4" customWidth="1"/>
    <col min="6630" max="6630" width="5.5703125" style="4" bestFit="1" customWidth="1"/>
    <col min="6631" max="6633" width="4.85546875" style="4" customWidth="1"/>
    <col min="6634" max="6634" width="2.42578125" style="4" customWidth="1"/>
    <col min="6635" max="6636" width="4.42578125" style="4" customWidth="1"/>
    <col min="6637" max="6638" width="6.5703125" style="4" bestFit="1" customWidth="1"/>
    <col min="6639" max="6639" width="1.28515625" style="4" customWidth="1"/>
    <col min="6640" max="6641" width="5" style="4" customWidth="1"/>
    <col min="6642" max="6642" width="1.7109375" style="4" customWidth="1"/>
    <col min="6643" max="6648" width="4.42578125" style="4" customWidth="1"/>
    <col min="6649" max="6649" width="5.28515625" style="4" customWidth="1"/>
    <col min="6650" max="6664" width="6.7109375" style="4" customWidth="1"/>
    <col min="6665" max="6884" width="11.42578125" style="4"/>
    <col min="6885" max="6885" width="44.85546875" style="4" customWidth="1"/>
    <col min="6886" max="6886" width="5.5703125" style="4" bestFit="1" customWidth="1"/>
    <col min="6887" max="6889" width="4.85546875" style="4" customWidth="1"/>
    <col min="6890" max="6890" width="2.42578125" style="4" customWidth="1"/>
    <col min="6891" max="6892" width="4.42578125" style="4" customWidth="1"/>
    <col min="6893" max="6894" width="6.5703125" style="4" bestFit="1" customWidth="1"/>
    <col min="6895" max="6895" width="1.28515625" style="4" customWidth="1"/>
    <col min="6896" max="6897" width="5" style="4" customWidth="1"/>
    <col min="6898" max="6898" width="1.7109375" style="4" customWidth="1"/>
    <col min="6899" max="6904" width="4.42578125" style="4" customWidth="1"/>
    <col min="6905" max="6905" width="5.28515625" style="4" customWidth="1"/>
    <col min="6906" max="6920" width="6.7109375" style="4" customWidth="1"/>
    <col min="6921" max="7140" width="11.42578125" style="4"/>
    <col min="7141" max="7141" width="44.85546875" style="4" customWidth="1"/>
    <col min="7142" max="7142" width="5.5703125" style="4" bestFit="1" customWidth="1"/>
    <col min="7143" max="7145" width="4.85546875" style="4" customWidth="1"/>
    <col min="7146" max="7146" width="2.42578125" style="4" customWidth="1"/>
    <col min="7147" max="7148" width="4.42578125" style="4" customWidth="1"/>
    <col min="7149" max="7150" width="6.5703125" style="4" bestFit="1" customWidth="1"/>
    <col min="7151" max="7151" width="1.28515625" style="4" customWidth="1"/>
    <col min="7152" max="7153" width="5" style="4" customWidth="1"/>
    <col min="7154" max="7154" width="1.7109375" style="4" customWidth="1"/>
    <col min="7155" max="7160" width="4.42578125" style="4" customWidth="1"/>
    <col min="7161" max="7161" width="5.28515625" style="4" customWidth="1"/>
    <col min="7162" max="7176" width="6.7109375" style="4" customWidth="1"/>
    <col min="7177" max="7396" width="11.42578125" style="4"/>
    <col min="7397" max="7397" width="44.85546875" style="4" customWidth="1"/>
    <col min="7398" max="7398" width="5.5703125" style="4" bestFit="1" customWidth="1"/>
    <col min="7399" max="7401" width="4.85546875" style="4" customWidth="1"/>
    <col min="7402" max="7402" width="2.42578125" style="4" customWidth="1"/>
    <col min="7403" max="7404" width="4.42578125" style="4" customWidth="1"/>
    <col min="7405" max="7406" width="6.5703125" style="4" bestFit="1" customWidth="1"/>
    <col min="7407" max="7407" width="1.28515625" style="4" customWidth="1"/>
    <col min="7408" max="7409" width="5" style="4" customWidth="1"/>
    <col min="7410" max="7410" width="1.7109375" style="4" customWidth="1"/>
    <col min="7411" max="7416" width="4.42578125" style="4" customWidth="1"/>
    <col min="7417" max="7417" width="5.28515625" style="4" customWidth="1"/>
    <col min="7418" max="7432" width="6.7109375" style="4" customWidth="1"/>
    <col min="7433" max="7652" width="11.42578125" style="4"/>
    <col min="7653" max="7653" width="44.85546875" style="4" customWidth="1"/>
    <col min="7654" max="7654" width="5.5703125" style="4" bestFit="1" customWidth="1"/>
    <col min="7655" max="7657" width="4.85546875" style="4" customWidth="1"/>
    <col min="7658" max="7658" width="2.42578125" style="4" customWidth="1"/>
    <col min="7659" max="7660" width="4.42578125" style="4" customWidth="1"/>
    <col min="7661" max="7662" width="6.5703125" style="4" bestFit="1" customWidth="1"/>
    <col min="7663" max="7663" width="1.28515625" style="4" customWidth="1"/>
    <col min="7664" max="7665" width="5" style="4" customWidth="1"/>
    <col min="7666" max="7666" width="1.7109375" style="4" customWidth="1"/>
    <col min="7667" max="7672" width="4.42578125" style="4" customWidth="1"/>
    <col min="7673" max="7673" width="5.28515625" style="4" customWidth="1"/>
    <col min="7674" max="7688" width="6.7109375" style="4" customWidth="1"/>
    <col min="7689" max="7908" width="11.42578125" style="4"/>
    <col min="7909" max="7909" width="44.85546875" style="4" customWidth="1"/>
    <col min="7910" max="7910" width="5.5703125" style="4" bestFit="1" customWidth="1"/>
    <col min="7911" max="7913" width="4.85546875" style="4" customWidth="1"/>
    <col min="7914" max="7914" width="2.42578125" style="4" customWidth="1"/>
    <col min="7915" max="7916" width="4.42578125" style="4" customWidth="1"/>
    <col min="7917" max="7918" width="6.5703125" style="4" bestFit="1" customWidth="1"/>
    <col min="7919" max="7919" width="1.28515625" style="4" customWidth="1"/>
    <col min="7920" max="7921" width="5" style="4" customWidth="1"/>
    <col min="7922" max="7922" width="1.7109375" style="4" customWidth="1"/>
    <col min="7923" max="7928" width="4.42578125" style="4" customWidth="1"/>
    <col min="7929" max="7929" width="5.28515625" style="4" customWidth="1"/>
    <col min="7930" max="7944" width="6.7109375" style="4" customWidth="1"/>
    <col min="7945" max="8164" width="11.42578125" style="4"/>
    <col min="8165" max="8165" width="44.85546875" style="4" customWidth="1"/>
    <col min="8166" max="8166" width="5.5703125" style="4" bestFit="1" customWidth="1"/>
    <col min="8167" max="8169" width="4.85546875" style="4" customWidth="1"/>
    <col min="8170" max="8170" width="2.42578125" style="4" customWidth="1"/>
    <col min="8171" max="8172" width="4.42578125" style="4" customWidth="1"/>
    <col min="8173" max="8174" width="6.5703125" style="4" bestFit="1" customWidth="1"/>
    <col min="8175" max="8175" width="1.28515625" style="4" customWidth="1"/>
    <col min="8176" max="8177" width="5" style="4" customWidth="1"/>
    <col min="8178" max="8178" width="1.7109375" style="4" customWidth="1"/>
    <col min="8179" max="8184" width="4.42578125" style="4" customWidth="1"/>
    <col min="8185" max="8185" width="5.28515625" style="4" customWidth="1"/>
    <col min="8186" max="8200" width="6.7109375" style="4" customWidth="1"/>
    <col min="8201" max="8420" width="11.42578125" style="4"/>
    <col min="8421" max="8421" width="44.85546875" style="4" customWidth="1"/>
    <col min="8422" max="8422" width="5.5703125" style="4" bestFit="1" customWidth="1"/>
    <col min="8423" max="8425" width="4.85546875" style="4" customWidth="1"/>
    <col min="8426" max="8426" width="2.42578125" style="4" customWidth="1"/>
    <col min="8427" max="8428" width="4.42578125" style="4" customWidth="1"/>
    <col min="8429" max="8430" width="6.5703125" style="4" bestFit="1" customWidth="1"/>
    <col min="8431" max="8431" width="1.28515625" style="4" customWidth="1"/>
    <col min="8432" max="8433" width="5" style="4" customWidth="1"/>
    <col min="8434" max="8434" width="1.7109375" style="4" customWidth="1"/>
    <col min="8435" max="8440" width="4.42578125" style="4" customWidth="1"/>
    <col min="8441" max="8441" width="5.28515625" style="4" customWidth="1"/>
    <col min="8442" max="8456" width="6.7109375" style="4" customWidth="1"/>
    <col min="8457" max="8676" width="11.42578125" style="4"/>
    <col min="8677" max="8677" width="44.85546875" style="4" customWidth="1"/>
    <col min="8678" max="8678" width="5.5703125" style="4" bestFit="1" customWidth="1"/>
    <col min="8679" max="8681" width="4.85546875" style="4" customWidth="1"/>
    <col min="8682" max="8682" width="2.42578125" style="4" customWidth="1"/>
    <col min="8683" max="8684" width="4.42578125" style="4" customWidth="1"/>
    <col min="8685" max="8686" width="6.5703125" style="4" bestFit="1" customWidth="1"/>
    <col min="8687" max="8687" width="1.28515625" style="4" customWidth="1"/>
    <col min="8688" max="8689" width="5" style="4" customWidth="1"/>
    <col min="8690" max="8690" width="1.7109375" style="4" customWidth="1"/>
    <col min="8691" max="8696" width="4.42578125" style="4" customWidth="1"/>
    <col min="8697" max="8697" width="5.28515625" style="4" customWidth="1"/>
    <col min="8698" max="8712" width="6.7109375" style="4" customWidth="1"/>
    <col min="8713" max="8932" width="11.42578125" style="4"/>
    <col min="8933" max="8933" width="44.85546875" style="4" customWidth="1"/>
    <col min="8934" max="8934" width="5.5703125" style="4" bestFit="1" customWidth="1"/>
    <col min="8935" max="8937" width="4.85546875" style="4" customWidth="1"/>
    <col min="8938" max="8938" width="2.42578125" style="4" customWidth="1"/>
    <col min="8939" max="8940" width="4.42578125" style="4" customWidth="1"/>
    <col min="8941" max="8942" width="6.5703125" style="4" bestFit="1" customWidth="1"/>
    <col min="8943" max="8943" width="1.28515625" style="4" customWidth="1"/>
    <col min="8944" max="8945" width="5" style="4" customWidth="1"/>
    <col min="8946" max="8946" width="1.7109375" style="4" customWidth="1"/>
    <col min="8947" max="8952" width="4.42578125" style="4" customWidth="1"/>
    <col min="8953" max="8953" width="5.28515625" style="4" customWidth="1"/>
    <col min="8954" max="8968" width="6.7109375" style="4" customWidth="1"/>
    <col min="8969" max="9188" width="11.42578125" style="4"/>
    <col min="9189" max="9189" width="44.85546875" style="4" customWidth="1"/>
    <col min="9190" max="9190" width="5.5703125" style="4" bestFit="1" customWidth="1"/>
    <col min="9191" max="9193" width="4.85546875" style="4" customWidth="1"/>
    <col min="9194" max="9194" width="2.42578125" style="4" customWidth="1"/>
    <col min="9195" max="9196" width="4.42578125" style="4" customWidth="1"/>
    <col min="9197" max="9198" width="6.5703125" style="4" bestFit="1" customWidth="1"/>
    <col min="9199" max="9199" width="1.28515625" style="4" customWidth="1"/>
    <col min="9200" max="9201" width="5" style="4" customWidth="1"/>
    <col min="9202" max="9202" width="1.7109375" style="4" customWidth="1"/>
    <col min="9203" max="9208" width="4.42578125" style="4" customWidth="1"/>
    <col min="9209" max="9209" width="5.28515625" style="4" customWidth="1"/>
    <col min="9210" max="9224" width="6.7109375" style="4" customWidth="1"/>
    <col min="9225" max="9444" width="11.42578125" style="4"/>
    <col min="9445" max="9445" width="44.85546875" style="4" customWidth="1"/>
    <col min="9446" max="9446" width="5.5703125" style="4" bestFit="1" customWidth="1"/>
    <col min="9447" max="9449" width="4.85546875" style="4" customWidth="1"/>
    <col min="9450" max="9450" width="2.42578125" style="4" customWidth="1"/>
    <col min="9451" max="9452" width="4.42578125" style="4" customWidth="1"/>
    <col min="9453" max="9454" width="6.5703125" style="4" bestFit="1" customWidth="1"/>
    <col min="9455" max="9455" width="1.28515625" style="4" customWidth="1"/>
    <col min="9456" max="9457" width="5" style="4" customWidth="1"/>
    <col min="9458" max="9458" width="1.7109375" style="4" customWidth="1"/>
    <col min="9459" max="9464" width="4.42578125" style="4" customWidth="1"/>
    <col min="9465" max="9465" width="5.28515625" style="4" customWidth="1"/>
    <col min="9466" max="9480" width="6.7109375" style="4" customWidth="1"/>
    <col min="9481" max="9700" width="11.42578125" style="4"/>
    <col min="9701" max="9701" width="44.85546875" style="4" customWidth="1"/>
    <col min="9702" max="9702" width="5.5703125" style="4" bestFit="1" customWidth="1"/>
    <col min="9703" max="9705" width="4.85546875" style="4" customWidth="1"/>
    <col min="9706" max="9706" width="2.42578125" style="4" customWidth="1"/>
    <col min="9707" max="9708" width="4.42578125" style="4" customWidth="1"/>
    <col min="9709" max="9710" width="6.5703125" style="4" bestFit="1" customWidth="1"/>
    <col min="9711" max="9711" width="1.28515625" style="4" customWidth="1"/>
    <col min="9712" max="9713" width="5" style="4" customWidth="1"/>
    <col min="9714" max="9714" width="1.7109375" style="4" customWidth="1"/>
    <col min="9715" max="9720" width="4.42578125" style="4" customWidth="1"/>
    <col min="9721" max="9721" width="5.28515625" style="4" customWidth="1"/>
    <col min="9722" max="9736" width="6.7109375" style="4" customWidth="1"/>
    <col min="9737" max="9956" width="11.42578125" style="4"/>
    <col min="9957" max="9957" width="44.85546875" style="4" customWidth="1"/>
    <col min="9958" max="9958" width="5.5703125" style="4" bestFit="1" customWidth="1"/>
    <col min="9959" max="9961" width="4.85546875" style="4" customWidth="1"/>
    <col min="9962" max="9962" width="2.42578125" style="4" customWidth="1"/>
    <col min="9963" max="9964" width="4.42578125" style="4" customWidth="1"/>
    <col min="9965" max="9966" width="6.5703125" style="4" bestFit="1" customWidth="1"/>
    <col min="9967" max="9967" width="1.28515625" style="4" customWidth="1"/>
    <col min="9968" max="9969" width="5" style="4" customWidth="1"/>
    <col min="9970" max="9970" width="1.7109375" style="4" customWidth="1"/>
    <col min="9971" max="9976" width="4.42578125" style="4" customWidth="1"/>
    <col min="9977" max="9977" width="5.28515625" style="4" customWidth="1"/>
    <col min="9978" max="9992" width="6.7109375" style="4" customWidth="1"/>
    <col min="9993" max="10212" width="11.42578125" style="4"/>
    <col min="10213" max="10213" width="44.85546875" style="4" customWidth="1"/>
    <col min="10214" max="10214" width="5.5703125" style="4" bestFit="1" customWidth="1"/>
    <col min="10215" max="10217" width="4.85546875" style="4" customWidth="1"/>
    <col min="10218" max="10218" width="2.42578125" style="4" customWidth="1"/>
    <col min="10219" max="10220" width="4.42578125" style="4" customWidth="1"/>
    <col min="10221" max="10222" width="6.5703125" style="4" bestFit="1" customWidth="1"/>
    <col min="10223" max="10223" width="1.28515625" style="4" customWidth="1"/>
    <col min="10224" max="10225" width="5" style="4" customWidth="1"/>
    <col min="10226" max="10226" width="1.7109375" style="4" customWidth="1"/>
    <col min="10227" max="10232" width="4.42578125" style="4" customWidth="1"/>
    <col min="10233" max="10233" width="5.28515625" style="4" customWidth="1"/>
    <col min="10234" max="10248" width="6.7109375" style="4" customWidth="1"/>
    <col min="10249" max="10468" width="11.42578125" style="4"/>
    <col min="10469" max="10469" width="44.85546875" style="4" customWidth="1"/>
    <col min="10470" max="10470" width="5.5703125" style="4" bestFit="1" customWidth="1"/>
    <col min="10471" max="10473" width="4.85546875" style="4" customWidth="1"/>
    <col min="10474" max="10474" width="2.42578125" style="4" customWidth="1"/>
    <col min="10475" max="10476" width="4.42578125" style="4" customWidth="1"/>
    <col min="10477" max="10478" width="6.5703125" style="4" bestFit="1" customWidth="1"/>
    <col min="10479" max="10479" width="1.28515625" style="4" customWidth="1"/>
    <col min="10480" max="10481" width="5" style="4" customWidth="1"/>
    <col min="10482" max="10482" width="1.7109375" style="4" customWidth="1"/>
    <col min="10483" max="10488" width="4.42578125" style="4" customWidth="1"/>
    <col min="10489" max="10489" width="5.28515625" style="4" customWidth="1"/>
    <col min="10490" max="10504" width="6.7109375" style="4" customWidth="1"/>
    <col min="10505" max="10724" width="11.42578125" style="4"/>
    <col min="10725" max="10725" width="44.85546875" style="4" customWidth="1"/>
    <col min="10726" max="10726" width="5.5703125" style="4" bestFit="1" customWidth="1"/>
    <col min="10727" max="10729" width="4.85546875" style="4" customWidth="1"/>
    <col min="10730" max="10730" width="2.42578125" style="4" customWidth="1"/>
    <col min="10731" max="10732" width="4.42578125" style="4" customWidth="1"/>
    <col min="10733" max="10734" width="6.5703125" style="4" bestFit="1" customWidth="1"/>
    <col min="10735" max="10735" width="1.28515625" style="4" customWidth="1"/>
    <col min="10736" max="10737" width="5" style="4" customWidth="1"/>
    <col min="10738" max="10738" width="1.7109375" style="4" customWidth="1"/>
    <col min="10739" max="10744" width="4.42578125" style="4" customWidth="1"/>
    <col min="10745" max="10745" width="5.28515625" style="4" customWidth="1"/>
    <col min="10746" max="10760" width="6.7109375" style="4" customWidth="1"/>
    <col min="10761" max="10980" width="11.42578125" style="4"/>
    <col min="10981" max="10981" width="44.85546875" style="4" customWidth="1"/>
    <col min="10982" max="10982" width="5.5703125" style="4" bestFit="1" customWidth="1"/>
    <col min="10983" max="10985" width="4.85546875" style="4" customWidth="1"/>
    <col min="10986" max="10986" width="2.42578125" style="4" customWidth="1"/>
    <col min="10987" max="10988" width="4.42578125" style="4" customWidth="1"/>
    <col min="10989" max="10990" width="6.5703125" style="4" bestFit="1" customWidth="1"/>
    <col min="10991" max="10991" width="1.28515625" style="4" customWidth="1"/>
    <col min="10992" max="10993" width="5" style="4" customWidth="1"/>
    <col min="10994" max="10994" width="1.7109375" style="4" customWidth="1"/>
    <col min="10995" max="11000" width="4.42578125" style="4" customWidth="1"/>
    <col min="11001" max="11001" width="5.28515625" style="4" customWidth="1"/>
    <col min="11002" max="11016" width="6.7109375" style="4" customWidth="1"/>
    <col min="11017" max="11236" width="11.42578125" style="4"/>
    <col min="11237" max="11237" width="44.85546875" style="4" customWidth="1"/>
    <col min="11238" max="11238" width="5.5703125" style="4" bestFit="1" customWidth="1"/>
    <col min="11239" max="11241" width="4.85546875" style="4" customWidth="1"/>
    <col min="11242" max="11242" width="2.42578125" style="4" customWidth="1"/>
    <col min="11243" max="11244" width="4.42578125" style="4" customWidth="1"/>
    <col min="11245" max="11246" width="6.5703125" style="4" bestFit="1" customWidth="1"/>
    <col min="11247" max="11247" width="1.28515625" style="4" customWidth="1"/>
    <col min="11248" max="11249" width="5" style="4" customWidth="1"/>
    <col min="11250" max="11250" width="1.7109375" style="4" customWidth="1"/>
    <col min="11251" max="11256" width="4.42578125" style="4" customWidth="1"/>
    <col min="11257" max="11257" width="5.28515625" style="4" customWidth="1"/>
    <col min="11258" max="11272" width="6.7109375" style="4" customWidth="1"/>
    <col min="11273" max="11492" width="11.42578125" style="4"/>
    <col min="11493" max="11493" width="44.85546875" style="4" customWidth="1"/>
    <col min="11494" max="11494" width="5.5703125" style="4" bestFit="1" customWidth="1"/>
    <col min="11495" max="11497" width="4.85546875" style="4" customWidth="1"/>
    <col min="11498" max="11498" width="2.42578125" style="4" customWidth="1"/>
    <col min="11499" max="11500" width="4.42578125" style="4" customWidth="1"/>
    <col min="11501" max="11502" width="6.5703125" style="4" bestFit="1" customWidth="1"/>
    <col min="11503" max="11503" width="1.28515625" style="4" customWidth="1"/>
    <col min="11504" max="11505" width="5" style="4" customWidth="1"/>
    <col min="11506" max="11506" width="1.7109375" style="4" customWidth="1"/>
    <col min="11507" max="11512" width="4.42578125" style="4" customWidth="1"/>
    <col min="11513" max="11513" width="5.28515625" style="4" customWidth="1"/>
    <col min="11514" max="11528" width="6.7109375" style="4" customWidth="1"/>
    <col min="11529" max="11748" width="11.42578125" style="4"/>
    <col min="11749" max="11749" width="44.85546875" style="4" customWidth="1"/>
    <col min="11750" max="11750" width="5.5703125" style="4" bestFit="1" customWidth="1"/>
    <col min="11751" max="11753" width="4.85546875" style="4" customWidth="1"/>
    <col min="11754" max="11754" width="2.42578125" style="4" customWidth="1"/>
    <col min="11755" max="11756" width="4.42578125" style="4" customWidth="1"/>
    <col min="11757" max="11758" width="6.5703125" style="4" bestFit="1" customWidth="1"/>
    <col min="11759" max="11759" width="1.28515625" style="4" customWidth="1"/>
    <col min="11760" max="11761" width="5" style="4" customWidth="1"/>
    <col min="11762" max="11762" width="1.7109375" style="4" customWidth="1"/>
    <col min="11763" max="11768" width="4.42578125" style="4" customWidth="1"/>
    <col min="11769" max="11769" width="5.28515625" style="4" customWidth="1"/>
    <col min="11770" max="11784" width="6.7109375" style="4" customWidth="1"/>
    <col min="11785" max="12004" width="11.42578125" style="4"/>
    <col min="12005" max="12005" width="44.85546875" style="4" customWidth="1"/>
    <col min="12006" max="12006" width="5.5703125" style="4" bestFit="1" customWidth="1"/>
    <col min="12007" max="12009" width="4.85546875" style="4" customWidth="1"/>
    <col min="12010" max="12010" width="2.42578125" style="4" customWidth="1"/>
    <col min="12011" max="12012" width="4.42578125" style="4" customWidth="1"/>
    <col min="12013" max="12014" width="6.5703125" style="4" bestFit="1" customWidth="1"/>
    <col min="12015" max="12015" width="1.28515625" style="4" customWidth="1"/>
    <col min="12016" max="12017" width="5" style="4" customWidth="1"/>
    <col min="12018" max="12018" width="1.7109375" style="4" customWidth="1"/>
    <col min="12019" max="12024" width="4.42578125" style="4" customWidth="1"/>
    <col min="12025" max="12025" width="5.28515625" style="4" customWidth="1"/>
    <col min="12026" max="12040" width="6.7109375" style="4" customWidth="1"/>
    <col min="12041" max="12260" width="11.42578125" style="4"/>
    <col min="12261" max="12261" width="44.85546875" style="4" customWidth="1"/>
    <col min="12262" max="12262" width="5.5703125" style="4" bestFit="1" customWidth="1"/>
    <col min="12263" max="12265" width="4.85546875" style="4" customWidth="1"/>
    <col min="12266" max="12266" width="2.42578125" style="4" customWidth="1"/>
    <col min="12267" max="12268" width="4.42578125" style="4" customWidth="1"/>
    <col min="12269" max="12270" width="6.5703125" style="4" bestFit="1" customWidth="1"/>
    <col min="12271" max="12271" width="1.28515625" style="4" customWidth="1"/>
    <col min="12272" max="12273" width="5" style="4" customWidth="1"/>
    <col min="12274" max="12274" width="1.7109375" style="4" customWidth="1"/>
    <col min="12275" max="12280" width="4.42578125" style="4" customWidth="1"/>
    <col min="12281" max="12281" width="5.28515625" style="4" customWidth="1"/>
    <col min="12282" max="12296" width="6.7109375" style="4" customWidth="1"/>
    <col min="12297" max="12516" width="11.42578125" style="4"/>
    <col min="12517" max="12517" width="44.85546875" style="4" customWidth="1"/>
    <col min="12518" max="12518" width="5.5703125" style="4" bestFit="1" customWidth="1"/>
    <col min="12519" max="12521" width="4.85546875" style="4" customWidth="1"/>
    <col min="12522" max="12522" width="2.42578125" style="4" customWidth="1"/>
    <col min="12523" max="12524" width="4.42578125" style="4" customWidth="1"/>
    <col min="12525" max="12526" width="6.5703125" style="4" bestFit="1" customWidth="1"/>
    <col min="12527" max="12527" width="1.28515625" style="4" customWidth="1"/>
    <col min="12528" max="12529" width="5" style="4" customWidth="1"/>
    <col min="12530" max="12530" width="1.7109375" style="4" customWidth="1"/>
    <col min="12531" max="12536" width="4.42578125" style="4" customWidth="1"/>
    <col min="12537" max="12537" width="5.28515625" style="4" customWidth="1"/>
    <col min="12538" max="12552" width="6.7109375" style="4" customWidth="1"/>
    <col min="12553" max="12772" width="11.42578125" style="4"/>
    <col min="12773" max="12773" width="44.85546875" style="4" customWidth="1"/>
    <col min="12774" max="12774" width="5.5703125" style="4" bestFit="1" customWidth="1"/>
    <col min="12775" max="12777" width="4.85546875" style="4" customWidth="1"/>
    <col min="12778" max="12778" width="2.42578125" style="4" customWidth="1"/>
    <col min="12779" max="12780" width="4.42578125" style="4" customWidth="1"/>
    <col min="12781" max="12782" width="6.5703125" style="4" bestFit="1" customWidth="1"/>
    <col min="12783" max="12783" width="1.28515625" style="4" customWidth="1"/>
    <col min="12784" max="12785" width="5" style="4" customWidth="1"/>
    <col min="12786" max="12786" width="1.7109375" style="4" customWidth="1"/>
    <col min="12787" max="12792" width="4.42578125" style="4" customWidth="1"/>
    <col min="12793" max="12793" width="5.28515625" style="4" customWidth="1"/>
    <col min="12794" max="12808" width="6.7109375" style="4" customWidth="1"/>
    <col min="12809" max="13028" width="11.42578125" style="4"/>
    <col min="13029" max="13029" width="44.85546875" style="4" customWidth="1"/>
    <col min="13030" max="13030" width="5.5703125" style="4" bestFit="1" customWidth="1"/>
    <col min="13031" max="13033" width="4.85546875" style="4" customWidth="1"/>
    <col min="13034" max="13034" width="2.42578125" style="4" customWidth="1"/>
    <col min="13035" max="13036" width="4.42578125" style="4" customWidth="1"/>
    <col min="13037" max="13038" width="6.5703125" style="4" bestFit="1" customWidth="1"/>
    <col min="13039" max="13039" width="1.28515625" style="4" customWidth="1"/>
    <col min="13040" max="13041" width="5" style="4" customWidth="1"/>
    <col min="13042" max="13042" width="1.7109375" style="4" customWidth="1"/>
    <col min="13043" max="13048" width="4.42578125" style="4" customWidth="1"/>
    <col min="13049" max="13049" width="5.28515625" style="4" customWidth="1"/>
    <col min="13050" max="13064" width="6.7109375" style="4" customWidth="1"/>
    <col min="13065" max="13284" width="11.42578125" style="4"/>
    <col min="13285" max="13285" width="44.85546875" style="4" customWidth="1"/>
    <col min="13286" max="13286" width="5.5703125" style="4" bestFit="1" customWidth="1"/>
    <col min="13287" max="13289" width="4.85546875" style="4" customWidth="1"/>
    <col min="13290" max="13290" width="2.42578125" style="4" customWidth="1"/>
    <col min="13291" max="13292" width="4.42578125" style="4" customWidth="1"/>
    <col min="13293" max="13294" width="6.5703125" style="4" bestFit="1" customWidth="1"/>
    <col min="13295" max="13295" width="1.28515625" style="4" customWidth="1"/>
    <col min="13296" max="13297" width="5" style="4" customWidth="1"/>
    <col min="13298" max="13298" width="1.7109375" style="4" customWidth="1"/>
    <col min="13299" max="13304" width="4.42578125" style="4" customWidth="1"/>
    <col min="13305" max="13305" width="5.28515625" style="4" customWidth="1"/>
    <col min="13306" max="13320" width="6.7109375" style="4" customWidth="1"/>
    <col min="13321" max="13540" width="11.42578125" style="4"/>
    <col min="13541" max="13541" width="44.85546875" style="4" customWidth="1"/>
    <col min="13542" max="13542" width="5.5703125" style="4" bestFit="1" customWidth="1"/>
    <col min="13543" max="13545" width="4.85546875" style="4" customWidth="1"/>
    <col min="13546" max="13546" width="2.42578125" style="4" customWidth="1"/>
    <col min="13547" max="13548" width="4.42578125" style="4" customWidth="1"/>
    <col min="13549" max="13550" width="6.5703125" style="4" bestFit="1" customWidth="1"/>
    <col min="13551" max="13551" width="1.28515625" style="4" customWidth="1"/>
    <col min="13552" max="13553" width="5" style="4" customWidth="1"/>
    <col min="13554" max="13554" width="1.7109375" style="4" customWidth="1"/>
    <col min="13555" max="13560" width="4.42578125" style="4" customWidth="1"/>
    <col min="13561" max="13561" width="5.28515625" style="4" customWidth="1"/>
    <col min="13562" max="13576" width="6.7109375" style="4" customWidth="1"/>
    <col min="13577" max="13796" width="11.42578125" style="4"/>
    <col min="13797" max="13797" width="44.85546875" style="4" customWidth="1"/>
    <col min="13798" max="13798" width="5.5703125" style="4" bestFit="1" customWidth="1"/>
    <col min="13799" max="13801" width="4.85546875" style="4" customWidth="1"/>
    <col min="13802" max="13802" width="2.42578125" style="4" customWidth="1"/>
    <col min="13803" max="13804" width="4.42578125" style="4" customWidth="1"/>
    <col min="13805" max="13806" width="6.5703125" style="4" bestFit="1" customWidth="1"/>
    <col min="13807" max="13807" width="1.28515625" style="4" customWidth="1"/>
    <col min="13808" max="13809" width="5" style="4" customWidth="1"/>
    <col min="13810" max="13810" width="1.7109375" style="4" customWidth="1"/>
    <col min="13811" max="13816" width="4.42578125" style="4" customWidth="1"/>
    <col min="13817" max="13817" width="5.28515625" style="4" customWidth="1"/>
    <col min="13818" max="13832" width="6.7109375" style="4" customWidth="1"/>
    <col min="13833" max="14052" width="11.42578125" style="4"/>
    <col min="14053" max="14053" width="44.85546875" style="4" customWidth="1"/>
    <col min="14054" max="14054" width="5.5703125" style="4" bestFit="1" customWidth="1"/>
    <col min="14055" max="14057" width="4.85546875" style="4" customWidth="1"/>
    <col min="14058" max="14058" width="2.42578125" style="4" customWidth="1"/>
    <col min="14059" max="14060" width="4.42578125" style="4" customWidth="1"/>
    <col min="14061" max="14062" width="6.5703125" style="4" bestFit="1" customWidth="1"/>
    <col min="14063" max="14063" width="1.28515625" style="4" customWidth="1"/>
    <col min="14064" max="14065" width="5" style="4" customWidth="1"/>
    <col min="14066" max="14066" width="1.7109375" style="4" customWidth="1"/>
    <col min="14067" max="14072" width="4.42578125" style="4" customWidth="1"/>
    <col min="14073" max="14073" width="5.28515625" style="4" customWidth="1"/>
    <col min="14074" max="14088" width="6.7109375" style="4" customWidth="1"/>
    <col min="14089" max="14308" width="11.42578125" style="4"/>
    <col min="14309" max="14309" width="44.85546875" style="4" customWidth="1"/>
    <col min="14310" max="14310" width="5.5703125" style="4" bestFit="1" customWidth="1"/>
    <col min="14311" max="14313" width="4.85546875" style="4" customWidth="1"/>
    <col min="14314" max="14314" width="2.42578125" style="4" customWidth="1"/>
    <col min="14315" max="14316" width="4.42578125" style="4" customWidth="1"/>
    <col min="14317" max="14318" width="6.5703125" style="4" bestFit="1" customWidth="1"/>
    <col min="14319" max="14319" width="1.28515625" style="4" customWidth="1"/>
    <col min="14320" max="14321" width="5" style="4" customWidth="1"/>
    <col min="14322" max="14322" width="1.7109375" style="4" customWidth="1"/>
    <col min="14323" max="14328" width="4.42578125" style="4" customWidth="1"/>
    <col min="14329" max="14329" width="5.28515625" style="4" customWidth="1"/>
    <col min="14330" max="14344" width="6.7109375" style="4" customWidth="1"/>
    <col min="14345" max="14564" width="11.42578125" style="4"/>
    <col min="14565" max="14565" width="44.85546875" style="4" customWidth="1"/>
    <col min="14566" max="14566" width="5.5703125" style="4" bestFit="1" customWidth="1"/>
    <col min="14567" max="14569" width="4.85546875" style="4" customWidth="1"/>
    <col min="14570" max="14570" width="2.42578125" style="4" customWidth="1"/>
    <col min="14571" max="14572" width="4.42578125" style="4" customWidth="1"/>
    <col min="14573" max="14574" width="6.5703125" style="4" bestFit="1" customWidth="1"/>
    <col min="14575" max="14575" width="1.28515625" style="4" customWidth="1"/>
    <col min="14576" max="14577" width="5" style="4" customWidth="1"/>
    <col min="14578" max="14578" width="1.7109375" style="4" customWidth="1"/>
    <col min="14579" max="14584" width="4.42578125" style="4" customWidth="1"/>
    <col min="14585" max="14585" width="5.28515625" style="4" customWidth="1"/>
    <col min="14586" max="14600" width="6.7109375" style="4" customWidth="1"/>
    <col min="14601" max="14820" width="11.42578125" style="4"/>
    <col min="14821" max="14821" width="44.85546875" style="4" customWidth="1"/>
    <col min="14822" max="14822" width="5.5703125" style="4" bestFit="1" customWidth="1"/>
    <col min="14823" max="14825" width="4.85546875" style="4" customWidth="1"/>
    <col min="14826" max="14826" width="2.42578125" style="4" customWidth="1"/>
    <col min="14827" max="14828" width="4.42578125" style="4" customWidth="1"/>
    <col min="14829" max="14830" width="6.5703125" style="4" bestFit="1" customWidth="1"/>
    <col min="14831" max="14831" width="1.28515625" style="4" customWidth="1"/>
    <col min="14832" max="14833" width="5" style="4" customWidth="1"/>
    <col min="14834" max="14834" width="1.7109375" style="4" customWidth="1"/>
    <col min="14835" max="14840" width="4.42578125" style="4" customWidth="1"/>
    <col min="14841" max="14841" width="5.28515625" style="4" customWidth="1"/>
    <col min="14842" max="14856" width="6.7109375" style="4" customWidth="1"/>
    <col min="14857" max="15076" width="11.42578125" style="4"/>
    <col min="15077" max="15077" width="44.85546875" style="4" customWidth="1"/>
    <col min="15078" max="15078" width="5.5703125" style="4" bestFit="1" customWidth="1"/>
    <col min="15079" max="15081" width="4.85546875" style="4" customWidth="1"/>
    <col min="15082" max="15082" width="2.42578125" style="4" customWidth="1"/>
    <col min="15083" max="15084" width="4.42578125" style="4" customWidth="1"/>
    <col min="15085" max="15086" width="6.5703125" style="4" bestFit="1" customWidth="1"/>
    <col min="15087" max="15087" width="1.28515625" style="4" customWidth="1"/>
    <col min="15088" max="15089" width="5" style="4" customWidth="1"/>
    <col min="15090" max="15090" width="1.7109375" style="4" customWidth="1"/>
    <col min="15091" max="15096" width="4.42578125" style="4" customWidth="1"/>
    <col min="15097" max="15097" width="5.28515625" style="4" customWidth="1"/>
    <col min="15098" max="15112" width="6.7109375" style="4" customWidth="1"/>
    <col min="15113" max="15332" width="11.42578125" style="4"/>
    <col min="15333" max="15333" width="44.85546875" style="4" customWidth="1"/>
    <col min="15334" max="15334" width="5.5703125" style="4" bestFit="1" customWidth="1"/>
    <col min="15335" max="15337" width="4.85546875" style="4" customWidth="1"/>
    <col min="15338" max="15338" width="2.42578125" style="4" customWidth="1"/>
    <col min="15339" max="15340" width="4.42578125" style="4" customWidth="1"/>
    <col min="15341" max="15342" width="6.5703125" style="4" bestFit="1" customWidth="1"/>
    <col min="15343" max="15343" width="1.28515625" style="4" customWidth="1"/>
    <col min="15344" max="15345" width="5" style="4" customWidth="1"/>
    <col min="15346" max="15346" width="1.7109375" style="4" customWidth="1"/>
    <col min="15347" max="15352" width="4.42578125" style="4" customWidth="1"/>
    <col min="15353" max="15353" width="5.28515625" style="4" customWidth="1"/>
    <col min="15354" max="15368" width="6.7109375" style="4" customWidth="1"/>
    <col min="15369" max="15588" width="11.42578125" style="4"/>
    <col min="15589" max="15589" width="44.85546875" style="4" customWidth="1"/>
    <col min="15590" max="15590" width="5.5703125" style="4" bestFit="1" customWidth="1"/>
    <col min="15591" max="15593" width="4.85546875" style="4" customWidth="1"/>
    <col min="15594" max="15594" width="2.42578125" style="4" customWidth="1"/>
    <col min="15595" max="15596" width="4.42578125" style="4" customWidth="1"/>
    <col min="15597" max="15598" width="6.5703125" style="4" bestFit="1" customWidth="1"/>
    <col min="15599" max="15599" width="1.28515625" style="4" customWidth="1"/>
    <col min="15600" max="15601" width="5" style="4" customWidth="1"/>
    <col min="15602" max="15602" width="1.7109375" style="4" customWidth="1"/>
    <col min="15603" max="15608" width="4.42578125" style="4" customWidth="1"/>
    <col min="15609" max="15609" width="5.28515625" style="4" customWidth="1"/>
    <col min="15610" max="15624" width="6.7109375" style="4" customWidth="1"/>
    <col min="15625" max="15844" width="11.42578125" style="4"/>
    <col min="15845" max="15845" width="44.85546875" style="4" customWidth="1"/>
    <col min="15846" max="15846" width="5.5703125" style="4" bestFit="1" customWidth="1"/>
    <col min="15847" max="15849" width="4.85546875" style="4" customWidth="1"/>
    <col min="15850" max="15850" width="2.42578125" style="4" customWidth="1"/>
    <col min="15851" max="15852" width="4.42578125" style="4" customWidth="1"/>
    <col min="15853" max="15854" width="6.5703125" style="4" bestFit="1" customWidth="1"/>
    <col min="15855" max="15855" width="1.28515625" style="4" customWidth="1"/>
    <col min="15856" max="15857" width="5" style="4" customWidth="1"/>
    <col min="15858" max="15858" width="1.7109375" style="4" customWidth="1"/>
    <col min="15859" max="15864" width="4.42578125" style="4" customWidth="1"/>
    <col min="15865" max="15865" width="5.28515625" style="4" customWidth="1"/>
    <col min="15866" max="15880" width="6.7109375" style="4" customWidth="1"/>
    <col min="15881" max="16100" width="11.42578125" style="4"/>
    <col min="16101" max="16101" width="44.85546875" style="4" customWidth="1"/>
    <col min="16102" max="16102" width="5.5703125" style="4" bestFit="1" customWidth="1"/>
    <col min="16103" max="16105" width="4.85546875" style="4" customWidth="1"/>
    <col min="16106" max="16106" width="2.42578125" style="4" customWidth="1"/>
    <col min="16107" max="16108" width="4.42578125" style="4" customWidth="1"/>
    <col min="16109" max="16110" width="6.5703125" style="4" bestFit="1" customWidth="1"/>
    <col min="16111" max="16111" width="1.28515625" style="4" customWidth="1"/>
    <col min="16112" max="16113" width="5" style="4" customWidth="1"/>
    <col min="16114" max="16114" width="1.7109375" style="4" customWidth="1"/>
    <col min="16115" max="16120" width="4.42578125" style="4" customWidth="1"/>
    <col min="16121" max="16121" width="5.28515625" style="4" customWidth="1"/>
    <col min="16122" max="16136" width="6.7109375" style="4" customWidth="1"/>
    <col min="16137" max="16384" width="11.42578125" style="4"/>
  </cols>
  <sheetData>
    <row r="1" spans="1:20" s="19" customFormat="1" ht="12.75" customHeight="1" x14ac:dyDescent="0.2">
      <c r="A1" s="446" t="s">
        <v>303</v>
      </c>
      <c r="B1" s="446"/>
      <c r="C1" s="446"/>
      <c r="D1" s="446"/>
      <c r="E1" s="446"/>
      <c r="F1" s="446"/>
      <c r="G1" s="446"/>
      <c r="H1" s="446"/>
      <c r="I1" s="446"/>
      <c r="J1" s="446"/>
      <c r="L1" s="3"/>
      <c r="M1" s="434" t="s">
        <v>178</v>
      </c>
      <c r="N1" s="3"/>
    </row>
    <row r="2" spans="1:20" s="19" customFormat="1" ht="12.75" customHeight="1" x14ac:dyDescent="0.2">
      <c r="A2" s="446" t="s">
        <v>141</v>
      </c>
      <c r="B2" s="446"/>
      <c r="C2" s="446"/>
      <c r="D2" s="446"/>
      <c r="E2" s="446"/>
      <c r="F2" s="446"/>
      <c r="G2" s="446"/>
      <c r="H2" s="446"/>
      <c r="I2" s="446"/>
      <c r="J2" s="446"/>
      <c r="L2" s="3"/>
      <c r="M2" s="434"/>
      <c r="N2" s="3"/>
    </row>
    <row r="3" spans="1:20" s="19" customFormat="1" x14ac:dyDescent="0.2">
      <c r="A3" s="446" t="s">
        <v>328</v>
      </c>
      <c r="B3" s="446"/>
      <c r="C3" s="446"/>
      <c r="D3" s="446"/>
      <c r="E3" s="446"/>
      <c r="F3" s="446"/>
      <c r="G3" s="446"/>
      <c r="H3" s="446"/>
      <c r="I3" s="446"/>
      <c r="J3" s="446"/>
    </row>
    <row r="4" spans="1:20" s="19" customFormat="1" x14ac:dyDescent="0.2">
      <c r="A4" s="446" t="s">
        <v>161</v>
      </c>
      <c r="B4" s="446"/>
      <c r="C4" s="446"/>
      <c r="D4" s="446"/>
      <c r="E4" s="446"/>
      <c r="F4" s="446"/>
      <c r="G4" s="446"/>
      <c r="H4" s="446"/>
      <c r="I4" s="446"/>
      <c r="J4" s="446"/>
    </row>
    <row r="5" spans="1:20" s="19" customFormat="1" x14ac:dyDescent="0.2">
      <c r="A5" s="446" t="s">
        <v>374</v>
      </c>
      <c r="B5" s="446"/>
      <c r="C5" s="446"/>
      <c r="D5" s="446"/>
      <c r="E5" s="446"/>
      <c r="F5" s="446"/>
      <c r="G5" s="446"/>
      <c r="H5" s="446"/>
      <c r="I5" s="446"/>
      <c r="J5" s="446"/>
    </row>
    <row r="6" spans="1:20" s="19" customFormat="1" x14ac:dyDescent="0.2">
      <c r="A6" s="426" t="s">
        <v>39</v>
      </c>
      <c r="B6" s="425" t="s">
        <v>0</v>
      </c>
      <c r="C6" s="425" t="s">
        <v>167</v>
      </c>
      <c r="D6" s="151" t="s">
        <v>159</v>
      </c>
      <c r="E6" s="151" t="s">
        <v>160</v>
      </c>
      <c r="F6" s="151" t="s">
        <v>156</v>
      </c>
      <c r="G6" s="151" t="s">
        <v>157</v>
      </c>
      <c r="H6" s="301" t="s">
        <v>154</v>
      </c>
      <c r="I6" s="301" t="s">
        <v>155</v>
      </c>
      <c r="J6" s="425" t="s">
        <v>151</v>
      </c>
    </row>
    <row r="7" spans="1:20" s="19" customFormat="1" ht="13.5" thickBot="1" x14ac:dyDescent="0.25">
      <c r="A7" s="426"/>
      <c r="B7" s="425"/>
      <c r="C7" s="452"/>
      <c r="D7" s="151" t="s">
        <v>231</v>
      </c>
      <c r="E7" s="151" t="s">
        <v>239</v>
      </c>
      <c r="F7" s="151" t="s">
        <v>231</v>
      </c>
      <c r="G7" s="151" t="s">
        <v>232</v>
      </c>
      <c r="H7" s="301" t="s">
        <v>239</v>
      </c>
      <c r="I7" s="301" t="s">
        <v>232</v>
      </c>
      <c r="J7" s="452"/>
    </row>
    <row r="8" spans="1:20" ht="15" customHeight="1" x14ac:dyDescent="0.2">
      <c r="A8" s="451" t="s">
        <v>5</v>
      </c>
      <c r="B8" s="451"/>
      <c r="C8" s="451"/>
      <c r="D8" s="451"/>
      <c r="E8" s="451"/>
      <c r="F8" s="451"/>
      <c r="G8" s="451"/>
      <c r="H8" s="451"/>
      <c r="I8" s="451"/>
      <c r="J8" s="451"/>
    </row>
    <row r="9" spans="1:20" ht="6" customHeight="1" x14ac:dyDescent="0.2">
      <c r="A9" s="6"/>
      <c r="B9" s="6"/>
      <c r="C9" s="6"/>
      <c r="D9" s="6"/>
      <c r="E9" s="6"/>
      <c r="F9" s="6"/>
      <c r="G9" s="6"/>
      <c r="H9" s="10"/>
      <c r="I9" s="10"/>
      <c r="J9" s="10"/>
    </row>
    <row r="10" spans="1:20" x14ac:dyDescent="0.2">
      <c r="A10" s="7" t="s">
        <v>0</v>
      </c>
      <c r="B10" s="48">
        <f t="shared" ref="B10:J10" si="0">+B12+B28</f>
        <v>13771</v>
      </c>
      <c r="C10" s="48">
        <f t="shared" si="0"/>
        <v>45</v>
      </c>
      <c r="D10" s="48">
        <f t="shared" si="0"/>
        <v>108</v>
      </c>
      <c r="E10" s="48">
        <f t="shared" si="0"/>
        <v>9739</v>
      </c>
      <c r="F10" s="48">
        <f t="shared" si="0"/>
        <v>44</v>
      </c>
      <c r="G10" s="48">
        <f t="shared" si="0"/>
        <v>2448</v>
      </c>
      <c r="H10" s="48">
        <f t="shared" si="0"/>
        <v>70</v>
      </c>
      <c r="I10" s="48">
        <f t="shared" si="0"/>
        <v>1104</v>
      </c>
      <c r="J10" s="48">
        <f t="shared" si="0"/>
        <v>213</v>
      </c>
      <c r="L10" s="50"/>
      <c r="M10" s="50"/>
      <c r="N10" s="50"/>
      <c r="O10" s="50"/>
      <c r="P10" s="50"/>
      <c r="Q10" s="50"/>
      <c r="R10" s="50"/>
      <c r="S10" s="50"/>
      <c r="T10" s="50"/>
    </row>
    <row r="11" spans="1:20" ht="6" customHeight="1" x14ac:dyDescent="0.2">
      <c r="A11" s="45"/>
      <c r="B11" s="46"/>
      <c r="C11" s="46"/>
      <c r="D11" s="46"/>
      <c r="E11" s="46"/>
      <c r="F11" s="46"/>
      <c r="G11" s="46"/>
      <c r="H11" s="46"/>
      <c r="I11" s="46"/>
      <c r="J11" s="11"/>
    </row>
    <row r="12" spans="1:20" s="19" customFormat="1" x14ac:dyDescent="0.2">
      <c r="A12" s="47" t="s">
        <v>174</v>
      </c>
      <c r="B12" s="48">
        <f t="shared" ref="B12:J12" si="1">SUM(B13:B26)</f>
        <v>2518</v>
      </c>
      <c r="C12" s="48">
        <f t="shared" si="1"/>
        <v>15</v>
      </c>
      <c r="D12" s="48">
        <f t="shared" si="1"/>
        <v>0</v>
      </c>
      <c r="E12" s="48">
        <f t="shared" si="1"/>
        <v>15</v>
      </c>
      <c r="F12" s="48">
        <f t="shared" si="1"/>
        <v>8</v>
      </c>
      <c r="G12" s="48">
        <f t="shared" si="1"/>
        <v>1913</v>
      </c>
      <c r="H12" s="48">
        <f t="shared" si="1"/>
        <v>7</v>
      </c>
      <c r="I12" s="48">
        <f t="shared" si="1"/>
        <v>469</v>
      </c>
      <c r="J12" s="48">
        <f t="shared" si="1"/>
        <v>91</v>
      </c>
    </row>
    <row r="13" spans="1:20" x14ac:dyDescent="0.2">
      <c r="A13" s="49" t="s">
        <v>51</v>
      </c>
      <c r="B13" s="46">
        <f>SUM(C13:J13)</f>
        <v>1</v>
      </c>
      <c r="C13" s="46">
        <v>0</v>
      </c>
      <c r="D13" s="46">
        <v>0</v>
      </c>
      <c r="E13" s="46">
        <v>0</v>
      </c>
      <c r="F13" s="46">
        <v>0</v>
      </c>
      <c r="G13" s="46">
        <v>0</v>
      </c>
      <c r="H13" s="35">
        <v>0</v>
      </c>
      <c r="I13" s="35">
        <v>1</v>
      </c>
      <c r="J13" s="21">
        <v>0</v>
      </c>
      <c r="K13" s="50"/>
      <c r="L13" s="50"/>
    </row>
    <row r="14" spans="1:20" x14ac:dyDescent="0.2">
      <c r="A14" s="49" t="s">
        <v>52</v>
      </c>
      <c r="B14" s="46">
        <f t="shared" ref="B14:B26" si="2">SUM(C14:J14)</f>
        <v>1</v>
      </c>
      <c r="C14" s="46">
        <v>0</v>
      </c>
      <c r="D14" s="46">
        <v>0</v>
      </c>
      <c r="E14" s="46">
        <v>0</v>
      </c>
      <c r="F14" s="46">
        <v>0</v>
      </c>
      <c r="G14" s="46">
        <v>0</v>
      </c>
      <c r="H14" s="35">
        <v>0</v>
      </c>
      <c r="I14" s="35">
        <v>1</v>
      </c>
      <c r="J14" s="21">
        <v>0</v>
      </c>
      <c r="K14" s="50"/>
      <c r="L14" s="50"/>
    </row>
    <row r="15" spans="1:20" x14ac:dyDescent="0.2">
      <c r="A15" s="49" t="s">
        <v>53</v>
      </c>
      <c r="B15" s="46">
        <f t="shared" si="2"/>
        <v>1</v>
      </c>
      <c r="C15" s="46">
        <v>0</v>
      </c>
      <c r="D15" s="46">
        <v>0</v>
      </c>
      <c r="E15" s="46">
        <v>0</v>
      </c>
      <c r="F15" s="46">
        <v>0</v>
      </c>
      <c r="G15" s="46">
        <v>0</v>
      </c>
      <c r="H15" s="35">
        <v>0</v>
      </c>
      <c r="I15" s="35">
        <v>1</v>
      </c>
      <c r="J15" s="21">
        <v>0</v>
      </c>
      <c r="K15" s="50"/>
      <c r="L15" s="50"/>
    </row>
    <row r="16" spans="1:20" x14ac:dyDescent="0.2">
      <c r="A16" s="49" t="s">
        <v>54</v>
      </c>
      <c r="B16" s="46">
        <f t="shared" si="2"/>
        <v>1</v>
      </c>
      <c r="C16" s="46">
        <v>0</v>
      </c>
      <c r="D16" s="46">
        <v>0</v>
      </c>
      <c r="E16" s="46">
        <v>0</v>
      </c>
      <c r="F16" s="46">
        <v>0</v>
      </c>
      <c r="G16" s="46">
        <v>0</v>
      </c>
      <c r="H16" s="35">
        <v>0</v>
      </c>
      <c r="I16" s="35">
        <v>1</v>
      </c>
      <c r="J16" s="21">
        <v>0</v>
      </c>
      <c r="K16" s="50"/>
      <c r="L16" s="50"/>
    </row>
    <row r="17" spans="1:12" x14ac:dyDescent="0.2">
      <c r="A17" s="49" t="s">
        <v>58</v>
      </c>
      <c r="B17" s="46">
        <f t="shared" si="2"/>
        <v>161</v>
      </c>
      <c r="C17" s="46">
        <v>0</v>
      </c>
      <c r="D17" s="46">
        <v>0</v>
      </c>
      <c r="E17" s="46">
        <v>0</v>
      </c>
      <c r="F17" s="46">
        <v>0</v>
      </c>
      <c r="G17" s="46">
        <v>17</v>
      </c>
      <c r="H17" s="35">
        <v>0</v>
      </c>
      <c r="I17" s="35">
        <v>141</v>
      </c>
      <c r="J17" s="21">
        <v>3</v>
      </c>
      <c r="K17" s="50"/>
      <c r="L17" s="50"/>
    </row>
    <row r="18" spans="1:12" x14ac:dyDescent="0.2">
      <c r="A18" s="49" t="s">
        <v>60</v>
      </c>
      <c r="B18" s="46">
        <f t="shared" si="2"/>
        <v>407</v>
      </c>
      <c r="C18" s="46">
        <v>0</v>
      </c>
      <c r="D18" s="46">
        <v>0</v>
      </c>
      <c r="E18" s="46">
        <v>2</v>
      </c>
      <c r="F18" s="46">
        <v>0</v>
      </c>
      <c r="G18" s="46">
        <v>358</v>
      </c>
      <c r="H18" s="35">
        <v>0</v>
      </c>
      <c r="I18" s="35">
        <v>45</v>
      </c>
      <c r="J18" s="21">
        <v>2</v>
      </c>
      <c r="K18" s="50"/>
      <c r="L18" s="50"/>
    </row>
    <row r="19" spans="1:12" x14ac:dyDescent="0.2">
      <c r="A19" s="49" t="s">
        <v>61</v>
      </c>
      <c r="B19" s="46">
        <f t="shared" si="2"/>
        <v>282</v>
      </c>
      <c r="C19" s="46">
        <v>0</v>
      </c>
      <c r="D19" s="46">
        <v>0</v>
      </c>
      <c r="E19" s="46">
        <v>1</v>
      </c>
      <c r="F19" s="46">
        <v>1</v>
      </c>
      <c r="G19" s="46">
        <v>240</v>
      </c>
      <c r="H19" s="35">
        <v>0</v>
      </c>
      <c r="I19" s="35">
        <v>38</v>
      </c>
      <c r="J19" s="21">
        <v>2</v>
      </c>
      <c r="K19" s="50"/>
      <c r="L19" s="50"/>
    </row>
    <row r="20" spans="1:12" x14ac:dyDescent="0.2">
      <c r="A20" s="49" t="s">
        <v>59</v>
      </c>
      <c r="B20" s="46">
        <f t="shared" si="2"/>
        <v>232</v>
      </c>
      <c r="C20" s="46">
        <v>9</v>
      </c>
      <c r="D20" s="46">
        <v>0</v>
      </c>
      <c r="E20" s="46">
        <v>0</v>
      </c>
      <c r="F20" s="46">
        <v>2</v>
      </c>
      <c r="G20" s="46">
        <v>46</v>
      </c>
      <c r="H20" s="35">
        <v>3</v>
      </c>
      <c r="I20" s="35">
        <v>114</v>
      </c>
      <c r="J20" s="21">
        <v>58</v>
      </c>
      <c r="K20" s="50"/>
      <c r="L20" s="50"/>
    </row>
    <row r="21" spans="1:12" x14ac:dyDescent="0.2">
      <c r="A21" s="49" t="s">
        <v>87</v>
      </c>
      <c r="B21" s="46">
        <f t="shared" si="2"/>
        <v>338</v>
      </c>
      <c r="C21" s="46">
        <v>0</v>
      </c>
      <c r="D21" s="46">
        <v>0</v>
      </c>
      <c r="E21" s="46">
        <v>2</v>
      </c>
      <c r="F21" s="46">
        <v>1</v>
      </c>
      <c r="G21" s="46">
        <v>288</v>
      </c>
      <c r="H21" s="35">
        <v>1</v>
      </c>
      <c r="I21" s="35">
        <v>36</v>
      </c>
      <c r="J21" s="21">
        <v>10</v>
      </c>
      <c r="K21" s="50"/>
      <c r="L21" s="50"/>
    </row>
    <row r="22" spans="1:12" x14ac:dyDescent="0.2">
      <c r="A22" s="49" t="s">
        <v>72</v>
      </c>
      <c r="B22" s="46">
        <f t="shared" si="2"/>
        <v>228</v>
      </c>
      <c r="C22" s="46">
        <v>0</v>
      </c>
      <c r="D22" s="46">
        <v>0</v>
      </c>
      <c r="E22" s="46">
        <v>0</v>
      </c>
      <c r="F22" s="46">
        <v>2</v>
      </c>
      <c r="G22" s="46">
        <v>212</v>
      </c>
      <c r="H22" s="35">
        <v>0</v>
      </c>
      <c r="I22" s="35">
        <v>12</v>
      </c>
      <c r="J22" s="21">
        <v>2</v>
      </c>
      <c r="K22" s="50"/>
      <c r="L22" s="50"/>
    </row>
    <row r="23" spans="1:12" x14ac:dyDescent="0.2">
      <c r="A23" s="49" t="s">
        <v>63</v>
      </c>
      <c r="B23" s="46">
        <f t="shared" si="2"/>
        <v>294</v>
      </c>
      <c r="C23" s="46">
        <v>3</v>
      </c>
      <c r="D23" s="46">
        <v>0</v>
      </c>
      <c r="E23" s="46">
        <v>1</v>
      </c>
      <c r="F23" s="46">
        <v>0</v>
      </c>
      <c r="G23" s="46">
        <v>277</v>
      </c>
      <c r="H23" s="35">
        <v>1</v>
      </c>
      <c r="I23" s="35">
        <v>11</v>
      </c>
      <c r="J23" s="21">
        <v>1</v>
      </c>
      <c r="K23" s="50"/>
      <c r="L23" s="50"/>
    </row>
    <row r="24" spans="1:12" x14ac:dyDescent="0.2">
      <c r="A24" s="49" t="s">
        <v>62</v>
      </c>
      <c r="B24" s="46">
        <f t="shared" si="2"/>
        <v>347</v>
      </c>
      <c r="C24" s="46">
        <v>3</v>
      </c>
      <c r="D24" s="46">
        <v>0</v>
      </c>
      <c r="E24" s="46">
        <v>5</v>
      </c>
      <c r="F24" s="46">
        <v>2</v>
      </c>
      <c r="G24" s="46">
        <v>320</v>
      </c>
      <c r="H24" s="35">
        <v>0</v>
      </c>
      <c r="I24" s="35">
        <v>14</v>
      </c>
      <c r="J24" s="21">
        <v>3</v>
      </c>
      <c r="K24" s="50"/>
      <c r="L24" s="50"/>
    </row>
    <row r="25" spans="1:12" x14ac:dyDescent="0.2">
      <c r="A25" s="49" t="s">
        <v>305</v>
      </c>
      <c r="B25" s="46">
        <f t="shared" si="2"/>
        <v>9</v>
      </c>
      <c r="C25" s="46">
        <v>0</v>
      </c>
      <c r="D25" s="46">
        <v>0</v>
      </c>
      <c r="E25" s="46">
        <v>3</v>
      </c>
      <c r="F25" s="46">
        <v>0</v>
      </c>
      <c r="G25" s="46">
        <v>5</v>
      </c>
      <c r="H25" s="35">
        <v>0</v>
      </c>
      <c r="I25" s="35">
        <v>1</v>
      </c>
      <c r="J25" s="21">
        <v>0</v>
      </c>
      <c r="K25" s="50"/>
      <c r="L25" s="50"/>
    </row>
    <row r="26" spans="1:12" x14ac:dyDescent="0.2">
      <c r="A26" s="49" t="s">
        <v>89</v>
      </c>
      <c r="B26" s="46">
        <f t="shared" si="2"/>
        <v>216</v>
      </c>
      <c r="C26" s="46">
        <v>0</v>
      </c>
      <c r="D26" s="46">
        <v>0</v>
      </c>
      <c r="E26" s="46">
        <v>1</v>
      </c>
      <c r="F26" s="46">
        <v>0</v>
      </c>
      <c r="G26" s="46">
        <v>150</v>
      </c>
      <c r="H26" s="35">
        <v>2</v>
      </c>
      <c r="I26" s="35">
        <v>53</v>
      </c>
      <c r="J26" s="21">
        <v>10</v>
      </c>
      <c r="K26" s="50"/>
      <c r="L26" s="50"/>
    </row>
    <row r="27" spans="1:12" ht="6" customHeight="1" x14ac:dyDescent="0.2">
      <c r="A27" s="49"/>
      <c r="B27" s="46"/>
      <c r="C27" s="46"/>
      <c r="D27" s="46"/>
      <c r="E27" s="46"/>
      <c r="F27" s="46"/>
      <c r="G27" s="46"/>
      <c r="H27" s="35"/>
      <c r="I27" s="35"/>
      <c r="J27" s="21"/>
    </row>
    <row r="28" spans="1:12" x14ac:dyDescent="0.2">
      <c r="A28" s="47" t="s">
        <v>175</v>
      </c>
      <c r="B28" s="48">
        <f t="shared" ref="B28" si="3">SUM(B29:B38)</f>
        <v>11253</v>
      </c>
      <c r="C28" s="48">
        <f t="shared" ref="C28:J28" si="4">SUM(C29:C38)</f>
        <v>30</v>
      </c>
      <c r="D28" s="48">
        <f t="shared" si="4"/>
        <v>108</v>
      </c>
      <c r="E28" s="48">
        <f t="shared" si="4"/>
        <v>9724</v>
      </c>
      <c r="F28" s="48">
        <f t="shared" si="4"/>
        <v>36</v>
      </c>
      <c r="G28" s="48">
        <f t="shared" si="4"/>
        <v>535</v>
      </c>
      <c r="H28" s="48">
        <f t="shared" si="4"/>
        <v>63</v>
      </c>
      <c r="I28" s="48">
        <f t="shared" si="4"/>
        <v>635</v>
      </c>
      <c r="J28" s="48">
        <f t="shared" si="4"/>
        <v>122</v>
      </c>
    </row>
    <row r="29" spans="1:12" x14ac:dyDescent="0.2">
      <c r="A29" s="49" t="s">
        <v>66</v>
      </c>
      <c r="B29" s="46">
        <f>SUM(C29:J29)</f>
        <v>1057</v>
      </c>
      <c r="C29" s="46">
        <v>4</v>
      </c>
      <c r="D29" s="46">
        <v>8</v>
      </c>
      <c r="E29" s="46">
        <v>869</v>
      </c>
      <c r="F29" s="46">
        <v>1</v>
      </c>
      <c r="G29" s="46">
        <v>42</v>
      </c>
      <c r="H29" s="35">
        <v>12</v>
      </c>
      <c r="I29" s="35">
        <v>101</v>
      </c>
      <c r="J29" s="21">
        <v>20</v>
      </c>
      <c r="K29" s="50"/>
      <c r="L29" s="50"/>
    </row>
    <row r="30" spans="1:12" x14ac:dyDescent="0.2">
      <c r="A30" s="49" t="s">
        <v>67</v>
      </c>
      <c r="B30" s="46">
        <f t="shared" ref="B30:B38" si="5">SUM(C30:J30)</f>
        <v>301</v>
      </c>
      <c r="C30" s="46">
        <v>3</v>
      </c>
      <c r="D30" s="46">
        <v>3</v>
      </c>
      <c r="E30" s="46">
        <v>262</v>
      </c>
      <c r="F30" s="46">
        <v>0</v>
      </c>
      <c r="G30" s="46">
        <v>23</v>
      </c>
      <c r="H30" s="35">
        <v>1</v>
      </c>
      <c r="I30" s="35">
        <v>9</v>
      </c>
      <c r="J30" s="21">
        <v>0</v>
      </c>
      <c r="K30" s="50"/>
      <c r="L30" s="50"/>
    </row>
    <row r="31" spans="1:12" x14ac:dyDescent="0.2">
      <c r="A31" s="49" t="s">
        <v>68</v>
      </c>
      <c r="B31" s="46">
        <f t="shared" si="5"/>
        <v>257</v>
      </c>
      <c r="C31" s="46">
        <v>0</v>
      </c>
      <c r="D31" s="46">
        <v>5</v>
      </c>
      <c r="E31" s="46">
        <v>224</v>
      </c>
      <c r="F31" s="46">
        <v>0</v>
      </c>
      <c r="G31" s="46">
        <v>8</v>
      </c>
      <c r="H31" s="35">
        <v>2</v>
      </c>
      <c r="I31" s="35">
        <v>16</v>
      </c>
      <c r="J31" s="21">
        <v>2</v>
      </c>
      <c r="K31" s="50"/>
      <c r="L31" s="50"/>
    </row>
    <row r="32" spans="1:12" x14ac:dyDescent="0.2">
      <c r="A32" s="49" t="s">
        <v>90</v>
      </c>
      <c r="B32" s="46">
        <f t="shared" si="5"/>
        <v>2301</v>
      </c>
      <c r="C32" s="46">
        <v>0</v>
      </c>
      <c r="D32" s="46">
        <v>27</v>
      </c>
      <c r="E32" s="46">
        <v>2120</v>
      </c>
      <c r="F32" s="46">
        <v>4</v>
      </c>
      <c r="G32" s="46">
        <v>61</v>
      </c>
      <c r="H32" s="35">
        <v>7</v>
      </c>
      <c r="I32" s="35">
        <v>76</v>
      </c>
      <c r="J32" s="21">
        <v>6</v>
      </c>
      <c r="K32" s="50"/>
      <c r="L32" s="50"/>
    </row>
    <row r="33" spans="1:12" x14ac:dyDescent="0.2">
      <c r="A33" s="49" t="s">
        <v>91</v>
      </c>
      <c r="B33" s="46">
        <f t="shared" si="5"/>
        <v>262</v>
      </c>
      <c r="C33" s="46">
        <v>12</v>
      </c>
      <c r="D33" s="46">
        <v>2</v>
      </c>
      <c r="E33" s="46">
        <v>230</v>
      </c>
      <c r="F33" s="46">
        <v>2</v>
      </c>
      <c r="G33" s="46">
        <v>3</v>
      </c>
      <c r="H33" s="35">
        <v>0</v>
      </c>
      <c r="I33" s="35">
        <v>12</v>
      </c>
      <c r="J33" s="21">
        <v>1</v>
      </c>
      <c r="K33" s="50"/>
      <c r="L33" s="50"/>
    </row>
    <row r="34" spans="1:12" x14ac:dyDescent="0.2">
      <c r="A34" s="49" t="s">
        <v>69</v>
      </c>
      <c r="B34" s="46">
        <f t="shared" si="5"/>
        <v>2048</v>
      </c>
      <c r="C34" s="46">
        <v>1</v>
      </c>
      <c r="D34" s="46">
        <v>14</v>
      </c>
      <c r="E34" s="46">
        <v>1849</v>
      </c>
      <c r="F34" s="46">
        <v>9</v>
      </c>
      <c r="G34" s="46">
        <v>80</v>
      </c>
      <c r="H34" s="35">
        <v>8</v>
      </c>
      <c r="I34" s="35">
        <v>74</v>
      </c>
      <c r="J34" s="21">
        <v>13</v>
      </c>
      <c r="K34" s="50"/>
      <c r="L34" s="50"/>
    </row>
    <row r="35" spans="1:12" x14ac:dyDescent="0.2">
      <c r="A35" s="49" t="s">
        <v>93</v>
      </c>
      <c r="B35" s="46">
        <f t="shared" si="5"/>
        <v>3035</v>
      </c>
      <c r="C35" s="46">
        <v>7</v>
      </c>
      <c r="D35" s="46">
        <v>31</v>
      </c>
      <c r="E35" s="46">
        <v>2689</v>
      </c>
      <c r="F35" s="46">
        <v>12</v>
      </c>
      <c r="G35" s="46">
        <v>81</v>
      </c>
      <c r="H35" s="35">
        <v>25</v>
      </c>
      <c r="I35" s="35">
        <v>177</v>
      </c>
      <c r="J35" s="21">
        <v>13</v>
      </c>
      <c r="K35" s="50"/>
      <c r="L35" s="50"/>
    </row>
    <row r="36" spans="1:12" x14ac:dyDescent="0.2">
      <c r="A36" s="49" t="s">
        <v>94</v>
      </c>
      <c r="B36" s="46">
        <f t="shared" si="5"/>
        <v>1435</v>
      </c>
      <c r="C36" s="46">
        <v>0</v>
      </c>
      <c r="D36" s="46">
        <v>16</v>
      </c>
      <c r="E36" s="46">
        <v>1264</v>
      </c>
      <c r="F36" s="46">
        <v>6</v>
      </c>
      <c r="G36" s="46">
        <v>44</v>
      </c>
      <c r="H36" s="35">
        <v>7</v>
      </c>
      <c r="I36" s="35">
        <v>74</v>
      </c>
      <c r="J36" s="21">
        <v>24</v>
      </c>
      <c r="K36" s="50"/>
      <c r="L36" s="50"/>
    </row>
    <row r="37" spans="1:12" x14ac:dyDescent="0.2">
      <c r="A37" s="49" t="s">
        <v>176</v>
      </c>
      <c r="B37" s="46">
        <f t="shared" si="5"/>
        <v>70</v>
      </c>
      <c r="C37" s="46">
        <v>0</v>
      </c>
      <c r="D37" s="46">
        <v>0</v>
      </c>
      <c r="E37" s="46">
        <v>63</v>
      </c>
      <c r="F37" s="46">
        <v>0</v>
      </c>
      <c r="G37" s="46">
        <v>3</v>
      </c>
      <c r="H37" s="35">
        <v>0</v>
      </c>
      <c r="I37" s="35">
        <v>4</v>
      </c>
      <c r="J37" s="21">
        <v>0</v>
      </c>
      <c r="K37" s="50"/>
      <c r="L37" s="50"/>
    </row>
    <row r="38" spans="1:12" x14ac:dyDescent="0.2">
      <c r="A38" s="49" t="s">
        <v>96</v>
      </c>
      <c r="B38" s="46">
        <f t="shared" si="5"/>
        <v>487</v>
      </c>
      <c r="C38" s="46">
        <v>3</v>
      </c>
      <c r="D38" s="46">
        <v>2</v>
      </c>
      <c r="E38" s="46">
        <v>154</v>
      </c>
      <c r="F38" s="46">
        <v>2</v>
      </c>
      <c r="G38" s="46">
        <v>190</v>
      </c>
      <c r="H38" s="35">
        <v>1</v>
      </c>
      <c r="I38" s="35">
        <v>92</v>
      </c>
      <c r="J38" s="21">
        <v>43</v>
      </c>
      <c r="K38" s="50"/>
      <c r="L38" s="50"/>
    </row>
    <row r="39" spans="1:12" s="26" customFormat="1" ht="6" customHeight="1" x14ac:dyDescent="0.2">
      <c r="A39" s="30"/>
      <c r="B39" s="46"/>
      <c r="C39" s="36"/>
      <c r="D39" s="36"/>
      <c r="E39" s="36"/>
      <c r="F39" s="36"/>
      <c r="G39" s="36"/>
      <c r="H39" s="36"/>
      <c r="I39" s="36"/>
      <c r="J39" s="10"/>
    </row>
    <row r="40" spans="1:12" s="26" customFormat="1" x14ac:dyDescent="0.2">
      <c r="A40" s="450" t="s">
        <v>8</v>
      </c>
      <c r="B40" s="450"/>
      <c r="C40" s="450"/>
      <c r="D40" s="450"/>
      <c r="E40" s="450"/>
      <c r="F40" s="450"/>
      <c r="G40" s="450"/>
      <c r="H40" s="450"/>
      <c r="I40" s="450"/>
      <c r="J40" s="450"/>
    </row>
    <row r="41" spans="1:12" s="26" customFormat="1" ht="6" customHeight="1" x14ac:dyDescent="0.2">
      <c r="A41" s="40"/>
      <c r="B41" s="46"/>
      <c r="C41" s="299"/>
      <c r="D41" s="300"/>
      <c r="E41" s="300"/>
      <c r="F41" s="299"/>
      <c r="G41" s="299"/>
      <c r="H41" s="10"/>
      <c r="I41" s="10"/>
      <c r="J41" s="10"/>
    </row>
    <row r="42" spans="1:12" s="26" customFormat="1" x14ac:dyDescent="0.2">
      <c r="A42" s="7" t="s">
        <v>0</v>
      </c>
      <c r="B42" s="51">
        <f>SUM(C42:J42)</f>
        <v>100.00000000000001</v>
      </c>
      <c r="C42" s="51">
        <f t="shared" ref="C42:J42" si="6">+C10/$B10*100</f>
        <v>0.32677365478178783</v>
      </c>
      <c r="D42" s="51">
        <f t="shared" si="6"/>
        <v>0.78425677147629069</v>
      </c>
      <c r="E42" s="51">
        <f t="shared" si="6"/>
        <v>70.72108053155182</v>
      </c>
      <c r="F42" s="51">
        <f t="shared" si="6"/>
        <v>0.3195120180088592</v>
      </c>
      <c r="G42" s="51">
        <f t="shared" si="6"/>
        <v>17.776486820129257</v>
      </c>
      <c r="H42" s="51">
        <f t="shared" si="6"/>
        <v>0.50831457410500325</v>
      </c>
      <c r="I42" s="51">
        <f t="shared" si="6"/>
        <v>8.0168469973131948</v>
      </c>
      <c r="J42" s="51">
        <f t="shared" si="6"/>
        <v>1.5467286326337957</v>
      </c>
    </row>
    <row r="43" spans="1:12" s="26" customFormat="1" ht="6.75" customHeight="1" x14ac:dyDescent="0.2">
      <c r="A43" s="45"/>
      <c r="B43" s="51"/>
      <c r="C43" s="51"/>
      <c r="D43" s="51"/>
      <c r="E43" s="51"/>
      <c r="F43" s="51"/>
      <c r="G43" s="51"/>
      <c r="H43" s="51"/>
      <c r="I43" s="51"/>
      <c r="J43" s="51"/>
    </row>
    <row r="44" spans="1:12" s="26" customFormat="1" x14ac:dyDescent="0.2">
      <c r="A44" s="47" t="s">
        <v>174</v>
      </c>
      <c r="B44" s="51">
        <f>SUM(C44:J44)</f>
        <v>100</v>
      </c>
      <c r="C44" s="51">
        <f t="shared" ref="C44:J44" si="7">+C12/$B12*100</f>
        <v>0.59571088165210484</v>
      </c>
      <c r="D44" s="51">
        <f t="shared" si="7"/>
        <v>0</v>
      </c>
      <c r="E44" s="51">
        <f t="shared" si="7"/>
        <v>0.59571088165210484</v>
      </c>
      <c r="F44" s="51">
        <f t="shared" si="7"/>
        <v>0.31771247021445592</v>
      </c>
      <c r="G44" s="51">
        <f t="shared" si="7"/>
        <v>75.972994440031769</v>
      </c>
      <c r="H44" s="51">
        <f t="shared" si="7"/>
        <v>0.27799841143764892</v>
      </c>
      <c r="I44" s="51">
        <f t="shared" si="7"/>
        <v>18.625893566322478</v>
      </c>
      <c r="J44" s="51">
        <f t="shared" si="7"/>
        <v>3.613979348689436</v>
      </c>
    </row>
    <row r="45" spans="1:12" s="26" customFormat="1" ht="4.5" customHeight="1" x14ac:dyDescent="0.2">
      <c r="A45" s="49"/>
      <c r="B45" s="51"/>
      <c r="C45" s="51"/>
      <c r="D45" s="51"/>
      <c r="E45" s="51"/>
      <c r="F45" s="51"/>
      <c r="G45" s="51"/>
      <c r="H45" s="51"/>
      <c r="I45" s="51"/>
      <c r="J45" s="51"/>
    </row>
    <row r="46" spans="1:12" x14ac:dyDescent="0.2">
      <c r="A46" s="49" t="s">
        <v>51</v>
      </c>
      <c r="B46" s="14">
        <f t="shared" ref="B46" si="8">SUM(C46:J46)</f>
        <v>100</v>
      </c>
      <c r="C46" s="14">
        <f t="shared" ref="C46:C59" si="9">+C13/B13*100</f>
        <v>0</v>
      </c>
      <c r="D46" s="14">
        <f t="shared" ref="D46:D59" si="10">+D13/B13*100</f>
        <v>0</v>
      </c>
      <c r="E46" s="14">
        <f t="shared" ref="E46:E59" si="11">+E13/B13*100</f>
        <v>0</v>
      </c>
      <c r="F46" s="14">
        <f t="shared" ref="F46:F59" si="12">+F13/B13*100</f>
        <v>0</v>
      </c>
      <c r="G46" s="14">
        <f t="shared" ref="G46:G59" si="13">+G13/B13*100</f>
        <v>0</v>
      </c>
      <c r="H46" s="14">
        <f t="shared" ref="H46:H59" si="14">+H13/B13*100</f>
        <v>0</v>
      </c>
      <c r="I46" s="14">
        <f t="shared" ref="I46:I59" si="15">+I13/B13*100</f>
        <v>100</v>
      </c>
      <c r="J46" s="14">
        <f t="shared" ref="J46:J59" si="16">+J13/B13*100</f>
        <v>0</v>
      </c>
    </row>
    <row r="47" spans="1:12" x14ac:dyDescent="0.2">
      <c r="A47" s="49" t="s">
        <v>52</v>
      </c>
      <c r="B47" s="14">
        <f t="shared" ref="B47:B59" si="17">SUM(C47:J47)</f>
        <v>100</v>
      </c>
      <c r="C47" s="14">
        <f t="shared" si="9"/>
        <v>0</v>
      </c>
      <c r="D47" s="14">
        <f t="shared" si="10"/>
        <v>0</v>
      </c>
      <c r="E47" s="14">
        <f t="shared" si="11"/>
        <v>0</v>
      </c>
      <c r="F47" s="14">
        <f t="shared" si="12"/>
        <v>0</v>
      </c>
      <c r="G47" s="14">
        <f t="shared" si="13"/>
        <v>0</v>
      </c>
      <c r="H47" s="14">
        <f t="shared" si="14"/>
        <v>0</v>
      </c>
      <c r="I47" s="14">
        <f t="shared" si="15"/>
        <v>100</v>
      </c>
      <c r="J47" s="14">
        <f t="shared" si="16"/>
        <v>0</v>
      </c>
    </row>
    <row r="48" spans="1:12" x14ac:dyDescent="0.2">
      <c r="A48" s="49" t="s">
        <v>53</v>
      </c>
      <c r="B48" s="14">
        <f t="shared" si="17"/>
        <v>100</v>
      </c>
      <c r="C48" s="14">
        <f t="shared" si="9"/>
        <v>0</v>
      </c>
      <c r="D48" s="14">
        <f t="shared" si="10"/>
        <v>0</v>
      </c>
      <c r="E48" s="14">
        <f t="shared" si="11"/>
        <v>0</v>
      </c>
      <c r="F48" s="14">
        <f t="shared" si="12"/>
        <v>0</v>
      </c>
      <c r="G48" s="14">
        <f t="shared" si="13"/>
        <v>0</v>
      </c>
      <c r="H48" s="14">
        <f t="shared" si="14"/>
        <v>0</v>
      </c>
      <c r="I48" s="14">
        <f t="shared" si="15"/>
        <v>100</v>
      </c>
      <c r="J48" s="14">
        <f t="shared" si="16"/>
        <v>0</v>
      </c>
    </row>
    <row r="49" spans="1:10" x14ac:dyDescent="0.2">
      <c r="A49" s="49" t="s">
        <v>54</v>
      </c>
      <c r="B49" s="14">
        <f t="shared" si="17"/>
        <v>100</v>
      </c>
      <c r="C49" s="14">
        <f t="shared" si="9"/>
        <v>0</v>
      </c>
      <c r="D49" s="14">
        <f t="shared" si="10"/>
        <v>0</v>
      </c>
      <c r="E49" s="14">
        <f t="shared" si="11"/>
        <v>0</v>
      </c>
      <c r="F49" s="14">
        <f t="shared" si="12"/>
        <v>0</v>
      </c>
      <c r="G49" s="14">
        <f t="shared" si="13"/>
        <v>0</v>
      </c>
      <c r="H49" s="14">
        <f t="shared" si="14"/>
        <v>0</v>
      </c>
      <c r="I49" s="14">
        <f t="shared" si="15"/>
        <v>100</v>
      </c>
      <c r="J49" s="14">
        <f t="shared" si="16"/>
        <v>0</v>
      </c>
    </row>
    <row r="50" spans="1:10" x14ac:dyDescent="0.2">
      <c r="A50" s="49" t="s">
        <v>58</v>
      </c>
      <c r="B50" s="14">
        <f t="shared" si="17"/>
        <v>100</v>
      </c>
      <c r="C50" s="14">
        <f t="shared" si="9"/>
        <v>0</v>
      </c>
      <c r="D50" s="14">
        <f t="shared" si="10"/>
        <v>0</v>
      </c>
      <c r="E50" s="14">
        <f t="shared" si="11"/>
        <v>0</v>
      </c>
      <c r="F50" s="14">
        <f t="shared" si="12"/>
        <v>0</v>
      </c>
      <c r="G50" s="14">
        <f t="shared" si="13"/>
        <v>10.559006211180124</v>
      </c>
      <c r="H50" s="14">
        <f t="shared" si="14"/>
        <v>0</v>
      </c>
      <c r="I50" s="14">
        <f t="shared" si="15"/>
        <v>87.577639751552795</v>
      </c>
      <c r="J50" s="14">
        <f t="shared" si="16"/>
        <v>1.8633540372670807</v>
      </c>
    </row>
    <row r="51" spans="1:10" x14ac:dyDescent="0.2">
      <c r="A51" s="49" t="s">
        <v>60</v>
      </c>
      <c r="B51" s="14">
        <f t="shared" si="17"/>
        <v>100</v>
      </c>
      <c r="C51" s="14">
        <f t="shared" si="9"/>
        <v>0</v>
      </c>
      <c r="D51" s="14">
        <f t="shared" si="10"/>
        <v>0</v>
      </c>
      <c r="E51" s="14">
        <f t="shared" si="11"/>
        <v>0.49140049140049141</v>
      </c>
      <c r="F51" s="14">
        <f t="shared" si="12"/>
        <v>0</v>
      </c>
      <c r="G51" s="14">
        <f t="shared" si="13"/>
        <v>87.960687960687949</v>
      </c>
      <c r="H51" s="14">
        <f t="shared" si="14"/>
        <v>0</v>
      </c>
      <c r="I51" s="14">
        <f t="shared" si="15"/>
        <v>11.056511056511056</v>
      </c>
      <c r="J51" s="14">
        <f t="shared" si="16"/>
        <v>0.49140049140049141</v>
      </c>
    </row>
    <row r="52" spans="1:10" x14ac:dyDescent="0.2">
      <c r="A52" s="49" t="s">
        <v>61</v>
      </c>
      <c r="B52" s="14">
        <f t="shared" si="17"/>
        <v>100.00000000000001</v>
      </c>
      <c r="C52" s="14">
        <f t="shared" si="9"/>
        <v>0</v>
      </c>
      <c r="D52" s="14">
        <f t="shared" si="10"/>
        <v>0</v>
      </c>
      <c r="E52" s="14">
        <f t="shared" si="11"/>
        <v>0.3546099290780142</v>
      </c>
      <c r="F52" s="14">
        <f t="shared" si="12"/>
        <v>0.3546099290780142</v>
      </c>
      <c r="G52" s="14">
        <f t="shared" si="13"/>
        <v>85.106382978723403</v>
      </c>
      <c r="H52" s="14">
        <f t="shared" si="14"/>
        <v>0</v>
      </c>
      <c r="I52" s="14">
        <f t="shared" si="15"/>
        <v>13.475177304964539</v>
      </c>
      <c r="J52" s="14">
        <f t="shared" si="16"/>
        <v>0.70921985815602839</v>
      </c>
    </row>
    <row r="53" spans="1:10" s="26" customFormat="1" x14ac:dyDescent="0.2">
      <c r="A53" s="49" t="s">
        <v>59</v>
      </c>
      <c r="B53" s="14">
        <f t="shared" si="17"/>
        <v>100</v>
      </c>
      <c r="C53" s="14">
        <f t="shared" si="9"/>
        <v>3.8793103448275863</v>
      </c>
      <c r="D53" s="14">
        <f t="shared" si="10"/>
        <v>0</v>
      </c>
      <c r="E53" s="14">
        <f t="shared" si="11"/>
        <v>0</v>
      </c>
      <c r="F53" s="14">
        <f t="shared" si="12"/>
        <v>0.86206896551724133</v>
      </c>
      <c r="G53" s="14">
        <f t="shared" si="13"/>
        <v>19.827586206896552</v>
      </c>
      <c r="H53" s="14">
        <f t="shared" si="14"/>
        <v>1.2931034482758621</v>
      </c>
      <c r="I53" s="14">
        <f t="shared" si="15"/>
        <v>49.137931034482754</v>
      </c>
      <c r="J53" s="14">
        <f t="shared" si="16"/>
        <v>25</v>
      </c>
    </row>
    <row r="54" spans="1:10" s="26" customFormat="1" x14ac:dyDescent="0.2">
      <c r="A54" s="49" t="s">
        <v>87</v>
      </c>
      <c r="B54" s="14">
        <f t="shared" si="17"/>
        <v>100</v>
      </c>
      <c r="C54" s="14">
        <f t="shared" si="9"/>
        <v>0</v>
      </c>
      <c r="D54" s="14">
        <f t="shared" si="10"/>
        <v>0</v>
      </c>
      <c r="E54" s="14">
        <f t="shared" si="11"/>
        <v>0.59171597633136097</v>
      </c>
      <c r="F54" s="14">
        <f t="shared" si="12"/>
        <v>0.29585798816568049</v>
      </c>
      <c r="G54" s="14">
        <f t="shared" si="13"/>
        <v>85.207100591715985</v>
      </c>
      <c r="H54" s="14">
        <f t="shared" si="14"/>
        <v>0.29585798816568049</v>
      </c>
      <c r="I54" s="14">
        <f t="shared" si="15"/>
        <v>10.650887573964498</v>
      </c>
      <c r="J54" s="14">
        <f t="shared" si="16"/>
        <v>2.9585798816568047</v>
      </c>
    </row>
    <row r="55" spans="1:10" s="26" customFormat="1" x14ac:dyDescent="0.2">
      <c r="A55" s="49" t="s">
        <v>72</v>
      </c>
      <c r="B55" s="14">
        <f t="shared" si="17"/>
        <v>99.999999999999986</v>
      </c>
      <c r="C55" s="14">
        <f t="shared" si="9"/>
        <v>0</v>
      </c>
      <c r="D55" s="14">
        <f t="shared" si="10"/>
        <v>0</v>
      </c>
      <c r="E55" s="14">
        <f t="shared" si="11"/>
        <v>0</v>
      </c>
      <c r="F55" s="14">
        <f t="shared" si="12"/>
        <v>0.8771929824561403</v>
      </c>
      <c r="G55" s="14">
        <f t="shared" si="13"/>
        <v>92.982456140350877</v>
      </c>
      <c r="H55" s="14">
        <f t="shared" si="14"/>
        <v>0</v>
      </c>
      <c r="I55" s="14">
        <f t="shared" si="15"/>
        <v>5.2631578947368416</v>
      </c>
      <c r="J55" s="14">
        <f t="shared" si="16"/>
        <v>0.8771929824561403</v>
      </c>
    </row>
    <row r="56" spans="1:10" s="26" customFormat="1" x14ac:dyDescent="0.2">
      <c r="A56" s="49" t="s">
        <v>63</v>
      </c>
      <c r="B56" s="14">
        <f t="shared" si="17"/>
        <v>100</v>
      </c>
      <c r="C56" s="14">
        <f t="shared" si="9"/>
        <v>1.0204081632653061</v>
      </c>
      <c r="D56" s="14">
        <f t="shared" si="10"/>
        <v>0</v>
      </c>
      <c r="E56" s="14">
        <f t="shared" si="11"/>
        <v>0.3401360544217687</v>
      </c>
      <c r="F56" s="14">
        <f t="shared" si="12"/>
        <v>0</v>
      </c>
      <c r="G56" s="14">
        <f t="shared" si="13"/>
        <v>94.217687074829939</v>
      </c>
      <c r="H56" s="14">
        <f t="shared" si="14"/>
        <v>0.3401360544217687</v>
      </c>
      <c r="I56" s="14">
        <f t="shared" si="15"/>
        <v>3.7414965986394559</v>
      </c>
      <c r="J56" s="14">
        <f t="shared" si="16"/>
        <v>0.3401360544217687</v>
      </c>
    </row>
    <row r="57" spans="1:10" s="26" customFormat="1" x14ac:dyDescent="0.2">
      <c r="A57" s="49" t="s">
        <v>62</v>
      </c>
      <c r="B57" s="14">
        <f t="shared" si="17"/>
        <v>100</v>
      </c>
      <c r="C57" s="14">
        <f t="shared" si="9"/>
        <v>0.86455331412103753</v>
      </c>
      <c r="D57" s="14">
        <f t="shared" si="10"/>
        <v>0</v>
      </c>
      <c r="E57" s="14">
        <f t="shared" si="11"/>
        <v>1.4409221902017291</v>
      </c>
      <c r="F57" s="14">
        <f t="shared" si="12"/>
        <v>0.57636887608069165</v>
      </c>
      <c r="G57" s="14">
        <f t="shared" si="13"/>
        <v>92.21902017291066</v>
      </c>
      <c r="H57" s="14">
        <f t="shared" si="14"/>
        <v>0</v>
      </c>
      <c r="I57" s="14">
        <f t="shared" si="15"/>
        <v>4.0345821325648412</v>
      </c>
      <c r="J57" s="14">
        <f t="shared" si="16"/>
        <v>0.86455331412103753</v>
      </c>
    </row>
    <row r="58" spans="1:10" s="26" customFormat="1" x14ac:dyDescent="0.2">
      <c r="A58" s="49" t="s">
        <v>305</v>
      </c>
      <c r="B58" s="14">
        <f t="shared" si="17"/>
        <v>100</v>
      </c>
      <c r="C58" s="14">
        <f t="shared" si="9"/>
        <v>0</v>
      </c>
      <c r="D58" s="14">
        <f t="shared" si="10"/>
        <v>0</v>
      </c>
      <c r="E58" s="14">
        <f t="shared" si="11"/>
        <v>33.333333333333329</v>
      </c>
      <c r="F58" s="14">
        <f t="shared" si="12"/>
        <v>0</v>
      </c>
      <c r="G58" s="14">
        <f t="shared" si="13"/>
        <v>55.555555555555557</v>
      </c>
      <c r="H58" s="14">
        <f t="shared" si="14"/>
        <v>0</v>
      </c>
      <c r="I58" s="14">
        <f t="shared" si="15"/>
        <v>11.111111111111111</v>
      </c>
      <c r="J58" s="14">
        <f t="shared" si="16"/>
        <v>0</v>
      </c>
    </row>
    <row r="59" spans="1:10" s="26" customFormat="1" x14ac:dyDescent="0.2">
      <c r="A59" s="49" t="s">
        <v>89</v>
      </c>
      <c r="B59" s="14">
        <f t="shared" si="17"/>
        <v>100</v>
      </c>
      <c r="C59" s="14">
        <f t="shared" si="9"/>
        <v>0</v>
      </c>
      <c r="D59" s="14">
        <f t="shared" si="10"/>
        <v>0</v>
      </c>
      <c r="E59" s="14">
        <f t="shared" si="11"/>
        <v>0.46296296296296291</v>
      </c>
      <c r="F59" s="14">
        <f t="shared" si="12"/>
        <v>0</v>
      </c>
      <c r="G59" s="14">
        <f t="shared" si="13"/>
        <v>69.444444444444443</v>
      </c>
      <c r="H59" s="14">
        <f t="shared" si="14"/>
        <v>0.92592592592592582</v>
      </c>
      <c r="I59" s="14">
        <f t="shared" si="15"/>
        <v>24.537037037037038</v>
      </c>
      <c r="J59" s="14">
        <f t="shared" si="16"/>
        <v>4.6296296296296298</v>
      </c>
    </row>
    <row r="60" spans="1:10" s="26" customFormat="1" ht="6" customHeight="1" x14ac:dyDescent="0.2">
      <c r="A60" s="49"/>
      <c r="B60" s="51"/>
      <c r="C60" s="51"/>
      <c r="D60" s="51"/>
      <c r="E60" s="51"/>
      <c r="F60" s="51"/>
      <c r="G60" s="51"/>
      <c r="H60" s="51"/>
      <c r="I60" s="51"/>
      <c r="J60" s="51"/>
    </row>
    <row r="61" spans="1:10" s="26" customFormat="1" x14ac:dyDescent="0.2">
      <c r="A61" s="47" t="s">
        <v>175</v>
      </c>
      <c r="B61" s="51">
        <f>SUM(C61:J61)</f>
        <v>99.999999999999986</v>
      </c>
      <c r="C61" s="51">
        <f t="shared" ref="C61:J61" si="18">+C28/$B28*100</f>
        <v>0.26659557451346311</v>
      </c>
      <c r="D61" s="51">
        <f t="shared" si="18"/>
        <v>0.95974406824846703</v>
      </c>
      <c r="E61" s="51">
        <f t="shared" si="18"/>
        <v>86.412512218963826</v>
      </c>
      <c r="F61" s="51">
        <f t="shared" si="18"/>
        <v>0.3199146894161557</v>
      </c>
      <c r="G61" s="51">
        <f t="shared" si="18"/>
        <v>4.7542877454900916</v>
      </c>
      <c r="H61" s="51">
        <f t="shared" si="18"/>
        <v>0.5598507064782724</v>
      </c>
      <c r="I61" s="51">
        <f t="shared" si="18"/>
        <v>5.6429396605349691</v>
      </c>
      <c r="J61" s="51">
        <f t="shared" si="18"/>
        <v>1.0841553363547498</v>
      </c>
    </row>
    <row r="62" spans="1:10" s="26" customFormat="1" ht="6" customHeight="1" x14ac:dyDescent="0.2">
      <c r="A62" s="49"/>
      <c r="B62" s="51"/>
      <c r="C62" s="51"/>
      <c r="D62" s="51"/>
      <c r="E62" s="51"/>
      <c r="F62" s="51"/>
      <c r="G62" s="51"/>
      <c r="H62" s="51"/>
      <c r="I62" s="51"/>
      <c r="J62" s="51"/>
    </row>
    <row r="63" spans="1:10" s="26" customFormat="1" x14ac:dyDescent="0.2">
      <c r="A63" s="49" t="s">
        <v>66</v>
      </c>
      <c r="B63" s="14">
        <f>SUM(C63:J63)</f>
        <v>99.999999999999986</v>
      </c>
      <c r="C63" s="14">
        <f t="shared" ref="C63:J68" si="19">+C29/$B29*100</f>
        <v>0.3784295175023652</v>
      </c>
      <c r="D63" s="14">
        <f t="shared" si="19"/>
        <v>0.7568590350047304</v>
      </c>
      <c r="E63" s="14">
        <f t="shared" si="19"/>
        <v>82.21381267738883</v>
      </c>
      <c r="F63" s="14">
        <f t="shared" si="19"/>
        <v>9.46073793755913E-2</v>
      </c>
      <c r="G63" s="14">
        <f t="shared" si="19"/>
        <v>3.9735099337748347</v>
      </c>
      <c r="H63" s="14">
        <f t="shared" si="19"/>
        <v>1.1352885525070955</v>
      </c>
      <c r="I63" s="14">
        <f t="shared" si="19"/>
        <v>9.5553453169347211</v>
      </c>
      <c r="J63" s="14">
        <f t="shared" si="19"/>
        <v>1.8921475875118259</v>
      </c>
    </row>
    <row r="64" spans="1:10" s="26" customFormat="1" x14ac:dyDescent="0.2">
      <c r="A64" s="49" t="s">
        <v>67</v>
      </c>
      <c r="B64" s="14">
        <f t="shared" ref="B64:B73" si="20">SUM(C64:J64)</f>
        <v>100</v>
      </c>
      <c r="C64" s="14">
        <f t="shared" si="19"/>
        <v>0.99667774086378735</v>
      </c>
      <c r="D64" s="14">
        <f t="shared" si="19"/>
        <v>0.99667774086378735</v>
      </c>
      <c r="E64" s="14">
        <f t="shared" si="19"/>
        <v>87.043189368770769</v>
      </c>
      <c r="F64" s="14">
        <f t="shared" si="19"/>
        <v>0</v>
      </c>
      <c r="G64" s="14">
        <f t="shared" si="19"/>
        <v>7.6411960132890364</v>
      </c>
      <c r="H64" s="14">
        <f t="shared" si="19"/>
        <v>0.33222591362126247</v>
      </c>
      <c r="I64" s="14">
        <f t="shared" si="19"/>
        <v>2.9900332225913622</v>
      </c>
      <c r="J64" s="14">
        <f t="shared" si="19"/>
        <v>0</v>
      </c>
    </row>
    <row r="65" spans="1:10" s="26" customFormat="1" x14ac:dyDescent="0.2">
      <c r="A65" s="49" t="s">
        <v>68</v>
      </c>
      <c r="B65" s="14">
        <f t="shared" si="20"/>
        <v>100</v>
      </c>
      <c r="C65" s="14">
        <f t="shared" si="19"/>
        <v>0</v>
      </c>
      <c r="D65" s="14">
        <f t="shared" si="19"/>
        <v>1.9455252918287937</v>
      </c>
      <c r="E65" s="14">
        <f t="shared" si="19"/>
        <v>87.159533073929964</v>
      </c>
      <c r="F65" s="14">
        <f t="shared" si="19"/>
        <v>0</v>
      </c>
      <c r="G65" s="14">
        <f t="shared" si="19"/>
        <v>3.1128404669260701</v>
      </c>
      <c r="H65" s="14">
        <f t="shared" si="19"/>
        <v>0.77821011673151752</v>
      </c>
      <c r="I65" s="14">
        <f t="shared" si="19"/>
        <v>6.2256809338521402</v>
      </c>
      <c r="J65" s="14">
        <f t="shared" si="19"/>
        <v>0.77821011673151752</v>
      </c>
    </row>
    <row r="66" spans="1:10" s="26" customFormat="1" x14ac:dyDescent="0.2">
      <c r="A66" s="49" t="s">
        <v>90</v>
      </c>
      <c r="B66" s="14">
        <f t="shared" si="20"/>
        <v>100</v>
      </c>
      <c r="C66" s="14">
        <f t="shared" si="19"/>
        <v>0</v>
      </c>
      <c r="D66" s="14">
        <f t="shared" si="19"/>
        <v>1.1734028683181226</v>
      </c>
      <c r="E66" s="14">
        <f t="shared" si="19"/>
        <v>92.133854845719256</v>
      </c>
      <c r="F66" s="14">
        <f t="shared" si="19"/>
        <v>0.17383746197305519</v>
      </c>
      <c r="G66" s="14">
        <f t="shared" si="19"/>
        <v>2.6510212950890915</v>
      </c>
      <c r="H66" s="14">
        <f t="shared" si="19"/>
        <v>0.30421555845284659</v>
      </c>
      <c r="I66" s="14">
        <f t="shared" si="19"/>
        <v>3.302911777488049</v>
      </c>
      <c r="J66" s="14">
        <f t="shared" si="19"/>
        <v>0.2607561929595828</v>
      </c>
    </row>
    <row r="67" spans="1:10" s="26" customFormat="1" x14ac:dyDescent="0.2">
      <c r="A67" s="49" t="s">
        <v>91</v>
      </c>
      <c r="B67" s="14">
        <f t="shared" si="20"/>
        <v>100.00000000000001</v>
      </c>
      <c r="C67" s="14">
        <f t="shared" si="19"/>
        <v>4.5801526717557248</v>
      </c>
      <c r="D67" s="14">
        <f t="shared" si="19"/>
        <v>0.76335877862595414</v>
      </c>
      <c r="E67" s="14">
        <f t="shared" si="19"/>
        <v>87.786259541984734</v>
      </c>
      <c r="F67" s="14">
        <f t="shared" si="19"/>
        <v>0.76335877862595414</v>
      </c>
      <c r="G67" s="14">
        <f t="shared" si="19"/>
        <v>1.1450381679389312</v>
      </c>
      <c r="H67" s="14">
        <f t="shared" si="19"/>
        <v>0</v>
      </c>
      <c r="I67" s="14">
        <f t="shared" si="19"/>
        <v>4.5801526717557248</v>
      </c>
      <c r="J67" s="14">
        <f t="shared" si="19"/>
        <v>0.38167938931297707</v>
      </c>
    </row>
    <row r="68" spans="1:10" s="26" customFormat="1" x14ac:dyDescent="0.2">
      <c r="A68" s="49" t="s">
        <v>92</v>
      </c>
      <c r="B68" s="14">
        <f t="shared" ref="B68" si="21">SUM(C68:J68)</f>
        <v>100</v>
      </c>
      <c r="C68" s="14">
        <f t="shared" si="19"/>
        <v>4.8828125E-2</v>
      </c>
      <c r="D68" s="14">
        <f t="shared" si="19"/>
        <v>0.68359375</v>
      </c>
      <c r="E68" s="14">
        <f t="shared" si="19"/>
        <v>90.283203125</v>
      </c>
      <c r="F68" s="14">
        <f t="shared" si="19"/>
        <v>0.439453125</v>
      </c>
      <c r="G68" s="14">
        <f t="shared" si="19"/>
        <v>3.90625</v>
      </c>
      <c r="H68" s="14">
        <f t="shared" si="19"/>
        <v>0.390625</v>
      </c>
      <c r="I68" s="14">
        <f t="shared" si="19"/>
        <v>3.61328125</v>
      </c>
      <c r="J68" s="14">
        <f t="shared" si="19"/>
        <v>0.634765625</v>
      </c>
    </row>
    <row r="69" spans="1:10" s="26" customFormat="1" x14ac:dyDescent="0.2">
      <c r="A69" s="49" t="s">
        <v>69</v>
      </c>
      <c r="B69" s="14">
        <f t="shared" si="20"/>
        <v>100</v>
      </c>
      <c r="C69" s="14">
        <f t="shared" ref="C69:J73" si="22">+C34/$B34*100</f>
        <v>4.8828125E-2</v>
      </c>
      <c r="D69" s="14">
        <f t="shared" si="22"/>
        <v>0.68359375</v>
      </c>
      <c r="E69" s="14">
        <f t="shared" si="22"/>
        <v>90.283203125</v>
      </c>
      <c r="F69" s="14">
        <f t="shared" si="22"/>
        <v>0.439453125</v>
      </c>
      <c r="G69" s="14">
        <f t="shared" si="22"/>
        <v>3.90625</v>
      </c>
      <c r="H69" s="14">
        <f t="shared" si="22"/>
        <v>0.390625</v>
      </c>
      <c r="I69" s="14">
        <f t="shared" si="22"/>
        <v>3.61328125</v>
      </c>
      <c r="J69" s="14">
        <f t="shared" si="22"/>
        <v>0.634765625</v>
      </c>
    </row>
    <row r="70" spans="1:10" s="26" customFormat="1" x14ac:dyDescent="0.2">
      <c r="A70" s="49" t="s">
        <v>93</v>
      </c>
      <c r="B70" s="14">
        <f t="shared" si="20"/>
        <v>100</v>
      </c>
      <c r="C70" s="14">
        <f t="shared" si="22"/>
        <v>0.23064250411861617</v>
      </c>
      <c r="D70" s="14">
        <f t="shared" si="22"/>
        <v>1.0214168039538716</v>
      </c>
      <c r="E70" s="14">
        <f t="shared" si="22"/>
        <v>88.599670510708407</v>
      </c>
      <c r="F70" s="14">
        <f t="shared" si="22"/>
        <v>0.39538714991762769</v>
      </c>
      <c r="G70" s="14">
        <f t="shared" si="22"/>
        <v>2.6688632619439869</v>
      </c>
      <c r="H70" s="14">
        <f t="shared" si="22"/>
        <v>0.82372322899505768</v>
      </c>
      <c r="I70" s="14">
        <f t="shared" si="22"/>
        <v>5.831960461285008</v>
      </c>
      <c r="J70" s="14">
        <f t="shared" si="22"/>
        <v>0.42833607907742999</v>
      </c>
    </row>
    <row r="71" spans="1:10" s="26" customFormat="1" x14ac:dyDescent="0.2">
      <c r="A71" s="49" t="s">
        <v>94</v>
      </c>
      <c r="B71" s="14">
        <f t="shared" si="20"/>
        <v>100.00000000000001</v>
      </c>
      <c r="C71" s="14">
        <f t="shared" si="22"/>
        <v>0</v>
      </c>
      <c r="D71" s="14">
        <f t="shared" si="22"/>
        <v>1.1149825783972125</v>
      </c>
      <c r="E71" s="14">
        <f t="shared" si="22"/>
        <v>88.083623693379792</v>
      </c>
      <c r="F71" s="14">
        <f t="shared" si="22"/>
        <v>0.41811846689895471</v>
      </c>
      <c r="G71" s="14">
        <f t="shared" si="22"/>
        <v>3.0662020905923346</v>
      </c>
      <c r="H71" s="14">
        <f t="shared" si="22"/>
        <v>0.48780487804878048</v>
      </c>
      <c r="I71" s="14">
        <f t="shared" si="22"/>
        <v>5.1567944250871083</v>
      </c>
      <c r="J71" s="14">
        <f t="shared" si="22"/>
        <v>1.6724738675958188</v>
      </c>
    </row>
    <row r="72" spans="1:10" s="26" customFormat="1" ht="13.5" customHeight="1" x14ac:dyDescent="0.2">
      <c r="A72" s="49" t="s">
        <v>176</v>
      </c>
      <c r="B72" s="14">
        <f t="shared" si="20"/>
        <v>100</v>
      </c>
      <c r="C72" s="16">
        <f t="shared" si="22"/>
        <v>0</v>
      </c>
      <c r="D72" s="16">
        <f t="shared" si="22"/>
        <v>0</v>
      </c>
      <c r="E72" s="16">
        <f t="shared" si="22"/>
        <v>90</v>
      </c>
      <c r="F72" s="16">
        <f t="shared" si="22"/>
        <v>0</v>
      </c>
      <c r="G72" s="16">
        <f t="shared" si="22"/>
        <v>4.2857142857142856</v>
      </c>
      <c r="H72" s="16">
        <f t="shared" si="22"/>
        <v>0</v>
      </c>
      <c r="I72" s="16">
        <f t="shared" si="22"/>
        <v>5.7142857142857144</v>
      </c>
      <c r="J72" s="16">
        <f t="shared" si="22"/>
        <v>0</v>
      </c>
    </row>
    <row r="73" spans="1:10" s="26" customFormat="1" ht="13.5" thickBot="1" x14ac:dyDescent="0.25">
      <c r="A73" s="52" t="s">
        <v>96</v>
      </c>
      <c r="B73" s="18">
        <f t="shared" si="20"/>
        <v>99.999999999999986</v>
      </c>
      <c r="C73" s="18">
        <f t="shared" si="22"/>
        <v>0.61601642710472282</v>
      </c>
      <c r="D73" s="18">
        <f t="shared" si="22"/>
        <v>0.41067761806981523</v>
      </c>
      <c r="E73" s="18">
        <f t="shared" si="22"/>
        <v>31.622176591375773</v>
      </c>
      <c r="F73" s="18">
        <f t="shared" si="22"/>
        <v>0.41067761806981523</v>
      </c>
      <c r="G73" s="18">
        <f t="shared" si="22"/>
        <v>39.014373716632441</v>
      </c>
      <c r="H73" s="18">
        <f t="shared" si="22"/>
        <v>0.20533880903490762</v>
      </c>
      <c r="I73" s="18">
        <f t="shared" si="22"/>
        <v>18.891170431211499</v>
      </c>
      <c r="J73" s="18">
        <f t="shared" si="22"/>
        <v>8.8295687885010263</v>
      </c>
    </row>
    <row r="74" spans="1:10" s="79" customFormat="1" ht="45.75" customHeight="1" x14ac:dyDescent="0.25">
      <c r="A74" s="404" t="s">
        <v>402</v>
      </c>
      <c r="B74" s="404"/>
      <c r="C74" s="404"/>
      <c r="D74" s="404"/>
      <c r="E74" s="404"/>
      <c r="F74" s="404"/>
      <c r="G74" s="404"/>
      <c r="H74" s="404"/>
      <c r="I74" s="404"/>
      <c r="J74" s="404"/>
    </row>
    <row r="75" spans="1:10" s="79" customFormat="1" ht="12.75" customHeight="1" x14ac:dyDescent="0.25">
      <c r="A75" s="435" t="s">
        <v>366</v>
      </c>
      <c r="B75" s="435"/>
      <c r="C75" s="435"/>
      <c r="D75" s="435"/>
      <c r="E75" s="435"/>
      <c r="F75" s="435"/>
      <c r="G75" s="435"/>
      <c r="H75" s="435"/>
      <c r="I75" s="435"/>
      <c r="J75" s="435"/>
    </row>
  </sheetData>
  <mergeCells count="14">
    <mergeCell ref="A75:J75"/>
    <mergeCell ref="M1:M2"/>
    <mergeCell ref="A74:J74"/>
    <mergeCell ref="A1:J1"/>
    <mergeCell ref="A6:A7"/>
    <mergeCell ref="A2:J2"/>
    <mergeCell ref="A3:J3"/>
    <mergeCell ref="A4:J4"/>
    <mergeCell ref="A5:J5"/>
    <mergeCell ref="B6:B7"/>
    <mergeCell ref="A40:J40"/>
    <mergeCell ref="A8:J8"/>
    <mergeCell ref="J6:J7"/>
    <mergeCell ref="C6:C7"/>
  </mergeCells>
  <hyperlinks>
    <hyperlink ref="M1" location="INDICE!A1" display="INDICE"/>
  </hyperlinks>
  <printOptions horizontalCentered="1"/>
  <pageMargins left="0.70866141732283472" right="0.70866141732283472" top="0.74803149606299213" bottom="0.74803149606299213" header="0.31496062992125984" footer="0.31496062992125984"/>
  <pageSetup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A42"/>
  <sheetViews>
    <sheetView showGridLines="0" workbookViewId="0">
      <selection activeCell="A38" sqref="A1:J38"/>
    </sheetView>
  </sheetViews>
  <sheetFormatPr baseColWidth="10" defaultRowHeight="12.75" x14ac:dyDescent="0.2"/>
  <cols>
    <col min="1" max="1" width="19.7109375" style="190" customWidth="1"/>
    <col min="2" max="8" width="9.7109375" style="176" customWidth="1"/>
    <col min="9" max="16" width="11.42578125" style="79"/>
    <col min="17" max="225" width="11.42578125" style="4"/>
    <col min="226" max="226" width="18.28515625" style="4" customWidth="1"/>
    <col min="227" max="227" width="5.85546875" style="4" bestFit="1" customWidth="1"/>
    <col min="228" max="228" width="4.5703125" style="4" bestFit="1" customWidth="1"/>
    <col min="229" max="229" width="3.140625" style="4" bestFit="1" customWidth="1"/>
    <col min="230" max="232" width="4.28515625" style="4" bestFit="1" customWidth="1"/>
    <col min="233" max="233" width="0.85546875" style="4" customWidth="1"/>
    <col min="234" max="234" width="4.28515625" style="4" bestFit="1" customWidth="1"/>
    <col min="235" max="235" width="5.28515625" style="4" bestFit="1" customWidth="1"/>
    <col min="236" max="236" width="5.42578125" style="4" bestFit="1" customWidth="1"/>
    <col min="237" max="237" width="5.140625" style="4" bestFit="1" customWidth="1"/>
    <col min="238" max="238" width="1.42578125" style="4" customWidth="1"/>
    <col min="239" max="239" width="5.7109375" style="4" bestFit="1" customWidth="1"/>
    <col min="240" max="240" width="4.42578125" style="4" bestFit="1" customWidth="1"/>
    <col min="241" max="244" width="3.42578125" style="4" bestFit="1" customWidth="1"/>
    <col min="245" max="245" width="1.42578125" style="4" customWidth="1"/>
    <col min="246" max="249" width="4.5703125" style="4" bestFit="1" customWidth="1"/>
    <col min="250" max="481" width="11.42578125" style="4"/>
    <col min="482" max="482" width="18.28515625" style="4" customWidth="1"/>
    <col min="483" max="483" width="5.85546875" style="4" bestFit="1" customWidth="1"/>
    <col min="484" max="484" width="4.5703125" style="4" bestFit="1" customWidth="1"/>
    <col min="485" max="485" width="3.140625" style="4" bestFit="1" customWidth="1"/>
    <col min="486" max="488" width="4.28515625" style="4" bestFit="1" customWidth="1"/>
    <col min="489" max="489" width="0.85546875" style="4" customWidth="1"/>
    <col min="490" max="490" width="4.28515625" style="4" bestFit="1" customWidth="1"/>
    <col min="491" max="491" width="5.28515625" style="4" bestFit="1" customWidth="1"/>
    <col min="492" max="492" width="5.42578125" style="4" bestFit="1" customWidth="1"/>
    <col min="493" max="493" width="5.140625" style="4" bestFit="1" customWidth="1"/>
    <col min="494" max="494" width="1.42578125" style="4" customWidth="1"/>
    <col min="495" max="495" width="5.7109375" style="4" bestFit="1" customWidth="1"/>
    <col min="496" max="496" width="4.42578125" style="4" bestFit="1" customWidth="1"/>
    <col min="497" max="500" width="3.42578125" style="4" bestFit="1" customWidth="1"/>
    <col min="501" max="501" width="1.42578125" style="4" customWidth="1"/>
    <col min="502" max="505" width="4.5703125" style="4" bestFit="1" customWidth="1"/>
    <col min="506" max="737" width="11.42578125" style="4"/>
    <col min="738" max="738" width="18.28515625" style="4" customWidth="1"/>
    <col min="739" max="739" width="5.85546875" style="4" bestFit="1" customWidth="1"/>
    <col min="740" max="740" width="4.5703125" style="4" bestFit="1" customWidth="1"/>
    <col min="741" max="741" width="3.140625" style="4" bestFit="1" customWidth="1"/>
    <col min="742" max="744" width="4.28515625" style="4" bestFit="1" customWidth="1"/>
    <col min="745" max="745" width="0.85546875" style="4" customWidth="1"/>
    <col min="746" max="746" width="4.28515625" style="4" bestFit="1" customWidth="1"/>
    <col min="747" max="747" width="5.28515625" style="4" bestFit="1" customWidth="1"/>
    <col min="748" max="748" width="5.42578125" style="4" bestFit="1" customWidth="1"/>
    <col min="749" max="749" width="5.140625" style="4" bestFit="1" customWidth="1"/>
    <col min="750" max="750" width="1.42578125" style="4" customWidth="1"/>
    <col min="751" max="751" width="5.7109375" style="4" bestFit="1" customWidth="1"/>
    <col min="752" max="752" width="4.42578125" style="4" bestFit="1" customWidth="1"/>
    <col min="753" max="756" width="3.42578125" style="4" bestFit="1" customWidth="1"/>
    <col min="757" max="757" width="1.42578125" style="4" customWidth="1"/>
    <col min="758" max="761" width="4.5703125" style="4" bestFit="1" customWidth="1"/>
    <col min="762" max="993" width="11.42578125" style="4"/>
    <col min="994" max="994" width="18.28515625" style="4" customWidth="1"/>
    <col min="995" max="995" width="5.85546875" style="4" bestFit="1" customWidth="1"/>
    <col min="996" max="996" width="4.5703125" style="4" bestFit="1" customWidth="1"/>
    <col min="997" max="997" width="3.140625" style="4" bestFit="1" customWidth="1"/>
    <col min="998" max="1000" width="4.28515625" style="4" bestFit="1" customWidth="1"/>
    <col min="1001" max="1001" width="0.85546875" style="4" customWidth="1"/>
    <col min="1002" max="1002" width="4.28515625" style="4" bestFit="1" customWidth="1"/>
    <col min="1003" max="1003" width="5.28515625" style="4" bestFit="1" customWidth="1"/>
    <col min="1004" max="1004" width="5.42578125" style="4" bestFit="1" customWidth="1"/>
    <col min="1005" max="1005" width="5.140625" style="4" bestFit="1" customWidth="1"/>
    <col min="1006" max="1006" width="1.42578125" style="4" customWidth="1"/>
    <col min="1007" max="1007" width="5.7109375" style="4" bestFit="1" customWidth="1"/>
    <col min="1008" max="1008" width="4.42578125" style="4" bestFit="1" customWidth="1"/>
    <col min="1009" max="1012" width="3.42578125" style="4" bestFit="1" customWidth="1"/>
    <col min="1013" max="1013" width="1.42578125" style="4" customWidth="1"/>
    <col min="1014" max="1017" width="4.5703125" style="4" bestFit="1" customWidth="1"/>
    <col min="1018" max="1249" width="11.42578125" style="4"/>
    <col min="1250" max="1250" width="18.28515625" style="4" customWidth="1"/>
    <col min="1251" max="1251" width="5.85546875" style="4" bestFit="1" customWidth="1"/>
    <col min="1252" max="1252" width="4.5703125" style="4" bestFit="1" customWidth="1"/>
    <col min="1253" max="1253" width="3.140625" style="4" bestFit="1" customWidth="1"/>
    <col min="1254" max="1256" width="4.28515625" style="4" bestFit="1" customWidth="1"/>
    <col min="1257" max="1257" width="0.85546875" style="4" customWidth="1"/>
    <col min="1258" max="1258" width="4.28515625" style="4" bestFit="1" customWidth="1"/>
    <col min="1259" max="1259" width="5.28515625" style="4" bestFit="1" customWidth="1"/>
    <col min="1260" max="1260" width="5.42578125" style="4" bestFit="1" customWidth="1"/>
    <col min="1261" max="1261" width="5.140625" style="4" bestFit="1" customWidth="1"/>
    <col min="1262" max="1262" width="1.42578125" style="4" customWidth="1"/>
    <col min="1263" max="1263" width="5.7109375" style="4" bestFit="1" customWidth="1"/>
    <col min="1264" max="1264" width="4.42578125" style="4" bestFit="1" customWidth="1"/>
    <col min="1265" max="1268" width="3.42578125" style="4" bestFit="1" customWidth="1"/>
    <col min="1269" max="1269" width="1.42578125" style="4" customWidth="1"/>
    <col min="1270" max="1273" width="4.5703125" style="4" bestFit="1" customWidth="1"/>
    <col min="1274" max="1505" width="11.42578125" style="4"/>
    <col min="1506" max="1506" width="18.28515625" style="4" customWidth="1"/>
    <col min="1507" max="1507" width="5.85546875" style="4" bestFit="1" customWidth="1"/>
    <col min="1508" max="1508" width="4.5703125" style="4" bestFit="1" customWidth="1"/>
    <col min="1509" max="1509" width="3.140625" style="4" bestFit="1" customWidth="1"/>
    <col min="1510" max="1512" width="4.28515625" style="4" bestFit="1" customWidth="1"/>
    <col min="1513" max="1513" width="0.85546875" style="4" customWidth="1"/>
    <col min="1514" max="1514" width="4.28515625" style="4" bestFit="1" customWidth="1"/>
    <col min="1515" max="1515" width="5.28515625" style="4" bestFit="1" customWidth="1"/>
    <col min="1516" max="1516" width="5.42578125" style="4" bestFit="1" customWidth="1"/>
    <col min="1517" max="1517" width="5.140625" style="4" bestFit="1" customWidth="1"/>
    <col min="1518" max="1518" width="1.42578125" style="4" customWidth="1"/>
    <col min="1519" max="1519" width="5.7109375" style="4" bestFit="1" customWidth="1"/>
    <col min="1520" max="1520" width="4.42578125" style="4" bestFit="1" customWidth="1"/>
    <col min="1521" max="1524" width="3.42578125" style="4" bestFit="1" customWidth="1"/>
    <col min="1525" max="1525" width="1.42578125" style="4" customWidth="1"/>
    <col min="1526" max="1529" width="4.5703125" style="4" bestFit="1" customWidth="1"/>
    <col min="1530" max="1761" width="11.42578125" style="4"/>
    <col min="1762" max="1762" width="18.28515625" style="4" customWidth="1"/>
    <col min="1763" max="1763" width="5.85546875" style="4" bestFit="1" customWidth="1"/>
    <col min="1764" max="1764" width="4.5703125" style="4" bestFit="1" customWidth="1"/>
    <col min="1765" max="1765" width="3.140625" style="4" bestFit="1" customWidth="1"/>
    <col min="1766" max="1768" width="4.28515625" style="4" bestFit="1" customWidth="1"/>
    <col min="1769" max="1769" width="0.85546875" style="4" customWidth="1"/>
    <col min="1770" max="1770" width="4.28515625" style="4" bestFit="1" customWidth="1"/>
    <col min="1771" max="1771" width="5.28515625" style="4" bestFit="1" customWidth="1"/>
    <col min="1772" max="1772" width="5.42578125" style="4" bestFit="1" customWidth="1"/>
    <col min="1773" max="1773" width="5.140625" style="4" bestFit="1" customWidth="1"/>
    <col min="1774" max="1774" width="1.42578125" style="4" customWidth="1"/>
    <col min="1775" max="1775" width="5.7109375" style="4" bestFit="1" customWidth="1"/>
    <col min="1776" max="1776" width="4.42578125" style="4" bestFit="1" customWidth="1"/>
    <col min="1777" max="1780" width="3.42578125" style="4" bestFit="1" customWidth="1"/>
    <col min="1781" max="1781" width="1.42578125" style="4" customWidth="1"/>
    <col min="1782" max="1785" width="4.5703125" style="4" bestFit="1" customWidth="1"/>
    <col min="1786" max="2017" width="11.42578125" style="4"/>
    <col min="2018" max="2018" width="18.28515625" style="4" customWidth="1"/>
    <col min="2019" max="2019" width="5.85546875" style="4" bestFit="1" customWidth="1"/>
    <col min="2020" max="2020" width="4.5703125" style="4" bestFit="1" customWidth="1"/>
    <col min="2021" max="2021" width="3.140625" style="4" bestFit="1" customWidth="1"/>
    <col min="2022" max="2024" width="4.28515625" style="4" bestFit="1" customWidth="1"/>
    <col min="2025" max="2025" width="0.85546875" style="4" customWidth="1"/>
    <col min="2026" max="2026" width="4.28515625" style="4" bestFit="1" customWidth="1"/>
    <col min="2027" max="2027" width="5.28515625" style="4" bestFit="1" customWidth="1"/>
    <col min="2028" max="2028" width="5.42578125" style="4" bestFit="1" customWidth="1"/>
    <col min="2029" max="2029" width="5.140625" style="4" bestFit="1" customWidth="1"/>
    <col min="2030" max="2030" width="1.42578125" style="4" customWidth="1"/>
    <col min="2031" max="2031" width="5.7109375" style="4" bestFit="1" customWidth="1"/>
    <col min="2032" max="2032" width="4.42578125" style="4" bestFit="1" customWidth="1"/>
    <col min="2033" max="2036" width="3.42578125" style="4" bestFit="1" customWidth="1"/>
    <col min="2037" max="2037" width="1.42578125" style="4" customWidth="1"/>
    <col min="2038" max="2041" width="4.5703125" style="4" bestFit="1" customWidth="1"/>
    <col min="2042" max="2273" width="11.42578125" style="4"/>
    <col min="2274" max="2274" width="18.28515625" style="4" customWidth="1"/>
    <col min="2275" max="2275" width="5.85546875" style="4" bestFit="1" customWidth="1"/>
    <col min="2276" max="2276" width="4.5703125" style="4" bestFit="1" customWidth="1"/>
    <col min="2277" max="2277" width="3.140625" style="4" bestFit="1" customWidth="1"/>
    <col min="2278" max="2280" width="4.28515625" style="4" bestFit="1" customWidth="1"/>
    <col min="2281" max="2281" width="0.85546875" style="4" customWidth="1"/>
    <col min="2282" max="2282" width="4.28515625" style="4" bestFit="1" customWidth="1"/>
    <col min="2283" max="2283" width="5.28515625" style="4" bestFit="1" customWidth="1"/>
    <col min="2284" max="2284" width="5.42578125" style="4" bestFit="1" customWidth="1"/>
    <col min="2285" max="2285" width="5.140625" style="4" bestFit="1" customWidth="1"/>
    <col min="2286" max="2286" width="1.42578125" style="4" customWidth="1"/>
    <col min="2287" max="2287" width="5.7109375" style="4" bestFit="1" customWidth="1"/>
    <col min="2288" max="2288" width="4.42578125" style="4" bestFit="1" customWidth="1"/>
    <col min="2289" max="2292" width="3.42578125" style="4" bestFit="1" customWidth="1"/>
    <col min="2293" max="2293" width="1.42578125" style="4" customWidth="1"/>
    <col min="2294" max="2297" width="4.5703125" style="4" bestFit="1" customWidth="1"/>
    <col min="2298" max="2529" width="11.42578125" style="4"/>
    <col min="2530" max="2530" width="18.28515625" style="4" customWidth="1"/>
    <col min="2531" max="2531" width="5.85546875" style="4" bestFit="1" customWidth="1"/>
    <col min="2532" max="2532" width="4.5703125" style="4" bestFit="1" customWidth="1"/>
    <col min="2533" max="2533" width="3.140625" style="4" bestFit="1" customWidth="1"/>
    <col min="2534" max="2536" width="4.28515625" style="4" bestFit="1" customWidth="1"/>
    <col min="2537" max="2537" width="0.85546875" style="4" customWidth="1"/>
    <col min="2538" max="2538" width="4.28515625" style="4" bestFit="1" customWidth="1"/>
    <col min="2539" max="2539" width="5.28515625" style="4" bestFit="1" customWidth="1"/>
    <col min="2540" max="2540" width="5.42578125" style="4" bestFit="1" customWidth="1"/>
    <col min="2541" max="2541" width="5.140625" style="4" bestFit="1" customWidth="1"/>
    <col min="2542" max="2542" width="1.42578125" style="4" customWidth="1"/>
    <col min="2543" max="2543" width="5.7109375" style="4" bestFit="1" customWidth="1"/>
    <col min="2544" max="2544" width="4.42578125" style="4" bestFit="1" customWidth="1"/>
    <col min="2545" max="2548" width="3.42578125" style="4" bestFit="1" customWidth="1"/>
    <col min="2549" max="2549" width="1.42578125" style="4" customWidth="1"/>
    <col min="2550" max="2553" width="4.5703125" style="4" bestFit="1" customWidth="1"/>
    <col min="2554" max="2785" width="11.42578125" style="4"/>
    <col min="2786" max="2786" width="18.28515625" style="4" customWidth="1"/>
    <col min="2787" max="2787" width="5.85546875" style="4" bestFit="1" customWidth="1"/>
    <col min="2788" max="2788" width="4.5703125" style="4" bestFit="1" customWidth="1"/>
    <col min="2789" max="2789" width="3.140625" style="4" bestFit="1" customWidth="1"/>
    <col min="2790" max="2792" width="4.28515625" style="4" bestFit="1" customWidth="1"/>
    <col min="2793" max="2793" width="0.85546875" style="4" customWidth="1"/>
    <col min="2794" max="2794" width="4.28515625" style="4" bestFit="1" customWidth="1"/>
    <col min="2795" max="2795" width="5.28515625" style="4" bestFit="1" customWidth="1"/>
    <col min="2796" max="2796" width="5.42578125" style="4" bestFit="1" customWidth="1"/>
    <col min="2797" max="2797" width="5.140625" style="4" bestFit="1" customWidth="1"/>
    <col min="2798" max="2798" width="1.42578125" style="4" customWidth="1"/>
    <col min="2799" max="2799" width="5.7109375" style="4" bestFit="1" customWidth="1"/>
    <col min="2800" max="2800" width="4.42578125" style="4" bestFit="1" customWidth="1"/>
    <col min="2801" max="2804" width="3.42578125" style="4" bestFit="1" customWidth="1"/>
    <col min="2805" max="2805" width="1.42578125" style="4" customWidth="1"/>
    <col min="2806" max="2809" width="4.5703125" style="4" bestFit="1" customWidth="1"/>
    <col min="2810" max="3041" width="11.42578125" style="4"/>
    <col min="3042" max="3042" width="18.28515625" style="4" customWidth="1"/>
    <col min="3043" max="3043" width="5.85546875" style="4" bestFit="1" customWidth="1"/>
    <col min="3044" max="3044" width="4.5703125" style="4" bestFit="1" customWidth="1"/>
    <col min="3045" max="3045" width="3.140625" style="4" bestFit="1" customWidth="1"/>
    <col min="3046" max="3048" width="4.28515625" style="4" bestFit="1" customWidth="1"/>
    <col min="3049" max="3049" width="0.85546875" style="4" customWidth="1"/>
    <col min="3050" max="3050" width="4.28515625" style="4" bestFit="1" customWidth="1"/>
    <col min="3051" max="3051" width="5.28515625" style="4" bestFit="1" customWidth="1"/>
    <col min="3052" max="3052" width="5.42578125" style="4" bestFit="1" customWidth="1"/>
    <col min="3053" max="3053" width="5.140625" style="4" bestFit="1" customWidth="1"/>
    <col min="3054" max="3054" width="1.42578125" style="4" customWidth="1"/>
    <col min="3055" max="3055" width="5.7109375" style="4" bestFit="1" customWidth="1"/>
    <col min="3056" max="3056" width="4.42578125" style="4" bestFit="1" customWidth="1"/>
    <col min="3057" max="3060" width="3.42578125" style="4" bestFit="1" customWidth="1"/>
    <col min="3061" max="3061" width="1.42578125" style="4" customWidth="1"/>
    <col min="3062" max="3065" width="4.5703125" style="4" bestFit="1" customWidth="1"/>
    <col min="3066" max="3297" width="11.42578125" style="4"/>
    <col min="3298" max="3298" width="18.28515625" style="4" customWidth="1"/>
    <col min="3299" max="3299" width="5.85546875" style="4" bestFit="1" customWidth="1"/>
    <col min="3300" max="3300" width="4.5703125" style="4" bestFit="1" customWidth="1"/>
    <col min="3301" max="3301" width="3.140625" style="4" bestFit="1" customWidth="1"/>
    <col min="3302" max="3304" width="4.28515625" style="4" bestFit="1" customWidth="1"/>
    <col min="3305" max="3305" width="0.85546875" style="4" customWidth="1"/>
    <col min="3306" max="3306" width="4.28515625" style="4" bestFit="1" customWidth="1"/>
    <col min="3307" max="3307" width="5.28515625" style="4" bestFit="1" customWidth="1"/>
    <col min="3308" max="3308" width="5.42578125" style="4" bestFit="1" customWidth="1"/>
    <col min="3309" max="3309" width="5.140625" style="4" bestFit="1" customWidth="1"/>
    <col min="3310" max="3310" width="1.42578125" style="4" customWidth="1"/>
    <col min="3311" max="3311" width="5.7109375" style="4" bestFit="1" customWidth="1"/>
    <col min="3312" max="3312" width="4.42578125" style="4" bestFit="1" customWidth="1"/>
    <col min="3313" max="3316" width="3.42578125" style="4" bestFit="1" customWidth="1"/>
    <col min="3317" max="3317" width="1.42578125" style="4" customWidth="1"/>
    <col min="3318" max="3321" width="4.5703125" style="4" bestFit="1" customWidth="1"/>
    <col min="3322" max="3553" width="11.42578125" style="4"/>
    <col min="3554" max="3554" width="18.28515625" style="4" customWidth="1"/>
    <col min="3555" max="3555" width="5.85546875" style="4" bestFit="1" customWidth="1"/>
    <col min="3556" max="3556" width="4.5703125" style="4" bestFit="1" customWidth="1"/>
    <col min="3557" max="3557" width="3.140625" style="4" bestFit="1" customWidth="1"/>
    <col min="3558" max="3560" width="4.28515625" style="4" bestFit="1" customWidth="1"/>
    <col min="3561" max="3561" width="0.85546875" style="4" customWidth="1"/>
    <col min="3562" max="3562" width="4.28515625" style="4" bestFit="1" customWidth="1"/>
    <col min="3563" max="3563" width="5.28515625" style="4" bestFit="1" customWidth="1"/>
    <col min="3564" max="3564" width="5.42578125" style="4" bestFit="1" customWidth="1"/>
    <col min="3565" max="3565" width="5.140625" style="4" bestFit="1" customWidth="1"/>
    <col min="3566" max="3566" width="1.42578125" style="4" customWidth="1"/>
    <col min="3567" max="3567" width="5.7109375" style="4" bestFit="1" customWidth="1"/>
    <col min="3568" max="3568" width="4.42578125" style="4" bestFit="1" customWidth="1"/>
    <col min="3569" max="3572" width="3.42578125" style="4" bestFit="1" customWidth="1"/>
    <col min="3573" max="3573" width="1.42578125" style="4" customWidth="1"/>
    <col min="3574" max="3577" width="4.5703125" style="4" bestFit="1" customWidth="1"/>
    <col min="3578" max="3809" width="11.42578125" style="4"/>
    <col min="3810" max="3810" width="18.28515625" style="4" customWidth="1"/>
    <col min="3811" max="3811" width="5.85546875" style="4" bestFit="1" customWidth="1"/>
    <col min="3812" max="3812" width="4.5703125" style="4" bestFit="1" customWidth="1"/>
    <col min="3813" max="3813" width="3.140625" style="4" bestFit="1" customWidth="1"/>
    <col min="3814" max="3816" width="4.28515625" style="4" bestFit="1" customWidth="1"/>
    <col min="3817" max="3817" width="0.85546875" style="4" customWidth="1"/>
    <col min="3818" max="3818" width="4.28515625" style="4" bestFit="1" customWidth="1"/>
    <col min="3819" max="3819" width="5.28515625" style="4" bestFit="1" customWidth="1"/>
    <col min="3820" max="3820" width="5.42578125" style="4" bestFit="1" customWidth="1"/>
    <col min="3821" max="3821" width="5.140625" style="4" bestFit="1" customWidth="1"/>
    <col min="3822" max="3822" width="1.42578125" style="4" customWidth="1"/>
    <col min="3823" max="3823" width="5.7109375" style="4" bestFit="1" customWidth="1"/>
    <col min="3824" max="3824" width="4.42578125" style="4" bestFit="1" customWidth="1"/>
    <col min="3825" max="3828" width="3.42578125" style="4" bestFit="1" customWidth="1"/>
    <col min="3829" max="3829" width="1.42578125" style="4" customWidth="1"/>
    <col min="3830" max="3833" width="4.5703125" style="4" bestFit="1" customWidth="1"/>
    <col min="3834" max="4065" width="11.42578125" style="4"/>
    <col min="4066" max="4066" width="18.28515625" style="4" customWidth="1"/>
    <col min="4067" max="4067" width="5.85546875" style="4" bestFit="1" customWidth="1"/>
    <col min="4068" max="4068" width="4.5703125" style="4" bestFit="1" customWidth="1"/>
    <col min="4069" max="4069" width="3.140625" style="4" bestFit="1" customWidth="1"/>
    <col min="4070" max="4072" width="4.28515625" style="4" bestFit="1" customWidth="1"/>
    <col min="4073" max="4073" width="0.85546875" style="4" customWidth="1"/>
    <col min="4074" max="4074" width="4.28515625" style="4" bestFit="1" customWidth="1"/>
    <col min="4075" max="4075" width="5.28515625" style="4" bestFit="1" customWidth="1"/>
    <col min="4076" max="4076" width="5.42578125" style="4" bestFit="1" customWidth="1"/>
    <col min="4077" max="4077" width="5.140625" style="4" bestFit="1" customWidth="1"/>
    <col min="4078" max="4078" width="1.42578125" style="4" customWidth="1"/>
    <col min="4079" max="4079" width="5.7109375" style="4" bestFit="1" customWidth="1"/>
    <col min="4080" max="4080" width="4.42578125" style="4" bestFit="1" customWidth="1"/>
    <col min="4081" max="4084" width="3.42578125" style="4" bestFit="1" customWidth="1"/>
    <col min="4085" max="4085" width="1.42578125" style="4" customWidth="1"/>
    <col min="4086" max="4089" width="4.5703125" style="4" bestFit="1" customWidth="1"/>
    <col min="4090" max="4321" width="11.42578125" style="4"/>
    <col min="4322" max="4322" width="18.28515625" style="4" customWidth="1"/>
    <col min="4323" max="4323" width="5.85546875" style="4" bestFit="1" customWidth="1"/>
    <col min="4324" max="4324" width="4.5703125" style="4" bestFit="1" customWidth="1"/>
    <col min="4325" max="4325" width="3.140625" style="4" bestFit="1" customWidth="1"/>
    <col min="4326" max="4328" width="4.28515625" style="4" bestFit="1" customWidth="1"/>
    <col min="4329" max="4329" width="0.85546875" style="4" customWidth="1"/>
    <col min="4330" max="4330" width="4.28515625" style="4" bestFit="1" customWidth="1"/>
    <col min="4331" max="4331" width="5.28515625" style="4" bestFit="1" customWidth="1"/>
    <col min="4332" max="4332" width="5.42578125" style="4" bestFit="1" customWidth="1"/>
    <col min="4333" max="4333" width="5.140625" style="4" bestFit="1" customWidth="1"/>
    <col min="4334" max="4334" width="1.42578125" style="4" customWidth="1"/>
    <col min="4335" max="4335" width="5.7109375" style="4" bestFit="1" customWidth="1"/>
    <col min="4336" max="4336" width="4.42578125" style="4" bestFit="1" customWidth="1"/>
    <col min="4337" max="4340" width="3.42578125" style="4" bestFit="1" customWidth="1"/>
    <col min="4341" max="4341" width="1.42578125" style="4" customWidth="1"/>
    <col min="4342" max="4345" width="4.5703125" style="4" bestFit="1" customWidth="1"/>
    <col min="4346" max="4577" width="11.42578125" style="4"/>
    <col min="4578" max="4578" width="18.28515625" style="4" customWidth="1"/>
    <col min="4579" max="4579" width="5.85546875" style="4" bestFit="1" customWidth="1"/>
    <col min="4580" max="4580" width="4.5703125" style="4" bestFit="1" customWidth="1"/>
    <col min="4581" max="4581" width="3.140625" style="4" bestFit="1" customWidth="1"/>
    <col min="4582" max="4584" width="4.28515625" style="4" bestFit="1" customWidth="1"/>
    <col min="4585" max="4585" width="0.85546875" style="4" customWidth="1"/>
    <col min="4586" max="4586" width="4.28515625" style="4" bestFit="1" customWidth="1"/>
    <col min="4587" max="4587" width="5.28515625" style="4" bestFit="1" customWidth="1"/>
    <col min="4588" max="4588" width="5.42578125" style="4" bestFit="1" customWidth="1"/>
    <col min="4589" max="4589" width="5.140625" style="4" bestFit="1" customWidth="1"/>
    <col min="4590" max="4590" width="1.42578125" style="4" customWidth="1"/>
    <col min="4591" max="4591" width="5.7109375" style="4" bestFit="1" customWidth="1"/>
    <col min="4592" max="4592" width="4.42578125" style="4" bestFit="1" customWidth="1"/>
    <col min="4593" max="4596" width="3.42578125" style="4" bestFit="1" customWidth="1"/>
    <col min="4597" max="4597" width="1.42578125" style="4" customWidth="1"/>
    <col min="4598" max="4601" width="4.5703125" style="4" bestFit="1" customWidth="1"/>
    <col min="4602" max="4833" width="11.42578125" style="4"/>
    <col min="4834" max="4834" width="18.28515625" style="4" customWidth="1"/>
    <col min="4835" max="4835" width="5.85546875" style="4" bestFit="1" customWidth="1"/>
    <col min="4836" max="4836" width="4.5703125" style="4" bestFit="1" customWidth="1"/>
    <col min="4837" max="4837" width="3.140625" style="4" bestFit="1" customWidth="1"/>
    <col min="4838" max="4840" width="4.28515625" style="4" bestFit="1" customWidth="1"/>
    <col min="4841" max="4841" width="0.85546875" style="4" customWidth="1"/>
    <col min="4842" max="4842" width="4.28515625" style="4" bestFit="1" customWidth="1"/>
    <col min="4843" max="4843" width="5.28515625" style="4" bestFit="1" customWidth="1"/>
    <col min="4844" max="4844" width="5.42578125" style="4" bestFit="1" customWidth="1"/>
    <col min="4845" max="4845" width="5.140625" style="4" bestFit="1" customWidth="1"/>
    <col min="4846" max="4846" width="1.42578125" style="4" customWidth="1"/>
    <col min="4847" max="4847" width="5.7109375" style="4" bestFit="1" customWidth="1"/>
    <col min="4848" max="4848" width="4.42578125" style="4" bestFit="1" customWidth="1"/>
    <col min="4849" max="4852" width="3.42578125" style="4" bestFit="1" customWidth="1"/>
    <col min="4853" max="4853" width="1.42578125" style="4" customWidth="1"/>
    <col min="4854" max="4857" width="4.5703125" style="4" bestFit="1" customWidth="1"/>
    <col min="4858" max="5089" width="11.42578125" style="4"/>
    <col min="5090" max="5090" width="18.28515625" style="4" customWidth="1"/>
    <col min="5091" max="5091" width="5.85546875" style="4" bestFit="1" customWidth="1"/>
    <col min="5092" max="5092" width="4.5703125" style="4" bestFit="1" customWidth="1"/>
    <col min="5093" max="5093" width="3.140625" style="4" bestFit="1" customWidth="1"/>
    <col min="5094" max="5096" width="4.28515625" style="4" bestFit="1" customWidth="1"/>
    <col min="5097" max="5097" width="0.85546875" style="4" customWidth="1"/>
    <col min="5098" max="5098" width="4.28515625" style="4" bestFit="1" customWidth="1"/>
    <col min="5099" max="5099" width="5.28515625" style="4" bestFit="1" customWidth="1"/>
    <col min="5100" max="5100" width="5.42578125" style="4" bestFit="1" customWidth="1"/>
    <col min="5101" max="5101" width="5.140625" style="4" bestFit="1" customWidth="1"/>
    <col min="5102" max="5102" width="1.42578125" style="4" customWidth="1"/>
    <col min="5103" max="5103" width="5.7109375" style="4" bestFit="1" customWidth="1"/>
    <col min="5104" max="5104" width="4.42578125" style="4" bestFit="1" customWidth="1"/>
    <col min="5105" max="5108" width="3.42578125" style="4" bestFit="1" customWidth="1"/>
    <col min="5109" max="5109" width="1.42578125" style="4" customWidth="1"/>
    <col min="5110" max="5113" width="4.5703125" style="4" bestFit="1" customWidth="1"/>
    <col min="5114" max="5345" width="11.42578125" style="4"/>
    <col min="5346" max="5346" width="18.28515625" style="4" customWidth="1"/>
    <col min="5347" max="5347" width="5.85546875" style="4" bestFit="1" customWidth="1"/>
    <col min="5348" max="5348" width="4.5703125" style="4" bestFit="1" customWidth="1"/>
    <col min="5349" max="5349" width="3.140625" style="4" bestFit="1" customWidth="1"/>
    <col min="5350" max="5352" width="4.28515625" style="4" bestFit="1" customWidth="1"/>
    <col min="5353" max="5353" width="0.85546875" style="4" customWidth="1"/>
    <col min="5354" max="5354" width="4.28515625" style="4" bestFit="1" customWidth="1"/>
    <col min="5355" max="5355" width="5.28515625" style="4" bestFit="1" customWidth="1"/>
    <col min="5356" max="5356" width="5.42578125" style="4" bestFit="1" customWidth="1"/>
    <col min="5357" max="5357" width="5.140625" style="4" bestFit="1" customWidth="1"/>
    <col min="5358" max="5358" width="1.42578125" style="4" customWidth="1"/>
    <col min="5359" max="5359" width="5.7109375" style="4" bestFit="1" customWidth="1"/>
    <col min="5360" max="5360" width="4.42578125" style="4" bestFit="1" customWidth="1"/>
    <col min="5361" max="5364" width="3.42578125" style="4" bestFit="1" customWidth="1"/>
    <col min="5365" max="5365" width="1.42578125" style="4" customWidth="1"/>
    <col min="5366" max="5369" width="4.5703125" style="4" bestFit="1" customWidth="1"/>
    <col min="5370" max="5601" width="11.42578125" style="4"/>
    <col min="5602" max="5602" width="18.28515625" style="4" customWidth="1"/>
    <col min="5603" max="5603" width="5.85546875" style="4" bestFit="1" customWidth="1"/>
    <col min="5604" max="5604" width="4.5703125" style="4" bestFit="1" customWidth="1"/>
    <col min="5605" max="5605" width="3.140625" style="4" bestFit="1" customWidth="1"/>
    <col min="5606" max="5608" width="4.28515625" style="4" bestFit="1" customWidth="1"/>
    <col min="5609" max="5609" width="0.85546875" style="4" customWidth="1"/>
    <col min="5610" max="5610" width="4.28515625" style="4" bestFit="1" customWidth="1"/>
    <col min="5611" max="5611" width="5.28515625" style="4" bestFit="1" customWidth="1"/>
    <col min="5612" max="5612" width="5.42578125" style="4" bestFit="1" customWidth="1"/>
    <col min="5613" max="5613" width="5.140625" style="4" bestFit="1" customWidth="1"/>
    <col min="5614" max="5614" width="1.42578125" style="4" customWidth="1"/>
    <col min="5615" max="5615" width="5.7109375" style="4" bestFit="1" customWidth="1"/>
    <col min="5616" max="5616" width="4.42578125" style="4" bestFit="1" customWidth="1"/>
    <col min="5617" max="5620" width="3.42578125" style="4" bestFit="1" customWidth="1"/>
    <col min="5621" max="5621" width="1.42578125" style="4" customWidth="1"/>
    <col min="5622" max="5625" width="4.5703125" style="4" bestFit="1" customWidth="1"/>
    <col min="5626" max="5857" width="11.42578125" style="4"/>
    <col min="5858" max="5858" width="18.28515625" style="4" customWidth="1"/>
    <col min="5859" max="5859" width="5.85546875" style="4" bestFit="1" customWidth="1"/>
    <col min="5860" max="5860" width="4.5703125" style="4" bestFit="1" customWidth="1"/>
    <col min="5861" max="5861" width="3.140625" style="4" bestFit="1" customWidth="1"/>
    <col min="5862" max="5864" width="4.28515625" style="4" bestFit="1" customWidth="1"/>
    <col min="5865" max="5865" width="0.85546875" style="4" customWidth="1"/>
    <col min="5866" max="5866" width="4.28515625" style="4" bestFit="1" customWidth="1"/>
    <col min="5867" max="5867" width="5.28515625" style="4" bestFit="1" customWidth="1"/>
    <col min="5868" max="5868" width="5.42578125" style="4" bestFit="1" customWidth="1"/>
    <col min="5869" max="5869" width="5.140625" style="4" bestFit="1" customWidth="1"/>
    <col min="5870" max="5870" width="1.42578125" style="4" customWidth="1"/>
    <col min="5871" max="5871" width="5.7109375" style="4" bestFit="1" customWidth="1"/>
    <col min="5872" max="5872" width="4.42578125" style="4" bestFit="1" customWidth="1"/>
    <col min="5873" max="5876" width="3.42578125" style="4" bestFit="1" customWidth="1"/>
    <col min="5877" max="5877" width="1.42578125" style="4" customWidth="1"/>
    <col min="5878" max="5881" width="4.5703125" style="4" bestFit="1" customWidth="1"/>
    <col min="5882" max="6113" width="11.42578125" style="4"/>
    <col min="6114" max="6114" width="18.28515625" style="4" customWidth="1"/>
    <col min="6115" max="6115" width="5.85546875" style="4" bestFit="1" customWidth="1"/>
    <col min="6116" max="6116" width="4.5703125" style="4" bestFit="1" customWidth="1"/>
    <col min="6117" max="6117" width="3.140625" style="4" bestFit="1" customWidth="1"/>
    <col min="6118" max="6120" width="4.28515625" style="4" bestFit="1" customWidth="1"/>
    <col min="6121" max="6121" width="0.85546875" style="4" customWidth="1"/>
    <col min="6122" max="6122" width="4.28515625" style="4" bestFit="1" customWidth="1"/>
    <col min="6123" max="6123" width="5.28515625" style="4" bestFit="1" customWidth="1"/>
    <col min="6124" max="6124" width="5.42578125" style="4" bestFit="1" customWidth="1"/>
    <col min="6125" max="6125" width="5.140625" style="4" bestFit="1" customWidth="1"/>
    <col min="6126" max="6126" width="1.42578125" style="4" customWidth="1"/>
    <col min="6127" max="6127" width="5.7109375" style="4" bestFit="1" customWidth="1"/>
    <col min="6128" max="6128" width="4.42578125" style="4" bestFit="1" customWidth="1"/>
    <col min="6129" max="6132" width="3.42578125" style="4" bestFit="1" customWidth="1"/>
    <col min="6133" max="6133" width="1.42578125" style="4" customWidth="1"/>
    <col min="6134" max="6137" width="4.5703125" style="4" bestFit="1" customWidth="1"/>
    <col min="6138" max="6369" width="11.42578125" style="4"/>
    <col min="6370" max="6370" width="18.28515625" style="4" customWidth="1"/>
    <col min="6371" max="6371" width="5.85546875" style="4" bestFit="1" customWidth="1"/>
    <col min="6372" max="6372" width="4.5703125" style="4" bestFit="1" customWidth="1"/>
    <col min="6373" max="6373" width="3.140625" style="4" bestFit="1" customWidth="1"/>
    <col min="6374" max="6376" width="4.28515625" style="4" bestFit="1" customWidth="1"/>
    <col min="6377" max="6377" width="0.85546875" style="4" customWidth="1"/>
    <col min="6378" max="6378" width="4.28515625" style="4" bestFit="1" customWidth="1"/>
    <col min="6379" max="6379" width="5.28515625" style="4" bestFit="1" customWidth="1"/>
    <col min="6380" max="6380" width="5.42578125" style="4" bestFit="1" customWidth="1"/>
    <col min="6381" max="6381" width="5.140625" style="4" bestFit="1" customWidth="1"/>
    <col min="6382" max="6382" width="1.42578125" style="4" customWidth="1"/>
    <col min="6383" max="6383" width="5.7109375" style="4" bestFit="1" customWidth="1"/>
    <col min="6384" max="6384" width="4.42578125" style="4" bestFit="1" customWidth="1"/>
    <col min="6385" max="6388" width="3.42578125" style="4" bestFit="1" customWidth="1"/>
    <col min="6389" max="6389" width="1.42578125" style="4" customWidth="1"/>
    <col min="6390" max="6393" width="4.5703125" style="4" bestFit="1" customWidth="1"/>
    <col min="6394" max="6625" width="11.42578125" style="4"/>
    <col min="6626" max="6626" width="18.28515625" style="4" customWidth="1"/>
    <col min="6627" max="6627" width="5.85546875" style="4" bestFit="1" customWidth="1"/>
    <col min="6628" max="6628" width="4.5703125" style="4" bestFit="1" customWidth="1"/>
    <col min="6629" max="6629" width="3.140625" style="4" bestFit="1" customWidth="1"/>
    <col min="6630" max="6632" width="4.28515625" style="4" bestFit="1" customWidth="1"/>
    <col min="6633" max="6633" width="0.85546875" style="4" customWidth="1"/>
    <col min="6634" max="6634" width="4.28515625" style="4" bestFit="1" customWidth="1"/>
    <col min="6635" max="6635" width="5.28515625" style="4" bestFit="1" customWidth="1"/>
    <col min="6636" max="6636" width="5.42578125" style="4" bestFit="1" customWidth="1"/>
    <col min="6637" max="6637" width="5.140625" style="4" bestFit="1" customWidth="1"/>
    <col min="6638" max="6638" width="1.42578125" style="4" customWidth="1"/>
    <col min="6639" max="6639" width="5.7109375" style="4" bestFit="1" customWidth="1"/>
    <col min="6640" max="6640" width="4.42578125" style="4" bestFit="1" customWidth="1"/>
    <col min="6641" max="6644" width="3.42578125" style="4" bestFit="1" customWidth="1"/>
    <col min="6645" max="6645" width="1.42578125" style="4" customWidth="1"/>
    <col min="6646" max="6649" width="4.5703125" style="4" bestFit="1" customWidth="1"/>
    <col min="6650" max="6881" width="11.42578125" style="4"/>
    <col min="6882" max="6882" width="18.28515625" style="4" customWidth="1"/>
    <col min="6883" max="6883" width="5.85546875" style="4" bestFit="1" customWidth="1"/>
    <col min="6884" max="6884" width="4.5703125" style="4" bestFit="1" customWidth="1"/>
    <col min="6885" max="6885" width="3.140625" style="4" bestFit="1" customWidth="1"/>
    <col min="6886" max="6888" width="4.28515625" style="4" bestFit="1" customWidth="1"/>
    <col min="6889" max="6889" width="0.85546875" style="4" customWidth="1"/>
    <col min="6890" max="6890" width="4.28515625" style="4" bestFit="1" customWidth="1"/>
    <col min="6891" max="6891" width="5.28515625" style="4" bestFit="1" customWidth="1"/>
    <col min="6892" max="6892" width="5.42578125" style="4" bestFit="1" customWidth="1"/>
    <col min="6893" max="6893" width="5.140625" style="4" bestFit="1" customWidth="1"/>
    <col min="6894" max="6894" width="1.42578125" style="4" customWidth="1"/>
    <col min="6895" max="6895" width="5.7109375" style="4" bestFit="1" customWidth="1"/>
    <col min="6896" max="6896" width="4.42578125" style="4" bestFit="1" customWidth="1"/>
    <col min="6897" max="6900" width="3.42578125" style="4" bestFit="1" customWidth="1"/>
    <col min="6901" max="6901" width="1.42578125" style="4" customWidth="1"/>
    <col min="6902" max="6905" width="4.5703125" style="4" bestFit="1" customWidth="1"/>
    <col min="6906" max="7137" width="11.42578125" style="4"/>
    <col min="7138" max="7138" width="18.28515625" style="4" customWidth="1"/>
    <col min="7139" max="7139" width="5.85546875" style="4" bestFit="1" customWidth="1"/>
    <col min="7140" max="7140" width="4.5703125" style="4" bestFit="1" customWidth="1"/>
    <col min="7141" max="7141" width="3.140625" style="4" bestFit="1" customWidth="1"/>
    <col min="7142" max="7144" width="4.28515625" style="4" bestFit="1" customWidth="1"/>
    <col min="7145" max="7145" width="0.85546875" style="4" customWidth="1"/>
    <col min="7146" max="7146" width="4.28515625" style="4" bestFit="1" customWidth="1"/>
    <col min="7147" max="7147" width="5.28515625" style="4" bestFit="1" customWidth="1"/>
    <col min="7148" max="7148" width="5.42578125" style="4" bestFit="1" customWidth="1"/>
    <col min="7149" max="7149" width="5.140625" style="4" bestFit="1" customWidth="1"/>
    <col min="7150" max="7150" width="1.42578125" style="4" customWidth="1"/>
    <col min="7151" max="7151" width="5.7109375" style="4" bestFit="1" customWidth="1"/>
    <col min="7152" max="7152" width="4.42578125" style="4" bestFit="1" customWidth="1"/>
    <col min="7153" max="7156" width="3.42578125" style="4" bestFit="1" customWidth="1"/>
    <col min="7157" max="7157" width="1.42578125" style="4" customWidth="1"/>
    <col min="7158" max="7161" width="4.5703125" style="4" bestFit="1" customWidth="1"/>
    <col min="7162" max="7393" width="11.42578125" style="4"/>
    <col min="7394" max="7394" width="18.28515625" style="4" customWidth="1"/>
    <col min="7395" max="7395" width="5.85546875" style="4" bestFit="1" customWidth="1"/>
    <col min="7396" max="7396" width="4.5703125" style="4" bestFit="1" customWidth="1"/>
    <col min="7397" max="7397" width="3.140625" style="4" bestFit="1" customWidth="1"/>
    <col min="7398" max="7400" width="4.28515625" style="4" bestFit="1" customWidth="1"/>
    <col min="7401" max="7401" width="0.85546875" style="4" customWidth="1"/>
    <col min="7402" max="7402" width="4.28515625" style="4" bestFit="1" customWidth="1"/>
    <col min="7403" max="7403" width="5.28515625" style="4" bestFit="1" customWidth="1"/>
    <col min="7404" max="7404" width="5.42578125" style="4" bestFit="1" customWidth="1"/>
    <col min="7405" max="7405" width="5.140625" style="4" bestFit="1" customWidth="1"/>
    <col min="7406" max="7406" width="1.42578125" style="4" customWidth="1"/>
    <col min="7407" max="7407" width="5.7109375" style="4" bestFit="1" customWidth="1"/>
    <col min="7408" max="7408" width="4.42578125" style="4" bestFit="1" customWidth="1"/>
    <col min="7409" max="7412" width="3.42578125" style="4" bestFit="1" customWidth="1"/>
    <col min="7413" max="7413" width="1.42578125" style="4" customWidth="1"/>
    <col min="7414" max="7417" width="4.5703125" style="4" bestFit="1" customWidth="1"/>
    <col min="7418" max="7649" width="11.42578125" style="4"/>
    <col min="7650" max="7650" width="18.28515625" style="4" customWidth="1"/>
    <col min="7651" max="7651" width="5.85546875" style="4" bestFit="1" customWidth="1"/>
    <col min="7652" max="7652" width="4.5703125" style="4" bestFit="1" customWidth="1"/>
    <col min="7653" max="7653" width="3.140625" style="4" bestFit="1" customWidth="1"/>
    <col min="7654" max="7656" width="4.28515625" style="4" bestFit="1" customWidth="1"/>
    <col min="7657" max="7657" width="0.85546875" style="4" customWidth="1"/>
    <col min="7658" max="7658" width="4.28515625" style="4" bestFit="1" customWidth="1"/>
    <col min="7659" max="7659" width="5.28515625" style="4" bestFit="1" customWidth="1"/>
    <col min="7660" max="7660" width="5.42578125" style="4" bestFit="1" customWidth="1"/>
    <col min="7661" max="7661" width="5.140625" style="4" bestFit="1" customWidth="1"/>
    <col min="7662" max="7662" width="1.42578125" style="4" customWidth="1"/>
    <col min="7663" max="7663" width="5.7109375" style="4" bestFit="1" customWidth="1"/>
    <col min="7664" max="7664" width="4.42578125" style="4" bestFit="1" customWidth="1"/>
    <col min="7665" max="7668" width="3.42578125" style="4" bestFit="1" customWidth="1"/>
    <col min="7669" max="7669" width="1.42578125" style="4" customWidth="1"/>
    <col min="7670" max="7673" width="4.5703125" style="4" bestFit="1" customWidth="1"/>
    <col min="7674" max="7905" width="11.42578125" style="4"/>
    <col min="7906" max="7906" width="18.28515625" style="4" customWidth="1"/>
    <col min="7907" max="7907" width="5.85546875" style="4" bestFit="1" customWidth="1"/>
    <col min="7908" max="7908" width="4.5703125" style="4" bestFit="1" customWidth="1"/>
    <col min="7909" max="7909" width="3.140625" style="4" bestFit="1" customWidth="1"/>
    <col min="7910" max="7912" width="4.28515625" style="4" bestFit="1" customWidth="1"/>
    <col min="7913" max="7913" width="0.85546875" style="4" customWidth="1"/>
    <col min="7914" max="7914" width="4.28515625" style="4" bestFit="1" customWidth="1"/>
    <col min="7915" max="7915" width="5.28515625" style="4" bestFit="1" customWidth="1"/>
    <col min="7916" max="7916" width="5.42578125" style="4" bestFit="1" customWidth="1"/>
    <col min="7917" max="7917" width="5.140625" style="4" bestFit="1" customWidth="1"/>
    <col min="7918" max="7918" width="1.42578125" style="4" customWidth="1"/>
    <col min="7919" max="7919" width="5.7109375" style="4" bestFit="1" customWidth="1"/>
    <col min="7920" max="7920" width="4.42578125" style="4" bestFit="1" customWidth="1"/>
    <col min="7921" max="7924" width="3.42578125" style="4" bestFit="1" customWidth="1"/>
    <col min="7925" max="7925" width="1.42578125" style="4" customWidth="1"/>
    <col min="7926" max="7929" width="4.5703125" style="4" bestFit="1" customWidth="1"/>
    <col min="7930" max="8161" width="11.42578125" style="4"/>
    <col min="8162" max="8162" width="18.28515625" style="4" customWidth="1"/>
    <col min="8163" max="8163" width="5.85546875" style="4" bestFit="1" customWidth="1"/>
    <col min="8164" max="8164" width="4.5703125" style="4" bestFit="1" customWidth="1"/>
    <col min="8165" max="8165" width="3.140625" style="4" bestFit="1" customWidth="1"/>
    <col min="8166" max="8168" width="4.28515625" style="4" bestFit="1" customWidth="1"/>
    <col min="8169" max="8169" width="0.85546875" style="4" customWidth="1"/>
    <col min="8170" max="8170" width="4.28515625" style="4" bestFit="1" customWidth="1"/>
    <col min="8171" max="8171" width="5.28515625" style="4" bestFit="1" customWidth="1"/>
    <col min="8172" max="8172" width="5.42578125" style="4" bestFit="1" customWidth="1"/>
    <col min="8173" max="8173" width="5.140625" style="4" bestFit="1" customWidth="1"/>
    <col min="8174" max="8174" width="1.42578125" style="4" customWidth="1"/>
    <col min="8175" max="8175" width="5.7109375" style="4" bestFit="1" customWidth="1"/>
    <col min="8176" max="8176" width="4.42578125" style="4" bestFit="1" customWidth="1"/>
    <col min="8177" max="8180" width="3.42578125" style="4" bestFit="1" customWidth="1"/>
    <col min="8181" max="8181" width="1.42578125" style="4" customWidth="1"/>
    <col min="8182" max="8185" width="4.5703125" style="4" bestFit="1" customWidth="1"/>
    <col min="8186" max="8417" width="11.42578125" style="4"/>
    <col min="8418" max="8418" width="18.28515625" style="4" customWidth="1"/>
    <col min="8419" max="8419" width="5.85546875" style="4" bestFit="1" customWidth="1"/>
    <col min="8420" max="8420" width="4.5703125" style="4" bestFit="1" customWidth="1"/>
    <col min="8421" max="8421" width="3.140625" style="4" bestFit="1" customWidth="1"/>
    <col min="8422" max="8424" width="4.28515625" style="4" bestFit="1" customWidth="1"/>
    <col min="8425" max="8425" width="0.85546875" style="4" customWidth="1"/>
    <col min="8426" max="8426" width="4.28515625" style="4" bestFit="1" customWidth="1"/>
    <col min="8427" max="8427" width="5.28515625" style="4" bestFit="1" customWidth="1"/>
    <col min="8428" max="8428" width="5.42578125" style="4" bestFit="1" customWidth="1"/>
    <col min="8429" max="8429" width="5.140625" style="4" bestFit="1" customWidth="1"/>
    <col min="8430" max="8430" width="1.42578125" style="4" customWidth="1"/>
    <col min="8431" max="8431" width="5.7109375" style="4" bestFit="1" customWidth="1"/>
    <col min="8432" max="8432" width="4.42578125" style="4" bestFit="1" customWidth="1"/>
    <col min="8433" max="8436" width="3.42578125" style="4" bestFit="1" customWidth="1"/>
    <col min="8437" max="8437" width="1.42578125" style="4" customWidth="1"/>
    <col min="8438" max="8441" width="4.5703125" style="4" bestFit="1" customWidth="1"/>
    <col min="8442" max="8673" width="11.42578125" style="4"/>
    <col min="8674" max="8674" width="18.28515625" style="4" customWidth="1"/>
    <col min="8675" max="8675" width="5.85546875" style="4" bestFit="1" customWidth="1"/>
    <col min="8676" max="8676" width="4.5703125" style="4" bestFit="1" customWidth="1"/>
    <col min="8677" max="8677" width="3.140625" style="4" bestFit="1" customWidth="1"/>
    <col min="8678" max="8680" width="4.28515625" style="4" bestFit="1" customWidth="1"/>
    <col min="8681" max="8681" width="0.85546875" style="4" customWidth="1"/>
    <col min="8682" max="8682" width="4.28515625" style="4" bestFit="1" customWidth="1"/>
    <col min="8683" max="8683" width="5.28515625" style="4" bestFit="1" customWidth="1"/>
    <col min="8684" max="8684" width="5.42578125" style="4" bestFit="1" customWidth="1"/>
    <col min="8685" max="8685" width="5.140625" style="4" bestFit="1" customWidth="1"/>
    <col min="8686" max="8686" width="1.42578125" style="4" customWidth="1"/>
    <col min="8687" max="8687" width="5.7109375" style="4" bestFit="1" customWidth="1"/>
    <col min="8688" max="8688" width="4.42578125" style="4" bestFit="1" customWidth="1"/>
    <col min="8689" max="8692" width="3.42578125" style="4" bestFit="1" customWidth="1"/>
    <col min="8693" max="8693" width="1.42578125" style="4" customWidth="1"/>
    <col min="8694" max="8697" width="4.5703125" style="4" bestFit="1" customWidth="1"/>
    <col min="8698" max="8929" width="11.42578125" style="4"/>
    <col min="8930" max="8930" width="18.28515625" style="4" customWidth="1"/>
    <col min="8931" max="8931" width="5.85546875" style="4" bestFit="1" customWidth="1"/>
    <col min="8932" max="8932" width="4.5703125" style="4" bestFit="1" customWidth="1"/>
    <col min="8933" max="8933" width="3.140625" style="4" bestFit="1" customWidth="1"/>
    <col min="8934" max="8936" width="4.28515625" style="4" bestFit="1" customWidth="1"/>
    <col min="8937" max="8937" width="0.85546875" style="4" customWidth="1"/>
    <col min="8938" max="8938" width="4.28515625" style="4" bestFit="1" customWidth="1"/>
    <col min="8939" max="8939" width="5.28515625" style="4" bestFit="1" customWidth="1"/>
    <col min="8940" max="8940" width="5.42578125" style="4" bestFit="1" customWidth="1"/>
    <col min="8941" max="8941" width="5.140625" style="4" bestFit="1" customWidth="1"/>
    <col min="8942" max="8942" width="1.42578125" style="4" customWidth="1"/>
    <col min="8943" max="8943" width="5.7109375" style="4" bestFit="1" customWidth="1"/>
    <col min="8944" max="8944" width="4.42578125" style="4" bestFit="1" customWidth="1"/>
    <col min="8945" max="8948" width="3.42578125" style="4" bestFit="1" customWidth="1"/>
    <col min="8949" max="8949" width="1.42578125" style="4" customWidth="1"/>
    <col min="8950" max="8953" width="4.5703125" style="4" bestFit="1" customWidth="1"/>
    <col min="8954" max="9185" width="11.42578125" style="4"/>
    <col min="9186" max="9186" width="18.28515625" style="4" customWidth="1"/>
    <col min="9187" max="9187" width="5.85546875" style="4" bestFit="1" customWidth="1"/>
    <col min="9188" max="9188" width="4.5703125" style="4" bestFit="1" customWidth="1"/>
    <col min="9189" max="9189" width="3.140625" style="4" bestFit="1" customWidth="1"/>
    <col min="9190" max="9192" width="4.28515625" style="4" bestFit="1" customWidth="1"/>
    <col min="9193" max="9193" width="0.85546875" style="4" customWidth="1"/>
    <col min="9194" max="9194" width="4.28515625" style="4" bestFit="1" customWidth="1"/>
    <col min="9195" max="9195" width="5.28515625" style="4" bestFit="1" customWidth="1"/>
    <col min="9196" max="9196" width="5.42578125" style="4" bestFit="1" customWidth="1"/>
    <col min="9197" max="9197" width="5.140625" style="4" bestFit="1" customWidth="1"/>
    <col min="9198" max="9198" width="1.42578125" style="4" customWidth="1"/>
    <col min="9199" max="9199" width="5.7109375" style="4" bestFit="1" customWidth="1"/>
    <col min="9200" max="9200" width="4.42578125" style="4" bestFit="1" customWidth="1"/>
    <col min="9201" max="9204" width="3.42578125" style="4" bestFit="1" customWidth="1"/>
    <col min="9205" max="9205" width="1.42578125" style="4" customWidth="1"/>
    <col min="9206" max="9209" width="4.5703125" style="4" bestFit="1" customWidth="1"/>
    <col min="9210" max="9441" width="11.42578125" style="4"/>
    <col min="9442" max="9442" width="18.28515625" style="4" customWidth="1"/>
    <col min="9443" max="9443" width="5.85546875" style="4" bestFit="1" customWidth="1"/>
    <col min="9444" max="9444" width="4.5703125" style="4" bestFit="1" customWidth="1"/>
    <col min="9445" max="9445" width="3.140625" style="4" bestFit="1" customWidth="1"/>
    <col min="9446" max="9448" width="4.28515625" style="4" bestFit="1" customWidth="1"/>
    <col min="9449" max="9449" width="0.85546875" style="4" customWidth="1"/>
    <col min="9450" max="9450" width="4.28515625" style="4" bestFit="1" customWidth="1"/>
    <col min="9451" max="9451" width="5.28515625" style="4" bestFit="1" customWidth="1"/>
    <col min="9452" max="9452" width="5.42578125" style="4" bestFit="1" customWidth="1"/>
    <col min="9453" max="9453" width="5.140625" style="4" bestFit="1" customWidth="1"/>
    <col min="9454" max="9454" width="1.42578125" style="4" customWidth="1"/>
    <col min="9455" max="9455" width="5.7109375" style="4" bestFit="1" customWidth="1"/>
    <col min="9456" max="9456" width="4.42578125" style="4" bestFit="1" customWidth="1"/>
    <col min="9457" max="9460" width="3.42578125" style="4" bestFit="1" customWidth="1"/>
    <col min="9461" max="9461" width="1.42578125" style="4" customWidth="1"/>
    <col min="9462" max="9465" width="4.5703125" style="4" bestFit="1" customWidth="1"/>
    <col min="9466" max="9697" width="11.42578125" style="4"/>
    <col min="9698" max="9698" width="18.28515625" style="4" customWidth="1"/>
    <col min="9699" max="9699" width="5.85546875" style="4" bestFit="1" customWidth="1"/>
    <col min="9700" max="9700" width="4.5703125" style="4" bestFit="1" customWidth="1"/>
    <col min="9701" max="9701" width="3.140625" style="4" bestFit="1" customWidth="1"/>
    <col min="9702" max="9704" width="4.28515625" style="4" bestFit="1" customWidth="1"/>
    <col min="9705" max="9705" width="0.85546875" style="4" customWidth="1"/>
    <col min="9706" max="9706" width="4.28515625" style="4" bestFit="1" customWidth="1"/>
    <col min="9707" max="9707" width="5.28515625" style="4" bestFit="1" customWidth="1"/>
    <col min="9708" max="9708" width="5.42578125" style="4" bestFit="1" customWidth="1"/>
    <col min="9709" max="9709" width="5.140625" style="4" bestFit="1" customWidth="1"/>
    <col min="9710" max="9710" width="1.42578125" style="4" customWidth="1"/>
    <col min="9711" max="9711" width="5.7109375" style="4" bestFit="1" customWidth="1"/>
    <col min="9712" max="9712" width="4.42578125" style="4" bestFit="1" customWidth="1"/>
    <col min="9713" max="9716" width="3.42578125" style="4" bestFit="1" customWidth="1"/>
    <col min="9717" max="9717" width="1.42578125" style="4" customWidth="1"/>
    <col min="9718" max="9721" width="4.5703125" style="4" bestFit="1" customWidth="1"/>
    <col min="9722" max="9953" width="11.42578125" style="4"/>
    <col min="9954" max="9954" width="18.28515625" style="4" customWidth="1"/>
    <col min="9955" max="9955" width="5.85546875" style="4" bestFit="1" customWidth="1"/>
    <col min="9956" max="9956" width="4.5703125" style="4" bestFit="1" customWidth="1"/>
    <col min="9957" max="9957" width="3.140625" style="4" bestFit="1" customWidth="1"/>
    <col min="9958" max="9960" width="4.28515625" style="4" bestFit="1" customWidth="1"/>
    <col min="9961" max="9961" width="0.85546875" style="4" customWidth="1"/>
    <col min="9962" max="9962" width="4.28515625" style="4" bestFit="1" customWidth="1"/>
    <col min="9963" max="9963" width="5.28515625" style="4" bestFit="1" customWidth="1"/>
    <col min="9964" max="9964" width="5.42578125" style="4" bestFit="1" customWidth="1"/>
    <col min="9965" max="9965" width="5.140625" style="4" bestFit="1" customWidth="1"/>
    <col min="9966" max="9966" width="1.42578125" style="4" customWidth="1"/>
    <col min="9967" max="9967" width="5.7109375" style="4" bestFit="1" customWidth="1"/>
    <col min="9968" max="9968" width="4.42578125" style="4" bestFit="1" customWidth="1"/>
    <col min="9969" max="9972" width="3.42578125" style="4" bestFit="1" customWidth="1"/>
    <col min="9973" max="9973" width="1.42578125" style="4" customWidth="1"/>
    <col min="9974" max="9977" width="4.5703125" style="4" bestFit="1" customWidth="1"/>
    <col min="9978" max="10209" width="11.42578125" style="4"/>
    <col min="10210" max="10210" width="18.28515625" style="4" customWidth="1"/>
    <col min="10211" max="10211" width="5.85546875" style="4" bestFit="1" customWidth="1"/>
    <col min="10212" max="10212" width="4.5703125" style="4" bestFit="1" customWidth="1"/>
    <col min="10213" max="10213" width="3.140625" style="4" bestFit="1" customWidth="1"/>
    <col min="10214" max="10216" width="4.28515625" style="4" bestFit="1" customWidth="1"/>
    <col min="10217" max="10217" width="0.85546875" style="4" customWidth="1"/>
    <col min="10218" max="10218" width="4.28515625" style="4" bestFit="1" customWidth="1"/>
    <col min="10219" max="10219" width="5.28515625" style="4" bestFit="1" customWidth="1"/>
    <col min="10220" max="10220" width="5.42578125" style="4" bestFit="1" customWidth="1"/>
    <col min="10221" max="10221" width="5.140625" style="4" bestFit="1" customWidth="1"/>
    <col min="10222" max="10222" width="1.42578125" style="4" customWidth="1"/>
    <col min="10223" max="10223" width="5.7109375" style="4" bestFit="1" customWidth="1"/>
    <col min="10224" max="10224" width="4.42578125" style="4" bestFit="1" customWidth="1"/>
    <col min="10225" max="10228" width="3.42578125" style="4" bestFit="1" customWidth="1"/>
    <col min="10229" max="10229" width="1.42578125" style="4" customWidth="1"/>
    <col min="10230" max="10233" width="4.5703125" style="4" bestFit="1" customWidth="1"/>
    <col min="10234" max="10465" width="11.42578125" style="4"/>
    <col min="10466" max="10466" width="18.28515625" style="4" customWidth="1"/>
    <col min="10467" max="10467" width="5.85546875" style="4" bestFit="1" customWidth="1"/>
    <col min="10468" max="10468" width="4.5703125" style="4" bestFit="1" customWidth="1"/>
    <col min="10469" max="10469" width="3.140625" style="4" bestFit="1" customWidth="1"/>
    <col min="10470" max="10472" width="4.28515625" style="4" bestFit="1" customWidth="1"/>
    <col min="10473" max="10473" width="0.85546875" style="4" customWidth="1"/>
    <col min="10474" max="10474" width="4.28515625" style="4" bestFit="1" customWidth="1"/>
    <col min="10475" max="10475" width="5.28515625" style="4" bestFit="1" customWidth="1"/>
    <col min="10476" max="10476" width="5.42578125" style="4" bestFit="1" customWidth="1"/>
    <col min="10477" max="10477" width="5.140625" style="4" bestFit="1" customWidth="1"/>
    <col min="10478" max="10478" width="1.42578125" style="4" customWidth="1"/>
    <col min="10479" max="10479" width="5.7109375" style="4" bestFit="1" customWidth="1"/>
    <col min="10480" max="10480" width="4.42578125" style="4" bestFit="1" customWidth="1"/>
    <col min="10481" max="10484" width="3.42578125" style="4" bestFit="1" customWidth="1"/>
    <col min="10485" max="10485" width="1.42578125" style="4" customWidth="1"/>
    <col min="10486" max="10489" width="4.5703125" style="4" bestFit="1" customWidth="1"/>
    <col min="10490" max="10721" width="11.42578125" style="4"/>
    <col min="10722" max="10722" width="18.28515625" style="4" customWidth="1"/>
    <col min="10723" max="10723" width="5.85546875" style="4" bestFit="1" customWidth="1"/>
    <col min="10724" max="10724" width="4.5703125" style="4" bestFit="1" customWidth="1"/>
    <col min="10725" max="10725" width="3.140625" style="4" bestFit="1" customWidth="1"/>
    <col min="10726" max="10728" width="4.28515625" style="4" bestFit="1" customWidth="1"/>
    <col min="10729" max="10729" width="0.85546875" style="4" customWidth="1"/>
    <col min="10730" max="10730" width="4.28515625" style="4" bestFit="1" customWidth="1"/>
    <col min="10731" max="10731" width="5.28515625" style="4" bestFit="1" customWidth="1"/>
    <col min="10732" max="10732" width="5.42578125" style="4" bestFit="1" customWidth="1"/>
    <col min="10733" max="10733" width="5.140625" style="4" bestFit="1" customWidth="1"/>
    <col min="10734" max="10734" width="1.42578125" style="4" customWidth="1"/>
    <col min="10735" max="10735" width="5.7109375" style="4" bestFit="1" customWidth="1"/>
    <col min="10736" max="10736" width="4.42578125" style="4" bestFit="1" customWidth="1"/>
    <col min="10737" max="10740" width="3.42578125" style="4" bestFit="1" customWidth="1"/>
    <col min="10741" max="10741" width="1.42578125" style="4" customWidth="1"/>
    <col min="10742" max="10745" width="4.5703125" style="4" bestFit="1" customWidth="1"/>
    <col min="10746" max="10977" width="11.42578125" style="4"/>
    <col min="10978" max="10978" width="18.28515625" style="4" customWidth="1"/>
    <col min="10979" max="10979" width="5.85546875" style="4" bestFit="1" customWidth="1"/>
    <col min="10980" max="10980" width="4.5703125" style="4" bestFit="1" customWidth="1"/>
    <col min="10981" max="10981" width="3.140625" style="4" bestFit="1" customWidth="1"/>
    <col min="10982" max="10984" width="4.28515625" style="4" bestFit="1" customWidth="1"/>
    <col min="10985" max="10985" width="0.85546875" style="4" customWidth="1"/>
    <col min="10986" max="10986" width="4.28515625" style="4" bestFit="1" customWidth="1"/>
    <col min="10987" max="10987" width="5.28515625" style="4" bestFit="1" customWidth="1"/>
    <col min="10988" max="10988" width="5.42578125" style="4" bestFit="1" customWidth="1"/>
    <col min="10989" max="10989" width="5.140625" style="4" bestFit="1" customWidth="1"/>
    <col min="10990" max="10990" width="1.42578125" style="4" customWidth="1"/>
    <col min="10991" max="10991" width="5.7109375" style="4" bestFit="1" customWidth="1"/>
    <col min="10992" max="10992" width="4.42578125" style="4" bestFit="1" customWidth="1"/>
    <col min="10993" max="10996" width="3.42578125" style="4" bestFit="1" customWidth="1"/>
    <col min="10997" max="10997" width="1.42578125" style="4" customWidth="1"/>
    <col min="10998" max="11001" width="4.5703125" style="4" bestFit="1" customWidth="1"/>
    <col min="11002" max="11233" width="11.42578125" style="4"/>
    <col min="11234" max="11234" width="18.28515625" style="4" customWidth="1"/>
    <col min="11235" max="11235" width="5.85546875" style="4" bestFit="1" customWidth="1"/>
    <col min="11236" max="11236" width="4.5703125" style="4" bestFit="1" customWidth="1"/>
    <col min="11237" max="11237" width="3.140625" style="4" bestFit="1" customWidth="1"/>
    <col min="11238" max="11240" width="4.28515625" style="4" bestFit="1" customWidth="1"/>
    <col min="11241" max="11241" width="0.85546875" style="4" customWidth="1"/>
    <col min="11242" max="11242" width="4.28515625" style="4" bestFit="1" customWidth="1"/>
    <col min="11243" max="11243" width="5.28515625" style="4" bestFit="1" customWidth="1"/>
    <col min="11244" max="11244" width="5.42578125" style="4" bestFit="1" customWidth="1"/>
    <col min="11245" max="11245" width="5.140625" style="4" bestFit="1" customWidth="1"/>
    <col min="11246" max="11246" width="1.42578125" style="4" customWidth="1"/>
    <col min="11247" max="11247" width="5.7109375" style="4" bestFit="1" customWidth="1"/>
    <col min="11248" max="11248" width="4.42578125" style="4" bestFit="1" customWidth="1"/>
    <col min="11249" max="11252" width="3.42578125" style="4" bestFit="1" customWidth="1"/>
    <col min="11253" max="11253" width="1.42578125" style="4" customWidth="1"/>
    <col min="11254" max="11257" width="4.5703125" style="4" bestFit="1" customWidth="1"/>
    <col min="11258" max="11489" width="11.42578125" style="4"/>
    <col min="11490" max="11490" width="18.28515625" style="4" customWidth="1"/>
    <col min="11491" max="11491" width="5.85546875" style="4" bestFit="1" customWidth="1"/>
    <col min="11492" max="11492" width="4.5703125" style="4" bestFit="1" customWidth="1"/>
    <col min="11493" max="11493" width="3.140625" style="4" bestFit="1" customWidth="1"/>
    <col min="11494" max="11496" width="4.28515625" style="4" bestFit="1" customWidth="1"/>
    <col min="11497" max="11497" width="0.85546875" style="4" customWidth="1"/>
    <col min="11498" max="11498" width="4.28515625" style="4" bestFit="1" customWidth="1"/>
    <col min="11499" max="11499" width="5.28515625" style="4" bestFit="1" customWidth="1"/>
    <col min="11500" max="11500" width="5.42578125" style="4" bestFit="1" customWidth="1"/>
    <col min="11501" max="11501" width="5.140625" style="4" bestFit="1" customWidth="1"/>
    <col min="11502" max="11502" width="1.42578125" style="4" customWidth="1"/>
    <col min="11503" max="11503" width="5.7109375" style="4" bestFit="1" customWidth="1"/>
    <col min="11504" max="11504" width="4.42578125" style="4" bestFit="1" customWidth="1"/>
    <col min="11505" max="11508" width="3.42578125" style="4" bestFit="1" customWidth="1"/>
    <col min="11509" max="11509" width="1.42578125" style="4" customWidth="1"/>
    <col min="11510" max="11513" width="4.5703125" style="4" bestFit="1" customWidth="1"/>
    <col min="11514" max="11745" width="11.42578125" style="4"/>
    <col min="11746" max="11746" width="18.28515625" style="4" customWidth="1"/>
    <col min="11747" max="11747" width="5.85546875" style="4" bestFit="1" customWidth="1"/>
    <col min="11748" max="11748" width="4.5703125" style="4" bestFit="1" customWidth="1"/>
    <col min="11749" max="11749" width="3.140625" style="4" bestFit="1" customWidth="1"/>
    <col min="11750" max="11752" width="4.28515625" style="4" bestFit="1" customWidth="1"/>
    <col min="11753" max="11753" width="0.85546875" style="4" customWidth="1"/>
    <col min="11754" max="11754" width="4.28515625" style="4" bestFit="1" customWidth="1"/>
    <col min="11755" max="11755" width="5.28515625" style="4" bestFit="1" customWidth="1"/>
    <col min="11756" max="11756" width="5.42578125" style="4" bestFit="1" customWidth="1"/>
    <col min="11757" max="11757" width="5.140625" style="4" bestFit="1" customWidth="1"/>
    <col min="11758" max="11758" width="1.42578125" style="4" customWidth="1"/>
    <col min="11759" max="11759" width="5.7109375" style="4" bestFit="1" customWidth="1"/>
    <col min="11760" max="11760" width="4.42578125" style="4" bestFit="1" customWidth="1"/>
    <col min="11761" max="11764" width="3.42578125" style="4" bestFit="1" customWidth="1"/>
    <col min="11765" max="11765" width="1.42578125" style="4" customWidth="1"/>
    <col min="11766" max="11769" width="4.5703125" style="4" bestFit="1" customWidth="1"/>
    <col min="11770" max="12001" width="11.42578125" style="4"/>
    <col min="12002" max="12002" width="18.28515625" style="4" customWidth="1"/>
    <col min="12003" max="12003" width="5.85546875" style="4" bestFit="1" customWidth="1"/>
    <col min="12004" max="12004" width="4.5703125" style="4" bestFit="1" customWidth="1"/>
    <col min="12005" max="12005" width="3.140625" style="4" bestFit="1" customWidth="1"/>
    <col min="12006" max="12008" width="4.28515625" style="4" bestFit="1" customWidth="1"/>
    <col min="12009" max="12009" width="0.85546875" style="4" customWidth="1"/>
    <col min="12010" max="12010" width="4.28515625" style="4" bestFit="1" customWidth="1"/>
    <col min="12011" max="12011" width="5.28515625" style="4" bestFit="1" customWidth="1"/>
    <col min="12012" max="12012" width="5.42578125" style="4" bestFit="1" customWidth="1"/>
    <col min="12013" max="12013" width="5.140625" style="4" bestFit="1" customWidth="1"/>
    <col min="12014" max="12014" width="1.42578125" style="4" customWidth="1"/>
    <col min="12015" max="12015" width="5.7109375" style="4" bestFit="1" customWidth="1"/>
    <col min="12016" max="12016" width="4.42578125" style="4" bestFit="1" customWidth="1"/>
    <col min="12017" max="12020" width="3.42578125" style="4" bestFit="1" customWidth="1"/>
    <col min="12021" max="12021" width="1.42578125" style="4" customWidth="1"/>
    <col min="12022" max="12025" width="4.5703125" style="4" bestFit="1" customWidth="1"/>
    <col min="12026" max="12257" width="11.42578125" style="4"/>
    <col min="12258" max="12258" width="18.28515625" style="4" customWidth="1"/>
    <col min="12259" max="12259" width="5.85546875" style="4" bestFit="1" customWidth="1"/>
    <col min="12260" max="12260" width="4.5703125" style="4" bestFit="1" customWidth="1"/>
    <col min="12261" max="12261" width="3.140625" style="4" bestFit="1" customWidth="1"/>
    <col min="12262" max="12264" width="4.28515625" style="4" bestFit="1" customWidth="1"/>
    <col min="12265" max="12265" width="0.85546875" style="4" customWidth="1"/>
    <col min="12266" max="12266" width="4.28515625" style="4" bestFit="1" customWidth="1"/>
    <col min="12267" max="12267" width="5.28515625" style="4" bestFit="1" customWidth="1"/>
    <col min="12268" max="12268" width="5.42578125" style="4" bestFit="1" customWidth="1"/>
    <col min="12269" max="12269" width="5.140625" style="4" bestFit="1" customWidth="1"/>
    <col min="12270" max="12270" width="1.42578125" style="4" customWidth="1"/>
    <col min="12271" max="12271" width="5.7109375" style="4" bestFit="1" customWidth="1"/>
    <col min="12272" max="12272" width="4.42578125" style="4" bestFit="1" customWidth="1"/>
    <col min="12273" max="12276" width="3.42578125" style="4" bestFit="1" customWidth="1"/>
    <col min="12277" max="12277" width="1.42578125" style="4" customWidth="1"/>
    <col min="12278" max="12281" width="4.5703125" style="4" bestFit="1" customWidth="1"/>
    <col min="12282" max="12513" width="11.42578125" style="4"/>
    <col min="12514" max="12514" width="18.28515625" style="4" customWidth="1"/>
    <col min="12515" max="12515" width="5.85546875" style="4" bestFit="1" customWidth="1"/>
    <col min="12516" max="12516" width="4.5703125" style="4" bestFit="1" customWidth="1"/>
    <col min="12517" max="12517" width="3.140625" style="4" bestFit="1" customWidth="1"/>
    <col min="12518" max="12520" width="4.28515625" style="4" bestFit="1" customWidth="1"/>
    <col min="12521" max="12521" width="0.85546875" style="4" customWidth="1"/>
    <col min="12522" max="12522" width="4.28515625" style="4" bestFit="1" customWidth="1"/>
    <col min="12523" max="12523" width="5.28515625" style="4" bestFit="1" customWidth="1"/>
    <col min="12524" max="12524" width="5.42578125" style="4" bestFit="1" customWidth="1"/>
    <col min="12525" max="12525" width="5.140625" style="4" bestFit="1" customWidth="1"/>
    <col min="12526" max="12526" width="1.42578125" style="4" customWidth="1"/>
    <col min="12527" max="12527" width="5.7109375" style="4" bestFit="1" customWidth="1"/>
    <col min="12528" max="12528" width="4.42578125" style="4" bestFit="1" customWidth="1"/>
    <col min="12529" max="12532" width="3.42578125" style="4" bestFit="1" customWidth="1"/>
    <col min="12533" max="12533" width="1.42578125" style="4" customWidth="1"/>
    <col min="12534" max="12537" width="4.5703125" style="4" bestFit="1" customWidth="1"/>
    <col min="12538" max="12769" width="11.42578125" style="4"/>
    <col min="12770" max="12770" width="18.28515625" style="4" customWidth="1"/>
    <col min="12771" max="12771" width="5.85546875" style="4" bestFit="1" customWidth="1"/>
    <col min="12772" max="12772" width="4.5703125" style="4" bestFit="1" customWidth="1"/>
    <col min="12773" max="12773" width="3.140625" style="4" bestFit="1" customWidth="1"/>
    <col min="12774" max="12776" width="4.28515625" style="4" bestFit="1" customWidth="1"/>
    <col min="12777" max="12777" width="0.85546875" style="4" customWidth="1"/>
    <col min="12778" max="12778" width="4.28515625" style="4" bestFit="1" customWidth="1"/>
    <col min="12779" max="12779" width="5.28515625" style="4" bestFit="1" customWidth="1"/>
    <col min="12780" max="12780" width="5.42578125" style="4" bestFit="1" customWidth="1"/>
    <col min="12781" max="12781" width="5.140625" style="4" bestFit="1" customWidth="1"/>
    <col min="12782" max="12782" width="1.42578125" style="4" customWidth="1"/>
    <col min="12783" max="12783" width="5.7109375" style="4" bestFit="1" customWidth="1"/>
    <col min="12784" max="12784" width="4.42578125" style="4" bestFit="1" customWidth="1"/>
    <col min="12785" max="12788" width="3.42578125" style="4" bestFit="1" customWidth="1"/>
    <col min="12789" max="12789" width="1.42578125" style="4" customWidth="1"/>
    <col min="12790" max="12793" width="4.5703125" style="4" bestFit="1" customWidth="1"/>
    <col min="12794" max="13025" width="11.42578125" style="4"/>
    <col min="13026" max="13026" width="18.28515625" style="4" customWidth="1"/>
    <col min="13027" max="13027" width="5.85546875" style="4" bestFit="1" customWidth="1"/>
    <col min="13028" max="13028" width="4.5703125" style="4" bestFit="1" customWidth="1"/>
    <col min="13029" max="13029" width="3.140625" style="4" bestFit="1" customWidth="1"/>
    <col min="13030" max="13032" width="4.28515625" style="4" bestFit="1" customWidth="1"/>
    <col min="13033" max="13033" width="0.85546875" style="4" customWidth="1"/>
    <col min="13034" max="13034" width="4.28515625" style="4" bestFit="1" customWidth="1"/>
    <col min="13035" max="13035" width="5.28515625" style="4" bestFit="1" customWidth="1"/>
    <col min="13036" max="13036" width="5.42578125" style="4" bestFit="1" customWidth="1"/>
    <col min="13037" max="13037" width="5.140625" style="4" bestFit="1" customWidth="1"/>
    <col min="13038" max="13038" width="1.42578125" style="4" customWidth="1"/>
    <col min="13039" max="13039" width="5.7109375" style="4" bestFit="1" customWidth="1"/>
    <col min="13040" max="13040" width="4.42578125" style="4" bestFit="1" customWidth="1"/>
    <col min="13041" max="13044" width="3.42578125" style="4" bestFit="1" customWidth="1"/>
    <col min="13045" max="13045" width="1.42578125" style="4" customWidth="1"/>
    <col min="13046" max="13049" width="4.5703125" style="4" bestFit="1" customWidth="1"/>
    <col min="13050" max="13281" width="11.42578125" style="4"/>
    <col min="13282" max="13282" width="18.28515625" style="4" customWidth="1"/>
    <col min="13283" max="13283" width="5.85546875" style="4" bestFit="1" customWidth="1"/>
    <col min="13284" max="13284" width="4.5703125" style="4" bestFit="1" customWidth="1"/>
    <col min="13285" max="13285" width="3.140625" style="4" bestFit="1" customWidth="1"/>
    <col min="13286" max="13288" width="4.28515625" style="4" bestFit="1" customWidth="1"/>
    <col min="13289" max="13289" width="0.85546875" style="4" customWidth="1"/>
    <col min="13290" max="13290" width="4.28515625" style="4" bestFit="1" customWidth="1"/>
    <col min="13291" max="13291" width="5.28515625" style="4" bestFit="1" customWidth="1"/>
    <col min="13292" max="13292" width="5.42578125" style="4" bestFit="1" customWidth="1"/>
    <col min="13293" max="13293" width="5.140625" style="4" bestFit="1" customWidth="1"/>
    <col min="13294" max="13294" width="1.42578125" style="4" customWidth="1"/>
    <col min="13295" max="13295" width="5.7109375" style="4" bestFit="1" customWidth="1"/>
    <col min="13296" max="13296" width="4.42578125" style="4" bestFit="1" customWidth="1"/>
    <col min="13297" max="13300" width="3.42578125" style="4" bestFit="1" customWidth="1"/>
    <col min="13301" max="13301" width="1.42578125" style="4" customWidth="1"/>
    <col min="13302" max="13305" width="4.5703125" style="4" bestFit="1" customWidth="1"/>
    <col min="13306" max="13537" width="11.42578125" style="4"/>
    <col min="13538" max="13538" width="18.28515625" style="4" customWidth="1"/>
    <col min="13539" max="13539" width="5.85546875" style="4" bestFit="1" customWidth="1"/>
    <col min="13540" max="13540" width="4.5703125" style="4" bestFit="1" customWidth="1"/>
    <col min="13541" max="13541" width="3.140625" style="4" bestFit="1" customWidth="1"/>
    <col min="13542" max="13544" width="4.28515625" style="4" bestFit="1" customWidth="1"/>
    <col min="13545" max="13545" width="0.85546875" style="4" customWidth="1"/>
    <col min="13546" max="13546" width="4.28515625" style="4" bestFit="1" customWidth="1"/>
    <col min="13547" max="13547" width="5.28515625" style="4" bestFit="1" customWidth="1"/>
    <col min="13548" max="13548" width="5.42578125" style="4" bestFit="1" customWidth="1"/>
    <col min="13549" max="13549" width="5.140625" style="4" bestFit="1" customWidth="1"/>
    <col min="13550" max="13550" width="1.42578125" style="4" customWidth="1"/>
    <col min="13551" max="13551" width="5.7109375" style="4" bestFit="1" customWidth="1"/>
    <col min="13552" max="13552" width="4.42578125" style="4" bestFit="1" customWidth="1"/>
    <col min="13553" max="13556" width="3.42578125" style="4" bestFit="1" customWidth="1"/>
    <col min="13557" max="13557" width="1.42578125" style="4" customWidth="1"/>
    <col min="13558" max="13561" width="4.5703125" style="4" bestFit="1" customWidth="1"/>
    <col min="13562" max="13793" width="11.42578125" style="4"/>
    <col min="13794" max="13794" width="18.28515625" style="4" customWidth="1"/>
    <col min="13795" max="13795" width="5.85546875" style="4" bestFit="1" customWidth="1"/>
    <col min="13796" max="13796" width="4.5703125" style="4" bestFit="1" customWidth="1"/>
    <col min="13797" max="13797" width="3.140625" style="4" bestFit="1" customWidth="1"/>
    <col min="13798" max="13800" width="4.28515625" style="4" bestFit="1" customWidth="1"/>
    <col min="13801" max="13801" width="0.85546875" style="4" customWidth="1"/>
    <col min="13802" max="13802" width="4.28515625" style="4" bestFit="1" customWidth="1"/>
    <col min="13803" max="13803" width="5.28515625" style="4" bestFit="1" customWidth="1"/>
    <col min="13804" max="13804" width="5.42578125" style="4" bestFit="1" customWidth="1"/>
    <col min="13805" max="13805" width="5.140625" style="4" bestFit="1" customWidth="1"/>
    <col min="13806" max="13806" width="1.42578125" style="4" customWidth="1"/>
    <col min="13807" max="13807" width="5.7109375" style="4" bestFit="1" customWidth="1"/>
    <col min="13808" max="13808" width="4.42578125" style="4" bestFit="1" customWidth="1"/>
    <col min="13809" max="13812" width="3.42578125" style="4" bestFit="1" customWidth="1"/>
    <col min="13813" max="13813" width="1.42578125" style="4" customWidth="1"/>
    <col min="13814" max="13817" width="4.5703125" style="4" bestFit="1" customWidth="1"/>
    <col min="13818" max="14049" width="11.42578125" style="4"/>
    <col min="14050" max="14050" width="18.28515625" style="4" customWidth="1"/>
    <col min="14051" max="14051" width="5.85546875" style="4" bestFit="1" customWidth="1"/>
    <col min="14052" max="14052" width="4.5703125" style="4" bestFit="1" customWidth="1"/>
    <col min="14053" max="14053" width="3.140625" style="4" bestFit="1" customWidth="1"/>
    <col min="14054" max="14056" width="4.28515625" style="4" bestFit="1" customWidth="1"/>
    <col min="14057" max="14057" width="0.85546875" style="4" customWidth="1"/>
    <col min="14058" max="14058" width="4.28515625" style="4" bestFit="1" customWidth="1"/>
    <col min="14059" max="14059" width="5.28515625" style="4" bestFit="1" customWidth="1"/>
    <col min="14060" max="14060" width="5.42578125" style="4" bestFit="1" customWidth="1"/>
    <col min="14061" max="14061" width="5.140625" style="4" bestFit="1" customWidth="1"/>
    <col min="14062" max="14062" width="1.42578125" style="4" customWidth="1"/>
    <col min="14063" max="14063" width="5.7109375" style="4" bestFit="1" customWidth="1"/>
    <col min="14064" max="14064" width="4.42578125" style="4" bestFit="1" customWidth="1"/>
    <col min="14065" max="14068" width="3.42578125" style="4" bestFit="1" customWidth="1"/>
    <col min="14069" max="14069" width="1.42578125" style="4" customWidth="1"/>
    <col min="14070" max="14073" width="4.5703125" style="4" bestFit="1" customWidth="1"/>
    <col min="14074" max="14305" width="11.42578125" style="4"/>
    <col min="14306" max="14306" width="18.28515625" style="4" customWidth="1"/>
    <col min="14307" max="14307" width="5.85546875" style="4" bestFit="1" customWidth="1"/>
    <col min="14308" max="14308" width="4.5703125" style="4" bestFit="1" customWidth="1"/>
    <col min="14309" max="14309" width="3.140625" style="4" bestFit="1" customWidth="1"/>
    <col min="14310" max="14312" width="4.28515625" style="4" bestFit="1" customWidth="1"/>
    <col min="14313" max="14313" width="0.85546875" style="4" customWidth="1"/>
    <col min="14314" max="14314" width="4.28515625" style="4" bestFit="1" customWidth="1"/>
    <col min="14315" max="14315" width="5.28515625" style="4" bestFit="1" customWidth="1"/>
    <col min="14316" max="14316" width="5.42578125" style="4" bestFit="1" customWidth="1"/>
    <col min="14317" max="14317" width="5.140625" style="4" bestFit="1" customWidth="1"/>
    <col min="14318" max="14318" width="1.42578125" style="4" customWidth="1"/>
    <col min="14319" max="14319" width="5.7109375" style="4" bestFit="1" customWidth="1"/>
    <col min="14320" max="14320" width="4.42578125" style="4" bestFit="1" customWidth="1"/>
    <col min="14321" max="14324" width="3.42578125" style="4" bestFit="1" customWidth="1"/>
    <col min="14325" max="14325" width="1.42578125" style="4" customWidth="1"/>
    <col min="14326" max="14329" width="4.5703125" style="4" bestFit="1" customWidth="1"/>
    <col min="14330" max="14561" width="11.42578125" style="4"/>
    <col min="14562" max="14562" width="18.28515625" style="4" customWidth="1"/>
    <col min="14563" max="14563" width="5.85546875" style="4" bestFit="1" customWidth="1"/>
    <col min="14564" max="14564" width="4.5703125" style="4" bestFit="1" customWidth="1"/>
    <col min="14565" max="14565" width="3.140625" style="4" bestFit="1" customWidth="1"/>
    <col min="14566" max="14568" width="4.28515625" style="4" bestFit="1" customWidth="1"/>
    <col min="14569" max="14569" width="0.85546875" style="4" customWidth="1"/>
    <col min="14570" max="14570" width="4.28515625" style="4" bestFit="1" customWidth="1"/>
    <col min="14571" max="14571" width="5.28515625" style="4" bestFit="1" customWidth="1"/>
    <col min="14572" max="14572" width="5.42578125" style="4" bestFit="1" customWidth="1"/>
    <col min="14573" max="14573" width="5.140625" style="4" bestFit="1" customWidth="1"/>
    <col min="14574" max="14574" width="1.42578125" style="4" customWidth="1"/>
    <col min="14575" max="14575" width="5.7109375" style="4" bestFit="1" customWidth="1"/>
    <col min="14576" max="14576" width="4.42578125" style="4" bestFit="1" customWidth="1"/>
    <col min="14577" max="14580" width="3.42578125" style="4" bestFit="1" customWidth="1"/>
    <col min="14581" max="14581" width="1.42578125" style="4" customWidth="1"/>
    <col min="14582" max="14585" width="4.5703125" style="4" bestFit="1" customWidth="1"/>
    <col min="14586" max="14817" width="11.42578125" style="4"/>
    <col min="14818" max="14818" width="18.28515625" style="4" customWidth="1"/>
    <col min="14819" max="14819" width="5.85546875" style="4" bestFit="1" customWidth="1"/>
    <col min="14820" max="14820" width="4.5703125" style="4" bestFit="1" customWidth="1"/>
    <col min="14821" max="14821" width="3.140625" style="4" bestFit="1" customWidth="1"/>
    <col min="14822" max="14824" width="4.28515625" style="4" bestFit="1" customWidth="1"/>
    <col min="14825" max="14825" width="0.85546875" style="4" customWidth="1"/>
    <col min="14826" max="14826" width="4.28515625" style="4" bestFit="1" customWidth="1"/>
    <col min="14827" max="14827" width="5.28515625" style="4" bestFit="1" customWidth="1"/>
    <col min="14828" max="14828" width="5.42578125" style="4" bestFit="1" customWidth="1"/>
    <col min="14829" max="14829" width="5.140625" style="4" bestFit="1" customWidth="1"/>
    <col min="14830" max="14830" width="1.42578125" style="4" customWidth="1"/>
    <col min="14831" max="14831" width="5.7109375" style="4" bestFit="1" customWidth="1"/>
    <col min="14832" max="14832" width="4.42578125" style="4" bestFit="1" customWidth="1"/>
    <col min="14833" max="14836" width="3.42578125" style="4" bestFit="1" customWidth="1"/>
    <col min="14837" max="14837" width="1.42578125" style="4" customWidth="1"/>
    <col min="14838" max="14841" width="4.5703125" style="4" bestFit="1" customWidth="1"/>
    <col min="14842" max="15073" width="11.42578125" style="4"/>
    <col min="15074" max="15074" width="18.28515625" style="4" customWidth="1"/>
    <col min="15075" max="15075" width="5.85546875" style="4" bestFit="1" customWidth="1"/>
    <col min="15076" max="15076" width="4.5703125" style="4" bestFit="1" customWidth="1"/>
    <col min="15077" max="15077" width="3.140625" style="4" bestFit="1" customWidth="1"/>
    <col min="15078" max="15080" width="4.28515625" style="4" bestFit="1" customWidth="1"/>
    <col min="15081" max="15081" width="0.85546875" style="4" customWidth="1"/>
    <col min="15082" max="15082" width="4.28515625" style="4" bestFit="1" customWidth="1"/>
    <col min="15083" max="15083" width="5.28515625" style="4" bestFit="1" customWidth="1"/>
    <col min="15084" max="15084" width="5.42578125" style="4" bestFit="1" customWidth="1"/>
    <col min="15085" max="15085" width="5.140625" style="4" bestFit="1" customWidth="1"/>
    <col min="15086" max="15086" width="1.42578125" style="4" customWidth="1"/>
    <col min="15087" max="15087" width="5.7109375" style="4" bestFit="1" customWidth="1"/>
    <col min="15088" max="15088" width="4.42578125" style="4" bestFit="1" customWidth="1"/>
    <col min="15089" max="15092" width="3.42578125" style="4" bestFit="1" customWidth="1"/>
    <col min="15093" max="15093" width="1.42578125" style="4" customWidth="1"/>
    <col min="15094" max="15097" width="4.5703125" style="4" bestFit="1" customWidth="1"/>
    <col min="15098" max="15329" width="11.42578125" style="4"/>
    <col min="15330" max="15330" width="18.28515625" style="4" customWidth="1"/>
    <col min="15331" max="15331" width="5.85546875" style="4" bestFit="1" customWidth="1"/>
    <col min="15332" max="15332" width="4.5703125" style="4" bestFit="1" customWidth="1"/>
    <col min="15333" max="15333" width="3.140625" style="4" bestFit="1" customWidth="1"/>
    <col min="15334" max="15336" width="4.28515625" style="4" bestFit="1" customWidth="1"/>
    <col min="15337" max="15337" width="0.85546875" style="4" customWidth="1"/>
    <col min="15338" max="15338" width="4.28515625" style="4" bestFit="1" customWidth="1"/>
    <col min="15339" max="15339" width="5.28515625" style="4" bestFit="1" customWidth="1"/>
    <col min="15340" max="15340" width="5.42578125" style="4" bestFit="1" customWidth="1"/>
    <col min="15341" max="15341" width="5.140625" style="4" bestFit="1" customWidth="1"/>
    <col min="15342" max="15342" width="1.42578125" style="4" customWidth="1"/>
    <col min="15343" max="15343" width="5.7109375" style="4" bestFit="1" customWidth="1"/>
    <col min="15344" max="15344" width="4.42578125" style="4" bestFit="1" customWidth="1"/>
    <col min="15345" max="15348" width="3.42578125" style="4" bestFit="1" customWidth="1"/>
    <col min="15349" max="15349" width="1.42578125" style="4" customWidth="1"/>
    <col min="15350" max="15353" width="4.5703125" style="4" bestFit="1" customWidth="1"/>
    <col min="15354" max="15585" width="11.42578125" style="4"/>
    <col min="15586" max="15586" width="18.28515625" style="4" customWidth="1"/>
    <col min="15587" max="15587" width="5.85546875" style="4" bestFit="1" customWidth="1"/>
    <col min="15588" max="15588" width="4.5703125" style="4" bestFit="1" customWidth="1"/>
    <col min="15589" max="15589" width="3.140625" style="4" bestFit="1" customWidth="1"/>
    <col min="15590" max="15592" width="4.28515625" style="4" bestFit="1" customWidth="1"/>
    <col min="15593" max="15593" width="0.85546875" style="4" customWidth="1"/>
    <col min="15594" max="15594" width="4.28515625" style="4" bestFit="1" customWidth="1"/>
    <col min="15595" max="15595" width="5.28515625" style="4" bestFit="1" customWidth="1"/>
    <col min="15596" max="15596" width="5.42578125" style="4" bestFit="1" customWidth="1"/>
    <col min="15597" max="15597" width="5.140625" style="4" bestFit="1" customWidth="1"/>
    <col min="15598" max="15598" width="1.42578125" style="4" customWidth="1"/>
    <col min="15599" max="15599" width="5.7109375" style="4" bestFit="1" customWidth="1"/>
    <col min="15600" max="15600" width="4.42578125" style="4" bestFit="1" customWidth="1"/>
    <col min="15601" max="15604" width="3.42578125" style="4" bestFit="1" customWidth="1"/>
    <col min="15605" max="15605" width="1.42578125" style="4" customWidth="1"/>
    <col min="15606" max="15609" width="4.5703125" style="4" bestFit="1" customWidth="1"/>
    <col min="15610" max="15841" width="11.42578125" style="4"/>
    <col min="15842" max="15842" width="18.28515625" style="4" customWidth="1"/>
    <col min="15843" max="15843" width="5.85546875" style="4" bestFit="1" customWidth="1"/>
    <col min="15844" max="15844" width="4.5703125" style="4" bestFit="1" customWidth="1"/>
    <col min="15845" max="15845" width="3.140625" style="4" bestFit="1" customWidth="1"/>
    <col min="15846" max="15848" width="4.28515625" style="4" bestFit="1" customWidth="1"/>
    <col min="15849" max="15849" width="0.85546875" style="4" customWidth="1"/>
    <col min="15850" max="15850" width="4.28515625" style="4" bestFit="1" customWidth="1"/>
    <col min="15851" max="15851" width="5.28515625" style="4" bestFit="1" customWidth="1"/>
    <col min="15852" max="15852" width="5.42578125" style="4" bestFit="1" customWidth="1"/>
    <col min="15853" max="15853" width="5.140625" style="4" bestFit="1" customWidth="1"/>
    <col min="15854" max="15854" width="1.42578125" style="4" customWidth="1"/>
    <col min="15855" max="15855" width="5.7109375" style="4" bestFit="1" customWidth="1"/>
    <col min="15856" max="15856" width="4.42578125" style="4" bestFit="1" customWidth="1"/>
    <col min="15857" max="15860" width="3.42578125" style="4" bestFit="1" customWidth="1"/>
    <col min="15861" max="15861" width="1.42578125" style="4" customWidth="1"/>
    <col min="15862" max="15865" width="4.5703125" style="4" bestFit="1" customWidth="1"/>
    <col min="15866" max="16097" width="11.42578125" style="4"/>
    <col min="16098" max="16098" width="18.28515625" style="4" customWidth="1"/>
    <col min="16099" max="16099" width="5.85546875" style="4" bestFit="1" customWidth="1"/>
    <col min="16100" max="16100" width="4.5703125" style="4" bestFit="1" customWidth="1"/>
    <col min="16101" max="16101" width="3.140625" style="4" bestFit="1" customWidth="1"/>
    <col min="16102" max="16104" width="4.28515625" style="4" bestFit="1" customWidth="1"/>
    <col min="16105" max="16105" width="0.85546875" style="4" customWidth="1"/>
    <col min="16106" max="16106" width="4.28515625" style="4" bestFit="1" customWidth="1"/>
    <col min="16107" max="16107" width="5.28515625" style="4" bestFit="1" customWidth="1"/>
    <col min="16108" max="16108" width="5.42578125" style="4" bestFit="1" customWidth="1"/>
    <col min="16109" max="16109" width="5.140625" style="4" bestFit="1" customWidth="1"/>
    <col min="16110" max="16110" width="1.42578125" style="4" customWidth="1"/>
    <col min="16111" max="16111" width="5.7109375" style="4" bestFit="1" customWidth="1"/>
    <col min="16112" max="16112" width="4.42578125" style="4" bestFit="1" customWidth="1"/>
    <col min="16113" max="16116" width="3.42578125" style="4" bestFit="1" customWidth="1"/>
    <col min="16117" max="16117" width="1.42578125" style="4" customWidth="1"/>
    <col min="16118" max="16121" width="4.5703125" style="4" bestFit="1" customWidth="1"/>
    <col min="16122" max="16384" width="11.42578125" style="79"/>
  </cols>
  <sheetData>
    <row r="1" spans="1:16" s="93" customFormat="1" ht="12.75" customHeight="1" x14ac:dyDescent="0.25">
      <c r="A1" s="441" t="s">
        <v>316</v>
      </c>
      <c r="B1" s="441"/>
      <c r="C1" s="441"/>
      <c r="D1" s="441"/>
      <c r="E1" s="441"/>
      <c r="F1" s="441"/>
      <c r="G1" s="441"/>
      <c r="H1" s="441"/>
      <c r="I1" s="441"/>
      <c r="J1" s="441"/>
      <c r="K1" s="69"/>
      <c r="L1" s="69"/>
      <c r="M1" s="434" t="s">
        <v>178</v>
      </c>
    </row>
    <row r="2" spans="1:16" s="93" customFormat="1" ht="12.75" customHeight="1" x14ac:dyDescent="0.25">
      <c r="A2" s="441" t="s">
        <v>141</v>
      </c>
      <c r="B2" s="441"/>
      <c r="C2" s="441"/>
      <c r="D2" s="441"/>
      <c r="E2" s="441"/>
      <c r="F2" s="441"/>
      <c r="G2" s="441"/>
      <c r="H2" s="441"/>
      <c r="I2" s="441"/>
      <c r="J2" s="441"/>
      <c r="K2" s="69"/>
      <c r="L2" s="69"/>
      <c r="M2" s="434"/>
    </row>
    <row r="3" spans="1:16" s="93" customFormat="1" x14ac:dyDescent="0.25">
      <c r="A3" s="441" t="s">
        <v>328</v>
      </c>
      <c r="B3" s="441"/>
      <c r="C3" s="441"/>
      <c r="D3" s="441"/>
      <c r="E3" s="441"/>
      <c r="F3" s="441"/>
      <c r="G3" s="441"/>
      <c r="H3" s="441"/>
      <c r="I3" s="441"/>
      <c r="J3" s="441"/>
    </row>
    <row r="4" spans="1:16" s="93" customFormat="1" x14ac:dyDescent="0.25">
      <c r="A4" s="441" t="s">
        <v>162</v>
      </c>
      <c r="B4" s="441"/>
      <c r="C4" s="441"/>
      <c r="D4" s="441"/>
      <c r="E4" s="441"/>
      <c r="F4" s="441"/>
      <c r="G4" s="441"/>
      <c r="H4" s="441"/>
      <c r="I4" s="441"/>
      <c r="J4" s="441"/>
    </row>
    <row r="5" spans="1:16" s="93" customFormat="1" x14ac:dyDescent="0.25">
      <c r="A5" s="441" t="s">
        <v>374</v>
      </c>
      <c r="B5" s="441"/>
      <c r="C5" s="441"/>
      <c r="D5" s="441"/>
      <c r="E5" s="441"/>
      <c r="F5" s="441"/>
      <c r="G5" s="441"/>
      <c r="H5" s="441"/>
      <c r="I5" s="441"/>
      <c r="J5" s="441"/>
    </row>
    <row r="6" spans="1:16" s="93" customFormat="1" x14ac:dyDescent="0.25">
      <c r="A6" s="178"/>
      <c r="B6" s="178"/>
      <c r="C6" s="178"/>
      <c r="D6" s="178"/>
      <c r="E6" s="178"/>
      <c r="F6" s="178"/>
      <c r="G6" s="178"/>
      <c r="H6" s="178"/>
      <c r="I6" s="95"/>
      <c r="J6" s="95"/>
    </row>
    <row r="7" spans="1:16" s="79" customFormat="1" x14ac:dyDescent="0.25">
      <c r="A7" s="426" t="s">
        <v>77</v>
      </c>
      <c r="B7" s="425" t="s">
        <v>0</v>
      </c>
      <c r="C7" s="425" t="s">
        <v>167</v>
      </c>
      <c r="D7" s="151" t="s">
        <v>159</v>
      </c>
      <c r="E7" s="151" t="s">
        <v>160</v>
      </c>
      <c r="F7" s="151" t="s">
        <v>156</v>
      </c>
      <c r="G7" s="151" t="s">
        <v>157</v>
      </c>
      <c r="H7" s="425" t="s">
        <v>154</v>
      </c>
      <c r="I7" s="425" t="s">
        <v>155</v>
      </c>
      <c r="J7" s="425" t="s">
        <v>151</v>
      </c>
    </row>
    <row r="8" spans="1:16" s="79" customFormat="1" ht="19.5" customHeight="1" x14ac:dyDescent="0.25">
      <c r="A8" s="426"/>
      <c r="B8" s="425"/>
      <c r="C8" s="425"/>
      <c r="D8" s="151" t="s">
        <v>231</v>
      </c>
      <c r="E8" s="151" t="s">
        <v>239</v>
      </c>
      <c r="F8" s="151" t="s">
        <v>231</v>
      </c>
      <c r="G8" s="151" t="s">
        <v>232</v>
      </c>
      <c r="H8" s="425" t="s">
        <v>239</v>
      </c>
      <c r="I8" s="425" t="s">
        <v>232</v>
      </c>
      <c r="J8" s="425" t="s">
        <v>151</v>
      </c>
    </row>
    <row r="9" spans="1:16" s="79" customFormat="1" ht="15" customHeight="1" x14ac:dyDescent="0.25">
      <c r="A9" s="110" t="s">
        <v>0</v>
      </c>
      <c r="B9" s="137">
        <f>SUM(C9:J9)</f>
        <v>13771</v>
      </c>
      <c r="C9" s="137">
        <f t="shared" ref="C9:J9" si="0">SUM(C10:C36)</f>
        <v>45</v>
      </c>
      <c r="D9" s="137">
        <f t="shared" si="0"/>
        <v>108</v>
      </c>
      <c r="E9" s="137">
        <f t="shared" si="0"/>
        <v>9739</v>
      </c>
      <c r="F9" s="137">
        <f t="shared" si="0"/>
        <v>44</v>
      </c>
      <c r="G9" s="137">
        <f t="shared" si="0"/>
        <v>2448</v>
      </c>
      <c r="H9" s="137">
        <f t="shared" si="0"/>
        <v>70</v>
      </c>
      <c r="I9" s="137">
        <f t="shared" si="0"/>
        <v>1104</v>
      </c>
      <c r="J9" s="137">
        <f t="shared" si="0"/>
        <v>213</v>
      </c>
      <c r="K9" s="169"/>
      <c r="L9" s="169"/>
      <c r="M9" s="169"/>
      <c r="N9" s="169"/>
      <c r="O9" s="169"/>
      <c r="P9" s="169"/>
    </row>
    <row r="10" spans="1:16" s="79" customFormat="1" ht="15" customHeight="1" x14ac:dyDescent="0.25">
      <c r="A10" s="98" t="s">
        <v>9</v>
      </c>
      <c r="B10" s="112">
        <f>SUM(C10:J10)</f>
        <v>709</v>
      </c>
      <c r="C10" s="127">
        <v>1</v>
      </c>
      <c r="D10" s="127">
        <v>5</v>
      </c>
      <c r="E10" s="127">
        <v>446</v>
      </c>
      <c r="F10" s="127">
        <v>1</v>
      </c>
      <c r="G10" s="127">
        <v>159</v>
      </c>
      <c r="H10" s="127">
        <v>7</v>
      </c>
      <c r="I10" s="127">
        <v>58</v>
      </c>
      <c r="J10" s="127">
        <v>32</v>
      </c>
    </row>
    <row r="11" spans="1:16" s="79" customFormat="1" ht="15" customHeight="1" x14ac:dyDescent="0.25">
      <c r="A11" s="98" t="s">
        <v>10</v>
      </c>
      <c r="B11" s="112">
        <f t="shared" ref="B11:B36" si="1">SUM(C11:J11)</f>
        <v>678</v>
      </c>
      <c r="C11" s="127">
        <v>0</v>
      </c>
      <c r="D11" s="127">
        <v>5</v>
      </c>
      <c r="E11" s="127">
        <v>389</v>
      </c>
      <c r="F11" s="127">
        <v>0</v>
      </c>
      <c r="G11" s="127">
        <v>183</v>
      </c>
      <c r="H11" s="127">
        <v>3</v>
      </c>
      <c r="I11" s="127">
        <v>82</v>
      </c>
      <c r="J11" s="127">
        <v>16</v>
      </c>
    </row>
    <row r="12" spans="1:16" s="79" customFormat="1" ht="15" customHeight="1" x14ac:dyDescent="0.25">
      <c r="A12" s="98" t="s">
        <v>11</v>
      </c>
      <c r="B12" s="112">
        <f t="shared" si="1"/>
        <v>605</v>
      </c>
      <c r="C12" s="127">
        <v>3</v>
      </c>
      <c r="D12" s="127">
        <v>7</v>
      </c>
      <c r="E12" s="127">
        <v>353</v>
      </c>
      <c r="F12" s="127">
        <v>0</v>
      </c>
      <c r="G12" s="127">
        <v>181</v>
      </c>
      <c r="H12" s="127">
        <v>0</v>
      </c>
      <c r="I12" s="127">
        <v>29</v>
      </c>
      <c r="J12" s="127">
        <v>32</v>
      </c>
    </row>
    <row r="13" spans="1:16" s="79" customFormat="1" ht="15" customHeight="1" x14ac:dyDescent="0.25">
      <c r="A13" s="98" t="s">
        <v>12</v>
      </c>
      <c r="B13" s="112">
        <f t="shared" si="1"/>
        <v>759</v>
      </c>
      <c r="C13" s="127">
        <v>0</v>
      </c>
      <c r="D13" s="127">
        <v>9</v>
      </c>
      <c r="E13" s="127">
        <v>507</v>
      </c>
      <c r="F13" s="127">
        <v>2</v>
      </c>
      <c r="G13" s="127">
        <v>162</v>
      </c>
      <c r="H13" s="127">
        <v>3</v>
      </c>
      <c r="I13" s="127">
        <v>72</v>
      </c>
      <c r="J13" s="127">
        <v>4</v>
      </c>
    </row>
    <row r="14" spans="1:16" s="79" customFormat="1" ht="15" customHeight="1" x14ac:dyDescent="0.25">
      <c r="A14" s="98" t="s">
        <v>13</v>
      </c>
      <c r="B14" s="112">
        <f t="shared" si="1"/>
        <v>418</v>
      </c>
      <c r="C14" s="127">
        <v>1</v>
      </c>
      <c r="D14" s="127">
        <v>6</v>
      </c>
      <c r="E14" s="127">
        <v>318</v>
      </c>
      <c r="F14" s="127">
        <v>9</v>
      </c>
      <c r="G14" s="127">
        <v>52</v>
      </c>
      <c r="H14" s="127">
        <v>1</v>
      </c>
      <c r="I14" s="127">
        <v>31</v>
      </c>
      <c r="J14" s="127">
        <v>0</v>
      </c>
    </row>
    <row r="15" spans="1:16" s="79" customFormat="1" ht="15" customHeight="1" x14ac:dyDescent="0.25">
      <c r="A15" s="98" t="s">
        <v>14</v>
      </c>
      <c r="B15" s="112">
        <f t="shared" si="1"/>
        <v>493</v>
      </c>
      <c r="C15" s="127">
        <v>0</v>
      </c>
      <c r="D15" s="127">
        <v>7</v>
      </c>
      <c r="E15" s="127">
        <v>397</v>
      </c>
      <c r="F15" s="127">
        <v>1</v>
      </c>
      <c r="G15" s="127">
        <v>48</v>
      </c>
      <c r="H15" s="127">
        <v>5</v>
      </c>
      <c r="I15" s="127">
        <v>35</v>
      </c>
      <c r="J15" s="127">
        <v>0</v>
      </c>
    </row>
    <row r="16" spans="1:16" s="79" customFormat="1" ht="15" customHeight="1" x14ac:dyDescent="0.25">
      <c r="A16" s="98" t="s">
        <v>15</v>
      </c>
      <c r="B16" s="112">
        <f t="shared" si="1"/>
        <v>177</v>
      </c>
      <c r="C16" s="127">
        <v>0</v>
      </c>
      <c r="D16" s="127">
        <v>0</v>
      </c>
      <c r="E16" s="127">
        <v>154</v>
      </c>
      <c r="F16" s="127">
        <v>0</v>
      </c>
      <c r="G16" s="127">
        <v>11</v>
      </c>
      <c r="H16" s="127">
        <v>0</v>
      </c>
      <c r="I16" s="127">
        <v>12</v>
      </c>
      <c r="J16" s="127">
        <v>0</v>
      </c>
    </row>
    <row r="17" spans="1:10" s="79" customFormat="1" ht="15" customHeight="1" x14ac:dyDescent="0.25">
      <c r="A17" s="98" t="s">
        <v>16</v>
      </c>
      <c r="B17" s="112">
        <f t="shared" si="1"/>
        <v>1179</v>
      </c>
      <c r="C17" s="127">
        <v>3</v>
      </c>
      <c r="D17" s="127">
        <v>12</v>
      </c>
      <c r="E17" s="127">
        <v>827</v>
      </c>
      <c r="F17" s="127">
        <v>8</v>
      </c>
      <c r="G17" s="127">
        <v>233</v>
      </c>
      <c r="H17" s="127">
        <v>6</v>
      </c>
      <c r="I17" s="127">
        <v>64</v>
      </c>
      <c r="J17" s="127">
        <v>26</v>
      </c>
    </row>
    <row r="18" spans="1:10" s="79" customFormat="1" ht="15" customHeight="1" x14ac:dyDescent="0.25">
      <c r="A18" s="98" t="s">
        <v>17</v>
      </c>
      <c r="B18" s="112">
        <f t="shared" si="1"/>
        <v>641</v>
      </c>
      <c r="C18" s="127">
        <v>0</v>
      </c>
      <c r="D18" s="127">
        <v>4</v>
      </c>
      <c r="E18" s="127">
        <v>483</v>
      </c>
      <c r="F18" s="127">
        <v>1</v>
      </c>
      <c r="G18" s="127">
        <v>104</v>
      </c>
      <c r="H18" s="127">
        <v>3</v>
      </c>
      <c r="I18" s="127">
        <v>39</v>
      </c>
      <c r="J18" s="127">
        <v>7</v>
      </c>
    </row>
    <row r="19" spans="1:10" s="79" customFormat="1" ht="15" customHeight="1" x14ac:dyDescent="0.25">
      <c r="A19" s="98" t="s">
        <v>18</v>
      </c>
      <c r="B19" s="112">
        <f t="shared" si="1"/>
        <v>793</v>
      </c>
      <c r="C19" s="127">
        <v>1</v>
      </c>
      <c r="D19" s="127">
        <v>2</v>
      </c>
      <c r="E19" s="127">
        <v>543</v>
      </c>
      <c r="F19" s="127">
        <v>0</v>
      </c>
      <c r="G19" s="127">
        <v>155</v>
      </c>
      <c r="H19" s="127">
        <v>4</v>
      </c>
      <c r="I19" s="127">
        <v>80</v>
      </c>
      <c r="J19" s="127">
        <v>8</v>
      </c>
    </row>
    <row r="20" spans="1:10" s="79" customFormat="1" ht="15" customHeight="1" x14ac:dyDescent="0.25">
      <c r="A20" s="98" t="s">
        <v>19</v>
      </c>
      <c r="B20" s="112">
        <f t="shared" si="1"/>
        <v>309</v>
      </c>
      <c r="C20" s="127">
        <v>2</v>
      </c>
      <c r="D20" s="127">
        <v>0</v>
      </c>
      <c r="E20" s="127">
        <v>247</v>
      </c>
      <c r="F20" s="127">
        <v>3</v>
      </c>
      <c r="G20" s="127">
        <v>22</v>
      </c>
      <c r="H20" s="127">
        <v>5</v>
      </c>
      <c r="I20" s="127">
        <v>25</v>
      </c>
      <c r="J20" s="127">
        <v>5</v>
      </c>
    </row>
    <row r="21" spans="1:10" s="79" customFormat="1" ht="15" customHeight="1" x14ac:dyDescent="0.25">
      <c r="A21" s="193" t="s">
        <v>20</v>
      </c>
      <c r="B21" s="112">
        <f t="shared" si="1"/>
        <v>708</v>
      </c>
      <c r="C21" s="127">
        <v>1</v>
      </c>
      <c r="D21" s="127">
        <v>12</v>
      </c>
      <c r="E21" s="127">
        <v>522</v>
      </c>
      <c r="F21" s="127">
        <v>0</v>
      </c>
      <c r="G21" s="127">
        <v>125</v>
      </c>
      <c r="H21" s="127">
        <v>1</v>
      </c>
      <c r="I21" s="127">
        <v>37</v>
      </c>
      <c r="J21" s="127">
        <v>10</v>
      </c>
    </row>
    <row r="22" spans="1:10" s="79" customFormat="1" ht="15" customHeight="1" x14ac:dyDescent="0.25">
      <c r="A22" s="98" t="s">
        <v>21</v>
      </c>
      <c r="B22" s="112">
        <f t="shared" si="1"/>
        <v>462</v>
      </c>
      <c r="C22" s="127">
        <v>0</v>
      </c>
      <c r="D22" s="127">
        <v>2</v>
      </c>
      <c r="E22" s="127">
        <v>318</v>
      </c>
      <c r="F22" s="127">
        <v>8</v>
      </c>
      <c r="G22" s="127">
        <v>79</v>
      </c>
      <c r="H22" s="127">
        <v>0</v>
      </c>
      <c r="I22" s="127">
        <v>46</v>
      </c>
      <c r="J22" s="127">
        <v>9</v>
      </c>
    </row>
    <row r="23" spans="1:10" s="79" customFormat="1" ht="15" customHeight="1" x14ac:dyDescent="0.25">
      <c r="A23" s="98" t="s">
        <v>22</v>
      </c>
      <c r="B23" s="112">
        <f t="shared" si="1"/>
        <v>1032</v>
      </c>
      <c r="C23" s="127">
        <v>3</v>
      </c>
      <c r="D23" s="127">
        <v>0</v>
      </c>
      <c r="E23" s="127">
        <v>782</v>
      </c>
      <c r="F23" s="127">
        <v>0</v>
      </c>
      <c r="G23" s="127">
        <v>160</v>
      </c>
      <c r="H23" s="127">
        <v>4</v>
      </c>
      <c r="I23" s="127">
        <v>53</v>
      </c>
      <c r="J23" s="127">
        <v>30</v>
      </c>
    </row>
    <row r="24" spans="1:10" s="79" customFormat="1" ht="15" customHeight="1" x14ac:dyDescent="0.25">
      <c r="A24" s="98" t="s">
        <v>177</v>
      </c>
      <c r="B24" s="112">
        <f t="shared" si="1"/>
        <v>295</v>
      </c>
      <c r="C24" s="127">
        <v>0</v>
      </c>
      <c r="D24" s="127">
        <v>2</v>
      </c>
      <c r="E24" s="127">
        <v>247</v>
      </c>
      <c r="F24" s="127">
        <v>1</v>
      </c>
      <c r="G24" s="127">
        <v>24</v>
      </c>
      <c r="H24" s="127">
        <v>3</v>
      </c>
      <c r="I24" s="127">
        <v>15</v>
      </c>
      <c r="J24" s="127">
        <v>3</v>
      </c>
    </row>
    <row r="25" spans="1:10" s="79" customFormat="1" ht="15" customHeight="1" x14ac:dyDescent="0.25">
      <c r="A25" s="98" t="s">
        <v>24</v>
      </c>
      <c r="B25" s="112">
        <f t="shared" si="1"/>
        <v>352</v>
      </c>
      <c r="C25" s="127">
        <v>0</v>
      </c>
      <c r="D25" s="127">
        <v>3</v>
      </c>
      <c r="E25" s="127">
        <v>209</v>
      </c>
      <c r="F25" s="127">
        <v>0</v>
      </c>
      <c r="G25" s="127">
        <v>88</v>
      </c>
      <c r="H25" s="127">
        <v>1</v>
      </c>
      <c r="I25" s="127">
        <v>51</v>
      </c>
      <c r="J25" s="127">
        <v>0</v>
      </c>
    </row>
    <row r="26" spans="1:10" s="79" customFormat="1" ht="15" customHeight="1" x14ac:dyDescent="0.25">
      <c r="A26" s="98" t="s">
        <v>25</v>
      </c>
      <c r="B26" s="112">
        <f t="shared" si="1"/>
        <v>340</v>
      </c>
      <c r="C26" s="127">
        <v>0</v>
      </c>
      <c r="D26" s="127">
        <v>3</v>
      </c>
      <c r="E26" s="127">
        <v>196</v>
      </c>
      <c r="F26" s="127">
        <v>2</v>
      </c>
      <c r="G26" s="127">
        <v>90</v>
      </c>
      <c r="H26" s="127">
        <v>3</v>
      </c>
      <c r="I26" s="127">
        <v>45</v>
      </c>
      <c r="J26" s="127">
        <v>1</v>
      </c>
    </row>
    <row r="27" spans="1:10" s="79" customFormat="1" ht="15" customHeight="1" x14ac:dyDescent="0.25">
      <c r="A27" s="98" t="s">
        <v>26</v>
      </c>
      <c r="B27" s="112">
        <f t="shared" si="1"/>
        <v>423</v>
      </c>
      <c r="C27" s="127">
        <v>2</v>
      </c>
      <c r="D27" s="127">
        <v>3</v>
      </c>
      <c r="E27" s="127">
        <v>298</v>
      </c>
      <c r="F27" s="127">
        <v>1</v>
      </c>
      <c r="G27" s="127">
        <v>93</v>
      </c>
      <c r="H27" s="127">
        <v>1</v>
      </c>
      <c r="I27" s="127">
        <v>20</v>
      </c>
      <c r="J27" s="127">
        <v>5</v>
      </c>
    </row>
    <row r="28" spans="1:10" s="79" customFormat="1" ht="15" customHeight="1" x14ac:dyDescent="0.25">
      <c r="A28" s="98" t="s">
        <v>27</v>
      </c>
      <c r="B28" s="112">
        <f t="shared" si="1"/>
        <v>276</v>
      </c>
      <c r="C28" s="127">
        <v>0</v>
      </c>
      <c r="D28" s="127">
        <v>7</v>
      </c>
      <c r="E28" s="127">
        <v>197</v>
      </c>
      <c r="F28" s="127">
        <v>0</v>
      </c>
      <c r="G28" s="127">
        <v>35</v>
      </c>
      <c r="H28" s="127">
        <v>0</v>
      </c>
      <c r="I28" s="127">
        <v>36</v>
      </c>
      <c r="J28" s="127">
        <v>1</v>
      </c>
    </row>
    <row r="29" spans="1:10" s="79" customFormat="1" ht="15" customHeight="1" x14ac:dyDescent="0.25">
      <c r="A29" s="98" t="s">
        <v>28</v>
      </c>
      <c r="B29" s="112">
        <f t="shared" si="1"/>
        <v>451</v>
      </c>
      <c r="C29" s="127">
        <v>1</v>
      </c>
      <c r="D29" s="127">
        <v>0</v>
      </c>
      <c r="E29" s="127">
        <v>329</v>
      </c>
      <c r="F29" s="127">
        <v>2</v>
      </c>
      <c r="G29" s="127">
        <v>78</v>
      </c>
      <c r="H29" s="127">
        <v>2</v>
      </c>
      <c r="I29" s="127">
        <v>35</v>
      </c>
      <c r="J29" s="127">
        <v>4</v>
      </c>
    </row>
    <row r="30" spans="1:10" s="79" customFormat="1" ht="15" customHeight="1" x14ac:dyDescent="0.25">
      <c r="A30" s="98" t="s">
        <v>29</v>
      </c>
      <c r="B30" s="112">
        <f t="shared" si="1"/>
        <v>779</v>
      </c>
      <c r="C30" s="127">
        <v>9</v>
      </c>
      <c r="D30" s="127">
        <v>10</v>
      </c>
      <c r="E30" s="127">
        <v>573</v>
      </c>
      <c r="F30" s="127">
        <v>1</v>
      </c>
      <c r="G30" s="127">
        <v>144</v>
      </c>
      <c r="H30" s="127">
        <v>2</v>
      </c>
      <c r="I30" s="127">
        <v>36</v>
      </c>
      <c r="J30" s="127">
        <v>4</v>
      </c>
    </row>
    <row r="31" spans="1:10" s="79" customFormat="1" ht="15" customHeight="1" x14ac:dyDescent="0.25">
      <c r="A31" s="98" t="s">
        <v>30</v>
      </c>
      <c r="B31" s="112">
        <f t="shared" si="1"/>
        <v>282</v>
      </c>
      <c r="C31" s="127">
        <v>1</v>
      </c>
      <c r="D31" s="127">
        <v>0</v>
      </c>
      <c r="E31" s="127">
        <v>214</v>
      </c>
      <c r="F31" s="127">
        <v>2</v>
      </c>
      <c r="G31" s="127">
        <v>28</v>
      </c>
      <c r="H31" s="127">
        <v>9</v>
      </c>
      <c r="I31" s="127">
        <v>28</v>
      </c>
      <c r="J31" s="127">
        <v>0</v>
      </c>
    </row>
    <row r="32" spans="1:10" s="79" customFormat="1" ht="15" customHeight="1" x14ac:dyDescent="0.25">
      <c r="A32" s="98" t="s">
        <v>208</v>
      </c>
      <c r="B32" s="112">
        <f t="shared" si="1"/>
        <v>355</v>
      </c>
      <c r="C32" s="127">
        <v>5</v>
      </c>
      <c r="D32" s="127">
        <v>0</v>
      </c>
      <c r="E32" s="127">
        <v>293</v>
      </c>
      <c r="F32" s="127">
        <v>0</v>
      </c>
      <c r="G32" s="127">
        <v>20</v>
      </c>
      <c r="H32" s="127">
        <v>1</v>
      </c>
      <c r="I32" s="127">
        <v>36</v>
      </c>
      <c r="J32" s="127">
        <v>0</v>
      </c>
    </row>
    <row r="33" spans="1:10" s="79" customFormat="1" ht="15" customHeight="1" x14ac:dyDescent="0.25">
      <c r="A33" s="98" t="s">
        <v>32</v>
      </c>
      <c r="B33" s="112">
        <f t="shared" si="1"/>
        <v>131</v>
      </c>
      <c r="C33" s="127">
        <v>1</v>
      </c>
      <c r="D33" s="127">
        <v>3</v>
      </c>
      <c r="E33" s="127">
        <v>77</v>
      </c>
      <c r="F33" s="127">
        <v>0</v>
      </c>
      <c r="G33" s="127">
        <v>32</v>
      </c>
      <c r="H33" s="127">
        <v>0</v>
      </c>
      <c r="I33" s="127">
        <v>17</v>
      </c>
      <c r="J33" s="127">
        <v>1</v>
      </c>
    </row>
    <row r="34" spans="1:10" s="79" customFormat="1" ht="15" customHeight="1" x14ac:dyDescent="0.25">
      <c r="A34" s="98" t="s">
        <v>33</v>
      </c>
      <c r="B34" s="112">
        <f t="shared" si="1"/>
        <v>575</v>
      </c>
      <c r="C34" s="127">
        <v>0</v>
      </c>
      <c r="D34" s="127">
        <v>3</v>
      </c>
      <c r="E34" s="127">
        <v>440</v>
      </c>
      <c r="F34" s="127">
        <v>2</v>
      </c>
      <c r="G34" s="127">
        <v>91</v>
      </c>
      <c r="H34" s="127">
        <v>5</v>
      </c>
      <c r="I34" s="127">
        <v>24</v>
      </c>
      <c r="J34" s="127">
        <v>10</v>
      </c>
    </row>
    <row r="35" spans="1:10" s="79" customFormat="1" ht="15" customHeight="1" x14ac:dyDescent="0.25">
      <c r="A35" s="98" t="s">
        <v>34</v>
      </c>
      <c r="B35" s="112">
        <f t="shared" si="1"/>
        <v>446</v>
      </c>
      <c r="C35" s="127">
        <v>0</v>
      </c>
      <c r="D35" s="127">
        <v>2</v>
      </c>
      <c r="E35" s="127">
        <v>322</v>
      </c>
      <c r="F35" s="127">
        <v>0</v>
      </c>
      <c r="G35" s="127">
        <v>35</v>
      </c>
      <c r="H35" s="127">
        <v>1</v>
      </c>
      <c r="I35" s="127">
        <v>81</v>
      </c>
      <c r="J35" s="127">
        <v>5</v>
      </c>
    </row>
    <row r="36" spans="1:10" s="79" customFormat="1" ht="15" customHeight="1" thickBot="1" x14ac:dyDescent="0.3">
      <c r="A36" s="135" t="s">
        <v>35</v>
      </c>
      <c r="B36" s="112">
        <f t="shared" si="1"/>
        <v>103</v>
      </c>
      <c r="C36" s="139">
        <v>11</v>
      </c>
      <c r="D36" s="139">
        <v>1</v>
      </c>
      <c r="E36" s="139">
        <v>58</v>
      </c>
      <c r="F36" s="139">
        <v>0</v>
      </c>
      <c r="G36" s="139">
        <v>16</v>
      </c>
      <c r="H36" s="139">
        <v>0</v>
      </c>
      <c r="I36" s="139">
        <v>17</v>
      </c>
      <c r="J36" s="139">
        <v>0</v>
      </c>
    </row>
    <row r="37" spans="1:10" s="79" customFormat="1" ht="39" customHeight="1" x14ac:dyDescent="0.25">
      <c r="A37" s="404" t="s">
        <v>402</v>
      </c>
      <c r="B37" s="404"/>
      <c r="C37" s="404"/>
      <c r="D37" s="404"/>
      <c r="E37" s="404"/>
      <c r="F37" s="404"/>
      <c r="G37" s="404"/>
      <c r="H37" s="404"/>
      <c r="I37" s="404"/>
      <c r="J37" s="404"/>
    </row>
    <row r="38" spans="1:10" s="79" customFormat="1" x14ac:dyDescent="0.25">
      <c r="A38" s="435" t="s">
        <v>366</v>
      </c>
      <c r="B38" s="435"/>
      <c r="C38" s="435"/>
      <c r="D38" s="435"/>
      <c r="E38" s="435"/>
      <c r="F38" s="435"/>
      <c r="G38" s="435"/>
      <c r="H38" s="435"/>
      <c r="I38" s="435"/>
      <c r="J38" s="435"/>
    </row>
    <row r="42" spans="1:10" x14ac:dyDescent="0.2">
      <c r="I42" s="176"/>
      <c r="J42" s="176"/>
    </row>
  </sheetData>
  <mergeCells count="14">
    <mergeCell ref="A38:J38"/>
    <mergeCell ref="A37:J37"/>
    <mergeCell ref="M1:M2"/>
    <mergeCell ref="A1:J1"/>
    <mergeCell ref="J7:J8"/>
    <mergeCell ref="A2:J2"/>
    <mergeCell ref="A3:J3"/>
    <mergeCell ref="A4:J4"/>
    <mergeCell ref="A5:J5"/>
    <mergeCell ref="A7:A8"/>
    <mergeCell ref="B7:B8"/>
    <mergeCell ref="C7:C8"/>
    <mergeCell ref="H7:H8"/>
    <mergeCell ref="I7:I8"/>
  </mergeCells>
  <hyperlinks>
    <hyperlink ref="M1" location="INDICE!A1" display="INDICE"/>
  </hyperlinks>
  <printOptions horizontalCentered="1"/>
  <pageMargins left="0.70866141732283472" right="0.70866141732283472" top="0.74803149606299213" bottom="0.74803149606299213" header="0.31496062992125984" footer="0.31496062992125984"/>
  <pageSetup scale="9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3"/>
  <sheetViews>
    <sheetView showGridLines="0" workbookViewId="0">
      <selection activeCell="B45" sqref="B45:K46"/>
    </sheetView>
  </sheetViews>
  <sheetFormatPr baseColWidth="10" defaultRowHeight="12.75" x14ac:dyDescent="0.2"/>
  <cols>
    <col min="1" max="1" width="19.7109375" style="25" customWidth="1"/>
    <col min="2" max="10" width="9.7109375" style="26" customWidth="1"/>
    <col min="11" max="12" width="6.7109375" style="26" customWidth="1"/>
    <col min="13" max="13" width="11.140625" style="26" bestFit="1" customWidth="1"/>
    <col min="14" max="233" width="11.42578125" style="4"/>
    <col min="234" max="234" width="24.140625" style="4" customWidth="1"/>
    <col min="235" max="235" width="5.5703125" style="4" customWidth="1"/>
    <col min="236" max="238" width="4.85546875" style="4" customWidth="1"/>
    <col min="239" max="239" width="2.42578125" style="4" customWidth="1"/>
    <col min="240" max="241" width="4.42578125" style="4" customWidth="1"/>
    <col min="242" max="243" width="6.5703125" style="4" bestFit="1" customWidth="1"/>
    <col min="244" max="244" width="1.28515625" style="4" customWidth="1"/>
    <col min="245" max="246" width="5" style="4" customWidth="1"/>
    <col min="247" max="247" width="1.7109375" style="4" customWidth="1"/>
    <col min="248" max="253" width="4.42578125" style="4" customWidth="1"/>
    <col min="254" max="254" width="6.5703125" style="4" bestFit="1" customWidth="1"/>
    <col min="255" max="269" width="6.7109375" style="4" customWidth="1"/>
    <col min="270" max="489" width="11.42578125" style="4"/>
    <col min="490" max="490" width="24.140625" style="4" customWidth="1"/>
    <col min="491" max="491" width="5.5703125" style="4" customWidth="1"/>
    <col min="492" max="494" width="4.85546875" style="4" customWidth="1"/>
    <col min="495" max="495" width="2.42578125" style="4" customWidth="1"/>
    <col min="496" max="497" width="4.42578125" style="4" customWidth="1"/>
    <col min="498" max="499" width="6.5703125" style="4" bestFit="1" customWidth="1"/>
    <col min="500" max="500" width="1.28515625" style="4" customWidth="1"/>
    <col min="501" max="502" width="5" style="4" customWidth="1"/>
    <col min="503" max="503" width="1.7109375" style="4" customWidth="1"/>
    <col min="504" max="509" width="4.42578125" style="4" customWidth="1"/>
    <col min="510" max="510" width="6.5703125" style="4" bestFit="1" customWidth="1"/>
    <col min="511" max="525" width="6.7109375" style="4" customWidth="1"/>
    <col min="526" max="745" width="11.42578125" style="4"/>
    <col min="746" max="746" width="24.140625" style="4" customWidth="1"/>
    <col min="747" max="747" width="5.5703125" style="4" customWidth="1"/>
    <col min="748" max="750" width="4.85546875" style="4" customWidth="1"/>
    <col min="751" max="751" width="2.42578125" style="4" customWidth="1"/>
    <col min="752" max="753" width="4.42578125" style="4" customWidth="1"/>
    <col min="754" max="755" width="6.5703125" style="4" bestFit="1" customWidth="1"/>
    <col min="756" max="756" width="1.28515625" style="4" customWidth="1"/>
    <col min="757" max="758" width="5" style="4" customWidth="1"/>
    <col min="759" max="759" width="1.7109375" style="4" customWidth="1"/>
    <col min="760" max="765" width="4.42578125" style="4" customWidth="1"/>
    <col min="766" max="766" width="6.5703125" style="4" bestFit="1" customWidth="1"/>
    <col min="767" max="781" width="6.7109375" style="4" customWidth="1"/>
    <col min="782" max="1001" width="11.42578125" style="4"/>
    <col min="1002" max="1002" width="24.140625" style="4" customWidth="1"/>
    <col min="1003" max="1003" width="5.5703125" style="4" customWidth="1"/>
    <col min="1004" max="1006" width="4.85546875" style="4" customWidth="1"/>
    <col min="1007" max="1007" width="2.42578125" style="4" customWidth="1"/>
    <col min="1008" max="1009" width="4.42578125" style="4" customWidth="1"/>
    <col min="1010" max="1011" width="6.5703125" style="4" bestFit="1" customWidth="1"/>
    <col min="1012" max="1012" width="1.28515625" style="4" customWidth="1"/>
    <col min="1013" max="1014" width="5" style="4" customWidth="1"/>
    <col min="1015" max="1015" width="1.7109375" style="4" customWidth="1"/>
    <col min="1016" max="1021" width="4.42578125" style="4" customWidth="1"/>
    <col min="1022" max="1022" width="6.5703125" style="4" bestFit="1" customWidth="1"/>
    <col min="1023" max="1037" width="6.7109375" style="4" customWidth="1"/>
    <col min="1038" max="1257" width="11.42578125" style="4"/>
    <col min="1258" max="1258" width="24.140625" style="4" customWidth="1"/>
    <col min="1259" max="1259" width="5.5703125" style="4" customWidth="1"/>
    <col min="1260" max="1262" width="4.85546875" style="4" customWidth="1"/>
    <col min="1263" max="1263" width="2.42578125" style="4" customWidth="1"/>
    <col min="1264" max="1265" width="4.42578125" style="4" customWidth="1"/>
    <col min="1266" max="1267" width="6.5703125" style="4" bestFit="1" customWidth="1"/>
    <col min="1268" max="1268" width="1.28515625" style="4" customWidth="1"/>
    <col min="1269" max="1270" width="5" style="4" customWidth="1"/>
    <col min="1271" max="1271" width="1.7109375" style="4" customWidth="1"/>
    <col min="1272" max="1277" width="4.42578125" style="4" customWidth="1"/>
    <col min="1278" max="1278" width="6.5703125" style="4" bestFit="1" customWidth="1"/>
    <col min="1279" max="1293" width="6.7109375" style="4" customWidth="1"/>
    <col min="1294" max="1513" width="11.42578125" style="4"/>
    <col min="1514" max="1514" width="24.140625" style="4" customWidth="1"/>
    <col min="1515" max="1515" width="5.5703125" style="4" customWidth="1"/>
    <col min="1516" max="1518" width="4.85546875" style="4" customWidth="1"/>
    <col min="1519" max="1519" width="2.42578125" style="4" customWidth="1"/>
    <col min="1520" max="1521" width="4.42578125" style="4" customWidth="1"/>
    <col min="1522" max="1523" width="6.5703125" style="4" bestFit="1" customWidth="1"/>
    <col min="1524" max="1524" width="1.28515625" style="4" customWidth="1"/>
    <col min="1525" max="1526" width="5" style="4" customWidth="1"/>
    <col min="1527" max="1527" width="1.7109375" style="4" customWidth="1"/>
    <col min="1528" max="1533" width="4.42578125" style="4" customWidth="1"/>
    <col min="1534" max="1534" width="6.5703125" style="4" bestFit="1" customWidth="1"/>
    <col min="1535" max="1549" width="6.7109375" style="4" customWidth="1"/>
    <col min="1550" max="1769" width="11.42578125" style="4"/>
    <col min="1770" max="1770" width="24.140625" style="4" customWidth="1"/>
    <col min="1771" max="1771" width="5.5703125" style="4" customWidth="1"/>
    <col min="1772" max="1774" width="4.85546875" style="4" customWidth="1"/>
    <col min="1775" max="1775" width="2.42578125" style="4" customWidth="1"/>
    <col min="1776" max="1777" width="4.42578125" style="4" customWidth="1"/>
    <col min="1778" max="1779" width="6.5703125" style="4" bestFit="1" customWidth="1"/>
    <col min="1780" max="1780" width="1.28515625" style="4" customWidth="1"/>
    <col min="1781" max="1782" width="5" style="4" customWidth="1"/>
    <col min="1783" max="1783" width="1.7109375" style="4" customWidth="1"/>
    <col min="1784" max="1789" width="4.42578125" style="4" customWidth="1"/>
    <col min="1790" max="1790" width="6.5703125" style="4" bestFit="1" customWidth="1"/>
    <col min="1791" max="1805" width="6.7109375" style="4" customWidth="1"/>
    <col min="1806" max="2025" width="11.42578125" style="4"/>
    <col min="2026" max="2026" width="24.140625" style="4" customWidth="1"/>
    <col min="2027" max="2027" width="5.5703125" style="4" customWidth="1"/>
    <col min="2028" max="2030" width="4.85546875" style="4" customWidth="1"/>
    <col min="2031" max="2031" width="2.42578125" style="4" customWidth="1"/>
    <col min="2032" max="2033" width="4.42578125" style="4" customWidth="1"/>
    <col min="2034" max="2035" width="6.5703125" style="4" bestFit="1" customWidth="1"/>
    <col min="2036" max="2036" width="1.28515625" style="4" customWidth="1"/>
    <col min="2037" max="2038" width="5" style="4" customWidth="1"/>
    <col min="2039" max="2039" width="1.7109375" style="4" customWidth="1"/>
    <col min="2040" max="2045" width="4.42578125" style="4" customWidth="1"/>
    <col min="2046" max="2046" width="6.5703125" style="4" bestFit="1" customWidth="1"/>
    <col min="2047" max="2061" width="6.7109375" style="4" customWidth="1"/>
    <col min="2062" max="2281" width="11.42578125" style="4"/>
    <col min="2282" max="2282" width="24.140625" style="4" customWidth="1"/>
    <col min="2283" max="2283" width="5.5703125" style="4" customWidth="1"/>
    <col min="2284" max="2286" width="4.85546875" style="4" customWidth="1"/>
    <col min="2287" max="2287" width="2.42578125" style="4" customWidth="1"/>
    <col min="2288" max="2289" width="4.42578125" style="4" customWidth="1"/>
    <col min="2290" max="2291" width="6.5703125" style="4" bestFit="1" customWidth="1"/>
    <col min="2292" max="2292" width="1.28515625" style="4" customWidth="1"/>
    <col min="2293" max="2294" width="5" style="4" customWidth="1"/>
    <col min="2295" max="2295" width="1.7109375" style="4" customWidth="1"/>
    <col min="2296" max="2301" width="4.42578125" style="4" customWidth="1"/>
    <col min="2302" max="2302" width="6.5703125" style="4" bestFit="1" customWidth="1"/>
    <col min="2303" max="2317" width="6.7109375" style="4" customWidth="1"/>
    <col min="2318" max="2537" width="11.42578125" style="4"/>
    <col min="2538" max="2538" width="24.140625" style="4" customWidth="1"/>
    <col min="2539" max="2539" width="5.5703125" style="4" customWidth="1"/>
    <col min="2540" max="2542" width="4.85546875" style="4" customWidth="1"/>
    <col min="2543" max="2543" width="2.42578125" style="4" customWidth="1"/>
    <col min="2544" max="2545" width="4.42578125" style="4" customWidth="1"/>
    <col min="2546" max="2547" width="6.5703125" style="4" bestFit="1" customWidth="1"/>
    <col min="2548" max="2548" width="1.28515625" style="4" customWidth="1"/>
    <col min="2549" max="2550" width="5" style="4" customWidth="1"/>
    <col min="2551" max="2551" width="1.7109375" style="4" customWidth="1"/>
    <col min="2552" max="2557" width="4.42578125" style="4" customWidth="1"/>
    <col min="2558" max="2558" width="6.5703125" style="4" bestFit="1" customWidth="1"/>
    <col min="2559" max="2573" width="6.7109375" style="4" customWidth="1"/>
    <col min="2574" max="2793" width="11.42578125" style="4"/>
    <col min="2794" max="2794" width="24.140625" style="4" customWidth="1"/>
    <col min="2795" max="2795" width="5.5703125" style="4" customWidth="1"/>
    <col min="2796" max="2798" width="4.85546875" style="4" customWidth="1"/>
    <col min="2799" max="2799" width="2.42578125" style="4" customWidth="1"/>
    <col min="2800" max="2801" width="4.42578125" style="4" customWidth="1"/>
    <col min="2802" max="2803" width="6.5703125" style="4" bestFit="1" customWidth="1"/>
    <col min="2804" max="2804" width="1.28515625" style="4" customWidth="1"/>
    <col min="2805" max="2806" width="5" style="4" customWidth="1"/>
    <col min="2807" max="2807" width="1.7109375" style="4" customWidth="1"/>
    <col min="2808" max="2813" width="4.42578125" style="4" customWidth="1"/>
    <col min="2814" max="2814" width="6.5703125" style="4" bestFit="1" customWidth="1"/>
    <col min="2815" max="2829" width="6.7109375" style="4" customWidth="1"/>
    <col min="2830" max="3049" width="11.42578125" style="4"/>
    <col min="3050" max="3050" width="24.140625" style="4" customWidth="1"/>
    <col min="3051" max="3051" width="5.5703125" style="4" customWidth="1"/>
    <col min="3052" max="3054" width="4.85546875" style="4" customWidth="1"/>
    <col min="3055" max="3055" width="2.42578125" style="4" customWidth="1"/>
    <col min="3056" max="3057" width="4.42578125" style="4" customWidth="1"/>
    <col min="3058" max="3059" width="6.5703125" style="4" bestFit="1" customWidth="1"/>
    <col min="3060" max="3060" width="1.28515625" style="4" customWidth="1"/>
    <col min="3061" max="3062" width="5" style="4" customWidth="1"/>
    <col min="3063" max="3063" width="1.7109375" style="4" customWidth="1"/>
    <col min="3064" max="3069" width="4.42578125" style="4" customWidth="1"/>
    <col min="3070" max="3070" width="6.5703125" style="4" bestFit="1" customWidth="1"/>
    <col min="3071" max="3085" width="6.7109375" style="4" customWidth="1"/>
    <col min="3086" max="3305" width="11.42578125" style="4"/>
    <col min="3306" max="3306" width="24.140625" style="4" customWidth="1"/>
    <col min="3307" max="3307" width="5.5703125" style="4" customWidth="1"/>
    <col min="3308" max="3310" width="4.85546875" style="4" customWidth="1"/>
    <col min="3311" max="3311" width="2.42578125" style="4" customWidth="1"/>
    <col min="3312" max="3313" width="4.42578125" style="4" customWidth="1"/>
    <col min="3314" max="3315" width="6.5703125" style="4" bestFit="1" customWidth="1"/>
    <col min="3316" max="3316" width="1.28515625" style="4" customWidth="1"/>
    <col min="3317" max="3318" width="5" style="4" customWidth="1"/>
    <col min="3319" max="3319" width="1.7109375" style="4" customWidth="1"/>
    <col min="3320" max="3325" width="4.42578125" style="4" customWidth="1"/>
    <col min="3326" max="3326" width="6.5703125" style="4" bestFit="1" customWidth="1"/>
    <col min="3327" max="3341" width="6.7109375" style="4" customWidth="1"/>
    <col min="3342" max="3561" width="11.42578125" style="4"/>
    <col min="3562" max="3562" width="24.140625" style="4" customWidth="1"/>
    <col min="3563" max="3563" width="5.5703125" style="4" customWidth="1"/>
    <col min="3564" max="3566" width="4.85546875" style="4" customWidth="1"/>
    <col min="3567" max="3567" width="2.42578125" style="4" customWidth="1"/>
    <col min="3568" max="3569" width="4.42578125" style="4" customWidth="1"/>
    <col min="3570" max="3571" width="6.5703125" style="4" bestFit="1" customWidth="1"/>
    <col min="3572" max="3572" width="1.28515625" style="4" customWidth="1"/>
    <col min="3573" max="3574" width="5" style="4" customWidth="1"/>
    <col min="3575" max="3575" width="1.7109375" style="4" customWidth="1"/>
    <col min="3576" max="3581" width="4.42578125" style="4" customWidth="1"/>
    <col min="3582" max="3582" width="6.5703125" style="4" bestFit="1" customWidth="1"/>
    <col min="3583" max="3597" width="6.7109375" style="4" customWidth="1"/>
    <col min="3598" max="3817" width="11.42578125" style="4"/>
    <col min="3818" max="3818" width="24.140625" style="4" customWidth="1"/>
    <col min="3819" max="3819" width="5.5703125" style="4" customWidth="1"/>
    <col min="3820" max="3822" width="4.85546875" style="4" customWidth="1"/>
    <col min="3823" max="3823" width="2.42578125" style="4" customWidth="1"/>
    <col min="3824" max="3825" width="4.42578125" style="4" customWidth="1"/>
    <col min="3826" max="3827" width="6.5703125" style="4" bestFit="1" customWidth="1"/>
    <col min="3828" max="3828" width="1.28515625" style="4" customWidth="1"/>
    <col min="3829" max="3830" width="5" style="4" customWidth="1"/>
    <col min="3831" max="3831" width="1.7109375" style="4" customWidth="1"/>
    <col min="3832" max="3837" width="4.42578125" style="4" customWidth="1"/>
    <col min="3838" max="3838" width="6.5703125" style="4" bestFit="1" customWidth="1"/>
    <col min="3839" max="3853" width="6.7109375" style="4" customWidth="1"/>
    <col min="3854" max="4073" width="11.42578125" style="4"/>
    <col min="4074" max="4074" width="24.140625" style="4" customWidth="1"/>
    <col min="4075" max="4075" width="5.5703125" style="4" customWidth="1"/>
    <col min="4076" max="4078" width="4.85546875" style="4" customWidth="1"/>
    <col min="4079" max="4079" width="2.42578125" style="4" customWidth="1"/>
    <col min="4080" max="4081" width="4.42578125" style="4" customWidth="1"/>
    <col min="4082" max="4083" width="6.5703125" style="4" bestFit="1" customWidth="1"/>
    <col min="4084" max="4084" width="1.28515625" style="4" customWidth="1"/>
    <col min="4085" max="4086" width="5" style="4" customWidth="1"/>
    <col min="4087" max="4087" width="1.7109375" style="4" customWidth="1"/>
    <col min="4088" max="4093" width="4.42578125" style="4" customWidth="1"/>
    <col min="4094" max="4094" width="6.5703125" style="4" bestFit="1" customWidth="1"/>
    <col min="4095" max="4109" width="6.7109375" style="4" customWidth="1"/>
    <col min="4110" max="4329" width="11.42578125" style="4"/>
    <col min="4330" max="4330" width="24.140625" style="4" customWidth="1"/>
    <col min="4331" max="4331" width="5.5703125" style="4" customWidth="1"/>
    <col min="4332" max="4334" width="4.85546875" style="4" customWidth="1"/>
    <col min="4335" max="4335" width="2.42578125" style="4" customWidth="1"/>
    <col min="4336" max="4337" width="4.42578125" style="4" customWidth="1"/>
    <col min="4338" max="4339" width="6.5703125" style="4" bestFit="1" customWidth="1"/>
    <col min="4340" max="4340" width="1.28515625" style="4" customWidth="1"/>
    <col min="4341" max="4342" width="5" style="4" customWidth="1"/>
    <col min="4343" max="4343" width="1.7109375" style="4" customWidth="1"/>
    <col min="4344" max="4349" width="4.42578125" style="4" customWidth="1"/>
    <col min="4350" max="4350" width="6.5703125" style="4" bestFit="1" customWidth="1"/>
    <col min="4351" max="4365" width="6.7109375" style="4" customWidth="1"/>
    <col min="4366" max="4585" width="11.42578125" style="4"/>
    <col min="4586" max="4586" width="24.140625" style="4" customWidth="1"/>
    <col min="4587" max="4587" width="5.5703125" style="4" customWidth="1"/>
    <col min="4588" max="4590" width="4.85546875" style="4" customWidth="1"/>
    <col min="4591" max="4591" width="2.42578125" style="4" customWidth="1"/>
    <col min="4592" max="4593" width="4.42578125" style="4" customWidth="1"/>
    <col min="4594" max="4595" width="6.5703125" style="4" bestFit="1" customWidth="1"/>
    <col min="4596" max="4596" width="1.28515625" style="4" customWidth="1"/>
    <col min="4597" max="4598" width="5" style="4" customWidth="1"/>
    <col min="4599" max="4599" width="1.7109375" style="4" customWidth="1"/>
    <col min="4600" max="4605" width="4.42578125" style="4" customWidth="1"/>
    <col min="4606" max="4606" width="6.5703125" style="4" bestFit="1" customWidth="1"/>
    <col min="4607" max="4621" width="6.7109375" style="4" customWidth="1"/>
    <col min="4622" max="4841" width="11.42578125" style="4"/>
    <col min="4842" max="4842" width="24.140625" style="4" customWidth="1"/>
    <col min="4843" max="4843" width="5.5703125" style="4" customWidth="1"/>
    <col min="4844" max="4846" width="4.85546875" style="4" customWidth="1"/>
    <col min="4847" max="4847" width="2.42578125" style="4" customWidth="1"/>
    <col min="4848" max="4849" width="4.42578125" style="4" customWidth="1"/>
    <col min="4850" max="4851" width="6.5703125" style="4" bestFit="1" customWidth="1"/>
    <col min="4852" max="4852" width="1.28515625" style="4" customWidth="1"/>
    <col min="4853" max="4854" width="5" style="4" customWidth="1"/>
    <col min="4855" max="4855" width="1.7109375" style="4" customWidth="1"/>
    <col min="4856" max="4861" width="4.42578125" style="4" customWidth="1"/>
    <col min="4862" max="4862" width="6.5703125" style="4" bestFit="1" customWidth="1"/>
    <col min="4863" max="4877" width="6.7109375" style="4" customWidth="1"/>
    <col min="4878" max="5097" width="11.42578125" style="4"/>
    <col min="5098" max="5098" width="24.140625" style="4" customWidth="1"/>
    <col min="5099" max="5099" width="5.5703125" style="4" customWidth="1"/>
    <col min="5100" max="5102" width="4.85546875" style="4" customWidth="1"/>
    <col min="5103" max="5103" width="2.42578125" style="4" customWidth="1"/>
    <col min="5104" max="5105" width="4.42578125" style="4" customWidth="1"/>
    <col min="5106" max="5107" width="6.5703125" style="4" bestFit="1" customWidth="1"/>
    <col min="5108" max="5108" width="1.28515625" style="4" customWidth="1"/>
    <col min="5109" max="5110" width="5" style="4" customWidth="1"/>
    <col min="5111" max="5111" width="1.7109375" style="4" customWidth="1"/>
    <col min="5112" max="5117" width="4.42578125" style="4" customWidth="1"/>
    <col min="5118" max="5118" width="6.5703125" style="4" bestFit="1" customWidth="1"/>
    <col min="5119" max="5133" width="6.7109375" style="4" customWidth="1"/>
    <col min="5134" max="5353" width="11.42578125" style="4"/>
    <col min="5354" max="5354" width="24.140625" style="4" customWidth="1"/>
    <col min="5355" max="5355" width="5.5703125" style="4" customWidth="1"/>
    <col min="5356" max="5358" width="4.85546875" style="4" customWidth="1"/>
    <col min="5359" max="5359" width="2.42578125" style="4" customWidth="1"/>
    <col min="5360" max="5361" width="4.42578125" style="4" customWidth="1"/>
    <col min="5362" max="5363" width="6.5703125" style="4" bestFit="1" customWidth="1"/>
    <col min="5364" max="5364" width="1.28515625" style="4" customWidth="1"/>
    <col min="5365" max="5366" width="5" style="4" customWidth="1"/>
    <col min="5367" max="5367" width="1.7109375" style="4" customWidth="1"/>
    <col min="5368" max="5373" width="4.42578125" style="4" customWidth="1"/>
    <col min="5374" max="5374" width="6.5703125" style="4" bestFit="1" customWidth="1"/>
    <col min="5375" max="5389" width="6.7109375" style="4" customWidth="1"/>
    <col min="5390" max="5609" width="11.42578125" style="4"/>
    <col min="5610" max="5610" width="24.140625" style="4" customWidth="1"/>
    <col min="5611" max="5611" width="5.5703125" style="4" customWidth="1"/>
    <col min="5612" max="5614" width="4.85546875" style="4" customWidth="1"/>
    <col min="5615" max="5615" width="2.42578125" style="4" customWidth="1"/>
    <col min="5616" max="5617" width="4.42578125" style="4" customWidth="1"/>
    <col min="5618" max="5619" width="6.5703125" style="4" bestFit="1" customWidth="1"/>
    <col min="5620" max="5620" width="1.28515625" style="4" customWidth="1"/>
    <col min="5621" max="5622" width="5" style="4" customWidth="1"/>
    <col min="5623" max="5623" width="1.7109375" style="4" customWidth="1"/>
    <col min="5624" max="5629" width="4.42578125" style="4" customWidth="1"/>
    <col min="5630" max="5630" width="6.5703125" style="4" bestFit="1" customWidth="1"/>
    <col min="5631" max="5645" width="6.7109375" style="4" customWidth="1"/>
    <col min="5646" max="5865" width="11.42578125" style="4"/>
    <col min="5866" max="5866" width="24.140625" style="4" customWidth="1"/>
    <col min="5867" max="5867" width="5.5703125" style="4" customWidth="1"/>
    <col min="5868" max="5870" width="4.85546875" style="4" customWidth="1"/>
    <col min="5871" max="5871" width="2.42578125" style="4" customWidth="1"/>
    <col min="5872" max="5873" width="4.42578125" style="4" customWidth="1"/>
    <col min="5874" max="5875" width="6.5703125" style="4" bestFit="1" customWidth="1"/>
    <col min="5876" max="5876" width="1.28515625" style="4" customWidth="1"/>
    <col min="5877" max="5878" width="5" style="4" customWidth="1"/>
    <col min="5879" max="5879" width="1.7109375" style="4" customWidth="1"/>
    <col min="5880" max="5885" width="4.42578125" style="4" customWidth="1"/>
    <col min="5886" max="5886" width="6.5703125" style="4" bestFit="1" customWidth="1"/>
    <col min="5887" max="5901" width="6.7109375" style="4" customWidth="1"/>
    <col min="5902" max="6121" width="11.42578125" style="4"/>
    <col min="6122" max="6122" width="24.140625" style="4" customWidth="1"/>
    <col min="6123" max="6123" width="5.5703125" style="4" customWidth="1"/>
    <col min="6124" max="6126" width="4.85546875" style="4" customWidth="1"/>
    <col min="6127" max="6127" width="2.42578125" style="4" customWidth="1"/>
    <col min="6128" max="6129" width="4.42578125" style="4" customWidth="1"/>
    <col min="6130" max="6131" width="6.5703125" style="4" bestFit="1" customWidth="1"/>
    <col min="6132" max="6132" width="1.28515625" style="4" customWidth="1"/>
    <col min="6133" max="6134" width="5" style="4" customWidth="1"/>
    <col min="6135" max="6135" width="1.7109375" style="4" customWidth="1"/>
    <col min="6136" max="6141" width="4.42578125" style="4" customWidth="1"/>
    <col min="6142" max="6142" width="6.5703125" style="4" bestFit="1" customWidth="1"/>
    <col min="6143" max="6157" width="6.7109375" style="4" customWidth="1"/>
    <col min="6158" max="6377" width="11.42578125" style="4"/>
    <col min="6378" max="6378" width="24.140625" style="4" customWidth="1"/>
    <col min="6379" max="6379" width="5.5703125" style="4" customWidth="1"/>
    <col min="6380" max="6382" width="4.85546875" style="4" customWidth="1"/>
    <col min="6383" max="6383" width="2.42578125" style="4" customWidth="1"/>
    <col min="6384" max="6385" width="4.42578125" style="4" customWidth="1"/>
    <col min="6386" max="6387" width="6.5703125" style="4" bestFit="1" customWidth="1"/>
    <col min="6388" max="6388" width="1.28515625" style="4" customWidth="1"/>
    <col min="6389" max="6390" width="5" style="4" customWidth="1"/>
    <col min="6391" max="6391" width="1.7109375" style="4" customWidth="1"/>
    <col min="6392" max="6397" width="4.42578125" style="4" customWidth="1"/>
    <col min="6398" max="6398" width="6.5703125" style="4" bestFit="1" customWidth="1"/>
    <col min="6399" max="6413" width="6.7109375" style="4" customWidth="1"/>
    <col min="6414" max="6633" width="11.42578125" style="4"/>
    <col min="6634" max="6634" width="24.140625" style="4" customWidth="1"/>
    <col min="6635" max="6635" width="5.5703125" style="4" customWidth="1"/>
    <col min="6636" max="6638" width="4.85546875" style="4" customWidth="1"/>
    <col min="6639" max="6639" width="2.42578125" style="4" customWidth="1"/>
    <col min="6640" max="6641" width="4.42578125" style="4" customWidth="1"/>
    <col min="6642" max="6643" width="6.5703125" style="4" bestFit="1" customWidth="1"/>
    <col min="6644" max="6644" width="1.28515625" style="4" customWidth="1"/>
    <col min="6645" max="6646" width="5" style="4" customWidth="1"/>
    <col min="6647" max="6647" width="1.7109375" style="4" customWidth="1"/>
    <col min="6648" max="6653" width="4.42578125" style="4" customWidth="1"/>
    <col min="6654" max="6654" width="6.5703125" style="4" bestFit="1" customWidth="1"/>
    <col min="6655" max="6669" width="6.7109375" style="4" customWidth="1"/>
    <col min="6670" max="6889" width="11.42578125" style="4"/>
    <col min="6890" max="6890" width="24.140625" style="4" customWidth="1"/>
    <col min="6891" max="6891" width="5.5703125" style="4" customWidth="1"/>
    <col min="6892" max="6894" width="4.85546875" style="4" customWidth="1"/>
    <col min="6895" max="6895" width="2.42578125" style="4" customWidth="1"/>
    <col min="6896" max="6897" width="4.42578125" style="4" customWidth="1"/>
    <col min="6898" max="6899" width="6.5703125" style="4" bestFit="1" customWidth="1"/>
    <col min="6900" max="6900" width="1.28515625" style="4" customWidth="1"/>
    <col min="6901" max="6902" width="5" style="4" customWidth="1"/>
    <col min="6903" max="6903" width="1.7109375" style="4" customWidth="1"/>
    <col min="6904" max="6909" width="4.42578125" style="4" customWidth="1"/>
    <col min="6910" max="6910" width="6.5703125" style="4" bestFit="1" customWidth="1"/>
    <col min="6911" max="6925" width="6.7109375" style="4" customWidth="1"/>
    <col min="6926" max="7145" width="11.42578125" style="4"/>
    <col min="7146" max="7146" width="24.140625" style="4" customWidth="1"/>
    <col min="7147" max="7147" width="5.5703125" style="4" customWidth="1"/>
    <col min="7148" max="7150" width="4.85546875" style="4" customWidth="1"/>
    <col min="7151" max="7151" width="2.42578125" style="4" customWidth="1"/>
    <col min="7152" max="7153" width="4.42578125" style="4" customWidth="1"/>
    <col min="7154" max="7155" width="6.5703125" style="4" bestFit="1" customWidth="1"/>
    <col min="7156" max="7156" width="1.28515625" style="4" customWidth="1"/>
    <col min="7157" max="7158" width="5" style="4" customWidth="1"/>
    <col min="7159" max="7159" width="1.7109375" style="4" customWidth="1"/>
    <col min="7160" max="7165" width="4.42578125" style="4" customWidth="1"/>
    <col min="7166" max="7166" width="6.5703125" style="4" bestFit="1" customWidth="1"/>
    <col min="7167" max="7181" width="6.7109375" style="4" customWidth="1"/>
    <col min="7182" max="7401" width="11.42578125" style="4"/>
    <col min="7402" max="7402" width="24.140625" style="4" customWidth="1"/>
    <col min="7403" max="7403" width="5.5703125" style="4" customWidth="1"/>
    <col min="7404" max="7406" width="4.85546875" style="4" customWidth="1"/>
    <col min="7407" max="7407" width="2.42578125" style="4" customWidth="1"/>
    <col min="7408" max="7409" width="4.42578125" style="4" customWidth="1"/>
    <col min="7410" max="7411" width="6.5703125" style="4" bestFit="1" customWidth="1"/>
    <col min="7412" max="7412" width="1.28515625" style="4" customWidth="1"/>
    <col min="7413" max="7414" width="5" style="4" customWidth="1"/>
    <col min="7415" max="7415" width="1.7109375" style="4" customWidth="1"/>
    <col min="7416" max="7421" width="4.42578125" style="4" customWidth="1"/>
    <col min="7422" max="7422" width="6.5703125" style="4" bestFit="1" customWidth="1"/>
    <col min="7423" max="7437" width="6.7109375" style="4" customWidth="1"/>
    <col min="7438" max="7657" width="11.42578125" style="4"/>
    <col min="7658" max="7658" width="24.140625" style="4" customWidth="1"/>
    <col min="7659" max="7659" width="5.5703125" style="4" customWidth="1"/>
    <col min="7660" max="7662" width="4.85546875" style="4" customWidth="1"/>
    <col min="7663" max="7663" width="2.42578125" style="4" customWidth="1"/>
    <col min="7664" max="7665" width="4.42578125" style="4" customWidth="1"/>
    <col min="7666" max="7667" width="6.5703125" style="4" bestFit="1" customWidth="1"/>
    <col min="7668" max="7668" width="1.28515625" style="4" customWidth="1"/>
    <col min="7669" max="7670" width="5" style="4" customWidth="1"/>
    <col min="7671" max="7671" width="1.7109375" style="4" customWidth="1"/>
    <col min="7672" max="7677" width="4.42578125" style="4" customWidth="1"/>
    <col min="7678" max="7678" width="6.5703125" style="4" bestFit="1" customWidth="1"/>
    <col min="7679" max="7693" width="6.7109375" style="4" customWidth="1"/>
    <col min="7694" max="7913" width="11.42578125" style="4"/>
    <col min="7914" max="7914" width="24.140625" style="4" customWidth="1"/>
    <col min="7915" max="7915" width="5.5703125" style="4" customWidth="1"/>
    <col min="7916" max="7918" width="4.85546875" style="4" customWidth="1"/>
    <col min="7919" max="7919" width="2.42578125" style="4" customWidth="1"/>
    <col min="7920" max="7921" width="4.42578125" style="4" customWidth="1"/>
    <col min="7922" max="7923" width="6.5703125" style="4" bestFit="1" customWidth="1"/>
    <col min="7924" max="7924" width="1.28515625" style="4" customWidth="1"/>
    <col min="7925" max="7926" width="5" style="4" customWidth="1"/>
    <col min="7927" max="7927" width="1.7109375" style="4" customWidth="1"/>
    <col min="7928" max="7933" width="4.42578125" style="4" customWidth="1"/>
    <col min="7934" max="7934" width="6.5703125" style="4" bestFit="1" customWidth="1"/>
    <col min="7935" max="7949" width="6.7109375" style="4" customWidth="1"/>
    <col min="7950" max="8169" width="11.42578125" style="4"/>
    <col min="8170" max="8170" width="24.140625" style="4" customWidth="1"/>
    <col min="8171" max="8171" width="5.5703125" style="4" customWidth="1"/>
    <col min="8172" max="8174" width="4.85546875" style="4" customWidth="1"/>
    <col min="8175" max="8175" width="2.42578125" style="4" customWidth="1"/>
    <col min="8176" max="8177" width="4.42578125" style="4" customWidth="1"/>
    <col min="8178" max="8179" width="6.5703125" style="4" bestFit="1" customWidth="1"/>
    <col min="8180" max="8180" width="1.28515625" style="4" customWidth="1"/>
    <col min="8181" max="8182" width="5" style="4" customWidth="1"/>
    <col min="8183" max="8183" width="1.7109375" style="4" customWidth="1"/>
    <col min="8184" max="8189" width="4.42578125" style="4" customWidth="1"/>
    <col min="8190" max="8190" width="6.5703125" style="4" bestFit="1" customWidth="1"/>
    <col min="8191" max="8205" width="6.7109375" style="4" customWidth="1"/>
    <col min="8206" max="8425" width="11.42578125" style="4"/>
    <col min="8426" max="8426" width="24.140625" style="4" customWidth="1"/>
    <col min="8427" max="8427" width="5.5703125" style="4" customWidth="1"/>
    <col min="8428" max="8430" width="4.85546875" style="4" customWidth="1"/>
    <col min="8431" max="8431" width="2.42578125" style="4" customWidth="1"/>
    <col min="8432" max="8433" width="4.42578125" style="4" customWidth="1"/>
    <col min="8434" max="8435" width="6.5703125" style="4" bestFit="1" customWidth="1"/>
    <col min="8436" max="8436" width="1.28515625" style="4" customWidth="1"/>
    <col min="8437" max="8438" width="5" style="4" customWidth="1"/>
    <col min="8439" max="8439" width="1.7109375" style="4" customWidth="1"/>
    <col min="8440" max="8445" width="4.42578125" style="4" customWidth="1"/>
    <col min="8446" max="8446" width="6.5703125" style="4" bestFit="1" customWidth="1"/>
    <col min="8447" max="8461" width="6.7109375" style="4" customWidth="1"/>
    <col min="8462" max="8681" width="11.42578125" style="4"/>
    <col min="8682" max="8682" width="24.140625" style="4" customWidth="1"/>
    <col min="8683" max="8683" width="5.5703125" style="4" customWidth="1"/>
    <col min="8684" max="8686" width="4.85546875" style="4" customWidth="1"/>
    <col min="8687" max="8687" width="2.42578125" style="4" customWidth="1"/>
    <col min="8688" max="8689" width="4.42578125" style="4" customWidth="1"/>
    <col min="8690" max="8691" width="6.5703125" style="4" bestFit="1" customWidth="1"/>
    <col min="8692" max="8692" width="1.28515625" style="4" customWidth="1"/>
    <col min="8693" max="8694" width="5" style="4" customWidth="1"/>
    <col min="8695" max="8695" width="1.7109375" style="4" customWidth="1"/>
    <col min="8696" max="8701" width="4.42578125" style="4" customWidth="1"/>
    <col min="8702" max="8702" width="6.5703125" style="4" bestFit="1" customWidth="1"/>
    <col min="8703" max="8717" width="6.7109375" style="4" customWidth="1"/>
    <col min="8718" max="8937" width="11.42578125" style="4"/>
    <col min="8938" max="8938" width="24.140625" style="4" customWidth="1"/>
    <col min="8939" max="8939" width="5.5703125" style="4" customWidth="1"/>
    <col min="8940" max="8942" width="4.85546875" style="4" customWidth="1"/>
    <col min="8943" max="8943" width="2.42578125" style="4" customWidth="1"/>
    <col min="8944" max="8945" width="4.42578125" style="4" customWidth="1"/>
    <col min="8946" max="8947" width="6.5703125" style="4" bestFit="1" customWidth="1"/>
    <col min="8948" max="8948" width="1.28515625" style="4" customWidth="1"/>
    <col min="8949" max="8950" width="5" style="4" customWidth="1"/>
    <col min="8951" max="8951" width="1.7109375" style="4" customWidth="1"/>
    <col min="8952" max="8957" width="4.42578125" style="4" customWidth="1"/>
    <col min="8958" max="8958" width="6.5703125" style="4" bestFit="1" customWidth="1"/>
    <col min="8959" max="8973" width="6.7109375" style="4" customWidth="1"/>
    <col min="8974" max="9193" width="11.42578125" style="4"/>
    <col min="9194" max="9194" width="24.140625" style="4" customWidth="1"/>
    <col min="9195" max="9195" width="5.5703125" style="4" customWidth="1"/>
    <col min="9196" max="9198" width="4.85546875" style="4" customWidth="1"/>
    <col min="9199" max="9199" width="2.42578125" style="4" customWidth="1"/>
    <col min="9200" max="9201" width="4.42578125" style="4" customWidth="1"/>
    <col min="9202" max="9203" width="6.5703125" style="4" bestFit="1" customWidth="1"/>
    <col min="9204" max="9204" width="1.28515625" style="4" customWidth="1"/>
    <col min="9205" max="9206" width="5" style="4" customWidth="1"/>
    <col min="9207" max="9207" width="1.7109375" style="4" customWidth="1"/>
    <col min="9208" max="9213" width="4.42578125" style="4" customWidth="1"/>
    <col min="9214" max="9214" width="6.5703125" style="4" bestFit="1" customWidth="1"/>
    <col min="9215" max="9229" width="6.7109375" style="4" customWidth="1"/>
    <col min="9230" max="9449" width="11.42578125" style="4"/>
    <col min="9450" max="9450" width="24.140625" style="4" customWidth="1"/>
    <col min="9451" max="9451" width="5.5703125" style="4" customWidth="1"/>
    <col min="9452" max="9454" width="4.85546875" style="4" customWidth="1"/>
    <col min="9455" max="9455" width="2.42578125" style="4" customWidth="1"/>
    <col min="9456" max="9457" width="4.42578125" style="4" customWidth="1"/>
    <col min="9458" max="9459" width="6.5703125" style="4" bestFit="1" customWidth="1"/>
    <col min="9460" max="9460" width="1.28515625" style="4" customWidth="1"/>
    <col min="9461" max="9462" width="5" style="4" customWidth="1"/>
    <col min="9463" max="9463" width="1.7109375" style="4" customWidth="1"/>
    <col min="9464" max="9469" width="4.42578125" style="4" customWidth="1"/>
    <col min="9470" max="9470" width="6.5703125" style="4" bestFit="1" customWidth="1"/>
    <col min="9471" max="9485" width="6.7109375" style="4" customWidth="1"/>
    <col min="9486" max="9705" width="11.42578125" style="4"/>
    <col min="9706" max="9706" width="24.140625" style="4" customWidth="1"/>
    <col min="9707" max="9707" width="5.5703125" style="4" customWidth="1"/>
    <col min="9708" max="9710" width="4.85546875" style="4" customWidth="1"/>
    <col min="9711" max="9711" width="2.42578125" style="4" customWidth="1"/>
    <col min="9712" max="9713" width="4.42578125" style="4" customWidth="1"/>
    <col min="9714" max="9715" width="6.5703125" style="4" bestFit="1" customWidth="1"/>
    <col min="9716" max="9716" width="1.28515625" style="4" customWidth="1"/>
    <col min="9717" max="9718" width="5" style="4" customWidth="1"/>
    <col min="9719" max="9719" width="1.7109375" style="4" customWidth="1"/>
    <col min="9720" max="9725" width="4.42578125" style="4" customWidth="1"/>
    <col min="9726" max="9726" width="6.5703125" style="4" bestFit="1" customWidth="1"/>
    <col min="9727" max="9741" width="6.7109375" style="4" customWidth="1"/>
    <col min="9742" max="9961" width="11.42578125" style="4"/>
    <col min="9962" max="9962" width="24.140625" style="4" customWidth="1"/>
    <col min="9963" max="9963" width="5.5703125" style="4" customWidth="1"/>
    <col min="9964" max="9966" width="4.85546875" style="4" customWidth="1"/>
    <col min="9967" max="9967" width="2.42578125" style="4" customWidth="1"/>
    <col min="9968" max="9969" width="4.42578125" style="4" customWidth="1"/>
    <col min="9970" max="9971" width="6.5703125" style="4" bestFit="1" customWidth="1"/>
    <col min="9972" max="9972" width="1.28515625" style="4" customWidth="1"/>
    <col min="9973" max="9974" width="5" style="4" customWidth="1"/>
    <col min="9975" max="9975" width="1.7109375" style="4" customWidth="1"/>
    <col min="9976" max="9981" width="4.42578125" style="4" customWidth="1"/>
    <col min="9982" max="9982" width="6.5703125" style="4" bestFit="1" customWidth="1"/>
    <col min="9983" max="9997" width="6.7109375" style="4" customWidth="1"/>
    <col min="9998" max="10217" width="11.42578125" style="4"/>
    <col min="10218" max="10218" width="24.140625" style="4" customWidth="1"/>
    <col min="10219" max="10219" width="5.5703125" style="4" customWidth="1"/>
    <col min="10220" max="10222" width="4.85546875" style="4" customWidth="1"/>
    <col min="10223" max="10223" width="2.42578125" style="4" customWidth="1"/>
    <col min="10224" max="10225" width="4.42578125" style="4" customWidth="1"/>
    <col min="10226" max="10227" width="6.5703125" style="4" bestFit="1" customWidth="1"/>
    <col min="10228" max="10228" width="1.28515625" style="4" customWidth="1"/>
    <col min="10229" max="10230" width="5" style="4" customWidth="1"/>
    <col min="10231" max="10231" width="1.7109375" style="4" customWidth="1"/>
    <col min="10232" max="10237" width="4.42578125" style="4" customWidth="1"/>
    <col min="10238" max="10238" width="6.5703125" style="4" bestFit="1" customWidth="1"/>
    <col min="10239" max="10253" width="6.7109375" style="4" customWidth="1"/>
    <col min="10254" max="10473" width="11.42578125" style="4"/>
    <col min="10474" max="10474" width="24.140625" style="4" customWidth="1"/>
    <col min="10475" max="10475" width="5.5703125" style="4" customWidth="1"/>
    <col min="10476" max="10478" width="4.85546875" style="4" customWidth="1"/>
    <col min="10479" max="10479" width="2.42578125" style="4" customWidth="1"/>
    <col min="10480" max="10481" width="4.42578125" style="4" customWidth="1"/>
    <col min="10482" max="10483" width="6.5703125" style="4" bestFit="1" customWidth="1"/>
    <col min="10484" max="10484" width="1.28515625" style="4" customWidth="1"/>
    <col min="10485" max="10486" width="5" style="4" customWidth="1"/>
    <col min="10487" max="10487" width="1.7109375" style="4" customWidth="1"/>
    <col min="10488" max="10493" width="4.42578125" style="4" customWidth="1"/>
    <col min="10494" max="10494" width="6.5703125" style="4" bestFit="1" customWidth="1"/>
    <col min="10495" max="10509" width="6.7109375" style="4" customWidth="1"/>
    <col min="10510" max="10729" width="11.42578125" style="4"/>
    <col min="10730" max="10730" width="24.140625" style="4" customWidth="1"/>
    <col min="10731" max="10731" width="5.5703125" style="4" customWidth="1"/>
    <col min="10732" max="10734" width="4.85546875" style="4" customWidth="1"/>
    <col min="10735" max="10735" width="2.42578125" style="4" customWidth="1"/>
    <col min="10736" max="10737" width="4.42578125" style="4" customWidth="1"/>
    <col min="10738" max="10739" width="6.5703125" style="4" bestFit="1" customWidth="1"/>
    <col min="10740" max="10740" width="1.28515625" style="4" customWidth="1"/>
    <col min="10741" max="10742" width="5" style="4" customWidth="1"/>
    <col min="10743" max="10743" width="1.7109375" style="4" customWidth="1"/>
    <col min="10744" max="10749" width="4.42578125" style="4" customWidth="1"/>
    <col min="10750" max="10750" width="6.5703125" style="4" bestFit="1" customWidth="1"/>
    <col min="10751" max="10765" width="6.7109375" style="4" customWidth="1"/>
    <col min="10766" max="10985" width="11.42578125" style="4"/>
    <col min="10986" max="10986" width="24.140625" style="4" customWidth="1"/>
    <col min="10987" max="10987" width="5.5703125" style="4" customWidth="1"/>
    <col min="10988" max="10990" width="4.85546875" style="4" customWidth="1"/>
    <col min="10991" max="10991" width="2.42578125" style="4" customWidth="1"/>
    <col min="10992" max="10993" width="4.42578125" style="4" customWidth="1"/>
    <col min="10994" max="10995" width="6.5703125" style="4" bestFit="1" customWidth="1"/>
    <col min="10996" max="10996" width="1.28515625" style="4" customWidth="1"/>
    <col min="10997" max="10998" width="5" style="4" customWidth="1"/>
    <col min="10999" max="10999" width="1.7109375" style="4" customWidth="1"/>
    <col min="11000" max="11005" width="4.42578125" style="4" customWidth="1"/>
    <col min="11006" max="11006" width="6.5703125" style="4" bestFit="1" customWidth="1"/>
    <col min="11007" max="11021" width="6.7109375" style="4" customWidth="1"/>
    <col min="11022" max="11241" width="11.42578125" style="4"/>
    <col min="11242" max="11242" width="24.140625" style="4" customWidth="1"/>
    <col min="11243" max="11243" width="5.5703125" style="4" customWidth="1"/>
    <col min="11244" max="11246" width="4.85546875" style="4" customWidth="1"/>
    <col min="11247" max="11247" width="2.42578125" style="4" customWidth="1"/>
    <col min="11248" max="11249" width="4.42578125" style="4" customWidth="1"/>
    <col min="11250" max="11251" width="6.5703125" style="4" bestFit="1" customWidth="1"/>
    <col min="11252" max="11252" width="1.28515625" style="4" customWidth="1"/>
    <col min="11253" max="11254" width="5" style="4" customWidth="1"/>
    <col min="11255" max="11255" width="1.7109375" style="4" customWidth="1"/>
    <col min="11256" max="11261" width="4.42578125" style="4" customWidth="1"/>
    <col min="11262" max="11262" width="6.5703125" style="4" bestFit="1" customWidth="1"/>
    <col min="11263" max="11277" width="6.7109375" style="4" customWidth="1"/>
    <col min="11278" max="11497" width="11.42578125" style="4"/>
    <col min="11498" max="11498" width="24.140625" style="4" customWidth="1"/>
    <col min="11499" max="11499" width="5.5703125" style="4" customWidth="1"/>
    <col min="11500" max="11502" width="4.85546875" style="4" customWidth="1"/>
    <col min="11503" max="11503" width="2.42578125" style="4" customWidth="1"/>
    <col min="11504" max="11505" width="4.42578125" style="4" customWidth="1"/>
    <col min="11506" max="11507" width="6.5703125" style="4" bestFit="1" customWidth="1"/>
    <col min="11508" max="11508" width="1.28515625" style="4" customWidth="1"/>
    <col min="11509" max="11510" width="5" style="4" customWidth="1"/>
    <col min="11511" max="11511" width="1.7109375" style="4" customWidth="1"/>
    <col min="11512" max="11517" width="4.42578125" style="4" customWidth="1"/>
    <col min="11518" max="11518" width="6.5703125" style="4" bestFit="1" customWidth="1"/>
    <col min="11519" max="11533" width="6.7109375" style="4" customWidth="1"/>
    <col min="11534" max="11753" width="11.42578125" style="4"/>
    <col min="11754" max="11754" width="24.140625" style="4" customWidth="1"/>
    <col min="11755" max="11755" width="5.5703125" style="4" customWidth="1"/>
    <col min="11756" max="11758" width="4.85546875" style="4" customWidth="1"/>
    <col min="11759" max="11759" width="2.42578125" style="4" customWidth="1"/>
    <col min="11760" max="11761" width="4.42578125" style="4" customWidth="1"/>
    <col min="11762" max="11763" width="6.5703125" style="4" bestFit="1" customWidth="1"/>
    <col min="11764" max="11764" width="1.28515625" style="4" customWidth="1"/>
    <col min="11765" max="11766" width="5" style="4" customWidth="1"/>
    <col min="11767" max="11767" width="1.7109375" style="4" customWidth="1"/>
    <col min="11768" max="11773" width="4.42578125" style="4" customWidth="1"/>
    <col min="11774" max="11774" width="6.5703125" style="4" bestFit="1" customWidth="1"/>
    <col min="11775" max="11789" width="6.7109375" style="4" customWidth="1"/>
    <col min="11790" max="12009" width="11.42578125" style="4"/>
    <col min="12010" max="12010" width="24.140625" style="4" customWidth="1"/>
    <col min="12011" max="12011" width="5.5703125" style="4" customWidth="1"/>
    <col min="12012" max="12014" width="4.85546875" style="4" customWidth="1"/>
    <col min="12015" max="12015" width="2.42578125" style="4" customWidth="1"/>
    <col min="12016" max="12017" width="4.42578125" style="4" customWidth="1"/>
    <col min="12018" max="12019" width="6.5703125" style="4" bestFit="1" customWidth="1"/>
    <col min="12020" max="12020" width="1.28515625" style="4" customWidth="1"/>
    <col min="12021" max="12022" width="5" style="4" customWidth="1"/>
    <col min="12023" max="12023" width="1.7109375" style="4" customWidth="1"/>
    <col min="12024" max="12029" width="4.42578125" style="4" customWidth="1"/>
    <col min="12030" max="12030" width="6.5703125" style="4" bestFit="1" customWidth="1"/>
    <col min="12031" max="12045" width="6.7109375" style="4" customWidth="1"/>
    <col min="12046" max="12265" width="11.42578125" style="4"/>
    <col min="12266" max="12266" width="24.140625" style="4" customWidth="1"/>
    <col min="12267" max="12267" width="5.5703125" style="4" customWidth="1"/>
    <col min="12268" max="12270" width="4.85546875" style="4" customWidth="1"/>
    <col min="12271" max="12271" width="2.42578125" style="4" customWidth="1"/>
    <col min="12272" max="12273" width="4.42578125" style="4" customWidth="1"/>
    <col min="12274" max="12275" width="6.5703125" style="4" bestFit="1" customWidth="1"/>
    <col min="12276" max="12276" width="1.28515625" style="4" customWidth="1"/>
    <col min="12277" max="12278" width="5" style="4" customWidth="1"/>
    <col min="12279" max="12279" width="1.7109375" style="4" customWidth="1"/>
    <col min="12280" max="12285" width="4.42578125" style="4" customWidth="1"/>
    <col min="12286" max="12286" width="6.5703125" style="4" bestFit="1" customWidth="1"/>
    <col min="12287" max="12301" width="6.7109375" style="4" customWidth="1"/>
    <col min="12302" max="12521" width="11.42578125" style="4"/>
    <col min="12522" max="12522" width="24.140625" style="4" customWidth="1"/>
    <col min="12523" max="12523" width="5.5703125" style="4" customWidth="1"/>
    <col min="12524" max="12526" width="4.85546875" style="4" customWidth="1"/>
    <col min="12527" max="12527" width="2.42578125" style="4" customWidth="1"/>
    <col min="12528" max="12529" width="4.42578125" style="4" customWidth="1"/>
    <col min="12530" max="12531" width="6.5703125" style="4" bestFit="1" customWidth="1"/>
    <col min="12532" max="12532" width="1.28515625" style="4" customWidth="1"/>
    <col min="12533" max="12534" width="5" style="4" customWidth="1"/>
    <col min="12535" max="12535" width="1.7109375" style="4" customWidth="1"/>
    <col min="12536" max="12541" width="4.42578125" style="4" customWidth="1"/>
    <col min="12542" max="12542" width="6.5703125" style="4" bestFit="1" customWidth="1"/>
    <col min="12543" max="12557" width="6.7109375" style="4" customWidth="1"/>
    <col min="12558" max="12777" width="11.42578125" style="4"/>
    <col min="12778" max="12778" width="24.140625" style="4" customWidth="1"/>
    <col min="12779" max="12779" width="5.5703125" style="4" customWidth="1"/>
    <col min="12780" max="12782" width="4.85546875" style="4" customWidth="1"/>
    <col min="12783" max="12783" width="2.42578125" style="4" customWidth="1"/>
    <col min="12784" max="12785" width="4.42578125" style="4" customWidth="1"/>
    <col min="12786" max="12787" width="6.5703125" style="4" bestFit="1" customWidth="1"/>
    <col min="12788" max="12788" width="1.28515625" style="4" customWidth="1"/>
    <col min="12789" max="12790" width="5" style="4" customWidth="1"/>
    <col min="12791" max="12791" width="1.7109375" style="4" customWidth="1"/>
    <col min="12792" max="12797" width="4.42578125" style="4" customWidth="1"/>
    <col min="12798" max="12798" width="6.5703125" style="4" bestFit="1" customWidth="1"/>
    <col min="12799" max="12813" width="6.7109375" style="4" customWidth="1"/>
    <col min="12814" max="13033" width="11.42578125" style="4"/>
    <col min="13034" max="13034" width="24.140625" style="4" customWidth="1"/>
    <col min="13035" max="13035" width="5.5703125" style="4" customWidth="1"/>
    <col min="13036" max="13038" width="4.85546875" style="4" customWidth="1"/>
    <col min="13039" max="13039" width="2.42578125" style="4" customWidth="1"/>
    <col min="13040" max="13041" width="4.42578125" style="4" customWidth="1"/>
    <col min="13042" max="13043" width="6.5703125" style="4" bestFit="1" customWidth="1"/>
    <col min="13044" max="13044" width="1.28515625" style="4" customWidth="1"/>
    <col min="13045" max="13046" width="5" style="4" customWidth="1"/>
    <col min="13047" max="13047" width="1.7109375" style="4" customWidth="1"/>
    <col min="13048" max="13053" width="4.42578125" style="4" customWidth="1"/>
    <col min="13054" max="13054" width="6.5703125" style="4" bestFit="1" customWidth="1"/>
    <col min="13055" max="13069" width="6.7109375" style="4" customWidth="1"/>
    <col min="13070" max="13289" width="11.42578125" style="4"/>
    <col min="13290" max="13290" width="24.140625" style="4" customWidth="1"/>
    <col min="13291" max="13291" width="5.5703125" style="4" customWidth="1"/>
    <col min="13292" max="13294" width="4.85546875" style="4" customWidth="1"/>
    <col min="13295" max="13295" width="2.42578125" style="4" customWidth="1"/>
    <col min="13296" max="13297" width="4.42578125" style="4" customWidth="1"/>
    <col min="13298" max="13299" width="6.5703125" style="4" bestFit="1" customWidth="1"/>
    <col min="13300" max="13300" width="1.28515625" style="4" customWidth="1"/>
    <col min="13301" max="13302" width="5" style="4" customWidth="1"/>
    <col min="13303" max="13303" width="1.7109375" style="4" customWidth="1"/>
    <col min="13304" max="13309" width="4.42578125" style="4" customWidth="1"/>
    <col min="13310" max="13310" width="6.5703125" style="4" bestFit="1" customWidth="1"/>
    <col min="13311" max="13325" width="6.7109375" style="4" customWidth="1"/>
    <col min="13326" max="13545" width="11.42578125" style="4"/>
    <col min="13546" max="13546" width="24.140625" style="4" customWidth="1"/>
    <col min="13547" max="13547" width="5.5703125" style="4" customWidth="1"/>
    <col min="13548" max="13550" width="4.85546875" style="4" customWidth="1"/>
    <col min="13551" max="13551" width="2.42578125" style="4" customWidth="1"/>
    <col min="13552" max="13553" width="4.42578125" style="4" customWidth="1"/>
    <col min="13554" max="13555" width="6.5703125" style="4" bestFit="1" customWidth="1"/>
    <col min="13556" max="13556" width="1.28515625" style="4" customWidth="1"/>
    <col min="13557" max="13558" width="5" style="4" customWidth="1"/>
    <col min="13559" max="13559" width="1.7109375" style="4" customWidth="1"/>
    <col min="13560" max="13565" width="4.42578125" style="4" customWidth="1"/>
    <col min="13566" max="13566" width="6.5703125" style="4" bestFit="1" customWidth="1"/>
    <col min="13567" max="13581" width="6.7109375" style="4" customWidth="1"/>
    <col min="13582" max="13801" width="11.42578125" style="4"/>
    <col min="13802" max="13802" width="24.140625" style="4" customWidth="1"/>
    <col min="13803" max="13803" width="5.5703125" style="4" customWidth="1"/>
    <col min="13804" max="13806" width="4.85546875" style="4" customWidth="1"/>
    <col min="13807" max="13807" width="2.42578125" style="4" customWidth="1"/>
    <col min="13808" max="13809" width="4.42578125" style="4" customWidth="1"/>
    <col min="13810" max="13811" width="6.5703125" style="4" bestFit="1" customWidth="1"/>
    <col min="13812" max="13812" width="1.28515625" style="4" customWidth="1"/>
    <col min="13813" max="13814" width="5" style="4" customWidth="1"/>
    <col min="13815" max="13815" width="1.7109375" style="4" customWidth="1"/>
    <col min="13816" max="13821" width="4.42578125" style="4" customWidth="1"/>
    <col min="13822" max="13822" width="6.5703125" style="4" bestFit="1" customWidth="1"/>
    <col min="13823" max="13837" width="6.7109375" style="4" customWidth="1"/>
    <col min="13838" max="14057" width="11.42578125" style="4"/>
    <col min="14058" max="14058" width="24.140625" style="4" customWidth="1"/>
    <col min="14059" max="14059" width="5.5703125" style="4" customWidth="1"/>
    <col min="14060" max="14062" width="4.85546875" style="4" customWidth="1"/>
    <col min="14063" max="14063" width="2.42578125" style="4" customWidth="1"/>
    <col min="14064" max="14065" width="4.42578125" style="4" customWidth="1"/>
    <col min="14066" max="14067" width="6.5703125" style="4" bestFit="1" customWidth="1"/>
    <col min="14068" max="14068" width="1.28515625" style="4" customWidth="1"/>
    <col min="14069" max="14070" width="5" style="4" customWidth="1"/>
    <col min="14071" max="14071" width="1.7109375" style="4" customWidth="1"/>
    <col min="14072" max="14077" width="4.42578125" style="4" customWidth="1"/>
    <col min="14078" max="14078" width="6.5703125" style="4" bestFit="1" customWidth="1"/>
    <col min="14079" max="14093" width="6.7109375" style="4" customWidth="1"/>
    <col min="14094" max="14313" width="11.42578125" style="4"/>
    <col min="14314" max="14314" width="24.140625" style="4" customWidth="1"/>
    <col min="14315" max="14315" width="5.5703125" style="4" customWidth="1"/>
    <col min="14316" max="14318" width="4.85546875" style="4" customWidth="1"/>
    <col min="14319" max="14319" width="2.42578125" style="4" customWidth="1"/>
    <col min="14320" max="14321" width="4.42578125" style="4" customWidth="1"/>
    <col min="14322" max="14323" width="6.5703125" style="4" bestFit="1" customWidth="1"/>
    <col min="14324" max="14324" width="1.28515625" style="4" customWidth="1"/>
    <col min="14325" max="14326" width="5" style="4" customWidth="1"/>
    <col min="14327" max="14327" width="1.7109375" style="4" customWidth="1"/>
    <col min="14328" max="14333" width="4.42578125" style="4" customWidth="1"/>
    <col min="14334" max="14334" width="6.5703125" style="4" bestFit="1" customWidth="1"/>
    <col min="14335" max="14349" width="6.7109375" style="4" customWidth="1"/>
    <col min="14350" max="14569" width="11.42578125" style="4"/>
    <col min="14570" max="14570" width="24.140625" style="4" customWidth="1"/>
    <col min="14571" max="14571" width="5.5703125" style="4" customWidth="1"/>
    <col min="14572" max="14574" width="4.85546875" style="4" customWidth="1"/>
    <col min="14575" max="14575" width="2.42578125" style="4" customWidth="1"/>
    <col min="14576" max="14577" width="4.42578125" style="4" customWidth="1"/>
    <col min="14578" max="14579" width="6.5703125" style="4" bestFit="1" customWidth="1"/>
    <col min="14580" max="14580" width="1.28515625" style="4" customWidth="1"/>
    <col min="14581" max="14582" width="5" style="4" customWidth="1"/>
    <col min="14583" max="14583" width="1.7109375" style="4" customWidth="1"/>
    <col min="14584" max="14589" width="4.42578125" style="4" customWidth="1"/>
    <col min="14590" max="14590" width="6.5703125" style="4" bestFit="1" customWidth="1"/>
    <col min="14591" max="14605" width="6.7109375" style="4" customWidth="1"/>
    <col min="14606" max="14825" width="11.42578125" style="4"/>
    <col min="14826" max="14826" width="24.140625" style="4" customWidth="1"/>
    <col min="14827" max="14827" width="5.5703125" style="4" customWidth="1"/>
    <col min="14828" max="14830" width="4.85546875" style="4" customWidth="1"/>
    <col min="14831" max="14831" width="2.42578125" style="4" customWidth="1"/>
    <col min="14832" max="14833" width="4.42578125" style="4" customWidth="1"/>
    <col min="14834" max="14835" width="6.5703125" style="4" bestFit="1" customWidth="1"/>
    <col min="14836" max="14836" width="1.28515625" style="4" customWidth="1"/>
    <col min="14837" max="14838" width="5" style="4" customWidth="1"/>
    <col min="14839" max="14839" width="1.7109375" style="4" customWidth="1"/>
    <col min="14840" max="14845" width="4.42578125" style="4" customWidth="1"/>
    <col min="14846" max="14846" width="6.5703125" style="4" bestFit="1" customWidth="1"/>
    <col min="14847" max="14861" width="6.7109375" style="4" customWidth="1"/>
    <col min="14862" max="15081" width="11.42578125" style="4"/>
    <col min="15082" max="15082" width="24.140625" style="4" customWidth="1"/>
    <col min="15083" max="15083" width="5.5703125" style="4" customWidth="1"/>
    <col min="15084" max="15086" width="4.85546875" style="4" customWidth="1"/>
    <col min="15087" max="15087" width="2.42578125" style="4" customWidth="1"/>
    <col min="15088" max="15089" width="4.42578125" style="4" customWidth="1"/>
    <col min="15090" max="15091" width="6.5703125" style="4" bestFit="1" customWidth="1"/>
    <col min="15092" max="15092" width="1.28515625" style="4" customWidth="1"/>
    <col min="15093" max="15094" width="5" style="4" customWidth="1"/>
    <col min="15095" max="15095" width="1.7109375" style="4" customWidth="1"/>
    <col min="15096" max="15101" width="4.42578125" style="4" customWidth="1"/>
    <col min="15102" max="15102" width="6.5703125" style="4" bestFit="1" customWidth="1"/>
    <col min="15103" max="15117" width="6.7109375" style="4" customWidth="1"/>
    <col min="15118" max="15337" width="11.42578125" style="4"/>
    <col min="15338" max="15338" width="24.140625" style="4" customWidth="1"/>
    <col min="15339" max="15339" width="5.5703125" style="4" customWidth="1"/>
    <col min="15340" max="15342" width="4.85546875" style="4" customWidth="1"/>
    <col min="15343" max="15343" width="2.42578125" style="4" customWidth="1"/>
    <col min="15344" max="15345" width="4.42578125" style="4" customWidth="1"/>
    <col min="15346" max="15347" width="6.5703125" style="4" bestFit="1" customWidth="1"/>
    <col min="15348" max="15348" width="1.28515625" style="4" customWidth="1"/>
    <col min="15349" max="15350" width="5" style="4" customWidth="1"/>
    <col min="15351" max="15351" width="1.7109375" style="4" customWidth="1"/>
    <col min="15352" max="15357" width="4.42578125" style="4" customWidth="1"/>
    <col min="15358" max="15358" width="6.5703125" style="4" bestFit="1" customWidth="1"/>
    <col min="15359" max="15373" width="6.7109375" style="4" customWidth="1"/>
    <col min="15374" max="15593" width="11.42578125" style="4"/>
    <col min="15594" max="15594" width="24.140625" style="4" customWidth="1"/>
    <col min="15595" max="15595" width="5.5703125" style="4" customWidth="1"/>
    <col min="15596" max="15598" width="4.85546875" style="4" customWidth="1"/>
    <col min="15599" max="15599" width="2.42578125" style="4" customWidth="1"/>
    <col min="15600" max="15601" width="4.42578125" style="4" customWidth="1"/>
    <col min="15602" max="15603" width="6.5703125" style="4" bestFit="1" customWidth="1"/>
    <col min="15604" max="15604" width="1.28515625" style="4" customWidth="1"/>
    <col min="15605" max="15606" width="5" style="4" customWidth="1"/>
    <col min="15607" max="15607" width="1.7109375" style="4" customWidth="1"/>
    <col min="15608" max="15613" width="4.42578125" style="4" customWidth="1"/>
    <col min="15614" max="15614" width="6.5703125" style="4" bestFit="1" customWidth="1"/>
    <col min="15615" max="15629" width="6.7109375" style="4" customWidth="1"/>
    <col min="15630" max="15849" width="11.42578125" style="4"/>
    <col min="15850" max="15850" width="24.140625" style="4" customWidth="1"/>
    <col min="15851" max="15851" width="5.5703125" style="4" customWidth="1"/>
    <col min="15852" max="15854" width="4.85546875" style="4" customWidth="1"/>
    <col min="15855" max="15855" width="2.42578125" style="4" customWidth="1"/>
    <col min="15856" max="15857" width="4.42578125" style="4" customWidth="1"/>
    <col min="15858" max="15859" width="6.5703125" style="4" bestFit="1" customWidth="1"/>
    <col min="15860" max="15860" width="1.28515625" style="4" customWidth="1"/>
    <col min="15861" max="15862" width="5" style="4" customWidth="1"/>
    <col min="15863" max="15863" width="1.7109375" style="4" customWidth="1"/>
    <col min="15864" max="15869" width="4.42578125" style="4" customWidth="1"/>
    <col min="15870" max="15870" width="6.5703125" style="4" bestFit="1" customWidth="1"/>
    <col min="15871" max="15885" width="6.7109375" style="4" customWidth="1"/>
    <col min="15886" max="16105" width="11.42578125" style="4"/>
    <col min="16106" max="16106" width="24.140625" style="4" customWidth="1"/>
    <col min="16107" max="16107" width="5.5703125" style="4" customWidth="1"/>
    <col min="16108" max="16110" width="4.85546875" style="4" customWidth="1"/>
    <col min="16111" max="16111" width="2.42578125" style="4" customWidth="1"/>
    <col min="16112" max="16113" width="4.42578125" style="4" customWidth="1"/>
    <col min="16114" max="16115" width="6.5703125" style="4" bestFit="1" customWidth="1"/>
    <col min="16116" max="16116" width="1.28515625" style="4" customWidth="1"/>
    <col min="16117" max="16118" width="5" style="4" customWidth="1"/>
    <col min="16119" max="16119" width="1.7109375" style="4" customWidth="1"/>
    <col min="16120" max="16125" width="4.42578125" style="4" customWidth="1"/>
    <col min="16126" max="16126" width="6.5703125" style="4" bestFit="1" customWidth="1"/>
    <col min="16127" max="16141" width="6.7109375" style="4" customWidth="1"/>
    <col min="16142" max="16384" width="11.42578125" style="4"/>
  </cols>
  <sheetData>
    <row r="1" spans="1:14" s="19" customFormat="1" ht="12.75" customHeight="1" x14ac:dyDescent="0.2">
      <c r="A1" s="446" t="s">
        <v>315</v>
      </c>
      <c r="B1" s="446"/>
      <c r="C1" s="446"/>
      <c r="D1" s="446"/>
      <c r="E1" s="446"/>
      <c r="F1" s="446"/>
      <c r="G1" s="446"/>
      <c r="H1" s="446"/>
      <c r="I1" s="446"/>
      <c r="J1" s="446"/>
      <c r="K1" s="25"/>
      <c r="L1" s="3"/>
      <c r="M1" s="434" t="s">
        <v>178</v>
      </c>
      <c r="N1" s="3"/>
    </row>
    <row r="2" spans="1:14" s="19" customFormat="1" ht="12.75" customHeight="1" x14ac:dyDescent="0.2">
      <c r="A2" s="446" t="s">
        <v>141</v>
      </c>
      <c r="B2" s="446"/>
      <c r="C2" s="446"/>
      <c r="D2" s="446"/>
      <c r="E2" s="446"/>
      <c r="F2" s="446"/>
      <c r="G2" s="446"/>
      <c r="H2" s="446"/>
      <c r="I2" s="446"/>
      <c r="J2" s="446"/>
      <c r="K2" s="25"/>
      <c r="L2" s="3"/>
      <c r="M2" s="434"/>
      <c r="N2" s="3"/>
    </row>
    <row r="3" spans="1:14" s="19" customFormat="1" x14ac:dyDescent="0.2">
      <c r="A3" s="446" t="s">
        <v>328</v>
      </c>
      <c r="B3" s="446"/>
      <c r="C3" s="446"/>
      <c r="D3" s="446"/>
      <c r="E3" s="446"/>
      <c r="F3" s="446"/>
      <c r="G3" s="446"/>
      <c r="H3" s="446"/>
      <c r="I3" s="446"/>
      <c r="J3" s="446"/>
      <c r="K3" s="25"/>
      <c r="L3" s="25"/>
      <c r="M3" s="25"/>
    </row>
    <row r="4" spans="1:14" s="19" customFormat="1" x14ac:dyDescent="0.2">
      <c r="A4" s="446" t="s">
        <v>322</v>
      </c>
      <c r="B4" s="446"/>
      <c r="C4" s="446"/>
      <c r="D4" s="446"/>
      <c r="E4" s="446"/>
      <c r="F4" s="446"/>
      <c r="G4" s="446"/>
      <c r="H4" s="446"/>
      <c r="I4" s="446"/>
      <c r="J4" s="446"/>
      <c r="K4" s="25"/>
      <c r="L4" s="25"/>
      <c r="M4" s="25"/>
    </row>
    <row r="5" spans="1:14" s="19" customFormat="1" x14ac:dyDescent="0.2">
      <c r="A5" s="446" t="s">
        <v>361</v>
      </c>
      <c r="B5" s="446"/>
      <c r="C5" s="446"/>
      <c r="D5" s="446"/>
      <c r="E5" s="446"/>
      <c r="F5" s="446"/>
      <c r="G5" s="446"/>
      <c r="H5" s="446"/>
      <c r="I5" s="446"/>
      <c r="J5" s="446"/>
      <c r="K5" s="25"/>
      <c r="L5" s="25"/>
      <c r="M5" s="25"/>
    </row>
    <row r="6" spans="1:14" s="19" customFormat="1" ht="13.5" thickBot="1" x14ac:dyDescent="0.25">
      <c r="A6" s="453"/>
      <c r="B6" s="453"/>
      <c r="C6" s="453"/>
      <c r="D6" s="453"/>
      <c r="E6" s="453"/>
      <c r="F6" s="453"/>
      <c r="G6" s="453"/>
      <c r="H6" s="453"/>
      <c r="I6" s="453"/>
      <c r="J6" s="453"/>
      <c r="K6" s="25"/>
      <c r="L6" s="25"/>
      <c r="M6" s="25"/>
    </row>
    <row r="7" spans="1:14" s="79" customFormat="1" x14ac:dyDescent="0.25">
      <c r="A7" s="426" t="s">
        <v>74</v>
      </c>
      <c r="B7" s="425" t="s">
        <v>0</v>
      </c>
      <c r="C7" s="425" t="s">
        <v>167</v>
      </c>
      <c r="D7" s="151" t="s">
        <v>159</v>
      </c>
      <c r="E7" s="151" t="s">
        <v>160</v>
      </c>
      <c r="F7" s="151" t="s">
        <v>156</v>
      </c>
      <c r="G7" s="151" t="s">
        <v>157</v>
      </c>
      <c r="H7" s="425" t="s">
        <v>154</v>
      </c>
      <c r="I7" s="425" t="s">
        <v>155</v>
      </c>
      <c r="J7" s="425" t="s">
        <v>151</v>
      </c>
    </row>
    <row r="8" spans="1:14" s="79" customFormat="1" ht="19.5" customHeight="1" thickBot="1" x14ac:dyDescent="0.3">
      <c r="A8" s="426"/>
      <c r="B8" s="425"/>
      <c r="C8" s="425"/>
      <c r="D8" s="151" t="s">
        <v>231</v>
      </c>
      <c r="E8" s="151" t="s">
        <v>239</v>
      </c>
      <c r="F8" s="151" t="s">
        <v>231</v>
      </c>
      <c r="G8" s="151" t="s">
        <v>232</v>
      </c>
      <c r="H8" s="425" t="s">
        <v>239</v>
      </c>
      <c r="I8" s="425" t="s">
        <v>232</v>
      </c>
      <c r="J8" s="425" t="s">
        <v>151</v>
      </c>
    </row>
    <row r="9" spans="1:14" x14ac:dyDescent="0.2">
      <c r="A9" s="451" t="s">
        <v>5</v>
      </c>
      <c r="B9" s="451"/>
      <c r="C9" s="451"/>
      <c r="D9" s="451"/>
      <c r="E9" s="451"/>
      <c r="F9" s="451"/>
      <c r="G9" s="451"/>
      <c r="H9" s="451"/>
      <c r="I9" s="451"/>
      <c r="J9" s="451"/>
    </row>
    <row r="10" spans="1:14" x14ac:dyDescent="0.2">
      <c r="A10" s="6"/>
      <c r="B10" s="6"/>
      <c r="C10" s="6"/>
      <c r="D10" s="6"/>
      <c r="E10" s="6"/>
      <c r="F10" s="6"/>
      <c r="G10" s="6"/>
      <c r="H10" s="15"/>
      <c r="I10" s="15"/>
      <c r="J10" s="15"/>
    </row>
    <row r="11" spans="1:14" x14ac:dyDescent="0.2">
      <c r="A11" s="30" t="s">
        <v>0</v>
      </c>
      <c r="B11" s="38">
        <f>+B16+B21</f>
        <v>13771</v>
      </c>
      <c r="C11" s="38">
        <f t="shared" ref="B11:D13" si="0">+C16+C21</f>
        <v>45</v>
      </c>
      <c r="D11" s="38">
        <f t="shared" si="0"/>
        <v>108</v>
      </c>
      <c r="E11" s="38">
        <f t="shared" ref="E11:E14" si="1">+E16+E21</f>
        <v>9739</v>
      </c>
      <c r="F11" s="38">
        <f t="shared" ref="F11:F14" si="2">+F16+F21</f>
        <v>44</v>
      </c>
      <c r="G11" s="38">
        <f t="shared" ref="G11:G14" si="3">+G16+G21</f>
        <v>2448</v>
      </c>
      <c r="H11" s="38">
        <f t="shared" ref="H11:H14" si="4">+H16+H21</f>
        <v>70</v>
      </c>
      <c r="I11" s="38">
        <f t="shared" ref="I11:I14" si="5">+I16+I21</f>
        <v>1104</v>
      </c>
      <c r="J11" s="39">
        <f t="shared" ref="J11:J14" si="6">+J16+J21</f>
        <v>213</v>
      </c>
      <c r="K11" s="4"/>
      <c r="L11" s="4"/>
      <c r="M11" s="4"/>
    </row>
    <row r="12" spans="1:14" x14ac:dyDescent="0.2">
      <c r="A12" s="37" t="s">
        <v>6</v>
      </c>
      <c r="B12" s="23">
        <f t="shared" si="0"/>
        <v>13141</v>
      </c>
      <c r="C12" s="23">
        <f t="shared" si="0"/>
        <v>43</v>
      </c>
      <c r="D12" s="23">
        <f t="shared" si="0"/>
        <v>94</v>
      </c>
      <c r="E12" s="23">
        <f t="shared" si="1"/>
        <v>9448</v>
      </c>
      <c r="F12" s="23">
        <f t="shared" si="2"/>
        <v>40</v>
      </c>
      <c r="G12" s="23">
        <f t="shared" si="3"/>
        <v>2365</v>
      </c>
      <c r="H12" s="23">
        <f t="shared" si="4"/>
        <v>61</v>
      </c>
      <c r="I12" s="23">
        <f t="shared" si="5"/>
        <v>968</v>
      </c>
      <c r="J12" s="31">
        <f t="shared" si="6"/>
        <v>122</v>
      </c>
      <c r="K12" s="4"/>
      <c r="L12" s="4"/>
      <c r="M12" s="4"/>
    </row>
    <row r="13" spans="1:14" x14ac:dyDescent="0.2">
      <c r="A13" s="37" t="s">
        <v>7</v>
      </c>
      <c r="B13" s="23">
        <f t="shared" si="0"/>
        <v>457</v>
      </c>
      <c r="C13" s="23">
        <f t="shared" si="0"/>
        <v>0</v>
      </c>
      <c r="D13" s="23">
        <f t="shared" si="0"/>
        <v>12</v>
      </c>
      <c r="E13" s="23">
        <f t="shared" si="1"/>
        <v>204</v>
      </c>
      <c r="F13" s="23">
        <f t="shared" si="2"/>
        <v>2</v>
      </c>
      <c r="G13" s="23">
        <f t="shared" si="3"/>
        <v>25</v>
      </c>
      <c r="H13" s="23">
        <f t="shared" si="4"/>
        <v>8</v>
      </c>
      <c r="I13" s="23">
        <f t="shared" si="5"/>
        <v>124</v>
      </c>
      <c r="J13" s="31">
        <f t="shared" si="6"/>
        <v>82</v>
      </c>
      <c r="K13" s="4"/>
      <c r="L13" s="4"/>
      <c r="M13" s="4"/>
    </row>
    <row r="14" spans="1:14" x14ac:dyDescent="0.2">
      <c r="A14" s="37" t="s">
        <v>346</v>
      </c>
      <c r="B14" s="23">
        <f>+B19+B24</f>
        <v>173</v>
      </c>
      <c r="C14" s="23">
        <f>+C19+C24</f>
        <v>2</v>
      </c>
      <c r="D14" s="23">
        <f>+D19+D24</f>
        <v>2</v>
      </c>
      <c r="E14" s="23">
        <f t="shared" si="1"/>
        <v>87</v>
      </c>
      <c r="F14" s="23">
        <f t="shared" si="2"/>
        <v>2</v>
      </c>
      <c r="G14" s="23">
        <f t="shared" si="3"/>
        <v>58</v>
      </c>
      <c r="H14" s="23">
        <f t="shared" si="4"/>
        <v>1</v>
      </c>
      <c r="I14" s="23">
        <f t="shared" si="5"/>
        <v>12</v>
      </c>
      <c r="J14" s="31">
        <f t="shared" si="6"/>
        <v>9</v>
      </c>
      <c r="K14" s="4"/>
      <c r="L14" s="4"/>
      <c r="M14" s="4"/>
    </row>
    <row r="15" spans="1:14" x14ac:dyDescent="0.2">
      <c r="A15" s="30"/>
      <c r="B15" s="23"/>
      <c r="C15" s="23"/>
      <c r="D15" s="23"/>
      <c r="E15" s="23"/>
      <c r="F15" s="23"/>
      <c r="G15" s="23"/>
      <c r="H15" s="23"/>
      <c r="I15" s="23"/>
      <c r="J15" s="31"/>
      <c r="K15" s="4"/>
      <c r="L15" s="4"/>
      <c r="M15" s="4"/>
    </row>
    <row r="16" spans="1:14" x14ac:dyDescent="0.2">
      <c r="A16" s="30" t="s">
        <v>326</v>
      </c>
      <c r="B16" s="38">
        <f>SUM(B17:B19)</f>
        <v>9124</v>
      </c>
      <c r="C16" s="38">
        <f>SUM(C17:C19)</f>
        <v>25</v>
      </c>
      <c r="D16" s="38">
        <f>SUM(D17:D19)</f>
        <v>61</v>
      </c>
      <c r="E16" s="38">
        <f>SUM(E17:E19)</f>
        <v>6268</v>
      </c>
      <c r="F16" s="38">
        <f>SUM(F17:F19)</f>
        <v>16</v>
      </c>
      <c r="G16" s="38">
        <f t="shared" ref="G16" si="7">SUM(G17:G19)</f>
        <v>1823</v>
      </c>
      <c r="H16" s="38">
        <f t="shared" ref="H16" si="8">SUM(H17:H19)</f>
        <v>49</v>
      </c>
      <c r="I16" s="38">
        <f t="shared" ref="I16" si="9">SUM(I17:I19)</f>
        <v>693</v>
      </c>
      <c r="J16" s="39">
        <f t="shared" ref="J16" si="10">SUM(J17:J19)</f>
        <v>189</v>
      </c>
      <c r="K16" s="4"/>
      <c r="L16" s="4"/>
      <c r="M16" s="4"/>
    </row>
    <row r="17" spans="1:10" s="4" customFormat="1" x14ac:dyDescent="0.2">
      <c r="A17" s="37" t="s">
        <v>6</v>
      </c>
      <c r="B17" s="34">
        <f>SUM(C17:J17)</f>
        <v>8536</v>
      </c>
      <c r="C17" s="34">
        <v>24</v>
      </c>
      <c r="D17" s="34">
        <v>51</v>
      </c>
      <c r="E17" s="34">
        <v>5995</v>
      </c>
      <c r="F17" s="34">
        <v>12</v>
      </c>
      <c r="G17" s="34">
        <v>1745</v>
      </c>
      <c r="H17" s="34">
        <v>40</v>
      </c>
      <c r="I17" s="34">
        <v>569</v>
      </c>
      <c r="J17" s="31">
        <v>100</v>
      </c>
    </row>
    <row r="18" spans="1:10" s="26" customFormat="1" x14ac:dyDescent="0.2">
      <c r="A18" s="37" t="s">
        <v>7</v>
      </c>
      <c r="B18" s="34">
        <f t="shared" ref="B18:B19" si="11">SUM(C18:J18)</f>
        <v>429</v>
      </c>
      <c r="C18" s="34">
        <v>0</v>
      </c>
      <c r="D18" s="34">
        <v>8</v>
      </c>
      <c r="E18" s="34">
        <v>195</v>
      </c>
      <c r="F18" s="34">
        <v>2</v>
      </c>
      <c r="G18" s="34">
        <v>24</v>
      </c>
      <c r="H18" s="34">
        <v>8</v>
      </c>
      <c r="I18" s="34">
        <v>112</v>
      </c>
      <c r="J18" s="31">
        <v>80</v>
      </c>
    </row>
    <row r="19" spans="1:10" s="26" customFormat="1" x14ac:dyDescent="0.2">
      <c r="A19" s="37" t="s">
        <v>346</v>
      </c>
      <c r="B19" s="34">
        <f t="shared" si="11"/>
        <v>159</v>
      </c>
      <c r="C19" s="34">
        <v>1</v>
      </c>
      <c r="D19" s="34">
        <v>2</v>
      </c>
      <c r="E19" s="34">
        <v>78</v>
      </c>
      <c r="F19" s="34">
        <v>2</v>
      </c>
      <c r="G19" s="34">
        <v>54</v>
      </c>
      <c r="H19" s="34">
        <v>1</v>
      </c>
      <c r="I19" s="34">
        <v>12</v>
      </c>
      <c r="J19" s="31">
        <v>9</v>
      </c>
    </row>
    <row r="20" spans="1:10" s="26" customFormat="1" x14ac:dyDescent="0.2">
      <c r="A20" s="30"/>
      <c r="B20" s="34"/>
      <c r="C20" s="34"/>
      <c r="D20" s="34"/>
      <c r="E20" s="34"/>
      <c r="F20" s="34"/>
      <c r="G20" s="34"/>
      <c r="H20" s="34"/>
      <c r="I20" s="34"/>
      <c r="J20" s="31"/>
    </row>
    <row r="21" spans="1:10" s="26" customFormat="1" x14ac:dyDescent="0.2">
      <c r="A21" s="30" t="s">
        <v>327</v>
      </c>
      <c r="B21" s="38">
        <f>SUM(B22:B24)</f>
        <v>4647</v>
      </c>
      <c r="C21" s="38">
        <f>SUM(C22:C24)</f>
        <v>20</v>
      </c>
      <c r="D21" s="38">
        <f>SUM(D22:D24)</f>
        <v>47</v>
      </c>
      <c r="E21" s="38">
        <f>SUM(E22:E24)</f>
        <v>3471</v>
      </c>
      <c r="F21" s="38">
        <f>SUM(F22:F24)</f>
        <v>28</v>
      </c>
      <c r="G21" s="38">
        <f t="shared" ref="G21:J21" si="12">SUM(G22:G24)</f>
        <v>625</v>
      </c>
      <c r="H21" s="38">
        <f t="shared" si="12"/>
        <v>21</v>
      </c>
      <c r="I21" s="38">
        <f t="shared" si="12"/>
        <v>411</v>
      </c>
      <c r="J21" s="39">
        <f t="shared" si="12"/>
        <v>24</v>
      </c>
    </row>
    <row r="22" spans="1:10" s="26" customFormat="1" x14ac:dyDescent="0.2">
      <c r="A22" s="37" t="s">
        <v>6</v>
      </c>
      <c r="B22" s="34">
        <f>SUM(C22:J22)</f>
        <v>4605</v>
      </c>
      <c r="C22" s="34">
        <v>19</v>
      </c>
      <c r="D22" s="34">
        <v>43</v>
      </c>
      <c r="E22" s="34">
        <v>3453</v>
      </c>
      <c r="F22" s="34">
        <v>28</v>
      </c>
      <c r="G22" s="34">
        <v>620</v>
      </c>
      <c r="H22" s="23">
        <v>21</v>
      </c>
      <c r="I22" s="23">
        <v>399</v>
      </c>
      <c r="J22" s="31">
        <v>22</v>
      </c>
    </row>
    <row r="23" spans="1:10" s="26" customFormat="1" x14ac:dyDescent="0.2">
      <c r="A23" s="37" t="s">
        <v>7</v>
      </c>
      <c r="B23" s="34">
        <f t="shared" ref="B23:B24" si="13">SUM(C23:J23)</f>
        <v>28</v>
      </c>
      <c r="C23" s="34">
        <v>0</v>
      </c>
      <c r="D23" s="34">
        <v>4</v>
      </c>
      <c r="E23" s="34">
        <v>9</v>
      </c>
      <c r="F23" s="34">
        <v>0</v>
      </c>
      <c r="G23" s="34">
        <v>1</v>
      </c>
      <c r="H23" s="23">
        <v>0</v>
      </c>
      <c r="I23" s="23">
        <v>12</v>
      </c>
      <c r="J23" s="31">
        <v>2</v>
      </c>
    </row>
    <row r="24" spans="1:10" s="26" customFormat="1" x14ac:dyDescent="0.2">
      <c r="A24" s="37" t="s">
        <v>346</v>
      </c>
      <c r="B24" s="34">
        <f t="shared" si="13"/>
        <v>14</v>
      </c>
      <c r="C24" s="34">
        <v>1</v>
      </c>
      <c r="D24" s="34">
        <v>0</v>
      </c>
      <c r="E24" s="34">
        <v>9</v>
      </c>
      <c r="F24" s="34">
        <v>0</v>
      </c>
      <c r="G24" s="34">
        <v>4</v>
      </c>
      <c r="H24" s="23">
        <v>0</v>
      </c>
      <c r="I24" s="23">
        <v>0</v>
      </c>
      <c r="J24" s="31">
        <v>0</v>
      </c>
    </row>
    <row r="25" spans="1:10" s="26" customFormat="1" x14ac:dyDescent="0.2">
      <c r="A25" s="30"/>
      <c r="B25" s="15"/>
      <c r="C25" s="15"/>
      <c r="D25" s="15"/>
      <c r="E25" s="15"/>
      <c r="F25" s="15"/>
      <c r="G25" s="15"/>
      <c r="H25" s="15"/>
      <c r="I25" s="15"/>
      <c r="J25" s="15"/>
    </row>
    <row r="26" spans="1:10" s="26" customFormat="1" x14ac:dyDescent="0.2">
      <c r="A26" s="450" t="s">
        <v>8</v>
      </c>
      <c r="B26" s="450"/>
      <c r="C26" s="450"/>
      <c r="D26" s="450"/>
      <c r="E26" s="450"/>
      <c r="F26" s="450"/>
      <c r="G26" s="450"/>
      <c r="H26" s="450"/>
      <c r="I26" s="450"/>
      <c r="J26" s="450"/>
    </row>
    <row r="27" spans="1:10" s="26" customFormat="1" x14ac:dyDescent="0.2">
      <c r="A27" s="40"/>
      <c r="B27" s="40"/>
      <c r="C27" s="40"/>
      <c r="D27" s="40"/>
      <c r="E27" s="40"/>
      <c r="F27" s="40"/>
      <c r="G27" s="40"/>
      <c r="H27" s="15"/>
      <c r="I27" s="15"/>
      <c r="J27" s="6"/>
    </row>
    <row r="28" spans="1:10" s="26" customFormat="1" x14ac:dyDescent="0.2">
      <c r="A28" s="30" t="s">
        <v>0</v>
      </c>
      <c r="B28" s="42">
        <f>SUM(C28:J28)</f>
        <v>100.00000000000001</v>
      </c>
      <c r="C28" s="42">
        <f>+C11/$B11*100</f>
        <v>0.32677365478178783</v>
      </c>
      <c r="D28" s="42">
        <f t="shared" ref="D28:E31" si="14">+D11/$B11*100</f>
        <v>0.78425677147629069</v>
      </c>
      <c r="E28" s="42">
        <f t="shared" si="14"/>
        <v>70.72108053155182</v>
      </c>
      <c r="F28" s="42">
        <f t="shared" ref="F28:F31" si="15">+F11/$B11*100</f>
        <v>0.3195120180088592</v>
      </c>
      <c r="G28" s="42">
        <f>+G11/$B11*100</f>
        <v>17.776486820129257</v>
      </c>
      <c r="H28" s="42">
        <f t="shared" ref="H28:H31" si="16">+H11/$B11*100</f>
        <v>0.50831457410500325</v>
      </c>
      <c r="I28" s="42">
        <f t="shared" ref="I28:I31" si="17">+I11/$B11*100</f>
        <v>8.0168469973131948</v>
      </c>
      <c r="J28" s="42">
        <f t="shared" ref="J28:J31" si="18">+J11/$B11*100</f>
        <v>1.5467286326337957</v>
      </c>
    </row>
    <row r="29" spans="1:10" s="26" customFormat="1" x14ac:dyDescent="0.2">
      <c r="A29" s="37" t="s">
        <v>6</v>
      </c>
      <c r="B29" s="16">
        <f t="shared" ref="B29:B31" si="19">SUM(C29:J29)</f>
        <v>99.999999999999986</v>
      </c>
      <c r="C29" s="16">
        <f>+C12/$B12*100</f>
        <v>0.32722015067346477</v>
      </c>
      <c r="D29" s="16">
        <f t="shared" si="14"/>
        <v>0.71531846891408568</v>
      </c>
      <c r="E29" s="16">
        <f t="shared" si="14"/>
        <v>71.897115896811499</v>
      </c>
      <c r="F29" s="16">
        <f t="shared" si="15"/>
        <v>0.30439083783578114</v>
      </c>
      <c r="G29" s="16">
        <f>+G12/$B12*100</f>
        <v>17.997108287040561</v>
      </c>
      <c r="H29" s="16">
        <f t="shared" si="16"/>
        <v>0.46419602769956619</v>
      </c>
      <c r="I29" s="16">
        <f t="shared" si="17"/>
        <v>7.3662582756259027</v>
      </c>
      <c r="J29" s="16">
        <f t="shared" si="18"/>
        <v>0.92839205539913239</v>
      </c>
    </row>
    <row r="30" spans="1:10" s="26" customFormat="1" x14ac:dyDescent="0.2">
      <c r="A30" s="37" t="s">
        <v>7</v>
      </c>
      <c r="B30" s="16">
        <f t="shared" si="19"/>
        <v>100.00000000000001</v>
      </c>
      <c r="C30" s="16">
        <f>+C13/$B13*100</f>
        <v>0</v>
      </c>
      <c r="D30" s="16">
        <f t="shared" si="14"/>
        <v>2.6258205689277898</v>
      </c>
      <c r="E30" s="16">
        <f t="shared" si="14"/>
        <v>44.63894967177243</v>
      </c>
      <c r="F30" s="16">
        <f t="shared" si="15"/>
        <v>0.43763676148796499</v>
      </c>
      <c r="G30" s="16">
        <f>+G13/$B13*100</f>
        <v>5.4704595185995624</v>
      </c>
      <c r="H30" s="16">
        <f t="shared" si="16"/>
        <v>1.7505470459518599</v>
      </c>
      <c r="I30" s="16">
        <f t="shared" si="17"/>
        <v>27.133479212253832</v>
      </c>
      <c r="J30" s="16">
        <f t="shared" si="18"/>
        <v>17.943107221006567</v>
      </c>
    </row>
    <row r="31" spans="1:10" s="26" customFormat="1" x14ac:dyDescent="0.2">
      <c r="A31" s="37" t="s">
        <v>346</v>
      </c>
      <c r="B31" s="16">
        <f t="shared" si="19"/>
        <v>100</v>
      </c>
      <c r="C31" s="16">
        <f>+C14/$B14*100</f>
        <v>1.1560693641618496</v>
      </c>
      <c r="D31" s="16">
        <f t="shared" si="14"/>
        <v>1.1560693641618496</v>
      </c>
      <c r="E31" s="16">
        <f t="shared" si="14"/>
        <v>50.289017341040463</v>
      </c>
      <c r="F31" s="16">
        <f t="shared" si="15"/>
        <v>1.1560693641618496</v>
      </c>
      <c r="G31" s="16">
        <f>+G14/$B14*100</f>
        <v>33.52601156069364</v>
      </c>
      <c r="H31" s="16">
        <f t="shared" si="16"/>
        <v>0.57803468208092479</v>
      </c>
      <c r="I31" s="16">
        <f t="shared" si="17"/>
        <v>6.9364161849710975</v>
      </c>
      <c r="J31" s="16">
        <f t="shared" si="18"/>
        <v>5.202312138728324</v>
      </c>
    </row>
    <row r="32" spans="1:10" s="26" customFormat="1" x14ac:dyDescent="0.2">
      <c r="A32" s="30"/>
      <c r="B32" s="41"/>
      <c r="C32" s="41"/>
      <c r="D32" s="41"/>
      <c r="E32" s="41"/>
      <c r="F32" s="41"/>
      <c r="G32" s="41"/>
      <c r="H32" s="41"/>
      <c r="I32" s="41"/>
      <c r="J32" s="41"/>
    </row>
    <row r="33" spans="1:10" s="26" customFormat="1" x14ac:dyDescent="0.2">
      <c r="A33" s="30" t="s">
        <v>326</v>
      </c>
      <c r="B33" s="42">
        <f>SUM(C33:J33)</f>
        <v>100</v>
      </c>
      <c r="C33" s="42">
        <f t="shared" ref="C33:D36" si="20">+C16/$B16*100</f>
        <v>0.27400263042525208</v>
      </c>
      <c r="D33" s="42">
        <f t="shared" si="20"/>
        <v>0.66856641823761509</v>
      </c>
      <c r="E33" s="42">
        <f t="shared" ref="E33:E36" si="21">+E16/$B16*100</f>
        <v>68.697939500219206</v>
      </c>
      <c r="F33" s="42">
        <f t="shared" ref="F33:F36" si="22">+F16/$B16*100</f>
        <v>0.17536168347216133</v>
      </c>
      <c r="G33" s="42">
        <f t="shared" ref="G33:G36" si="23">+G16/$B16*100</f>
        <v>19.980271810609381</v>
      </c>
      <c r="H33" s="42">
        <f t="shared" ref="H33:H36" si="24">+H16/$B16*100</f>
        <v>0.53704515563349409</v>
      </c>
      <c r="I33" s="42">
        <f t="shared" ref="I33:I36" si="25">+I16/$B16*100</f>
        <v>7.5953529153879877</v>
      </c>
      <c r="J33" s="42">
        <f t="shared" ref="J33:J36" si="26">+J16/$B16*100</f>
        <v>2.0714598860149058</v>
      </c>
    </row>
    <row r="34" spans="1:10" s="26" customFormat="1" x14ac:dyDescent="0.2">
      <c r="A34" s="37" t="s">
        <v>6</v>
      </c>
      <c r="B34" s="16">
        <f t="shared" ref="B34:B36" si="27">SUM(C34:J34)</f>
        <v>100.00000000000001</v>
      </c>
      <c r="C34" s="16">
        <f t="shared" si="20"/>
        <v>0.28116213683223995</v>
      </c>
      <c r="D34" s="16">
        <f t="shared" si="20"/>
        <v>0.59746954076850989</v>
      </c>
      <c r="E34" s="16">
        <f t="shared" si="21"/>
        <v>70.231958762886592</v>
      </c>
      <c r="F34" s="16">
        <f t="shared" si="22"/>
        <v>0.14058106841611998</v>
      </c>
      <c r="G34" s="16">
        <f t="shared" si="23"/>
        <v>20.44283036551078</v>
      </c>
      <c r="H34" s="16">
        <f t="shared" si="24"/>
        <v>0.46860356138706649</v>
      </c>
      <c r="I34" s="16">
        <f t="shared" si="25"/>
        <v>6.6658856607310222</v>
      </c>
      <c r="J34" s="16">
        <f t="shared" si="26"/>
        <v>1.1715089034676665</v>
      </c>
    </row>
    <row r="35" spans="1:10" s="26" customFormat="1" x14ac:dyDescent="0.2">
      <c r="A35" s="37" t="s">
        <v>7</v>
      </c>
      <c r="B35" s="16">
        <f t="shared" si="27"/>
        <v>100</v>
      </c>
      <c r="C35" s="16">
        <f t="shared" si="20"/>
        <v>0</v>
      </c>
      <c r="D35" s="16">
        <f t="shared" si="20"/>
        <v>1.8648018648018647</v>
      </c>
      <c r="E35" s="16">
        <f t="shared" si="21"/>
        <v>45.454545454545453</v>
      </c>
      <c r="F35" s="16">
        <f t="shared" si="22"/>
        <v>0.46620046620046618</v>
      </c>
      <c r="G35" s="16">
        <f t="shared" si="23"/>
        <v>5.5944055944055942</v>
      </c>
      <c r="H35" s="16">
        <f t="shared" si="24"/>
        <v>1.8648018648018647</v>
      </c>
      <c r="I35" s="16">
        <f t="shared" si="25"/>
        <v>26.107226107226104</v>
      </c>
      <c r="J35" s="16">
        <f t="shared" si="26"/>
        <v>18.648018648018649</v>
      </c>
    </row>
    <row r="36" spans="1:10" s="26" customFormat="1" x14ac:dyDescent="0.2">
      <c r="A36" s="37" t="s">
        <v>346</v>
      </c>
      <c r="B36" s="16">
        <f t="shared" si="27"/>
        <v>100</v>
      </c>
      <c r="C36" s="16">
        <f t="shared" si="20"/>
        <v>0.62893081761006298</v>
      </c>
      <c r="D36" s="16">
        <f t="shared" si="20"/>
        <v>1.257861635220126</v>
      </c>
      <c r="E36" s="16">
        <f t="shared" si="21"/>
        <v>49.056603773584904</v>
      </c>
      <c r="F36" s="16">
        <f t="shared" si="22"/>
        <v>1.257861635220126</v>
      </c>
      <c r="G36" s="16">
        <f t="shared" si="23"/>
        <v>33.962264150943398</v>
      </c>
      <c r="H36" s="16">
        <f t="shared" si="24"/>
        <v>0.62893081761006298</v>
      </c>
      <c r="I36" s="16">
        <f t="shared" si="25"/>
        <v>7.5471698113207548</v>
      </c>
      <c r="J36" s="16">
        <f t="shared" si="26"/>
        <v>5.6603773584905666</v>
      </c>
    </row>
    <row r="37" spans="1:10" s="26" customFormat="1" x14ac:dyDescent="0.2">
      <c r="A37" s="30"/>
      <c r="B37" s="41"/>
      <c r="C37" s="41"/>
      <c r="D37" s="41"/>
      <c r="E37" s="41"/>
      <c r="F37" s="41"/>
      <c r="G37" s="41"/>
      <c r="H37" s="41"/>
      <c r="I37" s="41"/>
      <c r="J37" s="41"/>
    </row>
    <row r="38" spans="1:10" s="26" customFormat="1" x14ac:dyDescent="0.2">
      <c r="A38" s="30" t="s">
        <v>327</v>
      </c>
      <c r="B38" s="42">
        <f>SUM(C38:J38)</f>
        <v>100.00000000000001</v>
      </c>
      <c r="C38" s="42">
        <f t="shared" ref="C38:D39" si="28">+C21/$B21*100</f>
        <v>0.43038519474930059</v>
      </c>
      <c r="D38" s="42">
        <f t="shared" si="28"/>
        <v>1.0114052076608564</v>
      </c>
      <c r="E38" s="42">
        <f t="shared" ref="E38:E39" si="29">+E21/$B21*100</f>
        <v>74.693350548741122</v>
      </c>
      <c r="F38" s="42">
        <f t="shared" ref="F38:F39" si="30">+F21/$B21*100</f>
        <v>0.60253927264902085</v>
      </c>
      <c r="G38" s="42">
        <f t="shared" ref="G38:G39" si="31">+G21/$B21*100</f>
        <v>13.449537335915645</v>
      </c>
      <c r="H38" s="42">
        <f t="shared" ref="H38:H39" si="32">+H21/$B21*100</f>
        <v>0.45190445448676569</v>
      </c>
      <c r="I38" s="42">
        <f t="shared" ref="I38:I39" si="33">+I21/$B21*100</f>
        <v>8.8444157520981275</v>
      </c>
      <c r="J38" s="42">
        <f t="shared" ref="J38:J39" si="34">+J21/$B21*100</f>
        <v>0.51646223369916067</v>
      </c>
    </row>
    <row r="39" spans="1:10" s="26" customFormat="1" x14ac:dyDescent="0.2">
      <c r="A39" s="37" t="s">
        <v>6</v>
      </c>
      <c r="B39" s="16">
        <f t="shared" ref="B39:B40" si="35">SUM(C39:J39)</f>
        <v>100</v>
      </c>
      <c r="C39" s="16">
        <f t="shared" si="28"/>
        <v>0.41259500542888161</v>
      </c>
      <c r="D39" s="16">
        <f t="shared" si="28"/>
        <v>0.93376764386536371</v>
      </c>
      <c r="E39" s="16">
        <f t="shared" si="29"/>
        <v>74.983713355048863</v>
      </c>
      <c r="F39" s="16">
        <f t="shared" si="30"/>
        <v>0.60803474484256248</v>
      </c>
      <c r="G39" s="16">
        <f t="shared" si="31"/>
        <v>13.463626492942455</v>
      </c>
      <c r="H39" s="16">
        <f t="shared" si="32"/>
        <v>0.4560260586319218</v>
      </c>
      <c r="I39" s="16">
        <f t="shared" si="33"/>
        <v>8.664495114006515</v>
      </c>
      <c r="J39" s="16">
        <f t="shared" si="34"/>
        <v>0.47774158523344196</v>
      </c>
    </row>
    <row r="40" spans="1:10" s="26" customFormat="1" x14ac:dyDescent="0.2">
      <c r="A40" s="37" t="s">
        <v>7</v>
      </c>
      <c r="B40" s="16">
        <f t="shared" si="35"/>
        <v>100</v>
      </c>
      <c r="C40" s="16">
        <f>+C23/B23*100</f>
        <v>0</v>
      </c>
      <c r="D40" s="16">
        <f>+D23/B23*100</f>
        <v>14.285714285714285</v>
      </c>
      <c r="E40" s="16">
        <f>+E23/B23*100</f>
        <v>32.142857142857146</v>
      </c>
      <c r="F40" s="16">
        <f>+F23/B23*100</f>
        <v>0</v>
      </c>
      <c r="G40" s="16">
        <f>+G23/B23*100</f>
        <v>3.5714285714285712</v>
      </c>
      <c r="H40" s="16">
        <f>+H23/B23*100</f>
        <v>0</v>
      </c>
      <c r="I40" s="16">
        <f>+I23/B23*100</f>
        <v>42.857142857142854</v>
      </c>
      <c r="J40" s="16">
        <f>+J23/B23*100</f>
        <v>7.1428571428571423</v>
      </c>
    </row>
    <row r="41" spans="1:10" s="26" customFormat="1" ht="13.5" thickBot="1" x14ac:dyDescent="0.25">
      <c r="A41" s="43" t="s">
        <v>346</v>
      </c>
      <c r="B41" s="18">
        <f t="shared" ref="B41" si="36">SUM(C41:J41)</f>
        <v>100</v>
      </c>
      <c r="C41" s="18">
        <f>+C24/B24*100</f>
        <v>7.1428571428571423</v>
      </c>
      <c r="D41" s="18">
        <f>+D24/B24*100</f>
        <v>0</v>
      </c>
      <c r="E41" s="18">
        <f>+E24/B24*100</f>
        <v>64.285714285714292</v>
      </c>
      <c r="F41" s="18">
        <f>+F24/B24*100</f>
        <v>0</v>
      </c>
      <c r="G41" s="18">
        <f>+G24/B24*100</f>
        <v>28.571428571428569</v>
      </c>
      <c r="H41" s="18">
        <f>+H24/B24*100</f>
        <v>0</v>
      </c>
      <c r="I41" s="18">
        <f>+I24/B24*100</f>
        <v>0</v>
      </c>
      <c r="J41" s="18">
        <f>+J24/B24*100</f>
        <v>0</v>
      </c>
    </row>
    <row r="42" spans="1:10" ht="44.25" customHeight="1" x14ac:dyDescent="0.2">
      <c r="A42" s="404" t="s">
        <v>402</v>
      </c>
      <c r="B42" s="404"/>
      <c r="C42" s="404"/>
      <c r="D42" s="404"/>
      <c r="E42" s="404"/>
      <c r="F42" s="404"/>
      <c r="G42" s="404"/>
      <c r="H42" s="404"/>
      <c r="I42" s="404"/>
      <c r="J42" s="404"/>
    </row>
    <row r="43" spans="1:10" x14ac:dyDescent="0.2">
      <c r="A43" s="435" t="s">
        <v>366</v>
      </c>
      <c r="B43" s="435"/>
      <c r="C43" s="435"/>
      <c r="D43" s="435"/>
      <c r="E43" s="435"/>
      <c r="F43" s="435"/>
      <c r="G43" s="435"/>
      <c r="H43" s="435"/>
      <c r="I43" s="435"/>
      <c r="J43" s="435"/>
    </row>
  </sheetData>
  <mergeCells count="17">
    <mergeCell ref="A26:J26"/>
    <mergeCell ref="H7:H8"/>
    <mergeCell ref="I7:I8"/>
    <mergeCell ref="A43:J43"/>
    <mergeCell ref="M1:M2"/>
    <mergeCell ref="A9:J9"/>
    <mergeCell ref="A42:J42"/>
    <mergeCell ref="A7:A8"/>
    <mergeCell ref="A1:J1"/>
    <mergeCell ref="A2:J2"/>
    <mergeCell ref="A3:J3"/>
    <mergeCell ref="A4:J4"/>
    <mergeCell ref="A5:J5"/>
    <mergeCell ref="A6:J6"/>
    <mergeCell ref="J7:J8"/>
    <mergeCell ref="B7:B8"/>
    <mergeCell ref="C7:C8"/>
  </mergeCells>
  <hyperlinks>
    <hyperlink ref="M1" location="INDICE!A1" display="INDICE"/>
  </hyperlinks>
  <printOptions horizontalCentered="1"/>
  <pageMargins left="0.70866141732283472" right="0.70866141732283472" top="0.74803149606299213" bottom="0.74803149606299213" header="0.31496062992125984" footer="0.31496062992125984"/>
  <pageSetup scale="8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9A0FF"/>
    <pageSetUpPr fitToPage="1"/>
  </sheetPr>
  <dimension ref="A2:I26"/>
  <sheetViews>
    <sheetView showGridLines="0" topLeftCell="A25" workbookViewId="0">
      <selection activeCell="A16" sqref="A16:H26"/>
    </sheetView>
  </sheetViews>
  <sheetFormatPr baseColWidth="10" defaultRowHeight="12.75" x14ac:dyDescent="0.2"/>
  <cols>
    <col min="1" max="16384" width="11.42578125" style="313"/>
  </cols>
  <sheetData>
    <row r="2" spans="1:9" x14ac:dyDescent="0.2">
      <c r="I2" s="400" t="s">
        <v>178</v>
      </c>
    </row>
    <row r="3" spans="1:9" x14ac:dyDescent="0.2">
      <c r="I3" s="400"/>
    </row>
    <row r="16" spans="1:9" x14ac:dyDescent="0.2">
      <c r="A16" s="430" t="s">
        <v>510</v>
      </c>
      <c r="B16" s="430"/>
      <c r="C16" s="430"/>
      <c r="D16" s="430"/>
      <c r="E16" s="430"/>
      <c r="F16" s="430"/>
      <c r="G16" s="430"/>
      <c r="H16" s="430"/>
    </row>
    <row r="17" spans="1:8" x14ac:dyDescent="0.2">
      <c r="A17" s="430"/>
      <c r="B17" s="430"/>
      <c r="C17" s="430"/>
      <c r="D17" s="430"/>
      <c r="E17" s="430"/>
      <c r="F17" s="430"/>
      <c r="G17" s="430"/>
      <c r="H17" s="430"/>
    </row>
    <row r="18" spans="1:8" x14ac:dyDescent="0.2">
      <c r="A18" s="430"/>
      <c r="B18" s="430"/>
      <c r="C18" s="430"/>
      <c r="D18" s="430"/>
      <c r="E18" s="430"/>
      <c r="F18" s="430"/>
      <c r="G18" s="430"/>
      <c r="H18" s="430"/>
    </row>
    <row r="19" spans="1:8" x14ac:dyDescent="0.2">
      <c r="A19" s="430"/>
      <c r="B19" s="430"/>
      <c r="C19" s="430"/>
      <c r="D19" s="430"/>
      <c r="E19" s="430"/>
      <c r="F19" s="430"/>
      <c r="G19" s="430"/>
      <c r="H19" s="430"/>
    </row>
    <row r="20" spans="1:8" x14ac:dyDescent="0.2">
      <c r="A20" s="430"/>
      <c r="B20" s="430"/>
      <c r="C20" s="430"/>
      <c r="D20" s="430"/>
      <c r="E20" s="430"/>
      <c r="F20" s="430"/>
      <c r="G20" s="430"/>
      <c r="H20" s="430"/>
    </row>
    <row r="21" spans="1:8" x14ac:dyDescent="0.2">
      <c r="A21" s="430"/>
      <c r="B21" s="430"/>
      <c r="C21" s="430"/>
      <c r="D21" s="430"/>
      <c r="E21" s="430"/>
      <c r="F21" s="430"/>
      <c r="G21" s="430"/>
      <c r="H21" s="430"/>
    </row>
    <row r="22" spans="1:8" x14ac:dyDescent="0.2">
      <c r="A22" s="430"/>
      <c r="B22" s="430"/>
      <c r="C22" s="430"/>
      <c r="D22" s="430"/>
      <c r="E22" s="430"/>
      <c r="F22" s="430"/>
      <c r="G22" s="430"/>
      <c r="H22" s="430"/>
    </row>
    <row r="23" spans="1:8" x14ac:dyDescent="0.2">
      <c r="A23" s="430"/>
      <c r="B23" s="430"/>
      <c r="C23" s="430"/>
      <c r="D23" s="430"/>
      <c r="E23" s="430"/>
      <c r="F23" s="430"/>
      <c r="G23" s="430"/>
      <c r="H23" s="430"/>
    </row>
    <row r="24" spans="1:8" x14ac:dyDescent="0.2">
      <c r="A24" s="430"/>
      <c r="B24" s="430"/>
      <c r="C24" s="430"/>
      <c r="D24" s="430"/>
      <c r="E24" s="430"/>
      <c r="F24" s="430"/>
      <c r="G24" s="430"/>
      <c r="H24" s="430"/>
    </row>
    <row r="25" spans="1:8" x14ac:dyDescent="0.2">
      <c r="A25" s="430"/>
      <c r="B25" s="430"/>
      <c r="C25" s="430"/>
      <c r="D25" s="430"/>
      <c r="E25" s="430"/>
      <c r="F25" s="430"/>
      <c r="G25" s="430"/>
      <c r="H25" s="430"/>
    </row>
    <row r="26" spans="1:8" x14ac:dyDescent="0.2">
      <c r="A26" s="430"/>
      <c r="B26" s="430"/>
      <c r="C26" s="430"/>
      <c r="D26" s="430"/>
      <c r="E26" s="430"/>
      <c r="F26" s="430"/>
      <c r="G26" s="430"/>
      <c r="H26" s="430"/>
    </row>
  </sheetData>
  <mergeCells count="2">
    <mergeCell ref="I2:I3"/>
    <mergeCell ref="A16:H26"/>
  </mergeCells>
  <hyperlinks>
    <hyperlink ref="I2" location="INDICE!A1" display="INDICE"/>
  </hyperlinks>
  <printOptions horizontalCentered="1" verticalCentered="1"/>
  <pageMargins left="0.70866141732283472" right="0.70866141732283472" top="0.74803149606299213" bottom="0.74803149606299213" header="0.31496062992125984" footer="0.31496062992125984"/>
  <pageSetup scale="97" orientation="portrait"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1"/>
  <sheetViews>
    <sheetView showGridLines="0" zoomScaleNormal="100" workbookViewId="0">
      <pane ySplit="7" topLeftCell="A32" activePane="bottomLeft" state="frozen"/>
      <selection activeCell="J34" sqref="A34:Q45"/>
      <selection pane="bottomLeft" activeCell="L1" sqref="L1:L2"/>
    </sheetView>
  </sheetViews>
  <sheetFormatPr baseColWidth="10" defaultRowHeight="12.75" x14ac:dyDescent="0.25"/>
  <cols>
    <col min="1" max="1" width="8.42578125" style="122" customWidth="1"/>
    <col min="2" max="2" width="8.5703125" style="69" customWidth="1"/>
    <col min="3" max="3" width="9.140625" style="69" bestFit="1" customWidth="1"/>
    <col min="4" max="4" width="10.140625" style="69" customWidth="1"/>
    <col min="5" max="5" width="9" style="69" bestFit="1" customWidth="1"/>
    <col min="6" max="6" width="10.7109375" style="69" bestFit="1" customWidth="1"/>
    <col min="7" max="7" width="9.42578125" style="69" bestFit="1" customWidth="1"/>
    <col min="8" max="8" width="7.42578125" style="69" customWidth="1"/>
    <col min="9" max="9" width="12.5703125" style="69" customWidth="1"/>
    <col min="10" max="12" width="11.42578125" style="69"/>
    <col min="13" max="20" width="11.42578125" style="69" customWidth="1"/>
    <col min="21" max="257" width="11.42578125" style="69"/>
    <col min="258" max="258" width="8.42578125" style="69" customWidth="1"/>
    <col min="259" max="259" width="8.5703125" style="69" customWidth="1"/>
    <col min="260" max="260" width="10.7109375" style="69" bestFit="1" customWidth="1"/>
    <col min="261" max="261" width="10.85546875" style="69" bestFit="1" customWidth="1"/>
    <col min="262" max="262" width="10" style="69" bestFit="1" customWidth="1"/>
    <col min="263" max="263" width="12.85546875" style="69" bestFit="1" customWidth="1"/>
    <col min="264" max="264" width="10.42578125" style="69" bestFit="1" customWidth="1"/>
    <col min="265" max="265" width="7.85546875" style="69" bestFit="1" customWidth="1"/>
    <col min="266" max="513" width="11.42578125" style="69"/>
    <col min="514" max="514" width="8.42578125" style="69" customWidth="1"/>
    <col min="515" max="515" width="8.5703125" style="69" customWidth="1"/>
    <col min="516" max="516" width="10.7109375" style="69" bestFit="1" customWidth="1"/>
    <col min="517" max="517" width="10.85546875" style="69" bestFit="1" customWidth="1"/>
    <col min="518" max="518" width="10" style="69" bestFit="1" customWidth="1"/>
    <col min="519" max="519" width="12.85546875" style="69" bestFit="1" customWidth="1"/>
    <col min="520" max="520" width="10.42578125" style="69" bestFit="1" customWidth="1"/>
    <col min="521" max="521" width="7.85546875" style="69" bestFit="1" customWidth="1"/>
    <col min="522" max="769" width="11.42578125" style="69"/>
    <col min="770" max="770" width="8.42578125" style="69" customWidth="1"/>
    <col min="771" max="771" width="8.5703125" style="69" customWidth="1"/>
    <col min="772" max="772" width="10.7109375" style="69" bestFit="1" customWidth="1"/>
    <col min="773" max="773" width="10.85546875" style="69" bestFit="1" customWidth="1"/>
    <col min="774" max="774" width="10" style="69" bestFit="1" customWidth="1"/>
    <col min="775" max="775" width="12.85546875" style="69" bestFit="1" customWidth="1"/>
    <col min="776" max="776" width="10.42578125" style="69" bestFit="1" customWidth="1"/>
    <col min="777" max="777" width="7.85546875" style="69" bestFit="1" customWidth="1"/>
    <col min="778" max="1025" width="11.42578125" style="69"/>
    <col min="1026" max="1026" width="8.42578125" style="69" customWidth="1"/>
    <col min="1027" max="1027" width="8.5703125" style="69" customWidth="1"/>
    <col min="1028" max="1028" width="10.7109375" style="69" bestFit="1" customWidth="1"/>
    <col min="1029" max="1029" width="10.85546875" style="69" bestFit="1" customWidth="1"/>
    <col min="1030" max="1030" width="10" style="69" bestFit="1" customWidth="1"/>
    <col min="1031" max="1031" width="12.85546875" style="69" bestFit="1" customWidth="1"/>
    <col min="1032" max="1032" width="10.42578125" style="69" bestFit="1" customWidth="1"/>
    <col min="1033" max="1033" width="7.85546875" style="69" bestFit="1" customWidth="1"/>
    <col min="1034" max="1281" width="11.42578125" style="69"/>
    <col min="1282" max="1282" width="8.42578125" style="69" customWidth="1"/>
    <col min="1283" max="1283" width="8.5703125" style="69" customWidth="1"/>
    <col min="1284" max="1284" width="10.7109375" style="69" bestFit="1" customWidth="1"/>
    <col min="1285" max="1285" width="10.85546875" style="69" bestFit="1" customWidth="1"/>
    <col min="1286" max="1286" width="10" style="69" bestFit="1" customWidth="1"/>
    <col min="1287" max="1287" width="12.85546875" style="69" bestFit="1" customWidth="1"/>
    <col min="1288" max="1288" width="10.42578125" style="69" bestFit="1" customWidth="1"/>
    <col min="1289" max="1289" width="7.85546875" style="69" bestFit="1" customWidth="1"/>
    <col min="1290" max="1537" width="11.42578125" style="69"/>
    <col min="1538" max="1538" width="8.42578125" style="69" customWidth="1"/>
    <col min="1539" max="1539" width="8.5703125" style="69" customWidth="1"/>
    <col min="1540" max="1540" width="10.7109375" style="69" bestFit="1" customWidth="1"/>
    <col min="1541" max="1541" width="10.85546875" style="69" bestFit="1" customWidth="1"/>
    <col min="1542" max="1542" width="10" style="69" bestFit="1" customWidth="1"/>
    <col min="1543" max="1543" width="12.85546875" style="69" bestFit="1" customWidth="1"/>
    <col min="1544" max="1544" width="10.42578125" style="69" bestFit="1" customWidth="1"/>
    <col min="1545" max="1545" width="7.85546875" style="69" bestFit="1" customWidth="1"/>
    <col min="1546" max="1793" width="11.42578125" style="69"/>
    <col min="1794" max="1794" width="8.42578125" style="69" customWidth="1"/>
    <col min="1795" max="1795" width="8.5703125" style="69" customWidth="1"/>
    <col min="1796" max="1796" width="10.7109375" style="69" bestFit="1" customWidth="1"/>
    <col min="1797" max="1797" width="10.85546875" style="69" bestFit="1" customWidth="1"/>
    <col min="1798" max="1798" width="10" style="69" bestFit="1" customWidth="1"/>
    <col min="1799" max="1799" width="12.85546875" style="69" bestFit="1" customWidth="1"/>
    <col min="1800" max="1800" width="10.42578125" style="69" bestFit="1" customWidth="1"/>
    <col min="1801" max="1801" width="7.85546875" style="69" bestFit="1" customWidth="1"/>
    <col min="1802" max="2049" width="11.42578125" style="69"/>
    <col min="2050" max="2050" width="8.42578125" style="69" customWidth="1"/>
    <col min="2051" max="2051" width="8.5703125" style="69" customWidth="1"/>
    <col min="2052" max="2052" width="10.7109375" style="69" bestFit="1" customWidth="1"/>
    <col min="2053" max="2053" width="10.85546875" style="69" bestFit="1" customWidth="1"/>
    <col min="2054" max="2054" width="10" style="69" bestFit="1" customWidth="1"/>
    <col min="2055" max="2055" width="12.85546875" style="69" bestFit="1" customWidth="1"/>
    <col min="2056" max="2056" width="10.42578125" style="69" bestFit="1" customWidth="1"/>
    <col min="2057" max="2057" width="7.85546875" style="69" bestFit="1" customWidth="1"/>
    <col min="2058" max="2305" width="11.42578125" style="69"/>
    <col min="2306" max="2306" width="8.42578125" style="69" customWidth="1"/>
    <col min="2307" max="2307" width="8.5703125" style="69" customWidth="1"/>
    <col min="2308" max="2308" width="10.7109375" style="69" bestFit="1" customWidth="1"/>
    <col min="2309" max="2309" width="10.85546875" style="69" bestFit="1" customWidth="1"/>
    <col min="2310" max="2310" width="10" style="69" bestFit="1" customWidth="1"/>
    <col min="2311" max="2311" width="12.85546875" style="69" bestFit="1" customWidth="1"/>
    <col min="2312" max="2312" width="10.42578125" style="69" bestFit="1" customWidth="1"/>
    <col min="2313" max="2313" width="7.85546875" style="69" bestFit="1" customWidth="1"/>
    <col min="2314" max="2561" width="11.42578125" style="69"/>
    <col min="2562" max="2562" width="8.42578125" style="69" customWidth="1"/>
    <col min="2563" max="2563" width="8.5703125" style="69" customWidth="1"/>
    <col min="2564" max="2564" width="10.7109375" style="69" bestFit="1" customWidth="1"/>
    <col min="2565" max="2565" width="10.85546875" style="69" bestFit="1" customWidth="1"/>
    <col min="2566" max="2566" width="10" style="69" bestFit="1" customWidth="1"/>
    <col min="2567" max="2567" width="12.85546875" style="69" bestFit="1" customWidth="1"/>
    <col min="2568" max="2568" width="10.42578125" style="69" bestFit="1" customWidth="1"/>
    <col min="2569" max="2569" width="7.85546875" style="69" bestFit="1" customWidth="1"/>
    <col min="2570" max="2817" width="11.42578125" style="69"/>
    <col min="2818" max="2818" width="8.42578125" style="69" customWidth="1"/>
    <col min="2819" max="2819" width="8.5703125" style="69" customWidth="1"/>
    <col min="2820" max="2820" width="10.7109375" style="69" bestFit="1" customWidth="1"/>
    <col min="2821" max="2821" width="10.85546875" style="69" bestFit="1" customWidth="1"/>
    <col min="2822" max="2822" width="10" style="69" bestFit="1" customWidth="1"/>
    <col min="2823" max="2823" width="12.85546875" style="69" bestFit="1" customWidth="1"/>
    <col min="2824" max="2824" width="10.42578125" style="69" bestFit="1" customWidth="1"/>
    <col min="2825" max="2825" width="7.85546875" style="69" bestFit="1" customWidth="1"/>
    <col min="2826" max="3073" width="11.42578125" style="69"/>
    <col min="3074" max="3074" width="8.42578125" style="69" customWidth="1"/>
    <col min="3075" max="3075" width="8.5703125" style="69" customWidth="1"/>
    <col min="3076" max="3076" width="10.7109375" style="69" bestFit="1" customWidth="1"/>
    <col min="3077" max="3077" width="10.85546875" style="69" bestFit="1" customWidth="1"/>
    <col min="3078" max="3078" width="10" style="69" bestFit="1" customWidth="1"/>
    <col min="3079" max="3079" width="12.85546875" style="69" bestFit="1" customWidth="1"/>
    <col min="3080" max="3080" width="10.42578125" style="69" bestFit="1" customWidth="1"/>
    <col min="3081" max="3081" width="7.85546875" style="69" bestFit="1" customWidth="1"/>
    <col min="3082" max="3329" width="11.42578125" style="69"/>
    <col min="3330" max="3330" width="8.42578125" style="69" customWidth="1"/>
    <col min="3331" max="3331" width="8.5703125" style="69" customWidth="1"/>
    <col min="3332" max="3332" width="10.7109375" style="69" bestFit="1" customWidth="1"/>
    <col min="3333" max="3333" width="10.85546875" style="69" bestFit="1" customWidth="1"/>
    <col min="3334" max="3334" width="10" style="69" bestFit="1" customWidth="1"/>
    <col min="3335" max="3335" width="12.85546875" style="69" bestFit="1" customWidth="1"/>
    <col min="3336" max="3336" width="10.42578125" style="69" bestFit="1" customWidth="1"/>
    <col min="3337" max="3337" width="7.85546875" style="69" bestFit="1" customWidth="1"/>
    <col min="3338" max="3585" width="11.42578125" style="69"/>
    <col min="3586" max="3586" width="8.42578125" style="69" customWidth="1"/>
    <col min="3587" max="3587" width="8.5703125" style="69" customWidth="1"/>
    <col min="3588" max="3588" width="10.7109375" style="69" bestFit="1" customWidth="1"/>
    <col min="3589" max="3589" width="10.85546875" style="69" bestFit="1" customWidth="1"/>
    <col min="3590" max="3590" width="10" style="69" bestFit="1" customWidth="1"/>
    <col min="3591" max="3591" width="12.85546875" style="69" bestFit="1" customWidth="1"/>
    <col min="3592" max="3592" width="10.42578125" style="69" bestFit="1" customWidth="1"/>
    <col min="3593" max="3593" width="7.85546875" style="69" bestFit="1" customWidth="1"/>
    <col min="3594" max="3841" width="11.42578125" style="69"/>
    <col min="3842" max="3842" width="8.42578125" style="69" customWidth="1"/>
    <col min="3843" max="3843" width="8.5703125" style="69" customWidth="1"/>
    <col min="3844" max="3844" width="10.7109375" style="69" bestFit="1" customWidth="1"/>
    <col min="3845" max="3845" width="10.85546875" style="69" bestFit="1" customWidth="1"/>
    <col min="3846" max="3846" width="10" style="69" bestFit="1" customWidth="1"/>
    <col min="3847" max="3847" width="12.85546875" style="69" bestFit="1" customWidth="1"/>
    <col min="3848" max="3848" width="10.42578125" style="69" bestFit="1" customWidth="1"/>
    <col min="3849" max="3849" width="7.85546875" style="69" bestFit="1" customWidth="1"/>
    <col min="3850" max="4097" width="11.42578125" style="69"/>
    <col min="4098" max="4098" width="8.42578125" style="69" customWidth="1"/>
    <col min="4099" max="4099" width="8.5703125" style="69" customWidth="1"/>
    <col min="4100" max="4100" width="10.7109375" style="69" bestFit="1" customWidth="1"/>
    <col min="4101" max="4101" width="10.85546875" style="69" bestFit="1" customWidth="1"/>
    <col min="4102" max="4102" width="10" style="69" bestFit="1" customWidth="1"/>
    <col min="4103" max="4103" width="12.85546875" style="69" bestFit="1" customWidth="1"/>
    <col min="4104" max="4104" width="10.42578125" style="69" bestFit="1" customWidth="1"/>
    <col min="4105" max="4105" width="7.85546875" style="69" bestFit="1" customWidth="1"/>
    <col min="4106" max="4353" width="11.42578125" style="69"/>
    <col min="4354" max="4354" width="8.42578125" style="69" customWidth="1"/>
    <col min="4355" max="4355" width="8.5703125" style="69" customWidth="1"/>
    <col min="4356" max="4356" width="10.7109375" style="69" bestFit="1" customWidth="1"/>
    <col min="4357" max="4357" width="10.85546875" style="69" bestFit="1" customWidth="1"/>
    <col min="4358" max="4358" width="10" style="69" bestFit="1" customWidth="1"/>
    <col min="4359" max="4359" width="12.85546875" style="69" bestFit="1" customWidth="1"/>
    <col min="4360" max="4360" width="10.42578125" style="69" bestFit="1" customWidth="1"/>
    <col min="4361" max="4361" width="7.85546875" style="69" bestFit="1" customWidth="1"/>
    <col min="4362" max="4609" width="11.42578125" style="69"/>
    <col min="4610" max="4610" width="8.42578125" style="69" customWidth="1"/>
    <col min="4611" max="4611" width="8.5703125" style="69" customWidth="1"/>
    <col min="4612" max="4612" width="10.7109375" style="69" bestFit="1" customWidth="1"/>
    <col min="4613" max="4613" width="10.85546875" style="69" bestFit="1" customWidth="1"/>
    <col min="4614" max="4614" width="10" style="69" bestFit="1" customWidth="1"/>
    <col min="4615" max="4615" width="12.85546875" style="69" bestFit="1" customWidth="1"/>
    <col min="4616" max="4616" width="10.42578125" style="69" bestFit="1" customWidth="1"/>
    <col min="4617" max="4617" width="7.85546875" style="69" bestFit="1" customWidth="1"/>
    <col min="4618" max="4865" width="11.42578125" style="69"/>
    <col min="4866" max="4866" width="8.42578125" style="69" customWidth="1"/>
    <col min="4867" max="4867" width="8.5703125" style="69" customWidth="1"/>
    <col min="4868" max="4868" width="10.7109375" style="69" bestFit="1" customWidth="1"/>
    <col min="4869" max="4869" width="10.85546875" style="69" bestFit="1" customWidth="1"/>
    <col min="4870" max="4870" width="10" style="69" bestFit="1" customWidth="1"/>
    <col min="4871" max="4871" width="12.85546875" style="69" bestFit="1" customWidth="1"/>
    <col min="4872" max="4872" width="10.42578125" style="69" bestFit="1" customWidth="1"/>
    <col min="4873" max="4873" width="7.85546875" style="69" bestFit="1" customWidth="1"/>
    <col min="4874" max="5121" width="11.42578125" style="69"/>
    <col min="5122" max="5122" width="8.42578125" style="69" customWidth="1"/>
    <col min="5123" max="5123" width="8.5703125" style="69" customWidth="1"/>
    <col min="5124" max="5124" width="10.7109375" style="69" bestFit="1" customWidth="1"/>
    <col min="5125" max="5125" width="10.85546875" style="69" bestFit="1" customWidth="1"/>
    <col min="5126" max="5126" width="10" style="69" bestFit="1" customWidth="1"/>
    <col min="5127" max="5127" width="12.85546875" style="69" bestFit="1" customWidth="1"/>
    <col min="5128" max="5128" width="10.42578125" style="69" bestFit="1" customWidth="1"/>
    <col min="5129" max="5129" width="7.85546875" style="69" bestFit="1" customWidth="1"/>
    <col min="5130" max="5377" width="11.42578125" style="69"/>
    <col min="5378" max="5378" width="8.42578125" style="69" customWidth="1"/>
    <col min="5379" max="5379" width="8.5703125" style="69" customWidth="1"/>
    <col min="5380" max="5380" width="10.7109375" style="69" bestFit="1" customWidth="1"/>
    <col min="5381" max="5381" width="10.85546875" style="69" bestFit="1" customWidth="1"/>
    <col min="5382" max="5382" width="10" style="69" bestFit="1" customWidth="1"/>
    <col min="5383" max="5383" width="12.85546875" style="69" bestFit="1" customWidth="1"/>
    <col min="5384" max="5384" width="10.42578125" style="69" bestFit="1" customWidth="1"/>
    <col min="5385" max="5385" width="7.85546875" style="69" bestFit="1" customWidth="1"/>
    <col min="5386" max="5633" width="11.42578125" style="69"/>
    <col min="5634" max="5634" width="8.42578125" style="69" customWidth="1"/>
    <col min="5635" max="5635" width="8.5703125" style="69" customWidth="1"/>
    <col min="5636" max="5636" width="10.7109375" style="69" bestFit="1" customWidth="1"/>
    <col min="5637" max="5637" width="10.85546875" style="69" bestFit="1" customWidth="1"/>
    <col min="5638" max="5638" width="10" style="69" bestFit="1" customWidth="1"/>
    <col min="5639" max="5639" width="12.85546875" style="69" bestFit="1" customWidth="1"/>
    <col min="5640" max="5640" width="10.42578125" style="69" bestFit="1" customWidth="1"/>
    <col min="5641" max="5641" width="7.85546875" style="69" bestFit="1" customWidth="1"/>
    <col min="5642" max="5889" width="11.42578125" style="69"/>
    <col min="5890" max="5890" width="8.42578125" style="69" customWidth="1"/>
    <col min="5891" max="5891" width="8.5703125" style="69" customWidth="1"/>
    <col min="5892" max="5892" width="10.7109375" style="69" bestFit="1" customWidth="1"/>
    <col min="5893" max="5893" width="10.85546875" style="69" bestFit="1" customWidth="1"/>
    <col min="5894" max="5894" width="10" style="69" bestFit="1" customWidth="1"/>
    <col min="5895" max="5895" width="12.85546875" style="69" bestFit="1" customWidth="1"/>
    <col min="5896" max="5896" width="10.42578125" style="69" bestFit="1" customWidth="1"/>
    <col min="5897" max="5897" width="7.85546875" style="69" bestFit="1" customWidth="1"/>
    <col min="5898" max="6145" width="11.42578125" style="69"/>
    <col min="6146" max="6146" width="8.42578125" style="69" customWidth="1"/>
    <col min="6147" max="6147" width="8.5703125" style="69" customWidth="1"/>
    <col min="6148" max="6148" width="10.7109375" style="69" bestFit="1" customWidth="1"/>
    <col min="6149" max="6149" width="10.85546875" style="69" bestFit="1" customWidth="1"/>
    <col min="6150" max="6150" width="10" style="69" bestFit="1" customWidth="1"/>
    <col min="6151" max="6151" width="12.85546875" style="69" bestFit="1" customWidth="1"/>
    <col min="6152" max="6152" width="10.42578125" style="69" bestFit="1" customWidth="1"/>
    <col min="6153" max="6153" width="7.85546875" style="69" bestFit="1" customWidth="1"/>
    <col min="6154" max="6401" width="11.42578125" style="69"/>
    <col min="6402" max="6402" width="8.42578125" style="69" customWidth="1"/>
    <col min="6403" max="6403" width="8.5703125" style="69" customWidth="1"/>
    <col min="6404" max="6404" width="10.7109375" style="69" bestFit="1" customWidth="1"/>
    <col min="6405" max="6405" width="10.85546875" style="69" bestFit="1" customWidth="1"/>
    <col min="6406" max="6406" width="10" style="69" bestFit="1" customWidth="1"/>
    <col min="6407" max="6407" width="12.85546875" style="69" bestFit="1" customWidth="1"/>
    <col min="6408" max="6408" width="10.42578125" style="69" bestFit="1" customWidth="1"/>
    <col min="6409" max="6409" width="7.85546875" style="69" bestFit="1" customWidth="1"/>
    <col min="6410" max="6657" width="11.42578125" style="69"/>
    <col min="6658" max="6658" width="8.42578125" style="69" customWidth="1"/>
    <col min="6659" max="6659" width="8.5703125" style="69" customWidth="1"/>
    <col min="6660" max="6660" width="10.7109375" style="69" bestFit="1" customWidth="1"/>
    <col min="6661" max="6661" width="10.85546875" style="69" bestFit="1" customWidth="1"/>
    <col min="6662" max="6662" width="10" style="69" bestFit="1" customWidth="1"/>
    <col min="6663" max="6663" width="12.85546875" style="69" bestFit="1" customWidth="1"/>
    <col min="6664" max="6664" width="10.42578125" style="69" bestFit="1" customWidth="1"/>
    <col min="6665" max="6665" width="7.85546875" style="69" bestFit="1" customWidth="1"/>
    <col min="6666" max="6913" width="11.42578125" style="69"/>
    <col min="6914" max="6914" width="8.42578125" style="69" customWidth="1"/>
    <col min="6915" max="6915" width="8.5703125" style="69" customWidth="1"/>
    <col min="6916" max="6916" width="10.7109375" style="69" bestFit="1" customWidth="1"/>
    <col min="6917" max="6917" width="10.85546875" style="69" bestFit="1" customWidth="1"/>
    <col min="6918" max="6918" width="10" style="69" bestFit="1" customWidth="1"/>
    <col min="6919" max="6919" width="12.85546875" style="69" bestFit="1" customWidth="1"/>
    <col min="6920" max="6920" width="10.42578125" style="69" bestFit="1" customWidth="1"/>
    <col min="6921" max="6921" width="7.85546875" style="69" bestFit="1" customWidth="1"/>
    <col min="6922" max="7169" width="11.42578125" style="69"/>
    <col min="7170" max="7170" width="8.42578125" style="69" customWidth="1"/>
    <col min="7171" max="7171" width="8.5703125" style="69" customWidth="1"/>
    <col min="7172" max="7172" width="10.7109375" style="69" bestFit="1" customWidth="1"/>
    <col min="7173" max="7173" width="10.85546875" style="69" bestFit="1" customWidth="1"/>
    <col min="7174" max="7174" width="10" style="69" bestFit="1" customWidth="1"/>
    <col min="7175" max="7175" width="12.85546875" style="69" bestFit="1" customWidth="1"/>
    <col min="7176" max="7176" width="10.42578125" style="69" bestFit="1" customWidth="1"/>
    <col min="7177" max="7177" width="7.85546875" style="69" bestFit="1" customWidth="1"/>
    <col min="7178" max="7425" width="11.42578125" style="69"/>
    <col min="7426" max="7426" width="8.42578125" style="69" customWidth="1"/>
    <col min="7427" max="7427" width="8.5703125" style="69" customWidth="1"/>
    <col min="7428" max="7428" width="10.7109375" style="69" bestFit="1" customWidth="1"/>
    <col min="7429" max="7429" width="10.85546875" style="69" bestFit="1" customWidth="1"/>
    <col min="7430" max="7430" width="10" style="69" bestFit="1" customWidth="1"/>
    <col min="7431" max="7431" width="12.85546875" style="69" bestFit="1" customWidth="1"/>
    <col min="7432" max="7432" width="10.42578125" style="69" bestFit="1" customWidth="1"/>
    <col min="7433" max="7433" width="7.85546875" style="69" bestFit="1" customWidth="1"/>
    <col min="7434" max="7681" width="11.42578125" style="69"/>
    <col min="7682" max="7682" width="8.42578125" style="69" customWidth="1"/>
    <col min="7683" max="7683" width="8.5703125" style="69" customWidth="1"/>
    <col min="7684" max="7684" width="10.7109375" style="69" bestFit="1" customWidth="1"/>
    <col min="7685" max="7685" width="10.85546875" style="69" bestFit="1" customWidth="1"/>
    <col min="7686" max="7686" width="10" style="69" bestFit="1" customWidth="1"/>
    <col min="7687" max="7687" width="12.85546875" style="69" bestFit="1" customWidth="1"/>
    <col min="7688" max="7688" width="10.42578125" style="69" bestFit="1" customWidth="1"/>
    <col min="7689" max="7689" width="7.85546875" style="69" bestFit="1" customWidth="1"/>
    <col min="7690" max="7937" width="11.42578125" style="69"/>
    <col min="7938" max="7938" width="8.42578125" style="69" customWidth="1"/>
    <col min="7939" max="7939" width="8.5703125" style="69" customWidth="1"/>
    <col min="7940" max="7940" width="10.7109375" style="69" bestFit="1" customWidth="1"/>
    <col min="7941" max="7941" width="10.85546875" style="69" bestFit="1" customWidth="1"/>
    <col min="7942" max="7942" width="10" style="69" bestFit="1" customWidth="1"/>
    <col min="7943" max="7943" width="12.85546875" style="69" bestFit="1" customWidth="1"/>
    <col min="7944" max="7944" width="10.42578125" style="69" bestFit="1" customWidth="1"/>
    <col min="7945" max="7945" width="7.85546875" style="69" bestFit="1" customWidth="1"/>
    <col min="7946" max="8193" width="11.42578125" style="69"/>
    <col min="8194" max="8194" width="8.42578125" style="69" customWidth="1"/>
    <col min="8195" max="8195" width="8.5703125" style="69" customWidth="1"/>
    <col min="8196" max="8196" width="10.7109375" style="69" bestFit="1" customWidth="1"/>
    <col min="8197" max="8197" width="10.85546875" style="69" bestFit="1" customWidth="1"/>
    <col min="8198" max="8198" width="10" style="69" bestFit="1" customWidth="1"/>
    <col min="8199" max="8199" width="12.85546875" style="69" bestFit="1" customWidth="1"/>
    <col min="8200" max="8200" width="10.42578125" style="69" bestFit="1" customWidth="1"/>
    <col min="8201" max="8201" width="7.85546875" style="69" bestFit="1" customWidth="1"/>
    <col min="8202" max="8449" width="11.42578125" style="69"/>
    <col min="8450" max="8450" width="8.42578125" style="69" customWidth="1"/>
    <col min="8451" max="8451" width="8.5703125" style="69" customWidth="1"/>
    <col min="8452" max="8452" width="10.7109375" style="69" bestFit="1" customWidth="1"/>
    <col min="8453" max="8453" width="10.85546875" style="69" bestFit="1" customWidth="1"/>
    <col min="8454" max="8454" width="10" style="69" bestFit="1" customWidth="1"/>
    <col min="8455" max="8455" width="12.85546875" style="69" bestFit="1" customWidth="1"/>
    <col min="8456" max="8456" width="10.42578125" style="69" bestFit="1" customWidth="1"/>
    <col min="8457" max="8457" width="7.85546875" style="69" bestFit="1" customWidth="1"/>
    <col min="8458" max="8705" width="11.42578125" style="69"/>
    <col min="8706" max="8706" width="8.42578125" style="69" customWidth="1"/>
    <col min="8707" max="8707" width="8.5703125" style="69" customWidth="1"/>
    <col min="8708" max="8708" width="10.7109375" style="69" bestFit="1" customWidth="1"/>
    <col min="8709" max="8709" width="10.85546875" style="69" bestFit="1" customWidth="1"/>
    <col min="8710" max="8710" width="10" style="69" bestFit="1" customWidth="1"/>
    <col min="8711" max="8711" width="12.85546875" style="69" bestFit="1" customWidth="1"/>
    <col min="8712" max="8712" width="10.42578125" style="69" bestFit="1" customWidth="1"/>
    <col min="8713" max="8713" width="7.85546875" style="69" bestFit="1" customWidth="1"/>
    <col min="8714" max="8961" width="11.42578125" style="69"/>
    <col min="8962" max="8962" width="8.42578125" style="69" customWidth="1"/>
    <col min="8963" max="8963" width="8.5703125" style="69" customWidth="1"/>
    <col min="8964" max="8964" width="10.7109375" style="69" bestFit="1" customWidth="1"/>
    <col min="8965" max="8965" width="10.85546875" style="69" bestFit="1" customWidth="1"/>
    <col min="8966" max="8966" width="10" style="69" bestFit="1" customWidth="1"/>
    <col min="8967" max="8967" width="12.85546875" style="69" bestFit="1" customWidth="1"/>
    <col min="8968" max="8968" width="10.42578125" style="69" bestFit="1" customWidth="1"/>
    <col min="8969" max="8969" width="7.85546875" style="69" bestFit="1" customWidth="1"/>
    <col min="8970" max="9217" width="11.42578125" style="69"/>
    <col min="9218" max="9218" width="8.42578125" style="69" customWidth="1"/>
    <col min="9219" max="9219" width="8.5703125" style="69" customWidth="1"/>
    <col min="9220" max="9220" width="10.7109375" style="69" bestFit="1" customWidth="1"/>
    <col min="9221" max="9221" width="10.85546875" style="69" bestFit="1" customWidth="1"/>
    <col min="9222" max="9222" width="10" style="69" bestFit="1" customWidth="1"/>
    <col min="9223" max="9223" width="12.85546875" style="69" bestFit="1" customWidth="1"/>
    <col min="9224" max="9224" width="10.42578125" style="69" bestFit="1" customWidth="1"/>
    <col min="9225" max="9225" width="7.85546875" style="69" bestFit="1" customWidth="1"/>
    <col min="9226" max="9473" width="11.42578125" style="69"/>
    <col min="9474" max="9474" width="8.42578125" style="69" customWidth="1"/>
    <col min="9475" max="9475" width="8.5703125" style="69" customWidth="1"/>
    <col min="9476" max="9476" width="10.7109375" style="69" bestFit="1" customWidth="1"/>
    <col min="9477" max="9477" width="10.85546875" style="69" bestFit="1" customWidth="1"/>
    <col min="9478" max="9478" width="10" style="69" bestFit="1" customWidth="1"/>
    <col min="9479" max="9479" width="12.85546875" style="69" bestFit="1" customWidth="1"/>
    <col min="9480" max="9480" width="10.42578125" style="69" bestFit="1" customWidth="1"/>
    <col min="9481" max="9481" width="7.85546875" style="69" bestFit="1" customWidth="1"/>
    <col min="9482" max="9729" width="11.42578125" style="69"/>
    <col min="9730" max="9730" width="8.42578125" style="69" customWidth="1"/>
    <col min="9731" max="9731" width="8.5703125" style="69" customWidth="1"/>
    <col min="9732" max="9732" width="10.7109375" style="69" bestFit="1" customWidth="1"/>
    <col min="9733" max="9733" width="10.85546875" style="69" bestFit="1" customWidth="1"/>
    <col min="9734" max="9734" width="10" style="69" bestFit="1" customWidth="1"/>
    <col min="9735" max="9735" width="12.85546875" style="69" bestFit="1" customWidth="1"/>
    <col min="9736" max="9736" width="10.42578125" style="69" bestFit="1" customWidth="1"/>
    <col min="9737" max="9737" width="7.85546875" style="69" bestFit="1" customWidth="1"/>
    <col min="9738" max="9985" width="11.42578125" style="69"/>
    <col min="9986" max="9986" width="8.42578125" style="69" customWidth="1"/>
    <col min="9987" max="9987" width="8.5703125" style="69" customWidth="1"/>
    <col min="9988" max="9988" width="10.7109375" style="69" bestFit="1" customWidth="1"/>
    <col min="9989" max="9989" width="10.85546875" style="69" bestFit="1" customWidth="1"/>
    <col min="9990" max="9990" width="10" style="69" bestFit="1" customWidth="1"/>
    <col min="9991" max="9991" width="12.85546875" style="69" bestFit="1" customWidth="1"/>
    <col min="9992" max="9992" width="10.42578125" style="69" bestFit="1" customWidth="1"/>
    <col min="9993" max="9993" width="7.85546875" style="69" bestFit="1" customWidth="1"/>
    <col min="9994" max="10241" width="11.42578125" style="69"/>
    <col min="10242" max="10242" width="8.42578125" style="69" customWidth="1"/>
    <col min="10243" max="10243" width="8.5703125" style="69" customWidth="1"/>
    <col min="10244" max="10244" width="10.7109375" style="69" bestFit="1" customWidth="1"/>
    <col min="10245" max="10245" width="10.85546875" style="69" bestFit="1" customWidth="1"/>
    <col min="10246" max="10246" width="10" style="69" bestFit="1" customWidth="1"/>
    <col min="10247" max="10247" width="12.85546875" style="69" bestFit="1" customWidth="1"/>
    <col min="10248" max="10248" width="10.42578125" style="69" bestFit="1" customWidth="1"/>
    <col min="10249" max="10249" width="7.85546875" style="69" bestFit="1" customWidth="1"/>
    <col min="10250" max="10497" width="11.42578125" style="69"/>
    <col min="10498" max="10498" width="8.42578125" style="69" customWidth="1"/>
    <col min="10499" max="10499" width="8.5703125" style="69" customWidth="1"/>
    <col min="10500" max="10500" width="10.7109375" style="69" bestFit="1" customWidth="1"/>
    <col min="10501" max="10501" width="10.85546875" style="69" bestFit="1" customWidth="1"/>
    <col min="10502" max="10502" width="10" style="69" bestFit="1" customWidth="1"/>
    <col min="10503" max="10503" width="12.85546875" style="69" bestFit="1" customWidth="1"/>
    <col min="10504" max="10504" width="10.42578125" style="69" bestFit="1" customWidth="1"/>
    <col min="10505" max="10505" width="7.85546875" style="69" bestFit="1" customWidth="1"/>
    <col min="10506" max="10753" width="11.42578125" style="69"/>
    <col min="10754" max="10754" width="8.42578125" style="69" customWidth="1"/>
    <col min="10755" max="10755" width="8.5703125" style="69" customWidth="1"/>
    <col min="10756" max="10756" width="10.7109375" style="69" bestFit="1" customWidth="1"/>
    <col min="10757" max="10757" width="10.85546875" style="69" bestFit="1" customWidth="1"/>
    <col min="10758" max="10758" width="10" style="69" bestFit="1" customWidth="1"/>
    <col min="10759" max="10759" width="12.85546875" style="69" bestFit="1" customWidth="1"/>
    <col min="10760" max="10760" width="10.42578125" style="69" bestFit="1" customWidth="1"/>
    <col min="10761" max="10761" width="7.85546875" style="69" bestFit="1" customWidth="1"/>
    <col min="10762" max="11009" width="11.42578125" style="69"/>
    <col min="11010" max="11010" width="8.42578125" style="69" customWidth="1"/>
    <col min="11011" max="11011" width="8.5703125" style="69" customWidth="1"/>
    <col min="11012" max="11012" width="10.7109375" style="69" bestFit="1" customWidth="1"/>
    <col min="11013" max="11013" width="10.85546875" style="69" bestFit="1" customWidth="1"/>
    <col min="11014" max="11014" width="10" style="69" bestFit="1" customWidth="1"/>
    <col min="11015" max="11015" width="12.85546875" style="69" bestFit="1" customWidth="1"/>
    <col min="11016" max="11016" width="10.42578125" style="69" bestFit="1" customWidth="1"/>
    <col min="11017" max="11017" width="7.85546875" style="69" bestFit="1" customWidth="1"/>
    <col min="11018" max="11265" width="11.42578125" style="69"/>
    <col min="11266" max="11266" width="8.42578125" style="69" customWidth="1"/>
    <col min="11267" max="11267" width="8.5703125" style="69" customWidth="1"/>
    <col min="11268" max="11268" width="10.7109375" style="69" bestFit="1" customWidth="1"/>
    <col min="11269" max="11269" width="10.85546875" style="69" bestFit="1" customWidth="1"/>
    <col min="11270" max="11270" width="10" style="69" bestFit="1" customWidth="1"/>
    <col min="11271" max="11271" width="12.85546875" style="69" bestFit="1" customWidth="1"/>
    <col min="11272" max="11272" width="10.42578125" style="69" bestFit="1" customWidth="1"/>
    <col min="11273" max="11273" width="7.85546875" style="69" bestFit="1" customWidth="1"/>
    <col min="11274" max="11521" width="11.42578125" style="69"/>
    <col min="11522" max="11522" width="8.42578125" style="69" customWidth="1"/>
    <col min="11523" max="11523" width="8.5703125" style="69" customWidth="1"/>
    <col min="11524" max="11524" width="10.7109375" style="69" bestFit="1" customWidth="1"/>
    <col min="11525" max="11525" width="10.85546875" style="69" bestFit="1" customWidth="1"/>
    <col min="11526" max="11526" width="10" style="69" bestFit="1" customWidth="1"/>
    <col min="11527" max="11527" width="12.85546875" style="69" bestFit="1" customWidth="1"/>
    <col min="11528" max="11528" width="10.42578125" style="69" bestFit="1" customWidth="1"/>
    <col min="11529" max="11529" width="7.85546875" style="69" bestFit="1" customWidth="1"/>
    <col min="11530" max="11777" width="11.42578125" style="69"/>
    <col min="11778" max="11778" width="8.42578125" style="69" customWidth="1"/>
    <col min="11779" max="11779" width="8.5703125" style="69" customWidth="1"/>
    <col min="11780" max="11780" width="10.7109375" style="69" bestFit="1" customWidth="1"/>
    <col min="11781" max="11781" width="10.85546875" style="69" bestFit="1" customWidth="1"/>
    <col min="11782" max="11782" width="10" style="69" bestFit="1" customWidth="1"/>
    <col min="11783" max="11783" width="12.85546875" style="69" bestFit="1" customWidth="1"/>
    <col min="11784" max="11784" width="10.42578125" style="69" bestFit="1" customWidth="1"/>
    <col min="11785" max="11785" width="7.85546875" style="69" bestFit="1" customWidth="1"/>
    <col min="11786" max="12033" width="11.42578125" style="69"/>
    <col min="12034" max="12034" width="8.42578125" style="69" customWidth="1"/>
    <col min="12035" max="12035" width="8.5703125" style="69" customWidth="1"/>
    <col min="12036" max="12036" width="10.7109375" style="69" bestFit="1" customWidth="1"/>
    <col min="12037" max="12037" width="10.85546875" style="69" bestFit="1" customWidth="1"/>
    <col min="12038" max="12038" width="10" style="69" bestFit="1" customWidth="1"/>
    <col min="12039" max="12039" width="12.85546875" style="69" bestFit="1" customWidth="1"/>
    <col min="12040" max="12040" width="10.42578125" style="69" bestFit="1" customWidth="1"/>
    <col min="12041" max="12041" width="7.85546875" style="69" bestFit="1" customWidth="1"/>
    <col min="12042" max="12289" width="11.42578125" style="69"/>
    <col min="12290" max="12290" width="8.42578125" style="69" customWidth="1"/>
    <col min="12291" max="12291" width="8.5703125" style="69" customWidth="1"/>
    <col min="12292" max="12292" width="10.7109375" style="69" bestFit="1" customWidth="1"/>
    <col min="12293" max="12293" width="10.85546875" style="69" bestFit="1" customWidth="1"/>
    <col min="12294" max="12294" width="10" style="69" bestFit="1" customWidth="1"/>
    <col min="12295" max="12295" width="12.85546875" style="69" bestFit="1" customWidth="1"/>
    <col min="12296" max="12296" width="10.42578125" style="69" bestFit="1" customWidth="1"/>
    <col min="12297" max="12297" width="7.85546875" style="69" bestFit="1" customWidth="1"/>
    <col min="12298" max="12545" width="11.42578125" style="69"/>
    <col min="12546" max="12546" width="8.42578125" style="69" customWidth="1"/>
    <col min="12547" max="12547" width="8.5703125" style="69" customWidth="1"/>
    <col min="12548" max="12548" width="10.7109375" style="69" bestFit="1" customWidth="1"/>
    <col min="12549" max="12549" width="10.85546875" style="69" bestFit="1" customWidth="1"/>
    <col min="12550" max="12550" width="10" style="69" bestFit="1" customWidth="1"/>
    <col min="12551" max="12551" width="12.85546875" style="69" bestFit="1" customWidth="1"/>
    <col min="12552" max="12552" width="10.42578125" style="69" bestFit="1" customWidth="1"/>
    <col min="12553" max="12553" width="7.85546875" style="69" bestFit="1" customWidth="1"/>
    <col min="12554" max="12801" width="11.42578125" style="69"/>
    <col min="12802" max="12802" width="8.42578125" style="69" customWidth="1"/>
    <col min="12803" max="12803" width="8.5703125" style="69" customWidth="1"/>
    <col min="12804" max="12804" width="10.7109375" style="69" bestFit="1" customWidth="1"/>
    <col min="12805" max="12805" width="10.85546875" style="69" bestFit="1" customWidth="1"/>
    <col min="12806" max="12806" width="10" style="69" bestFit="1" customWidth="1"/>
    <col min="12807" max="12807" width="12.85546875" style="69" bestFit="1" customWidth="1"/>
    <col min="12808" max="12808" width="10.42578125" style="69" bestFit="1" customWidth="1"/>
    <col min="12809" max="12809" width="7.85546875" style="69" bestFit="1" customWidth="1"/>
    <col min="12810" max="13057" width="11.42578125" style="69"/>
    <col min="13058" max="13058" width="8.42578125" style="69" customWidth="1"/>
    <col min="13059" max="13059" width="8.5703125" style="69" customWidth="1"/>
    <col min="13060" max="13060" width="10.7109375" style="69" bestFit="1" customWidth="1"/>
    <col min="13061" max="13061" width="10.85546875" style="69" bestFit="1" customWidth="1"/>
    <col min="13062" max="13062" width="10" style="69" bestFit="1" customWidth="1"/>
    <col min="13063" max="13063" width="12.85546875" style="69" bestFit="1" customWidth="1"/>
    <col min="13064" max="13064" width="10.42578125" style="69" bestFit="1" customWidth="1"/>
    <col min="13065" max="13065" width="7.85546875" style="69" bestFit="1" customWidth="1"/>
    <col min="13066" max="13313" width="11.42578125" style="69"/>
    <col min="13314" max="13314" width="8.42578125" style="69" customWidth="1"/>
    <col min="13315" max="13315" width="8.5703125" style="69" customWidth="1"/>
    <col min="13316" max="13316" width="10.7109375" style="69" bestFit="1" customWidth="1"/>
    <col min="13317" max="13317" width="10.85546875" style="69" bestFit="1" customWidth="1"/>
    <col min="13318" max="13318" width="10" style="69" bestFit="1" customWidth="1"/>
    <col min="13319" max="13319" width="12.85546875" style="69" bestFit="1" customWidth="1"/>
    <col min="13320" max="13320" width="10.42578125" style="69" bestFit="1" customWidth="1"/>
    <col min="13321" max="13321" width="7.85546875" style="69" bestFit="1" customWidth="1"/>
    <col min="13322" max="13569" width="11.42578125" style="69"/>
    <col min="13570" max="13570" width="8.42578125" style="69" customWidth="1"/>
    <col min="13571" max="13571" width="8.5703125" style="69" customWidth="1"/>
    <col min="13572" max="13572" width="10.7109375" style="69" bestFit="1" customWidth="1"/>
    <col min="13573" max="13573" width="10.85546875" style="69" bestFit="1" customWidth="1"/>
    <col min="13574" max="13574" width="10" style="69" bestFit="1" customWidth="1"/>
    <col min="13575" max="13575" width="12.85546875" style="69" bestFit="1" customWidth="1"/>
    <col min="13576" max="13576" width="10.42578125" style="69" bestFit="1" customWidth="1"/>
    <col min="13577" max="13577" width="7.85546875" style="69" bestFit="1" customWidth="1"/>
    <col min="13578" max="13825" width="11.42578125" style="69"/>
    <col min="13826" max="13826" width="8.42578125" style="69" customWidth="1"/>
    <col min="13827" max="13827" width="8.5703125" style="69" customWidth="1"/>
    <col min="13828" max="13828" width="10.7109375" style="69" bestFit="1" customWidth="1"/>
    <col min="13829" max="13829" width="10.85546875" style="69" bestFit="1" customWidth="1"/>
    <col min="13830" max="13830" width="10" style="69" bestFit="1" customWidth="1"/>
    <col min="13831" max="13831" width="12.85546875" style="69" bestFit="1" customWidth="1"/>
    <col min="13832" max="13832" width="10.42578125" style="69" bestFit="1" customWidth="1"/>
    <col min="13833" max="13833" width="7.85546875" style="69" bestFit="1" customWidth="1"/>
    <col min="13834" max="14081" width="11.42578125" style="69"/>
    <col min="14082" max="14082" width="8.42578125" style="69" customWidth="1"/>
    <col min="14083" max="14083" width="8.5703125" style="69" customWidth="1"/>
    <col min="14084" max="14084" width="10.7109375" style="69" bestFit="1" customWidth="1"/>
    <col min="14085" max="14085" width="10.85546875" style="69" bestFit="1" customWidth="1"/>
    <col min="14086" max="14086" width="10" style="69" bestFit="1" customWidth="1"/>
    <col min="14087" max="14087" width="12.85546875" style="69" bestFit="1" customWidth="1"/>
    <col min="14088" max="14088" width="10.42578125" style="69" bestFit="1" customWidth="1"/>
    <col min="14089" max="14089" width="7.85546875" style="69" bestFit="1" customWidth="1"/>
    <col min="14090" max="14337" width="11.42578125" style="69"/>
    <col min="14338" max="14338" width="8.42578125" style="69" customWidth="1"/>
    <col min="14339" max="14339" width="8.5703125" style="69" customWidth="1"/>
    <col min="14340" max="14340" width="10.7109375" style="69" bestFit="1" customWidth="1"/>
    <col min="14341" max="14341" width="10.85546875" style="69" bestFit="1" customWidth="1"/>
    <col min="14342" max="14342" width="10" style="69" bestFit="1" customWidth="1"/>
    <col min="14343" max="14343" width="12.85546875" style="69" bestFit="1" customWidth="1"/>
    <col min="14344" max="14344" width="10.42578125" style="69" bestFit="1" customWidth="1"/>
    <col min="14345" max="14345" width="7.85546875" style="69" bestFit="1" customWidth="1"/>
    <col min="14346" max="14593" width="11.42578125" style="69"/>
    <col min="14594" max="14594" width="8.42578125" style="69" customWidth="1"/>
    <col min="14595" max="14595" width="8.5703125" style="69" customWidth="1"/>
    <col min="14596" max="14596" width="10.7109375" style="69" bestFit="1" customWidth="1"/>
    <col min="14597" max="14597" width="10.85546875" style="69" bestFit="1" customWidth="1"/>
    <col min="14598" max="14598" width="10" style="69" bestFit="1" customWidth="1"/>
    <col min="14599" max="14599" width="12.85546875" style="69" bestFit="1" customWidth="1"/>
    <col min="14600" max="14600" width="10.42578125" style="69" bestFit="1" customWidth="1"/>
    <col min="14601" max="14601" width="7.85546875" style="69" bestFit="1" customWidth="1"/>
    <col min="14602" max="14849" width="11.42578125" style="69"/>
    <col min="14850" max="14850" width="8.42578125" style="69" customWidth="1"/>
    <col min="14851" max="14851" width="8.5703125" style="69" customWidth="1"/>
    <col min="14852" max="14852" width="10.7109375" style="69" bestFit="1" customWidth="1"/>
    <col min="14853" max="14853" width="10.85546875" style="69" bestFit="1" customWidth="1"/>
    <col min="14854" max="14854" width="10" style="69" bestFit="1" customWidth="1"/>
    <col min="14855" max="14855" width="12.85546875" style="69" bestFit="1" customWidth="1"/>
    <col min="14856" max="14856" width="10.42578125" style="69" bestFit="1" customWidth="1"/>
    <col min="14857" max="14857" width="7.85546875" style="69" bestFit="1" customWidth="1"/>
    <col min="14858" max="15105" width="11.42578125" style="69"/>
    <col min="15106" max="15106" width="8.42578125" style="69" customWidth="1"/>
    <col min="15107" max="15107" width="8.5703125" style="69" customWidth="1"/>
    <col min="15108" max="15108" width="10.7109375" style="69" bestFit="1" customWidth="1"/>
    <col min="15109" max="15109" width="10.85546875" style="69" bestFit="1" customWidth="1"/>
    <col min="15110" max="15110" width="10" style="69" bestFit="1" customWidth="1"/>
    <col min="15111" max="15111" width="12.85546875" style="69" bestFit="1" customWidth="1"/>
    <col min="15112" max="15112" width="10.42578125" style="69" bestFit="1" customWidth="1"/>
    <col min="15113" max="15113" width="7.85546875" style="69" bestFit="1" customWidth="1"/>
    <col min="15114" max="15361" width="11.42578125" style="69"/>
    <col min="15362" max="15362" width="8.42578125" style="69" customWidth="1"/>
    <col min="15363" max="15363" width="8.5703125" style="69" customWidth="1"/>
    <col min="15364" max="15364" width="10.7109375" style="69" bestFit="1" customWidth="1"/>
    <col min="15365" max="15365" width="10.85546875" style="69" bestFit="1" customWidth="1"/>
    <col min="15366" max="15366" width="10" style="69" bestFit="1" customWidth="1"/>
    <col min="15367" max="15367" width="12.85546875" style="69" bestFit="1" customWidth="1"/>
    <col min="15368" max="15368" width="10.42578125" style="69" bestFit="1" customWidth="1"/>
    <col min="15369" max="15369" width="7.85546875" style="69" bestFit="1" customWidth="1"/>
    <col min="15370" max="15617" width="11.42578125" style="69"/>
    <col min="15618" max="15618" width="8.42578125" style="69" customWidth="1"/>
    <col min="15619" max="15619" width="8.5703125" style="69" customWidth="1"/>
    <col min="15620" max="15620" width="10.7109375" style="69" bestFit="1" customWidth="1"/>
    <col min="15621" max="15621" width="10.85546875" style="69" bestFit="1" customWidth="1"/>
    <col min="15622" max="15622" width="10" style="69" bestFit="1" customWidth="1"/>
    <col min="15623" max="15623" width="12.85546875" style="69" bestFit="1" customWidth="1"/>
    <col min="15624" max="15624" width="10.42578125" style="69" bestFit="1" customWidth="1"/>
    <col min="15625" max="15625" width="7.85546875" style="69" bestFit="1" customWidth="1"/>
    <col min="15626" max="15873" width="11.42578125" style="69"/>
    <col min="15874" max="15874" width="8.42578125" style="69" customWidth="1"/>
    <col min="15875" max="15875" width="8.5703125" style="69" customWidth="1"/>
    <col min="15876" max="15876" width="10.7109375" style="69" bestFit="1" customWidth="1"/>
    <col min="15877" max="15877" width="10.85546875" style="69" bestFit="1" customWidth="1"/>
    <col min="15878" max="15878" width="10" style="69" bestFit="1" customWidth="1"/>
    <col min="15879" max="15879" width="12.85546875" style="69" bestFit="1" customWidth="1"/>
    <col min="15880" max="15880" width="10.42578125" style="69" bestFit="1" customWidth="1"/>
    <col min="15881" max="15881" width="7.85546875" style="69" bestFit="1" customWidth="1"/>
    <col min="15882" max="16129" width="11.42578125" style="69"/>
    <col min="16130" max="16130" width="8.42578125" style="69" customWidth="1"/>
    <col min="16131" max="16131" width="8.5703125" style="69" customWidth="1"/>
    <col min="16132" max="16132" width="10.7109375" style="69" bestFit="1" customWidth="1"/>
    <col min="16133" max="16133" width="10.85546875" style="69" bestFit="1" customWidth="1"/>
    <col min="16134" max="16134" width="10" style="69" bestFit="1" customWidth="1"/>
    <col min="16135" max="16135" width="12.85546875" style="69" bestFit="1" customWidth="1"/>
    <col min="16136" max="16136" width="10.42578125" style="69" bestFit="1" customWidth="1"/>
    <col min="16137" max="16137" width="7.85546875" style="69" bestFit="1" customWidth="1"/>
    <col min="16138" max="16384" width="11.42578125" style="69"/>
  </cols>
  <sheetData>
    <row r="1" spans="1:33" ht="15" customHeight="1" x14ac:dyDescent="0.25">
      <c r="A1" s="403" t="s">
        <v>190</v>
      </c>
      <c r="B1" s="403"/>
      <c r="C1" s="403"/>
      <c r="D1" s="403"/>
      <c r="E1" s="403"/>
      <c r="F1" s="403"/>
      <c r="G1" s="403"/>
      <c r="H1" s="403"/>
      <c r="I1" s="403"/>
      <c r="K1" s="70"/>
      <c r="L1" s="400" t="s">
        <v>178</v>
      </c>
      <c r="M1" s="70"/>
    </row>
    <row r="2" spans="1:33" ht="15" customHeight="1" x14ac:dyDescent="0.25">
      <c r="A2" s="403" t="s">
        <v>127</v>
      </c>
      <c r="B2" s="403"/>
      <c r="C2" s="403"/>
      <c r="D2" s="403"/>
      <c r="E2" s="403"/>
      <c r="F2" s="403"/>
      <c r="G2" s="403"/>
      <c r="H2" s="403"/>
      <c r="I2" s="403"/>
      <c r="L2" s="400"/>
      <c r="M2" s="71"/>
    </row>
    <row r="3" spans="1:33" ht="15" x14ac:dyDescent="0.25">
      <c r="A3" s="403" t="s">
        <v>335</v>
      </c>
      <c r="B3" s="403"/>
      <c r="C3" s="403"/>
      <c r="D3" s="403"/>
      <c r="E3" s="403"/>
      <c r="F3" s="403"/>
      <c r="G3" s="403"/>
      <c r="H3" s="403"/>
      <c r="I3" s="403"/>
      <c r="K3" s="70"/>
      <c r="L3" s="70"/>
      <c r="M3" s="70"/>
    </row>
    <row r="4" spans="1:33" x14ac:dyDescent="0.25">
      <c r="A4" s="403" t="s">
        <v>328</v>
      </c>
      <c r="B4" s="403"/>
      <c r="C4" s="403"/>
      <c r="D4" s="403"/>
      <c r="E4" s="403"/>
      <c r="F4" s="403"/>
      <c r="G4" s="403"/>
      <c r="H4" s="403"/>
      <c r="I4" s="403"/>
    </row>
    <row r="5" spans="1:33" x14ac:dyDescent="0.25">
      <c r="A5" s="403" t="s">
        <v>364</v>
      </c>
      <c r="B5" s="403"/>
      <c r="C5" s="403"/>
      <c r="D5" s="403"/>
      <c r="E5" s="403"/>
      <c r="F5" s="403"/>
      <c r="G5" s="403"/>
      <c r="H5" s="403"/>
      <c r="I5" s="403"/>
    </row>
    <row r="6" spans="1:33" x14ac:dyDescent="0.25">
      <c r="A6" s="119"/>
      <c r="B6" s="78"/>
      <c r="C6" s="78"/>
      <c r="D6" s="78"/>
      <c r="E6" s="78"/>
      <c r="F6" s="78"/>
      <c r="G6" s="78"/>
      <c r="H6" s="78"/>
      <c r="I6" s="78"/>
    </row>
    <row r="7" spans="1:33" ht="51" x14ac:dyDescent="0.25">
      <c r="A7" s="353" t="s">
        <v>118</v>
      </c>
      <c r="B7" s="146" t="s">
        <v>0</v>
      </c>
      <c r="C7" s="146" t="s">
        <v>119</v>
      </c>
      <c r="D7" s="147" t="s">
        <v>120</v>
      </c>
      <c r="E7" s="146" t="s">
        <v>123</v>
      </c>
      <c r="F7" s="146" t="s">
        <v>124</v>
      </c>
      <c r="G7" s="146" t="s">
        <v>125</v>
      </c>
      <c r="H7" s="146" t="s">
        <v>126</v>
      </c>
      <c r="I7" s="146" t="s">
        <v>455</v>
      </c>
      <c r="K7" s="320"/>
      <c r="L7" s="320"/>
      <c r="M7" s="324"/>
      <c r="N7" s="324"/>
      <c r="O7" s="324"/>
      <c r="P7" s="324"/>
      <c r="Q7" s="324"/>
      <c r="R7" s="324"/>
      <c r="S7" s="324"/>
      <c r="T7" s="324"/>
      <c r="U7" s="320"/>
      <c r="V7" s="320"/>
      <c r="W7" s="320"/>
      <c r="X7" s="320"/>
      <c r="Y7" s="320"/>
      <c r="Z7" s="320"/>
      <c r="AA7" s="320"/>
      <c r="AB7" s="320"/>
      <c r="AC7" s="320"/>
      <c r="AD7" s="320"/>
      <c r="AE7" s="320"/>
      <c r="AF7" s="320"/>
      <c r="AG7" s="320"/>
    </row>
    <row r="8" spans="1:33" x14ac:dyDescent="0.25">
      <c r="A8" s="120"/>
      <c r="B8" s="72"/>
      <c r="C8" s="72"/>
      <c r="D8" s="72"/>
      <c r="E8" s="72"/>
      <c r="F8" s="72"/>
      <c r="G8" s="72"/>
      <c r="H8" s="72"/>
      <c r="I8" s="72"/>
      <c r="K8" s="320"/>
      <c r="L8" s="320"/>
      <c r="M8" s="320"/>
      <c r="N8" s="320"/>
      <c r="O8" s="320"/>
      <c r="P8" s="320"/>
      <c r="Q8" s="320"/>
      <c r="R8" s="320"/>
      <c r="S8" s="320"/>
      <c r="T8" s="320"/>
      <c r="U8" s="320"/>
      <c r="V8" s="320"/>
      <c r="W8" s="320"/>
      <c r="X8" s="320"/>
      <c r="Y8" s="320"/>
      <c r="Z8" s="320"/>
      <c r="AA8" s="320"/>
      <c r="AB8" s="320"/>
      <c r="AC8" s="320"/>
      <c r="AD8" s="320"/>
      <c r="AE8" s="320"/>
      <c r="AF8" s="320"/>
      <c r="AG8" s="320"/>
    </row>
    <row r="9" spans="1:33" x14ac:dyDescent="0.25">
      <c r="A9" s="352">
        <v>1986</v>
      </c>
      <c r="B9" s="89">
        <f t="shared" ref="B9:B24" si="0">+C9+D9+E9+F9+G9</f>
        <v>3036</v>
      </c>
      <c r="C9" s="89">
        <v>70</v>
      </c>
      <c r="D9" s="89">
        <v>1744</v>
      </c>
      <c r="E9" s="89">
        <v>22</v>
      </c>
      <c r="F9" s="89">
        <v>1181</v>
      </c>
      <c r="G9" s="89">
        <v>19</v>
      </c>
      <c r="H9" s="89" t="s">
        <v>121</v>
      </c>
      <c r="I9" s="89" t="s">
        <v>121</v>
      </c>
      <c r="K9" s="320"/>
      <c r="L9" s="320"/>
      <c r="M9" s="320"/>
      <c r="N9" s="320"/>
      <c r="O9" s="320"/>
      <c r="P9" s="320"/>
      <c r="Q9" s="320"/>
      <c r="R9" s="320"/>
      <c r="S9" s="320"/>
      <c r="T9" s="320"/>
      <c r="U9" s="320"/>
      <c r="V9" s="320"/>
      <c r="W9" s="320"/>
      <c r="X9" s="320"/>
      <c r="Y9" s="320"/>
      <c r="Z9" s="320"/>
      <c r="AA9" s="320"/>
      <c r="AB9" s="320"/>
      <c r="AC9" s="320"/>
      <c r="AD9" s="320"/>
      <c r="AE9" s="320"/>
      <c r="AF9" s="320"/>
      <c r="AG9" s="320"/>
    </row>
    <row r="10" spans="1:33" x14ac:dyDescent="0.25">
      <c r="A10" s="352">
        <v>1987</v>
      </c>
      <c r="B10" s="89">
        <f t="shared" si="0"/>
        <v>3163</v>
      </c>
      <c r="C10" s="89">
        <v>106</v>
      </c>
      <c r="D10" s="89">
        <v>1772</v>
      </c>
      <c r="E10" s="89">
        <v>21</v>
      </c>
      <c r="F10" s="89">
        <v>1244</v>
      </c>
      <c r="G10" s="89">
        <v>20</v>
      </c>
      <c r="H10" s="89" t="s">
        <v>121</v>
      </c>
      <c r="I10" s="89" t="s">
        <v>121</v>
      </c>
      <c r="K10" s="320"/>
      <c r="L10" s="320"/>
      <c r="M10" s="320"/>
      <c r="N10" s="320"/>
      <c r="O10" s="320"/>
      <c r="P10" s="320"/>
      <c r="Q10" s="320"/>
      <c r="R10" s="320"/>
      <c r="S10" s="320"/>
      <c r="T10" s="320"/>
      <c r="U10" s="320"/>
      <c r="V10" s="320"/>
      <c r="W10" s="320"/>
      <c r="X10" s="320"/>
      <c r="Y10" s="320"/>
      <c r="Z10" s="320"/>
      <c r="AA10" s="320"/>
      <c r="AB10" s="320"/>
      <c r="AC10" s="320"/>
      <c r="AD10" s="320"/>
      <c r="AE10" s="320"/>
      <c r="AF10" s="320"/>
      <c r="AG10" s="320"/>
    </row>
    <row r="11" spans="1:33" x14ac:dyDescent="0.25">
      <c r="A11" s="352">
        <v>1988</v>
      </c>
      <c r="B11" s="89">
        <f t="shared" si="0"/>
        <v>3880</v>
      </c>
      <c r="C11" s="89">
        <v>242</v>
      </c>
      <c r="D11" s="89">
        <v>2151</v>
      </c>
      <c r="E11" s="89">
        <v>19</v>
      </c>
      <c r="F11" s="89">
        <v>1432</v>
      </c>
      <c r="G11" s="89">
        <v>36</v>
      </c>
      <c r="H11" s="89" t="s">
        <v>121</v>
      </c>
      <c r="I11" s="89" t="s">
        <v>121</v>
      </c>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row>
    <row r="12" spans="1:33" x14ac:dyDescent="0.25">
      <c r="A12" s="352">
        <v>1989</v>
      </c>
      <c r="B12" s="89">
        <f t="shared" si="0"/>
        <v>3178</v>
      </c>
      <c r="C12" s="89">
        <v>144</v>
      </c>
      <c r="D12" s="89">
        <v>1837</v>
      </c>
      <c r="E12" s="89">
        <v>17</v>
      </c>
      <c r="F12" s="89">
        <v>1150</v>
      </c>
      <c r="G12" s="89">
        <v>30</v>
      </c>
      <c r="H12" s="89" t="s">
        <v>121</v>
      </c>
      <c r="I12" s="89" t="s">
        <v>121</v>
      </c>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row>
    <row r="13" spans="1:33" x14ac:dyDescent="0.25">
      <c r="A13" s="352">
        <v>1990</v>
      </c>
      <c r="B13" s="89">
        <f t="shared" si="0"/>
        <v>3832</v>
      </c>
      <c r="C13" s="89">
        <v>191</v>
      </c>
      <c r="D13" s="89">
        <v>2015</v>
      </c>
      <c r="E13" s="89">
        <v>14</v>
      </c>
      <c r="F13" s="89">
        <v>1539</v>
      </c>
      <c r="G13" s="89">
        <v>73</v>
      </c>
      <c r="H13" s="89" t="s">
        <v>121</v>
      </c>
      <c r="I13" s="89" t="s">
        <v>121</v>
      </c>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row>
    <row r="14" spans="1:33" x14ac:dyDescent="0.25">
      <c r="A14" s="352">
        <v>1991</v>
      </c>
      <c r="B14" s="89">
        <f t="shared" si="0"/>
        <v>3872</v>
      </c>
      <c r="C14" s="89">
        <v>266</v>
      </c>
      <c r="D14" s="89">
        <v>2025</v>
      </c>
      <c r="E14" s="89">
        <v>11</v>
      </c>
      <c r="F14" s="89">
        <v>1511</v>
      </c>
      <c r="G14" s="89">
        <v>59</v>
      </c>
      <c r="H14" s="89" t="s">
        <v>121</v>
      </c>
      <c r="I14" s="89" t="s">
        <v>121</v>
      </c>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row>
    <row r="15" spans="1:33" x14ac:dyDescent="0.25">
      <c r="A15" s="352">
        <v>1992</v>
      </c>
      <c r="B15" s="89">
        <f t="shared" si="0"/>
        <v>3944</v>
      </c>
      <c r="C15" s="89">
        <v>250</v>
      </c>
      <c r="D15" s="89">
        <v>2101</v>
      </c>
      <c r="E15" s="89">
        <v>12</v>
      </c>
      <c r="F15" s="89">
        <v>1528</v>
      </c>
      <c r="G15" s="89">
        <v>53</v>
      </c>
      <c r="H15" s="89" t="s">
        <v>121</v>
      </c>
      <c r="I15" s="89" t="s">
        <v>121</v>
      </c>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row>
    <row r="16" spans="1:33" x14ac:dyDescent="0.25">
      <c r="A16" s="352">
        <v>1993</v>
      </c>
      <c r="B16" s="89">
        <f t="shared" si="0"/>
        <v>4235</v>
      </c>
      <c r="C16" s="90">
        <v>292</v>
      </c>
      <c r="D16" s="89">
        <v>2226</v>
      </c>
      <c r="E16" s="89">
        <v>14</v>
      </c>
      <c r="F16" s="89">
        <v>1642</v>
      </c>
      <c r="G16" s="89">
        <v>61</v>
      </c>
      <c r="H16" s="89" t="s">
        <v>121</v>
      </c>
      <c r="I16" s="89" t="s">
        <v>121</v>
      </c>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row>
    <row r="17" spans="1:33" x14ac:dyDescent="0.25">
      <c r="A17" s="352">
        <v>1994</v>
      </c>
      <c r="B17" s="89">
        <f t="shared" si="0"/>
        <v>4283</v>
      </c>
      <c r="C17" s="89">
        <v>245</v>
      </c>
      <c r="D17" s="89">
        <v>2401</v>
      </c>
      <c r="E17" s="89">
        <v>16</v>
      </c>
      <c r="F17" s="89">
        <v>1577</v>
      </c>
      <c r="G17" s="89">
        <v>44</v>
      </c>
      <c r="H17" s="89" t="s">
        <v>121</v>
      </c>
      <c r="I17" s="89" t="s">
        <v>121</v>
      </c>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row>
    <row r="18" spans="1:33" x14ac:dyDescent="0.25">
      <c r="A18" s="352">
        <v>1995</v>
      </c>
      <c r="B18" s="89">
        <f t="shared" si="0"/>
        <v>4401</v>
      </c>
      <c r="C18" s="89">
        <v>198</v>
      </c>
      <c r="D18" s="89">
        <v>2449</v>
      </c>
      <c r="E18" s="89">
        <v>12</v>
      </c>
      <c r="F18" s="89">
        <v>1708</v>
      </c>
      <c r="G18" s="89">
        <v>34</v>
      </c>
      <c r="H18" s="89" t="s">
        <v>121</v>
      </c>
      <c r="I18" s="89" t="s">
        <v>121</v>
      </c>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row>
    <row r="19" spans="1:33" x14ac:dyDescent="0.25">
      <c r="A19" s="352">
        <v>1996</v>
      </c>
      <c r="B19" s="89">
        <f t="shared" si="0"/>
        <v>4568</v>
      </c>
      <c r="C19" s="89">
        <v>191</v>
      </c>
      <c r="D19" s="89">
        <v>2616</v>
      </c>
      <c r="E19" s="89">
        <v>11</v>
      </c>
      <c r="F19" s="89">
        <v>1716</v>
      </c>
      <c r="G19" s="89">
        <v>34</v>
      </c>
      <c r="H19" s="89" t="s">
        <v>121</v>
      </c>
      <c r="I19" s="89" t="s">
        <v>121</v>
      </c>
      <c r="K19" s="320"/>
      <c r="L19" s="320"/>
      <c r="M19" s="320"/>
      <c r="N19" s="320"/>
      <c r="O19" s="320"/>
      <c r="P19" s="320"/>
      <c r="Q19" s="320"/>
      <c r="R19" s="320"/>
      <c r="S19" s="320"/>
      <c r="T19" s="320"/>
      <c r="U19" s="320"/>
      <c r="V19" s="320"/>
      <c r="W19" s="320"/>
      <c r="X19" s="320"/>
      <c r="Y19" s="320"/>
      <c r="Z19" s="320"/>
      <c r="AA19" s="320"/>
      <c r="AB19" s="320"/>
      <c r="AC19" s="320"/>
      <c r="AD19" s="320"/>
      <c r="AE19" s="320"/>
      <c r="AF19" s="320"/>
      <c r="AG19" s="320"/>
    </row>
    <row r="20" spans="1:33" x14ac:dyDescent="0.25">
      <c r="A20" s="352">
        <v>1997</v>
      </c>
      <c r="B20" s="89">
        <f t="shared" si="0"/>
        <v>4951</v>
      </c>
      <c r="C20" s="89">
        <v>201</v>
      </c>
      <c r="D20" s="89">
        <v>2782</v>
      </c>
      <c r="E20" s="89">
        <v>9</v>
      </c>
      <c r="F20" s="89">
        <v>1915</v>
      </c>
      <c r="G20" s="89">
        <v>44</v>
      </c>
      <c r="H20" s="89" t="s">
        <v>121</v>
      </c>
      <c r="I20" s="89" t="s">
        <v>121</v>
      </c>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row>
    <row r="21" spans="1:33" x14ac:dyDescent="0.25">
      <c r="A21" s="121">
        <v>1998</v>
      </c>
      <c r="B21" s="89">
        <f t="shared" si="0"/>
        <v>4962</v>
      </c>
      <c r="C21" s="90">
        <v>189</v>
      </c>
      <c r="D21" s="90">
        <v>2646</v>
      </c>
      <c r="E21" s="90">
        <v>10</v>
      </c>
      <c r="F21" s="90">
        <v>2079</v>
      </c>
      <c r="G21" s="90">
        <v>38</v>
      </c>
      <c r="H21" s="89" t="s">
        <v>121</v>
      </c>
      <c r="I21" s="89" t="s">
        <v>121</v>
      </c>
      <c r="J21" s="73"/>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row>
    <row r="22" spans="1:33" x14ac:dyDescent="0.25">
      <c r="A22" s="121">
        <v>1999</v>
      </c>
      <c r="B22" s="89">
        <f t="shared" si="0"/>
        <v>5028</v>
      </c>
      <c r="C22" s="90">
        <v>180</v>
      </c>
      <c r="D22" s="90">
        <v>2652</v>
      </c>
      <c r="E22" s="90">
        <v>9</v>
      </c>
      <c r="F22" s="90">
        <v>2156</v>
      </c>
      <c r="G22" s="90">
        <v>31</v>
      </c>
      <c r="H22" s="89" t="s">
        <v>121</v>
      </c>
      <c r="I22" s="89" t="s">
        <v>121</v>
      </c>
      <c r="J22" s="73"/>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row>
    <row r="23" spans="1:33" x14ac:dyDescent="0.25">
      <c r="A23" s="121">
        <v>2000</v>
      </c>
      <c r="B23" s="89">
        <f t="shared" si="0"/>
        <v>5283</v>
      </c>
      <c r="C23" s="90">
        <v>171</v>
      </c>
      <c r="D23" s="90">
        <v>2684</v>
      </c>
      <c r="E23" s="90">
        <v>10</v>
      </c>
      <c r="F23" s="90">
        <v>2388</v>
      </c>
      <c r="G23" s="90">
        <v>30</v>
      </c>
      <c r="H23" s="89" t="s">
        <v>121</v>
      </c>
      <c r="I23" s="89" t="s">
        <v>121</v>
      </c>
      <c r="J23" s="73"/>
      <c r="K23" s="320"/>
      <c r="L23" s="320"/>
      <c r="M23" s="320"/>
      <c r="N23" s="320"/>
      <c r="O23" s="320"/>
      <c r="P23" s="320"/>
      <c r="Q23" s="320"/>
      <c r="R23" s="320"/>
      <c r="S23" s="320"/>
      <c r="T23" s="320"/>
      <c r="U23" s="320"/>
      <c r="V23" s="320"/>
      <c r="W23" s="320"/>
      <c r="X23" s="320"/>
      <c r="Y23" s="320"/>
      <c r="Z23" s="320"/>
      <c r="AA23" s="320"/>
      <c r="AB23" s="320"/>
      <c r="AC23" s="320"/>
      <c r="AD23" s="320"/>
      <c r="AE23" s="320"/>
      <c r="AF23" s="320"/>
      <c r="AG23" s="320"/>
    </row>
    <row r="24" spans="1:33" x14ac:dyDescent="0.25">
      <c r="A24" s="121">
        <v>2001</v>
      </c>
      <c r="B24" s="89">
        <f t="shared" si="0"/>
        <v>5427</v>
      </c>
      <c r="C24" s="90">
        <v>187</v>
      </c>
      <c r="D24" s="90">
        <v>2737</v>
      </c>
      <c r="E24" s="90">
        <v>11</v>
      </c>
      <c r="F24" s="90">
        <v>2461</v>
      </c>
      <c r="G24" s="90">
        <v>31</v>
      </c>
      <c r="H24" s="89" t="s">
        <v>121</v>
      </c>
      <c r="I24" s="89" t="s">
        <v>121</v>
      </c>
      <c r="K24" s="320"/>
      <c r="L24" s="320"/>
      <c r="M24" s="320"/>
      <c r="N24" s="320"/>
      <c r="O24" s="320"/>
      <c r="P24" s="320"/>
      <c r="Q24" s="320"/>
      <c r="R24" s="320"/>
      <c r="S24" s="320"/>
      <c r="T24" s="320"/>
      <c r="U24" s="320"/>
      <c r="V24" s="320"/>
      <c r="W24" s="320"/>
      <c r="X24" s="320"/>
      <c r="Y24" s="320"/>
      <c r="Z24" s="320"/>
      <c r="AA24" s="320"/>
      <c r="AB24" s="320"/>
      <c r="AC24" s="320"/>
      <c r="AD24" s="320"/>
      <c r="AE24" s="320"/>
      <c r="AF24" s="320"/>
      <c r="AG24" s="320"/>
    </row>
    <row r="25" spans="1:33" x14ac:dyDescent="0.25">
      <c r="A25" s="121">
        <v>2002</v>
      </c>
      <c r="B25" s="90">
        <f t="shared" ref="B25:B28" si="1">+C25+D25+E25+F25+G25+H25</f>
        <v>5702</v>
      </c>
      <c r="C25" s="90">
        <v>266</v>
      </c>
      <c r="D25" s="90">
        <v>2761</v>
      </c>
      <c r="E25" s="90">
        <v>8</v>
      </c>
      <c r="F25" s="90">
        <v>2516</v>
      </c>
      <c r="G25" s="90">
        <v>46</v>
      </c>
      <c r="H25" s="90">
        <v>105</v>
      </c>
      <c r="I25" s="89" t="s">
        <v>121</v>
      </c>
      <c r="K25" s="322"/>
      <c r="L25" s="320"/>
      <c r="M25" s="320"/>
      <c r="N25" s="320"/>
      <c r="O25" s="320"/>
      <c r="P25" s="320"/>
      <c r="Q25" s="320"/>
      <c r="R25" s="320"/>
      <c r="S25" s="320"/>
      <c r="T25" s="320"/>
      <c r="U25" s="320"/>
      <c r="V25" s="320"/>
      <c r="W25" s="320"/>
      <c r="X25" s="320"/>
      <c r="Y25" s="320"/>
      <c r="Z25" s="320"/>
      <c r="AA25" s="320"/>
      <c r="AB25" s="320"/>
      <c r="AC25" s="320"/>
      <c r="AD25" s="320"/>
      <c r="AE25" s="320"/>
      <c r="AF25" s="320"/>
      <c r="AG25" s="320"/>
    </row>
    <row r="26" spans="1:33" x14ac:dyDescent="0.25">
      <c r="A26" s="121">
        <v>2003</v>
      </c>
      <c r="B26" s="90">
        <f t="shared" si="1"/>
        <v>6005</v>
      </c>
      <c r="C26" s="90">
        <v>344</v>
      </c>
      <c r="D26" s="90">
        <v>2831</v>
      </c>
      <c r="E26" s="90">
        <v>8</v>
      </c>
      <c r="F26" s="90">
        <v>2688</v>
      </c>
      <c r="G26" s="90">
        <v>41</v>
      </c>
      <c r="H26" s="90">
        <v>93</v>
      </c>
      <c r="I26" s="89" t="s">
        <v>121</v>
      </c>
      <c r="K26" s="322"/>
      <c r="L26" s="320"/>
      <c r="M26" s="320"/>
      <c r="N26" s="320"/>
      <c r="O26" s="320"/>
      <c r="P26" s="320"/>
      <c r="Q26" s="320"/>
      <c r="R26" s="320"/>
      <c r="S26" s="320"/>
      <c r="T26" s="320"/>
      <c r="U26" s="320"/>
      <c r="V26" s="320"/>
      <c r="W26" s="320"/>
      <c r="X26" s="320"/>
      <c r="Y26" s="320"/>
      <c r="Z26" s="320"/>
      <c r="AA26" s="320"/>
      <c r="AB26" s="320"/>
      <c r="AC26" s="320"/>
      <c r="AD26" s="320"/>
      <c r="AE26" s="320"/>
      <c r="AF26" s="320"/>
      <c r="AG26" s="320"/>
    </row>
    <row r="27" spans="1:33" x14ac:dyDescent="0.25">
      <c r="A27" s="121">
        <v>2004</v>
      </c>
      <c r="B27" s="90">
        <f>+C27+D27+E27+F27+G27+H27+I27</f>
        <v>6246</v>
      </c>
      <c r="C27" s="90">
        <v>362</v>
      </c>
      <c r="D27" s="90">
        <v>2860</v>
      </c>
      <c r="E27" s="90">
        <v>9</v>
      </c>
      <c r="F27" s="90">
        <v>2658</v>
      </c>
      <c r="G27" s="90">
        <v>42</v>
      </c>
      <c r="H27" s="90">
        <v>124</v>
      </c>
      <c r="I27" s="90">
        <v>191</v>
      </c>
      <c r="K27" s="322"/>
      <c r="L27" s="320"/>
      <c r="M27" s="320"/>
      <c r="N27" s="320"/>
      <c r="O27" s="320"/>
      <c r="P27" s="320"/>
      <c r="Q27" s="320"/>
      <c r="R27" s="320"/>
      <c r="S27" s="320"/>
      <c r="T27" s="320"/>
      <c r="U27" s="320"/>
      <c r="V27" s="320"/>
      <c r="W27" s="320"/>
      <c r="X27" s="320"/>
      <c r="Y27" s="320"/>
      <c r="Z27" s="320"/>
      <c r="AA27" s="320"/>
      <c r="AB27" s="320"/>
      <c r="AC27" s="320"/>
      <c r="AD27" s="320"/>
      <c r="AE27" s="320"/>
      <c r="AF27" s="320"/>
      <c r="AG27" s="320"/>
    </row>
    <row r="28" spans="1:33" x14ac:dyDescent="0.25">
      <c r="A28" s="121">
        <v>2005</v>
      </c>
      <c r="B28" s="90">
        <f t="shared" si="1"/>
        <v>6404</v>
      </c>
      <c r="C28" s="90">
        <v>444</v>
      </c>
      <c r="D28" s="90">
        <v>3007</v>
      </c>
      <c r="E28" s="90">
        <v>6</v>
      </c>
      <c r="F28" s="90">
        <v>2763</v>
      </c>
      <c r="G28" s="90">
        <v>33</v>
      </c>
      <c r="H28" s="90">
        <v>151</v>
      </c>
      <c r="I28" s="90" t="s">
        <v>122</v>
      </c>
      <c r="K28" s="322"/>
      <c r="L28" s="320"/>
      <c r="M28" s="320"/>
      <c r="N28" s="320"/>
      <c r="O28" s="320"/>
      <c r="P28" s="320"/>
      <c r="Q28" s="320"/>
      <c r="R28" s="320"/>
      <c r="S28" s="320"/>
      <c r="T28" s="320"/>
      <c r="U28" s="320"/>
      <c r="V28" s="320"/>
      <c r="W28" s="320"/>
      <c r="X28" s="320"/>
      <c r="Y28" s="320"/>
      <c r="Z28" s="320"/>
      <c r="AA28" s="320"/>
      <c r="AB28" s="320"/>
      <c r="AC28" s="320"/>
      <c r="AD28" s="320"/>
      <c r="AE28" s="320"/>
      <c r="AF28" s="320"/>
      <c r="AG28" s="320"/>
    </row>
    <row r="29" spans="1:33" x14ac:dyDescent="0.25">
      <c r="A29" s="121">
        <v>2006</v>
      </c>
      <c r="B29" s="90">
        <f t="shared" ref="B29:B34" si="2">+C29+D29+E29+F29+G29+H29+I29</f>
        <v>6689</v>
      </c>
      <c r="C29" s="90">
        <v>508</v>
      </c>
      <c r="D29" s="90">
        <v>2899</v>
      </c>
      <c r="E29" s="90">
        <v>11</v>
      </c>
      <c r="F29" s="90">
        <v>2958</v>
      </c>
      <c r="G29" s="90">
        <v>43</v>
      </c>
      <c r="H29" s="90">
        <v>155</v>
      </c>
      <c r="I29" s="90">
        <v>115</v>
      </c>
      <c r="K29" s="322"/>
      <c r="L29" s="320"/>
      <c r="M29" s="320"/>
      <c r="N29" s="320"/>
      <c r="O29" s="320"/>
      <c r="P29" s="320"/>
      <c r="Q29" s="320"/>
      <c r="R29" s="320"/>
      <c r="S29" s="320"/>
      <c r="T29" s="320"/>
      <c r="U29" s="320"/>
      <c r="V29" s="320"/>
      <c r="W29" s="320"/>
      <c r="X29" s="320"/>
      <c r="Y29" s="320"/>
      <c r="Z29" s="320"/>
      <c r="AA29" s="320"/>
      <c r="AB29" s="320"/>
      <c r="AC29" s="320"/>
      <c r="AD29" s="320"/>
      <c r="AE29" s="320"/>
      <c r="AF29" s="320"/>
      <c r="AG29" s="320"/>
    </row>
    <row r="30" spans="1:33" x14ac:dyDescent="0.25">
      <c r="A30" s="121">
        <v>2007</v>
      </c>
      <c r="B30" s="90">
        <f t="shared" si="2"/>
        <v>6759</v>
      </c>
      <c r="C30" s="90">
        <v>275</v>
      </c>
      <c r="D30" s="90">
        <v>3005</v>
      </c>
      <c r="E30" s="90">
        <v>6</v>
      </c>
      <c r="F30" s="90">
        <v>3101</v>
      </c>
      <c r="G30" s="90">
        <v>43</v>
      </c>
      <c r="H30" s="90">
        <v>191</v>
      </c>
      <c r="I30" s="90">
        <v>138</v>
      </c>
      <c r="K30" s="322"/>
      <c r="L30" s="320"/>
      <c r="M30" s="320"/>
      <c r="N30" s="320"/>
      <c r="O30" s="320"/>
      <c r="P30" s="320"/>
      <c r="Q30" s="320"/>
      <c r="R30" s="320"/>
      <c r="S30" s="320"/>
      <c r="T30" s="320"/>
      <c r="U30" s="320"/>
      <c r="V30" s="320"/>
      <c r="W30" s="320"/>
      <c r="X30" s="320"/>
      <c r="Y30" s="320"/>
      <c r="Z30" s="320"/>
      <c r="AA30" s="320"/>
      <c r="AB30" s="320"/>
      <c r="AC30" s="320"/>
      <c r="AD30" s="320"/>
      <c r="AE30" s="320"/>
      <c r="AF30" s="320"/>
      <c r="AG30" s="320"/>
    </row>
    <row r="31" spans="1:33" s="73" customFormat="1" x14ac:dyDescent="0.25">
      <c r="A31" s="121">
        <v>2008</v>
      </c>
      <c r="B31" s="90">
        <f t="shared" si="2"/>
        <v>7412</v>
      </c>
      <c r="C31" s="90">
        <v>495</v>
      </c>
      <c r="D31" s="90">
        <v>3095</v>
      </c>
      <c r="E31" s="90">
        <v>5</v>
      </c>
      <c r="F31" s="90">
        <v>3472</v>
      </c>
      <c r="G31" s="90">
        <v>39</v>
      </c>
      <c r="H31" s="90">
        <v>171</v>
      </c>
      <c r="I31" s="90">
        <v>135</v>
      </c>
      <c r="J31" s="69"/>
      <c r="K31" s="322"/>
      <c r="L31" s="321"/>
      <c r="M31" s="321"/>
      <c r="N31" s="321"/>
      <c r="O31" s="321"/>
      <c r="P31" s="321"/>
      <c r="Q31" s="321"/>
      <c r="R31" s="321"/>
      <c r="S31" s="321"/>
      <c r="T31" s="321"/>
      <c r="U31" s="321"/>
      <c r="V31" s="321"/>
      <c r="W31" s="321"/>
      <c r="X31" s="321"/>
      <c r="Y31" s="321"/>
      <c r="Z31" s="321"/>
      <c r="AA31" s="321"/>
      <c r="AB31" s="321"/>
      <c r="AC31" s="321"/>
      <c r="AD31" s="321"/>
      <c r="AE31" s="321"/>
      <c r="AF31" s="321"/>
      <c r="AG31" s="321"/>
    </row>
    <row r="32" spans="1:33" s="73" customFormat="1" x14ac:dyDescent="0.25">
      <c r="A32" s="121">
        <v>2009</v>
      </c>
      <c r="B32" s="90">
        <f t="shared" si="2"/>
        <v>7515</v>
      </c>
      <c r="C32" s="90">
        <v>611</v>
      </c>
      <c r="D32" s="90">
        <v>3075</v>
      </c>
      <c r="E32" s="90">
        <v>8</v>
      </c>
      <c r="F32" s="90">
        <v>3481</v>
      </c>
      <c r="G32" s="90">
        <v>36</v>
      </c>
      <c r="H32" s="90">
        <v>171</v>
      </c>
      <c r="I32" s="90">
        <v>133</v>
      </c>
      <c r="J32" s="69"/>
      <c r="K32" s="322"/>
      <c r="L32" s="321"/>
      <c r="M32" s="321"/>
      <c r="N32" s="321"/>
      <c r="O32" s="321"/>
      <c r="P32" s="321"/>
      <c r="Q32" s="321"/>
      <c r="R32" s="321"/>
      <c r="S32" s="321"/>
      <c r="T32" s="321"/>
      <c r="U32" s="321"/>
      <c r="V32" s="321"/>
      <c r="W32" s="321"/>
      <c r="X32" s="321"/>
      <c r="Y32" s="321"/>
      <c r="Z32" s="321"/>
      <c r="AA32" s="321"/>
      <c r="AB32" s="321"/>
      <c r="AC32" s="321"/>
      <c r="AD32" s="321"/>
      <c r="AE32" s="321"/>
      <c r="AF32" s="321"/>
      <c r="AG32" s="321"/>
    </row>
    <row r="33" spans="1:33" s="73" customFormat="1" x14ac:dyDescent="0.25">
      <c r="A33" s="121">
        <v>2010</v>
      </c>
      <c r="B33" s="90">
        <f t="shared" si="2"/>
        <v>8008</v>
      </c>
      <c r="C33" s="90">
        <v>460</v>
      </c>
      <c r="D33" s="90">
        <v>3589</v>
      </c>
      <c r="E33" s="90">
        <v>8</v>
      </c>
      <c r="F33" s="90">
        <v>3505</v>
      </c>
      <c r="G33" s="90">
        <v>24</v>
      </c>
      <c r="H33" s="90">
        <v>285</v>
      </c>
      <c r="I33" s="90">
        <v>137</v>
      </c>
      <c r="J33" s="69"/>
      <c r="K33" s="322"/>
      <c r="L33" s="321"/>
      <c r="M33" s="321"/>
      <c r="N33" s="321"/>
      <c r="O33" s="321"/>
      <c r="P33" s="321"/>
      <c r="Q33" s="321"/>
      <c r="R33" s="321"/>
      <c r="S33" s="321"/>
      <c r="T33" s="321"/>
      <c r="U33" s="321"/>
      <c r="V33" s="321"/>
      <c r="W33" s="321"/>
      <c r="X33" s="321"/>
      <c r="Y33" s="321"/>
      <c r="Z33" s="321"/>
      <c r="AA33" s="321"/>
      <c r="AB33" s="321"/>
      <c r="AC33" s="321"/>
      <c r="AD33" s="321"/>
      <c r="AE33" s="321"/>
      <c r="AF33" s="321"/>
      <c r="AG33" s="321"/>
    </row>
    <row r="34" spans="1:33" x14ac:dyDescent="0.25">
      <c r="A34" s="121">
        <v>2011</v>
      </c>
      <c r="B34" s="90">
        <f t="shared" si="2"/>
        <v>8102</v>
      </c>
      <c r="C34" s="90">
        <v>400</v>
      </c>
      <c r="D34" s="90">
        <v>3575</v>
      </c>
      <c r="E34" s="90">
        <v>7</v>
      </c>
      <c r="F34" s="90">
        <v>3712</v>
      </c>
      <c r="G34" s="90">
        <v>41</v>
      </c>
      <c r="H34" s="90">
        <v>212</v>
      </c>
      <c r="I34" s="90">
        <v>155</v>
      </c>
      <c r="K34" s="322"/>
      <c r="L34" s="320"/>
      <c r="M34" s="320"/>
      <c r="N34" s="320"/>
      <c r="O34" s="320"/>
      <c r="P34" s="320"/>
      <c r="Q34" s="320"/>
      <c r="R34" s="320"/>
      <c r="S34" s="320"/>
      <c r="T34" s="320"/>
      <c r="U34" s="320"/>
      <c r="V34" s="320"/>
      <c r="W34" s="320"/>
      <c r="X34" s="320"/>
      <c r="Y34" s="320"/>
      <c r="Z34" s="320"/>
      <c r="AA34" s="320"/>
      <c r="AB34" s="320"/>
      <c r="AC34" s="320"/>
      <c r="AD34" s="320"/>
      <c r="AE34" s="320"/>
      <c r="AF34" s="320"/>
      <c r="AG34" s="320"/>
    </row>
    <row r="35" spans="1:33" x14ac:dyDescent="0.25">
      <c r="A35" s="121">
        <v>2012</v>
      </c>
      <c r="B35" s="90" t="s">
        <v>122</v>
      </c>
      <c r="C35" s="90" t="s">
        <v>122</v>
      </c>
      <c r="D35" s="90" t="s">
        <v>122</v>
      </c>
      <c r="E35" s="90" t="s">
        <v>122</v>
      </c>
      <c r="F35" s="90" t="s">
        <v>122</v>
      </c>
      <c r="G35" s="90" t="s">
        <v>122</v>
      </c>
      <c r="H35" s="90" t="s">
        <v>122</v>
      </c>
      <c r="I35" s="90" t="s">
        <v>122</v>
      </c>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row>
    <row r="36" spans="1:33" x14ac:dyDescent="0.25">
      <c r="A36" s="121">
        <v>2013</v>
      </c>
      <c r="B36" s="90" t="s">
        <v>122</v>
      </c>
      <c r="C36" s="90" t="s">
        <v>122</v>
      </c>
      <c r="D36" s="90" t="s">
        <v>122</v>
      </c>
      <c r="E36" s="90" t="s">
        <v>122</v>
      </c>
      <c r="F36" s="90" t="s">
        <v>122</v>
      </c>
      <c r="G36" s="90" t="s">
        <v>122</v>
      </c>
      <c r="H36" s="90" t="s">
        <v>122</v>
      </c>
      <c r="I36" s="90" t="s">
        <v>122</v>
      </c>
      <c r="K36" s="320"/>
      <c r="L36" s="320"/>
      <c r="M36" s="320"/>
      <c r="N36" s="320"/>
      <c r="O36" s="320"/>
      <c r="P36" s="320"/>
      <c r="Q36" s="320"/>
      <c r="R36" s="320"/>
      <c r="S36" s="74"/>
      <c r="T36" s="320"/>
      <c r="U36" s="320"/>
      <c r="V36" s="320"/>
      <c r="W36" s="320"/>
      <c r="X36" s="320"/>
      <c r="Y36" s="320"/>
      <c r="Z36" s="320"/>
      <c r="AA36" s="320"/>
      <c r="AB36" s="320"/>
      <c r="AC36" s="320"/>
      <c r="AD36" s="320"/>
      <c r="AE36" s="320"/>
      <c r="AF36" s="320"/>
      <c r="AG36" s="320"/>
    </row>
    <row r="37" spans="1:33" x14ac:dyDescent="0.25">
      <c r="A37" s="121">
        <v>2014</v>
      </c>
      <c r="B37" s="90">
        <f t="shared" ref="B37:B39" si="3">+C37+D37+E37+F37+H37+G37+I37</f>
        <v>9339</v>
      </c>
      <c r="C37" s="90">
        <v>497</v>
      </c>
      <c r="D37" s="90">
        <v>3958</v>
      </c>
      <c r="E37" s="90">
        <v>5</v>
      </c>
      <c r="F37" s="90">
        <v>4401</v>
      </c>
      <c r="G37" s="90">
        <v>87</v>
      </c>
      <c r="H37" s="90">
        <v>239</v>
      </c>
      <c r="I37" s="90">
        <v>152</v>
      </c>
      <c r="K37" s="322"/>
      <c r="L37" s="320"/>
      <c r="M37" s="320"/>
      <c r="N37" s="320"/>
      <c r="O37" s="320"/>
      <c r="P37" s="320"/>
      <c r="Q37" s="320"/>
      <c r="R37" s="320"/>
      <c r="S37" s="320"/>
      <c r="T37" s="320"/>
      <c r="U37" s="320"/>
      <c r="V37" s="322"/>
      <c r="W37" s="322"/>
      <c r="X37" s="322"/>
      <c r="Y37" s="322"/>
      <c r="Z37" s="322"/>
      <c r="AA37" s="322"/>
      <c r="AB37" s="322"/>
      <c r="AC37" s="322"/>
      <c r="AD37" s="320"/>
      <c r="AE37" s="320"/>
      <c r="AF37" s="320"/>
      <c r="AG37" s="320"/>
    </row>
    <row r="38" spans="1:33" x14ac:dyDescent="0.25">
      <c r="A38" s="121">
        <v>2015</v>
      </c>
      <c r="B38" s="90">
        <f t="shared" si="3"/>
        <v>10022</v>
      </c>
      <c r="C38" s="90">
        <v>704</v>
      </c>
      <c r="D38" s="90">
        <v>4164</v>
      </c>
      <c r="E38" s="90">
        <v>4</v>
      </c>
      <c r="F38" s="90">
        <v>4539</v>
      </c>
      <c r="G38" s="90">
        <v>120</v>
      </c>
      <c r="H38" s="90">
        <v>335</v>
      </c>
      <c r="I38" s="90">
        <v>156</v>
      </c>
      <c r="K38" s="322"/>
      <c r="L38" s="74"/>
      <c r="M38" s="74"/>
      <c r="N38" s="74"/>
      <c r="O38" s="74"/>
      <c r="P38" s="74"/>
      <c r="Q38" s="74"/>
      <c r="R38" s="320"/>
      <c r="S38" s="320"/>
      <c r="T38" s="320"/>
      <c r="U38" s="320"/>
      <c r="V38" s="322"/>
      <c r="W38" s="322"/>
      <c r="X38" s="322"/>
      <c r="Y38" s="322"/>
      <c r="Z38" s="322"/>
      <c r="AA38" s="322"/>
      <c r="AB38" s="322"/>
      <c r="AC38" s="322"/>
      <c r="AD38" s="320"/>
      <c r="AE38" s="320"/>
      <c r="AF38" s="320"/>
      <c r="AG38" s="320"/>
    </row>
    <row r="39" spans="1:33" x14ac:dyDescent="0.25">
      <c r="A39" s="121">
        <v>2016</v>
      </c>
      <c r="B39" s="90">
        <f t="shared" si="3"/>
        <v>10154</v>
      </c>
      <c r="C39" s="90">
        <v>608</v>
      </c>
      <c r="D39" s="90">
        <v>4169</v>
      </c>
      <c r="E39" s="90">
        <v>6</v>
      </c>
      <c r="F39" s="90">
        <v>4720</v>
      </c>
      <c r="G39" s="90">
        <v>65</v>
      </c>
      <c r="H39" s="90">
        <v>414</v>
      </c>
      <c r="I39" s="90">
        <v>172</v>
      </c>
      <c r="K39" s="322"/>
      <c r="L39" s="320"/>
      <c r="M39" s="320"/>
      <c r="N39" s="320"/>
      <c r="O39" s="320"/>
      <c r="P39" s="320"/>
      <c r="Q39" s="320"/>
      <c r="R39" s="320"/>
      <c r="S39" s="320"/>
      <c r="T39" s="320"/>
      <c r="U39" s="320"/>
      <c r="V39" s="322"/>
      <c r="W39" s="322"/>
      <c r="X39" s="322"/>
      <c r="Y39" s="322"/>
      <c r="Z39" s="322"/>
      <c r="AA39" s="322"/>
      <c r="AB39" s="322"/>
      <c r="AC39" s="322"/>
      <c r="AD39" s="320"/>
      <c r="AE39" s="320"/>
      <c r="AF39" s="320"/>
      <c r="AG39" s="320"/>
    </row>
    <row r="40" spans="1:33" x14ac:dyDescent="0.25">
      <c r="A40" s="121">
        <v>2017</v>
      </c>
      <c r="B40" s="90">
        <f>+C40+D40+E40+F40+H40+G40+I40</f>
        <v>10165</v>
      </c>
      <c r="C40" s="90">
        <v>550</v>
      </c>
      <c r="D40" s="90">
        <v>4398</v>
      </c>
      <c r="E40" s="90">
        <v>8</v>
      </c>
      <c r="F40" s="90">
        <v>4671</v>
      </c>
      <c r="G40" s="90">
        <v>56</v>
      </c>
      <c r="H40" s="90">
        <v>335</v>
      </c>
      <c r="I40" s="90">
        <v>147</v>
      </c>
      <c r="K40" s="322"/>
      <c r="L40" s="320"/>
      <c r="M40" s="320"/>
      <c r="N40" s="320"/>
      <c r="O40" s="320"/>
      <c r="P40" s="320"/>
      <c r="Q40" s="320"/>
      <c r="R40" s="320"/>
      <c r="S40" s="320"/>
      <c r="T40" s="320"/>
      <c r="U40" s="320"/>
      <c r="V40" s="322"/>
      <c r="W40" s="322"/>
      <c r="X40" s="322"/>
      <c r="Y40" s="322"/>
      <c r="Z40" s="322"/>
      <c r="AA40" s="322"/>
      <c r="AB40" s="322"/>
      <c r="AC40" s="322"/>
      <c r="AD40" s="320"/>
      <c r="AE40" s="320"/>
      <c r="AF40" s="320"/>
      <c r="AG40" s="320"/>
    </row>
    <row r="41" spans="1:33" x14ac:dyDescent="0.25">
      <c r="A41" s="121">
        <v>2018</v>
      </c>
      <c r="B41" s="90">
        <f>+C41+D41+E41+F41+H41+G41+I41</f>
        <v>10001</v>
      </c>
      <c r="C41" s="90">
        <v>445</v>
      </c>
      <c r="D41" s="90">
        <v>4219</v>
      </c>
      <c r="E41" s="90">
        <v>8</v>
      </c>
      <c r="F41" s="90">
        <v>4710</v>
      </c>
      <c r="G41" s="90">
        <v>76</v>
      </c>
      <c r="H41" s="90">
        <v>395</v>
      </c>
      <c r="I41" s="90">
        <v>148</v>
      </c>
      <c r="K41" s="322"/>
      <c r="L41" s="320"/>
      <c r="M41" s="320"/>
      <c r="N41" s="320"/>
      <c r="O41" s="320"/>
      <c r="P41" s="320"/>
      <c r="Q41" s="320"/>
      <c r="R41" s="320"/>
      <c r="S41" s="320"/>
      <c r="T41" s="320"/>
      <c r="U41" s="320"/>
      <c r="V41" s="322"/>
      <c r="W41" s="322"/>
      <c r="X41" s="322"/>
      <c r="Y41" s="322"/>
      <c r="Z41" s="322"/>
      <c r="AA41" s="322"/>
      <c r="AB41" s="322"/>
      <c r="AC41" s="322"/>
      <c r="AD41" s="320"/>
      <c r="AE41" s="320"/>
      <c r="AF41" s="320"/>
      <c r="AG41" s="320"/>
    </row>
    <row r="42" spans="1:33" x14ac:dyDescent="0.25">
      <c r="A42" s="121">
        <v>2019</v>
      </c>
      <c r="B42" s="90">
        <f>+C42+D42+E42+F42+H42+G42+I42</f>
        <v>10205</v>
      </c>
      <c r="C42" s="90">
        <f>510+61</f>
        <v>571</v>
      </c>
      <c r="D42" s="90">
        <f>3281+986</f>
        <v>4267</v>
      </c>
      <c r="E42" s="90">
        <v>7</v>
      </c>
      <c r="F42" s="90">
        <f>2843+1887</f>
        <v>4730</v>
      </c>
      <c r="G42" s="90">
        <v>68</v>
      </c>
      <c r="H42" s="90">
        <f>293+121</f>
        <v>414</v>
      </c>
      <c r="I42" s="90">
        <v>148</v>
      </c>
      <c r="K42" s="322"/>
      <c r="L42" s="320"/>
      <c r="M42" s="320"/>
      <c r="N42" s="320"/>
      <c r="O42" s="320"/>
      <c r="P42" s="320"/>
      <c r="Q42" s="320"/>
      <c r="R42" s="320"/>
      <c r="S42" s="320"/>
      <c r="T42" s="320"/>
      <c r="U42" s="320"/>
      <c r="V42" s="322"/>
      <c r="W42" s="322"/>
      <c r="X42" s="322"/>
      <c r="Y42" s="322"/>
      <c r="Z42" s="322"/>
      <c r="AA42" s="322"/>
      <c r="AB42" s="322"/>
      <c r="AC42" s="322"/>
      <c r="AD42" s="320"/>
      <c r="AE42" s="320"/>
      <c r="AF42" s="320"/>
      <c r="AG42" s="320"/>
    </row>
    <row r="43" spans="1:33" x14ac:dyDescent="0.25">
      <c r="A43" s="121">
        <v>2020</v>
      </c>
      <c r="B43" s="90">
        <f>+C43+D43+E43+F43+H43+G43+I43</f>
        <v>10509</v>
      </c>
      <c r="C43" s="90">
        <v>604</v>
      </c>
      <c r="D43" s="90">
        <v>4438</v>
      </c>
      <c r="E43" s="90">
        <v>6</v>
      </c>
      <c r="F43" s="90">
        <v>4811</v>
      </c>
      <c r="G43" s="90">
        <v>72</v>
      </c>
      <c r="H43" s="90">
        <v>438</v>
      </c>
      <c r="I43" s="90">
        <v>140</v>
      </c>
      <c r="K43" s="322"/>
      <c r="L43" s="320"/>
      <c r="M43" s="320"/>
      <c r="N43" s="320"/>
      <c r="O43" s="320"/>
      <c r="P43" s="320"/>
      <c r="Q43" s="320"/>
      <c r="R43" s="320"/>
      <c r="S43" s="320"/>
      <c r="T43" s="320"/>
      <c r="U43" s="320"/>
      <c r="V43" s="322"/>
      <c r="W43" s="322"/>
      <c r="X43" s="322"/>
      <c r="Y43" s="322"/>
      <c r="Z43" s="322"/>
      <c r="AA43" s="322"/>
      <c r="AB43" s="322"/>
      <c r="AC43" s="322"/>
      <c r="AD43" s="320"/>
      <c r="AE43" s="320"/>
      <c r="AF43" s="320"/>
      <c r="AG43" s="320"/>
    </row>
    <row r="44" spans="1:33" ht="13.5" thickBot="1" x14ac:dyDescent="0.3">
      <c r="A44" s="121">
        <v>2021</v>
      </c>
      <c r="B44" s="155">
        <f>+C44+D44+E44+F44+H44+G44+I44</f>
        <v>10154</v>
      </c>
      <c r="C44" s="90">
        <v>453</v>
      </c>
      <c r="D44" s="90">
        <v>4333</v>
      </c>
      <c r="E44" s="90">
        <v>7</v>
      </c>
      <c r="F44" s="90">
        <v>4749</v>
      </c>
      <c r="G44" s="90">
        <v>65</v>
      </c>
      <c r="H44" s="90">
        <v>437</v>
      </c>
      <c r="I44" s="155">
        <v>110</v>
      </c>
      <c r="K44" s="322"/>
      <c r="L44" s="320"/>
      <c r="M44" s="320"/>
      <c r="N44" s="320"/>
      <c r="O44" s="320"/>
      <c r="P44" s="320"/>
      <c r="Q44" s="320"/>
      <c r="R44" s="320"/>
      <c r="S44" s="320"/>
      <c r="T44" s="320"/>
      <c r="U44" s="320"/>
      <c r="V44" s="320"/>
      <c r="W44" s="320"/>
      <c r="X44" s="320"/>
      <c r="Y44" s="320"/>
      <c r="Z44" s="320"/>
      <c r="AA44" s="320"/>
      <c r="AB44" s="320"/>
      <c r="AC44" s="320"/>
      <c r="AD44" s="320"/>
      <c r="AE44" s="320"/>
      <c r="AF44" s="320"/>
      <c r="AG44" s="320"/>
    </row>
    <row r="45" spans="1:33" s="75" customFormat="1" ht="48" customHeight="1" x14ac:dyDescent="0.25">
      <c r="A45" s="404" t="s">
        <v>402</v>
      </c>
      <c r="B45" s="404"/>
      <c r="C45" s="404"/>
      <c r="D45" s="404"/>
      <c r="E45" s="404"/>
      <c r="F45" s="404"/>
      <c r="G45" s="404"/>
      <c r="H45" s="404"/>
      <c r="I45" s="404"/>
      <c r="J45" s="264"/>
      <c r="K45" s="325"/>
      <c r="L45" s="325"/>
      <c r="M45" s="325"/>
      <c r="N45" s="325"/>
      <c r="O45" s="325"/>
      <c r="P45" s="325"/>
      <c r="Q45" s="325"/>
      <c r="R45" s="323"/>
      <c r="S45" s="323"/>
      <c r="T45" s="323"/>
      <c r="U45" s="323"/>
      <c r="V45" s="323"/>
      <c r="W45" s="323"/>
      <c r="X45" s="323"/>
      <c r="Y45" s="323"/>
      <c r="Z45" s="323"/>
      <c r="AA45" s="323"/>
      <c r="AB45" s="323"/>
      <c r="AC45" s="323"/>
      <c r="AD45" s="323"/>
      <c r="AE45" s="323"/>
      <c r="AF45" s="323"/>
      <c r="AG45" s="323"/>
    </row>
    <row r="46" spans="1:33" s="75" customFormat="1" x14ac:dyDescent="0.25">
      <c r="A46" s="405" t="s">
        <v>367</v>
      </c>
      <c r="B46" s="405"/>
      <c r="C46" s="405"/>
      <c r="D46" s="405"/>
      <c r="E46" s="405"/>
      <c r="F46" s="405"/>
      <c r="G46" s="405"/>
      <c r="H46" s="405"/>
      <c r="I46" s="405"/>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row>
    <row r="47" spans="1:33" s="75" customFormat="1" x14ac:dyDescent="0.25">
      <c r="A47" s="402" t="s">
        <v>368</v>
      </c>
      <c r="B47" s="402"/>
      <c r="C47" s="402"/>
      <c r="D47" s="402"/>
      <c r="E47" s="402"/>
      <c r="F47" s="402"/>
      <c r="G47" s="402"/>
      <c r="H47" s="402"/>
      <c r="I47" s="402"/>
      <c r="J47" s="76"/>
      <c r="K47" s="76"/>
      <c r="L47" s="76"/>
      <c r="M47" s="76"/>
      <c r="N47" s="76"/>
      <c r="O47" s="76"/>
      <c r="P47" s="76"/>
      <c r="Q47" s="76"/>
      <c r="R47" s="76"/>
      <c r="S47" s="76"/>
      <c r="T47" s="76"/>
      <c r="U47" s="76"/>
      <c r="V47" s="76"/>
      <c r="W47" s="76"/>
      <c r="X47" s="76"/>
      <c r="Y47" s="76"/>
      <c r="Z47" s="323"/>
      <c r="AA47" s="323"/>
      <c r="AB47" s="323"/>
      <c r="AC47" s="323"/>
      <c r="AD47" s="323"/>
      <c r="AE47" s="323"/>
      <c r="AF47" s="323"/>
      <c r="AG47" s="323"/>
    </row>
    <row r="48" spans="1:33" x14ac:dyDescent="0.25">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row>
    <row r="49" spans="2:33" x14ac:dyDescent="0.25">
      <c r="B49" s="319"/>
      <c r="C49" s="319"/>
      <c r="D49" s="319"/>
      <c r="E49" s="319"/>
      <c r="F49" s="319"/>
      <c r="G49" s="319"/>
      <c r="H49" s="319"/>
      <c r="I49" s="319"/>
      <c r="K49" s="320"/>
      <c r="L49" s="320"/>
      <c r="M49" s="320"/>
      <c r="N49" s="320"/>
      <c r="O49" s="320"/>
      <c r="P49" s="320"/>
      <c r="Q49" s="320"/>
      <c r="R49" s="320"/>
      <c r="S49" s="320"/>
      <c r="T49" s="320"/>
      <c r="U49" s="320"/>
      <c r="V49" s="320"/>
      <c r="W49" s="320"/>
      <c r="X49" s="320"/>
      <c r="Y49" s="320"/>
      <c r="Z49" s="320"/>
      <c r="AA49" s="320"/>
      <c r="AB49" s="320"/>
      <c r="AC49" s="320"/>
      <c r="AD49" s="320"/>
      <c r="AE49" s="320"/>
      <c r="AF49" s="320"/>
      <c r="AG49" s="320"/>
    </row>
    <row r="50" spans="2:33" x14ac:dyDescent="0.25">
      <c r="K50" s="320"/>
      <c r="L50" s="320"/>
      <c r="M50" s="320"/>
      <c r="N50" s="320"/>
      <c r="O50" s="320"/>
      <c r="P50" s="320"/>
      <c r="Q50" s="320"/>
      <c r="R50" s="320"/>
      <c r="S50" s="320"/>
      <c r="T50" s="320"/>
      <c r="U50" s="320"/>
      <c r="V50" s="320"/>
      <c r="W50" s="320"/>
      <c r="X50" s="320"/>
      <c r="Y50" s="320"/>
      <c r="Z50" s="320"/>
      <c r="AA50" s="320"/>
      <c r="AB50" s="320"/>
      <c r="AC50" s="320"/>
      <c r="AD50" s="320"/>
      <c r="AE50" s="320"/>
      <c r="AF50" s="320"/>
      <c r="AG50" s="320"/>
    </row>
    <row r="51" spans="2:33" x14ac:dyDescent="0.25">
      <c r="K51" s="320"/>
      <c r="L51" s="320"/>
      <c r="M51" s="320"/>
      <c r="N51" s="320"/>
      <c r="O51" s="320"/>
      <c r="P51" s="320"/>
      <c r="Q51" s="320"/>
      <c r="R51" s="320"/>
      <c r="S51" s="320"/>
      <c r="T51" s="320"/>
      <c r="U51" s="320"/>
      <c r="V51" s="320"/>
      <c r="W51" s="320"/>
      <c r="X51" s="320"/>
      <c r="Y51" s="320"/>
      <c r="Z51" s="320"/>
      <c r="AA51" s="320"/>
      <c r="AB51" s="320"/>
      <c r="AC51" s="320"/>
      <c r="AD51" s="320"/>
      <c r="AE51" s="320"/>
      <c r="AF51" s="320"/>
      <c r="AG51" s="320"/>
    </row>
  </sheetData>
  <mergeCells count="9">
    <mergeCell ref="L1:L2"/>
    <mergeCell ref="A45:I45"/>
    <mergeCell ref="A46:I46"/>
    <mergeCell ref="A47:I47"/>
    <mergeCell ref="A1:I1"/>
    <mergeCell ref="A2:I2"/>
    <mergeCell ref="A3:I3"/>
    <mergeCell ref="A4:I4"/>
    <mergeCell ref="A5:I5"/>
  </mergeCells>
  <hyperlinks>
    <hyperlink ref="L1" location="INDICE!A1" display="INDICE"/>
  </hyperlinks>
  <printOptions horizontalCentered="1"/>
  <pageMargins left="0.59055118110236227" right="0.59055118110236227" top="0.78740157480314965" bottom="0.98425196850393704" header="0.51181102362204722" footer="0.51181102362204722"/>
  <pageSetup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
  <sheetViews>
    <sheetView showGridLines="0" workbookViewId="0">
      <selection activeCell="V12" sqref="V12"/>
    </sheetView>
  </sheetViews>
  <sheetFormatPr baseColWidth="10" defaultRowHeight="15" x14ac:dyDescent="0.25"/>
  <cols>
    <col min="1" max="1" width="16.7109375" style="157" bestFit="1" customWidth="1"/>
    <col min="2" max="4" width="6.5703125" style="157" bestFit="1" customWidth="1"/>
    <col min="5" max="5" width="2.7109375" style="157" bestFit="1" customWidth="1"/>
    <col min="6" max="6" width="6.5703125" style="157" bestFit="1" customWidth="1"/>
    <col min="7" max="8" width="5.5703125" style="157" bestFit="1" customWidth="1"/>
    <col min="9" max="9" width="2.7109375" style="157" bestFit="1" customWidth="1"/>
    <col min="10" max="10" width="6.5703125" style="157" bestFit="1" customWidth="1"/>
    <col min="11" max="12" width="5.5703125" style="27" bestFit="1" customWidth="1"/>
    <col min="13" max="13" width="1.7109375" style="27" customWidth="1"/>
    <col min="14" max="16" width="6.5703125" style="27" bestFit="1" customWidth="1"/>
    <col min="17" max="17" width="1.7109375" style="27" customWidth="1"/>
    <col min="18" max="18" width="6.5703125" style="27" bestFit="1" customWidth="1"/>
    <col min="19" max="20" width="5.5703125" style="27" bestFit="1" customWidth="1"/>
  </cols>
  <sheetData>
    <row r="1" spans="1:22" x14ac:dyDescent="0.25">
      <c r="A1" s="432" t="s">
        <v>317</v>
      </c>
      <c r="B1" s="432"/>
      <c r="C1" s="432"/>
      <c r="D1" s="432"/>
      <c r="E1" s="432"/>
      <c r="F1" s="432"/>
      <c r="G1" s="432"/>
      <c r="H1" s="432"/>
      <c r="I1" s="432"/>
      <c r="J1" s="432"/>
      <c r="K1" s="432"/>
      <c r="L1" s="432"/>
      <c r="M1" s="432"/>
      <c r="N1" s="432"/>
      <c r="O1" s="432"/>
      <c r="P1" s="432"/>
      <c r="Q1" s="432"/>
      <c r="R1" s="432"/>
      <c r="S1" s="432"/>
      <c r="T1" s="432"/>
      <c r="V1" s="434" t="s">
        <v>178</v>
      </c>
    </row>
    <row r="2" spans="1:22" x14ac:dyDescent="0.25">
      <c r="A2" s="432" t="s">
        <v>323</v>
      </c>
      <c r="B2" s="432"/>
      <c r="C2" s="432"/>
      <c r="D2" s="432"/>
      <c r="E2" s="432"/>
      <c r="F2" s="432"/>
      <c r="G2" s="432"/>
      <c r="H2" s="432"/>
      <c r="I2" s="432"/>
      <c r="J2" s="432"/>
      <c r="K2" s="432"/>
      <c r="L2" s="432"/>
      <c r="M2" s="432"/>
      <c r="N2" s="432"/>
      <c r="O2" s="432"/>
      <c r="P2" s="432"/>
      <c r="Q2" s="432"/>
      <c r="R2" s="432"/>
      <c r="S2" s="432"/>
      <c r="T2" s="432"/>
      <c r="V2" s="434"/>
    </row>
    <row r="3" spans="1:22" x14ac:dyDescent="0.25">
      <c r="A3" s="432" t="s">
        <v>339</v>
      </c>
      <c r="B3" s="432"/>
      <c r="C3" s="432"/>
      <c r="D3" s="432"/>
      <c r="E3" s="432"/>
      <c r="F3" s="432"/>
      <c r="G3" s="432"/>
      <c r="H3" s="432"/>
      <c r="I3" s="432"/>
      <c r="J3" s="432"/>
      <c r="K3" s="432"/>
      <c r="L3" s="432"/>
      <c r="M3" s="432"/>
      <c r="N3" s="432"/>
      <c r="O3" s="432"/>
      <c r="P3" s="432"/>
      <c r="Q3" s="432"/>
      <c r="R3" s="432"/>
      <c r="S3" s="432"/>
      <c r="T3" s="432"/>
    </row>
    <row r="4" spans="1:22" x14ac:dyDescent="0.25">
      <c r="A4" s="432" t="s">
        <v>440</v>
      </c>
      <c r="B4" s="432"/>
      <c r="C4" s="432"/>
      <c r="D4" s="432"/>
      <c r="E4" s="432"/>
      <c r="F4" s="432"/>
      <c r="G4" s="432"/>
      <c r="H4" s="432"/>
      <c r="I4" s="432"/>
      <c r="J4" s="432"/>
      <c r="K4" s="432"/>
      <c r="L4" s="432"/>
      <c r="M4" s="432"/>
      <c r="N4" s="432"/>
      <c r="O4" s="432"/>
      <c r="P4" s="432"/>
      <c r="Q4" s="432"/>
      <c r="R4" s="432"/>
      <c r="S4" s="432"/>
      <c r="T4" s="432"/>
    </row>
    <row r="5" spans="1:22" x14ac:dyDescent="0.25">
      <c r="A5" s="432" t="s">
        <v>374</v>
      </c>
      <c r="B5" s="432"/>
      <c r="C5" s="432"/>
      <c r="D5" s="432"/>
      <c r="E5" s="432"/>
      <c r="F5" s="432"/>
      <c r="G5" s="432"/>
      <c r="H5" s="432"/>
      <c r="I5" s="432"/>
      <c r="J5" s="432"/>
      <c r="K5" s="432"/>
      <c r="L5" s="432"/>
      <c r="M5" s="432"/>
      <c r="N5" s="432"/>
      <c r="O5" s="432"/>
      <c r="P5" s="432"/>
      <c r="Q5" s="432"/>
      <c r="R5" s="432"/>
      <c r="S5" s="432"/>
      <c r="T5" s="432"/>
    </row>
    <row r="6" spans="1:22" ht="15.75" thickBot="1" x14ac:dyDescent="0.3">
      <c r="A6" s="227"/>
      <c r="B6" s="227"/>
      <c r="C6" s="227"/>
      <c r="D6" s="227"/>
      <c r="E6" s="227"/>
      <c r="F6" s="227"/>
      <c r="G6" s="227"/>
      <c r="H6" s="227"/>
      <c r="I6" s="227"/>
      <c r="J6" s="227"/>
      <c r="K6" s="267"/>
      <c r="L6" s="267"/>
      <c r="M6" s="267"/>
      <c r="N6" s="267"/>
      <c r="O6" s="267"/>
      <c r="P6" s="267"/>
      <c r="Q6" s="267"/>
      <c r="R6" s="267"/>
      <c r="S6" s="267"/>
      <c r="T6" s="267"/>
    </row>
    <row r="7" spans="1:22" ht="27" customHeight="1" x14ac:dyDescent="0.25">
      <c r="A7" s="426" t="s">
        <v>74</v>
      </c>
      <c r="B7" s="431" t="s">
        <v>0</v>
      </c>
      <c r="C7" s="431"/>
      <c r="D7" s="431"/>
      <c r="E7" s="152"/>
      <c r="F7" s="431" t="s">
        <v>75</v>
      </c>
      <c r="G7" s="431"/>
      <c r="H7" s="431"/>
      <c r="I7" s="152"/>
      <c r="J7" s="431" t="s">
        <v>73</v>
      </c>
      <c r="K7" s="431"/>
      <c r="L7" s="431"/>
      <c r="M7" s="152"/>
      <c r="N7" s="431" t="s">
        <v>1</v>
      </c>
      <c r="O7" s="431"/>
      <c r="P7" s="431"/>
      <c r="Q7" s="153"/>
      <c r="R7" s="431" t="s">
        <v>76</v>
      </c>
      <c r="S7" s="431"/>
      <c r="T7" s="431"/>
    </row>
    <row r="8" spans="1:22" x14ac:dyDescent="0.25">
      <c r="A8" s="426"/>
      <c r="B8" s="263" t="s">
        <v>2</v>
      </c>
      <c r="C8" s="263" t="s">
        <v>3</v>
      </c>
      <c r="D8" s="263" t="s">
        <v>4</v>
      </c>
      <c r="E8" s="263"/>
      <c r="F8" s="263" t="s">
        <v>2</v>
      </c>
      <c r="G8" s="263" t="s">
        <v>3</v>
      </c>
      <c r="H8" s="263" t="s">
        <v>4</v>
      </c>
      <c r="I8" s="263"/>
      <c r="J8" s="263" t="s">
        <v>2</v>
      </c>
      <c r="K8" s="263" t="s">
        <v>3</v>
      </c>
      <c r="L8" s="263" t="s">
        <v>4</v>
      </c>
      <c r="M8" s="263"/>
      <c r="N8" s="263" t="s">
        <v>2</v>
      </c>
      <c r="O8" s="263" t="s">
        <v>3</v>
      </c>
      <c r="P8" s="263" t="s">
        <v>4</v>
      </c>
      <c r="Q8" s="263"/>
      <c r="R8" s="263" t="s">
        <v>2</v>
      </c>
      <c r="S8" s="263" t="s">
        <v>3</v>
      </c>
      <c r="T8" s="263" t="s">
        <v>4</v>
      </c>
    </row>
    <row r="9" spans="1:22" x14ac:dyDescent="0.25">
      <c r="A9" s="454" t="s">
        <v>5</v>
      </c>
      <c r="B9" s="454"/>
      <c r="C9" s="454"/>
      <c r="D9" s="454"/>
      <c r="E9" s="454"/>
      <c r="F9" s="454"/>
      <c r="G9" s="454"/>
      <c r="H9" s="454"/>
      <c r="I9" s="454"/>
      <c r="J9" s="454"/>
      <c r="K9" s="454"/>
      <c r="L9" s="454"/>
      <c r="M9" s="454"/>
      <c r="N9" s="454"/>
      <c r="O9" s="454"/>
      <c r="P9" s="454"/>
      <c r="Q9" s="454"/>
      <c r="R9" s="454"/>
      <c r="S9" s="454"/>
      <c r="T9" s="454"/>
    </row>
    <row r="10" spans="1:22" x14ac:dyDescent="0.25">
      <c r="A10" s="137" t="s">
        <v>0</v>
      </c>
      <c r="B10" s="197">
        <f t="shared" ref="B10:T10" si="0">+B11+B12</f>
        <v>4569</v>
      </c>
      <c r="C10" s="197">
        <f t="shared" si="0"/>
        <v>1790</v>
      </c>
      <c r="D10" s="197">
        <f t="shared" si="0"/>
        <v>2779</v>
      </c>
      <c r="E10" s="197">
        <f t="shared" si="0"/>
        <v>0</v>
      </c>
      <c r="F10" s="197">
        <f t="shared" si="0"/>
        <v>305</v>
      </c>
      <c r="G10" s="197">
        <f t="shared" si="0"/>
        <v>139</v>
      </c>
      <c r="H10" s="197">
        <f t="shared" si="0"/>
        <v>166</v>
      </c>
      <c r="I10" s="197">
        <f t="shared" si="0"/>
        <v>0</v>
      </c>
      <c r="J10" s="197">
        <f t="shared" si="0"/>
        <v>132</v>
      </c>
      <c r="K10" s="197">
        <f t="shared" si="0"/>
        <v>16</v>
      </c>
      <c r="L10" s="197">
        <f t="shared" si="0"/>
        <v>116</v>
      </c>
      <c r="M10" s="11"/>
      <c r="N10" s="197">
        <f t="shared" si="0"/>
        <v>3438</v>
      </c>
      <c r="O10" s="197">
        <f t="shared" si="0"/>
        <v>1370</v>
      </c>
      <c r="P10" s="197">
        <f t="shared" si="0"/>
        <v>2068</v>
      </c>
      <c r="Q10" s="11"/>
      <c r="R10" s="197">
        <f t="shared" si="0"/>
        <v>694</v>
      </c>
      <c r="S10" s="197">
        <f t="shared" si="0"/>
        <v>265</v>
      </c>
      <c r="T10" s="197">
        <f t="shared" si="0"/>
        <v>429</v>
      </c>
    </row>
    <row r="11" spans="1:22" x14ac:dyDescent="0.25">
      <c r="A11" s="127" t="s">
        <v>326</v>
      </c>
      <c r="B11" s="90">
        <v>2745</v>
      </c>
      <c r="C11" s="90">
        <v>1058</v>
      </c>
      <c r="D11" s="90">
        <v>1687</v>
      </c>
      <c r="E11" s="90"/>
      <c r="F11" s="90">
        <v>164</v>
      </c>
      <c r="G11" s="90">
        <v>71</v>
      </c>
      <c r="H11" s="90">
        <v>93</v>
      </c>
      <c r="I11" s="90"/>
      <c r="J11" s="90">
        <v>81</v>
      </c>
      <c r="K11" s="11">
        <v>7</v>
      </c>
      <c r="L11" s="11">
        <v>74</v>
      </c>
      <c r="M11" s="11"/>
      <c r="N11" s="11">
        <v>2142</v>
      </c>
      <c r="O11" s="11">
        <v>833</v>
      </c>
      <c r="P11" s="11">
        <v>1309</v>
      </c>
      <c r="Q11" s="11"/>
      <c r="R11" s="11">
        <v>358</v>
      </c>
      <c r="S11" s="11">
        <v>147</v>
      </c>
      <c r="T11" s="11">
        <v>211</v>
      </c>
    </row>
    <row r="12" spans="1:22" x14ac:dyDescent="0.25">
      <c r="A12" s="127" t="s">
        <v>327</v>
      </c>
      <c r="B12" s="90">
        <v>1824</v>
      </c>
      <c r="C12" s="90">
        <v>732</v>
      </c>
      <c r="D12" s="90">
        <v>1092</v>
      </c>
      <c r="E12" s="90"/>
      <c r="F12" s="90">
        <v>141</v>
      </c>
      <c r="G12" s="90">
        <v>68</v>
      </c>
      <c r="H12" s="90">
        <v>73</v>
      </c>
      <c r="I12" s="90"/>
      <c r="J12" s="90">
        <v>51</v>
      </c>
      <c r="K12" s="11">
        <v>9</v>
      </c>
      <c r="L12" s="11">
        <v>42</v>
      </c>
      <c r="M12" s="11"/>
      <c r="N12" s="11">
        <v>1296</v>
      </c>
      <c r="O12" s="11">
        <v>537</v>
      </c>
      <c r="P12" s="11">
        <v>759</v>
      </c>
      <c r="Q12" s="11"/>
      <c r="R12" s="11">
        <v>336</v>
      </c>
      <c r="S12" s="11">
        <v>118</v>
      </c>
      <c r="T12" s="11">
        <v>218</v>
      </c>
    </row>
    <row r="13" spans="1:22" x14ac:dyDescent="0.25">
      <c r="A13" s="127"/>
      <c r="B13" s="112"/>
      <c r="C13" s="112"/>
      <c r="D13" s="112"/>
      <c r="E13" s="112"/>
      <c r="F13" s="112"/>
      <c r="G13" s="112"/>
      <c r="H13" s="112"/>
      <c r="I13" s="112"/>
      <c r="J13" s="112"/>
      <c r="K13" s="268"/>
      <c r="L13" s="268"/>
      <c r="M13" s="268"/>
      <c r="N13" s="268"/>
      <c r="O13" s="268"/>
      <c r="P13" s="268"/>
      <c r="Q13" s="268"/>
      <c r="R13" s="268"/>
      <c r="S13" s="268"/>
      <c r="T13" s="268"/>
    </row>
    <row r="14" spans="1:22" x14ac:dyDescent="0.25">
      <c r="A14" s="454" t="s">
        <v>8</v>
      </c>
      <c r="B14" s="454"/>
      <c r="C14" s="454"/>
      <c r="D14" s="454"/>
      <c r="E14" s="454"/>
      <c r="F14" s="454"/>
      <c r="G14" s="454"/>
      <c r="H14" s="454"/>
      <c r="I14" s="454"/>
      <c r="J14" s="454"/>
      <c r="K14" s="454"/>
      <c r="L14" s="454"/>
      <c r="M14" s="454"/>
      <c r="N14" s="454"/>
      <c r="O14" s="454"/>
      <c r="P14" s="454"/>
      <c r="Q14" s="454"/>
      <c r="R14" s="454"/>
      <c r="S14" s="454"/>
      <c r="T14" s="454"/>
    </row>
    <row r="15" spans="1:22" x14ac:dyDescent="0.25">
      <c r="A15" s="158" t="s">
        <v>0</v>
      </c>
      <c r="B15" s="198">
        <f>+C15+D15</f>
        <v>100</v>
      </c>
      <c r="C15" s="198">
        <f>+C10/B10*100</f>
        <v>39.177062814620264</v>
      </c>
      <c r="D15" s="198">
        <f>+D10/B10*100</f>
        <v>60.822937185379736</v>
      </c>
      <c r="E15" s="198"/>
      <c r="F15" s="198">
        <f>+G15+H15</f>
        <v>100</v>
      </c>
      <c r="G15" s="198">
        <f>+G10/F10*100</f>
        <v>45.57377049180328</v>
      </c>
      <c r="H15" s="198">
        <f>+H10/F10*100</f>
        <v>54.42622950819672</v>
      </c>
      <c r="I15" s="198"/>
      <c r="J15" s="198">
        <f>+K15+L15</f>
        <v>100</v>
      </c>
      <c r="K15" s="198">
        <f>+K10/J10*100</f>
        <v>12.121212121212121</v>
      </c>
      <c r="L15" s="198">
        <f>+L10/J10*100</f>
        <v>87.878787878787875</v>
      </c>
      <c r="M15" s="198"/>
      <c r="N15" s="198">
        <f>+O15+P15</f>
        <v>100</v>
      </c>
      <c r="O15" s="198">
        <f>+O10/N10*100</f>
        <v>39.848749272833047</v>
      </c>
      <c r="P15" s="198">
        <f>+P10/N10*100</f>
        <v>60.151250727166961</v>
      </c>
      <c r="Q15" s="198"/>
      <c r="R15" s="198">
        <f>+S15+T15</f>
        <v>100</v>
      </c>
      <c r="S15" s="198">
        <f>+S10/R10*100</f>
        <v>38.184438040345817</v>
      </c>
      <c r="T15" s="198">
        <f>+T10/R10*100</f>
        <v>61.815561959654175</v>
      </c>
    </row>
    <row r="16" spans="1:22" x14ac:dyDescent="0.25">
      <c r="A16" s="112" t="s">
        <v>326</v>
      </c>
      <c r="B16" s="91">
        <f t="shared" ref="B16:B17" si="1">+C16+D16</f>
        <v>100</v>
      </c>
      <c r="C16" s="92">
        <f t="shared" ref="C16:C17" si="2">+C11/B11*100</f>
        <v>38.54280510018215</v>
      </c>
      <c r="D16" s="92">
        <f t="shared" ref="D16:D17" si="3">+D11/B11*100</f>
        <v>61.45719489981785</v>
      </c>
      <c r="E16" s="91"/>
      <c r="F16" s="91">
        <f t="shared" ref="F16:F17" si="4">+G16+H16</f>
        <v>100</v>
      </c>
      <c r="G16" s="92">
        <f t="shared" ref="G16:G17" si="5">+G11/F11*100</f>
        <v>43.292682926829265</v>
      </c>
      <c r="H16" s="92">
        <f t="shared" ref="H16:H17" si="6">+H11/F11*100</f>
        <v>56.707317073170728</v>
      </c>
      <c r="I16" s="91"/>
      <c r="J16" s="91">
        <f t="shared" ref="J16:J17" si="7">+K16+L16</f>
        <v>100</v>
      </c>
      <c r="K16" s="92">
        <f t="shared" ref="K16:K17" si="8">+K11/J11*100</f>
        <v>8.6419753086419746</v>
      </c>
      <c r="L16" s="92">
        <f t="shared" ref="L16:L17" si="9">+L11/J11*100</f>
        <v>91.358024691358025</v>
      </c>
      <c r="M16" s="91"/>
      <c r="N16" s="91">
        <f t="shared" ref="N16:N17" si="10">+O16+P16</f>
        <v>100</v>
      </c>
      <c r="O16" s="92">
        <f t="shared" ref="O16:O17" si="11">+O11/N11*100</f>
        <v>38.888888888888893</v>
      </c>
      <c r="P16" s="92">
        <f t="shared" ref="P16:P17" si="12">+P11/N11*100</f>
        <v>61.111111111111114</v>
      </c>
      <c r="Q16" s="91"/>
      <c r="R16" s="91">
        <f t="shared" ref="R16:R17" si="13">+S16+T16</f>
        <v>100</v>
      </c>
      <c r="S16" s="92">
        <f t="shared" ref="S16:S17" si="14">+S11/R11*100</f>
        <v>41.061452513966479</v>
      </c>
      <c r="T16" s="92">
        <f t="shared" ref="T16:T17" si="15">+T11/R11*100</f>
        <v>58.938547486033521</v>
      </c>
    </row>
    <row r="17" spans="1:20" ht="15.75" thickBot="1" x14ac:dyDescent="0.3">
      <c r="A17" s="139" t="s">
        <v>327</v>
      </c>
      <c r="B17" s="102">
        <f t="shared" si="1"/>
        <v>100</v>
      </c>
      <c r="C17" s="102">
        <f t="shared" si="2"/>
        <v>40.131578947368425</v>
      </c>
      <c r="D17" s="102">
        <f t="shared" si="3"/>
        <v>59.868421052631582</v>
      </c>
      <c r="E17" s="102"/>
      <c r="F17" s="102">
        <f t="shared" si="4"/>
        <v>100</v>
      </c>
      <c r="G17" s="102">
        <f t="shared" si="5"/>
        <v>48.226950354609926</v>
      </c>
      <c r="H17" s="102">
        <f t="shared" si="6"/>
        <v>51.773049645390067</v>
      </c>
      <c r="I17" s="102"/>
      <c r="J17" s="102">
        <f t="shared" si="7"/>
        <v>100</v>
      </c>
      <c r="K17" s="102">
        <f t="shared" si="8"/>
        <v>17.647058823529413</v>
      </c>
      <c r="L17" s="102">
        <f t="shared" si="9"/>
        <v>82.35294117647058</v>
      </c>
      <c r="M17" s="102"/>
      <c r="N17" s="102">
        <f t="shared" si="10"/>
        <v>100</v>
      </c>
      <c r="O17" s="102">
        <f t="shared" si="11"/>
        <v>41.435185185185183</v>
      </c>
      <c r="P17" s="102">
        <f t="shared" si="12"/>
        <v>58.564814814814817</v>
      </c>
      <c r="Q17" s="102"/>
      <c r="R17" s="102">
        <f t="shared" si="13"/>
        <v>100</v>
      </c>
      <c r="S17" s="102">
        <f t="shared" si="14"/>
        <v>35.119047619047613</v>
      </c>
      <c r="T17" s="102">
        <f t="shared" si="15"/>
        <v>64.88095238095238</v>
      </c>
    </row>
    <row r="18" spans="1:20" s="79" customFormat="1" ht="42" customHeight="1" x14ac:dyDescent="0.25">
      <c r="A18" s="444" t="s">
        <v>407</v>
      </c>
      <c r="B18" s="444"/>
      <c r="C18" s="444"/>
      <c r="D18" s="444"/>
      <c r="E18" s="444"/>
      <c r="F18" s="444"/>
      <c r="G18" s="444"/>
      <c r="H18" s="444"/>
      <c r="I18" s="444"/>
      <c r="J18" s="444"/>
      <c r="K18" s="444"/>
      <c r="L18" s="444"/>
      <c r="M18" s="444"/>
      <c r="N18" s="444"/>
      <c r="O18" s="444"/>
      <c r="P18" s="444"/>
      <c r="Q18" s="444"/>
      <c r="R18" s="444"/>
      <c r="S18" s="444"/>
      <c r="T18" s="444"/>
    </row>
    <row r="19" spans="1:20" s="265" customFormat="1" ht="12" x14ac:dyDescent="0.25">
      <c r="A19" s="405" t="s">
        <v>378</v>
      </c>
      <c r="B19" s="405"/>
      <c r="C19" s="405"/>
      <c r="D19" s="405"/>
      <c r="E19" s="405"/>
      <c r="F19" s="405"/>
      <c r="G19" s="405"/>
      <c r="H19" s="405"/>
      <c r="I19" s="405"/>
      <c r="J19" s="405"/>
      <c r="K19" s="405"/>
      <c r="L19" s="405"/>
      <c r="M19" s="405"/>
      <c r="N19" s="405"/>
      <c r="O19" s="405"/>
      <c r="P19" s="405"/>
      <c r="Q19" s="405"/>
      <c r="R19" s="405"/>
      <c r="S19" s="405"/>
      <c r="T19" s="405"/>
    </row>
    <row r="20" spans="1:20" s="79" customFormat="1" ht="12.75" x14ac:dyDescent="0.25">
      <c r="A20" s="402" t="s">
        <v>366</v>
      </c>
      <c r="B20" s="402"/>
      <c r="C20" s="402"/>
      <c r="D20" s="402"/>
      <c r="E20" s="402"/>
      <c r="F20" s="402"/>
      <c r="G20" s="402"/>
      <c r="H20" s="402"/>
      <c r="I20" s="402"/>
      <c r="J20" s="402"/>
      <c r="K20" s="402"/>
      <c r="L20" s="402"/>
      <c r="M20" s="402"/>
      <c r="N20" s="402"/>
      <c r="O20" s="402"/>
      <c r="P20" s="402"/>
      <c r="Q20" s="402"/>
      <c r="R20" s="402"/>
      <c r="S20" s="402"/>
      <c r="T20" s="402"/>
    </row>
  </sheetData>
  <mergeCells count="17">
    <mergeCell ref="V1:V2"/>
    <mergeCell ref="N7:P7"/>
    <mergeCell ref="R7:T7"/>
    <mergeCell ref="A1:T1"/>
    <mergeCell ref="A2:T2"/>
    <mergeCell ref="A3:T3"/>
    <mergeCell ref="A4:T4"/>
    <mergeCell ref="A5:T5"/>
    <mergeCell ref="B7:D7"/>
    <mergeCell ref="F7:H7"/>
    <mergeCell ref="J7:L7"/>
    <mergeCell ref="A14:T14"/>
    <mergeCell ref="A18:T18"/>
    <mergeCell ref="A7:A8"/>
    <mergeCell ref="A19:T19"/>
    <mergeCell ref="A20:T20"/>
    <mergeCell ref="A9:T9"/>
  </mergeCells>
  <hyperlinks>
    <hyperlink ref="V1" location="INDICE!A1" display="INDICE"/>
  </hyperlinks>
  <pageMargins left="0.7" right="0.7" top="0.75" bottom="0.75" header="0.3" footer="0.3"/>
  <pageSetup orientation="landscape"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T38"/>
  <sheetViews>
    <sheetView showGridLines="0" zoomScaleNormal="100" workbookViewId="0">
      <selection activeCell="A2" sqref="A2:T2"/>
    </sheetView>
  </sheetViews>
  <sheetFormatPr baseColWidth="10" defaultRowHeight="12.75" x14ac:dyDescent="0.2"/>
  <cols>
    <col min="1" max="1" width="19.7109375" style="157" customWidth="1"/>
    <col min="2" max="4" width="7.7109375" style="157" customWidth="1"/>
    <col min="5" max="5" width="1.7109375" style="157" customWidth="1"/>
    <col min="6" max="8" width="7.7109375" style="157" customWidth="1"/>
    <col min="9" max="9" width="1.7109375" style="157" customWidth="1"/>
    <col min="10" max="12" width="7.7109375" style="157" customWidth="1"/>
    <col min="13" max="13" width="1.7109375" style="157" customWidth="1"/>
    <col min="14" max="16" width="7.7109375" style="157" customWidth="1"/>
    <col min="17" max="17" width="1.7109375" style="157" customWidth="1"/>
    <col min="18" max="20" width="7.7109375" style="157" customWidth="1"/>
    <col min="21" max="22" width="11.42578125" style="157"/>
    <col min="23" max="23" width="11.140625" style="157" bestFit="1" customWidth="1"/>
    <col min="24" max="24" width="11.42578125" style="157"/>
    <col min="25" max="252" width="11.42578125" style="27"/>
    <col min="253" max="253" width="22.5703125" style="27" customWidth="1"/>
    <col min="254" max="254" width="5.140625" style="27" customWidth="1"/>
    <col min="255" max="255" width="4.42578125" style="27" customWidth="1"/>
    <col min="256" max="256" width="5.5703125" style="27" customWidth="1"/>
    <col min="257" max="257" width="1.7109375" style="27" customWidth="1"/>
    <col min="258" max="258" width="4.140625" style="27" bestFit="1" customWidth="1"/>
    <col min="259" max="259" width="4.42578125" style="27" customWidth="1"/>
    <col min="260" max="260" width="5.28515625" style="27" customWidth="1"/>
    <col min="261" max="261" width="1.7109375" style="27" customWidth="1"/>
    <col min="262" max="262" width="5.42578125" style="27" bestFit="1" customWidth="1"/>
    <col min="263" max="263" width="4.42578125" style="27" customWidth="1"/>
    <col min="264" max="264" width="5.42578125" style="27" customWidth="1"/>
    <col min="265" max="265" width="1.7109375" style="27" customWidth="1"/>
    <col min="266" max="267" width="5" style="27" customWidth="1"/>
    <col min="268" max="268" width="5.42578125" style="27" customWidth="1"/>
    <col min="269" max="508" width="11.42578125" style="27"/>
    <col min="509" max="509" width="22.5703125" style="27" customWidth="1"/>
    <col min="510" max="510" width="5.140625" style="27" customWidth="1"/>
    <col min="511" max="511" width="4.42578125" style="27" customWidth="1"/>
    <col min="512" max="512" width="5.5703125" style="27" customWidth="1"/>
    <col min="513" max="513" width="1.7109375" style="27" customWidth="1"/>
    <col min="514" max="514" width="4.140625" style="27" bestFit="1" customWidth="1"/>
    <col min="515" max="515" width="4.42578125" style="27" customWidth="1"/>
    <col min="516" max="516" width="5.28515625" style="27" customWidth="1"/>
    <col min="517" max="517" width="1.7109375" style="27" customWidth="1"/>
    <col min="518" max="518" width="5.42578125" style="27" bestFit="1" customWidth="1"/>
    <col min="519" max="519" width="4.42578125" style="27" customWidth="1"/>
    <col min="520" max="520" width="5.42578125" style="27" customWidth="1"/>
    <col min="521" max="521" width="1.7109375" style="27" customWidth="1"/>
    <col min="522" max="523" width="5" style="27" customWidth="1"/>
    <col min="524" max="524" width="5.42578125" style="27" customWidth="1"/>
    <col min="525" max="764" width="11.42578125" style="27"/>
    <col min="765" max="765" width="22.5703125" style="27" customWidth="1"/>
    <col min="766" max="766" width="5.140625" style="27" customWidth="1"/>
    <col min="767" max="767" width="4.42578125" style="27" customWidth="1"/>
    <col min="768" max="768" width="5.5703125" style="27" customWidth="1"/>
    <col min="769" max="769" width="1.7109375" style="27" customWidth="1"/>
    <col min="770" max="770" width="4.140625" style="27" bestFit="1" customWidth="1"/>
    <col min="771" max="771" width="4.42578125" style="27" customWidth="1"/>
    <col min="772" max="772" width="5.28515625" style="27" customWidth="1"/>
    <col min="773" max="773" width="1.7109375" style="27" customWidth="1"/>
    <col min="774" max="774" width="5.42578125" style="27" bestFit="1" customWidth="1"/>
    <col min="775" max="775" width="4.42578125" style="27" customWidth="1"/>
    <col min="776" max="776" width="5.42578125" style="27" customWidth="1"/>
    <col min="777" max="777" width="1.7109375" style="27" customWidth="1"/>
    <col min="778" max="779" width="5" style="27" customWidth="1"/>
    <col min="780" max="780" width="5.42578125" style="27" customWidth="1"/>
    <col min="781" max="1020" width="11.42578125" style="27"/>
    <col min="1021" max="1021" width="22.5703125" style="27" customWidth="1"/>
    <col min="1022" max="1022" width="5.140625" style="27" customWidth="1"/>
    <col min="1023" max="1023" width="4.42578125" style="27" customWidth="1"/>
    <col min="1024" max="1024" width="5.5703125" style="27" customWidth="1"/>
    <col min="1025" max="1025" width="1.7109375" style="27" customWidth="1"/>
    <col min="1026" max="1026" width="4.140625" style="27" bestFit="1" customWidth="1"/>
    <col min="1027" max="1027" width="4.42578125" style="27" customWidth="1"/>
    <col min="1028" max="1028" width="5.28515625" style="27" customWidth="1"/>
    <col min="1029" max="1029" width="1.7109375" style="27" customWidth="1"/>
    <col min="1030" max="1030" width="5.42578125" style="27" bestFit="1" customWidth="1"/>
    <col min="1031" max="1031" width="4.42578125" style="27" customWidth="1"/>
    <col min="1032" max="1032" width="5.42578125" style="27" customWidth="1"/>
    <col min="1033" max="1033" width="1.7109375" style="27" customWidth="1"/>
    <col min="1034" max="1035" width="5" style="27" customWidth="1"/>
    <col min="1036" max="1036" width="5.42578125" style="27" customWidth="1"/>
    <col min="1037" max="1276" width="11.42578125" style="27"/>
    <col min="1277" max="1277" width="22.5703125" style="27" customWidth="1"/>
    <col min="1278" max="1278" width="5.140625" style="27" customWidth="1"/>
    <col min="1279" max="1279" width="4.42578125" style="27" customWidth="1"/>
    <col min="1280" max="1280" width="5.5703125" style="27" customWidth="1"/>
    <col min="1281" max="1281" width="1.7109375" style="27" customWidth="1"/>
    <col min="1282" max="1282" width="4.140625" style="27" bestFit="1" customWidth="1"/>
    <col min="1283" max="1283" width="4.42578125" style="27" customWidth="1"/>
    <col min="1284" max="1284" width="5.28515625" style="27" customWidth="1"/>
    <col min="1285" max="1285" width="1.7109375" style="27" customWidth="1"/>
    <col min="1286" max="1286" width="5.42578125" style="27" bestFit="1" customWidth="1"/>
    <col min="1287" max="1287" width="4.42578125" style="27" customWidth="1"/>
    <col min="1288" max="1288" width="5.42578125" style="27" customWidth="1"/>
    <col min="1289" max="1289" width="1.7109375" style="27" customWidth="1"/>
    <col min="1290" max="1291" width="5" style="27" customWidth="1"/>
    <col min="1292" max="1292" width="5.42578125" style="27" customWidth="1"/>
    <col min="1293" max="1532" width="11.42578125" style="27"/>
    <col min="1533" max="1533" width="22.5703125" style="27" customWidth="1"/>
    <col min="1534" max="1534" width="5.140625" style="27" customWidth="1"/>
    <col min="1535" max="1535" width="4.42578125" style="27" customWidth="1"/>
    <col min="1536" max="1536" width="5.5703125" style="27" customWidth="1"/>
    <col min="1537" max="1537" width="1.7109375" style="27" customWidth="1"/>
    <col min="1538" max="1538" width="4.140625" style="27" bestFit="1" customWidth="1"/>
    <col min="1539" max="1539" width="4.42578125" style="27" customWidth="1"/>
    <col min="1540" max="1540" width="5.28515625" style="27" customWidth="1"/>
    <col min="1541" max="1541" width="1.7109375" style="27" customWidth="1"/>
    <col min="1542" max="1542" width="5.42578125" style="27" bestFit="1" customWidth="1"/>
    <col min="1543" max="1543" width="4.42578125" style="27" customWidth="1"/>
    <col min="1544" max="1544" width="5.42578125" style="27" customWidth="1"/>
    <col min="1545" max="1545" width="1.7109375" style="27" customWidth="1"/>
    <col min="1546" max="1547" width="5" style="27" customWidth="1"/>
    <col min="1548" max="1548" width="5.42578125" style="27" customWidth="1"/>
    <col min="1549" max="1788" width="11.42578125" style="27"/>
    <col min="1789" max="1789" width="22.5703125" style="27" customWidth="1"/>
    <col min="1790" max="1790" width="5.140625" style="27" customWidth="1"/>
    <col min="1791" max="1791" width="4.42578125" style="27" customWidth="1"/>
    <col min="1792" max="1792" width="5.5703125" style="27" customWidth="1"/>
    <col min="1793" max="1793" width="1.7109375" style="27" customWidth="1"/>
    <col min="1794" max="1794" width="4.140625" style="27" bestFit="1" customWidth="1"/>
    <col min="1795" max="1795" width="4.42578125" style="27" customWidth="1"/>
    <col min="1796" max="1796" width="5.28515625" style="27" customWidth="1"/>
    <col min="1797" max="1797" width="1.7109375" style="27" customWidth="1"/>
    <col min="1798" max="1798" width="5.42578125" style="27" bestFit="1" customWidth="1"/>
    <col min="1799" max="1799" width="4.42578125" style="27" customWidth="1"/>
    <col min="1800" max="1800" width="5.42578125" style="27" customWidth="1"/>
    <col min="1801" max="1801" width="1.7109375" style="27" customWidth="1"/>
    <col min="1802" max="1803" width="5" style="27" customWidth="1"/>
    <col min="1804" max="1804" width="5.42578125" style="27" customWidth="1"/>
    <col min="1805" max="2044" width="11.42578125" style="27"/>
    <col min="2045" max="2045" width="22.5703125" style="27" customWidth="1"/>
    <col min="2046" max="2046" width="5.140625" style="27" customWidth="1"/>
    <col min="2047" max="2047" width="4.42578125" style="27" customWidth="1"/>
    <col min="2048" max="2048" width="5.5703125" style="27" customWidth="1"/>
    <col min="2049" max="2049" width="1.7109375" style="27" customWidth="1"/>
    <col min="2050" max="2050" width="4.140625" style="27" bestFit="1" customWidth="1"/>
    <col min="2051" max="2051" width="4.42578125" style="27" customWidth="1"/>
    <col min="2052" max="2052" width="5.28515625" style="27" customWidth="1"/>
    <col min="2053" max="2053" width="1.7109375" style="27" customWidth="1"/>
    <col min="2054" max="2054" width="5.42578125" style="27" bestFit="1" customWidth="1"/>
    <col min="2055" max="2055" width="4.42578125" style="27" customWidth="1"/>
    <col min="2056" max="2056" width="5.42578125" style="27" customWidth="1"/>
    <col min="2057" max="2057" width="1.7109375" style="27" customWidth="1"/>
    <col min="2058" max="2059" width="5" style="27" customWidth="1"/>
    <col min="2060" max="2060" width="5.42578125" style="27" customWidth="1"/>
    <col min="2061" max="2300" width="11.42578125" style="27"/>
    <col min="2301" max="2301" width="22.5703125" style="27" customWidth="1"/>
    <col min="2302" max="2302" width="5.140625" style="27" customWidth="1"/>
    <col min="2303" max="2303" width="4.42578125" style="27" customWidth="1"/>
    <col min="2304" max="2304" width="5.5703125" style="27" customWidth="1"/>
    <col min="2305" max="2305" width="1.7109375" style="27" customWidth="1"/>
    <col min="2306" max="2306" width="4.140625" style="27" bestFit="1" customWidth="1"/>
    <col min="2307" max="2307" width="4.42578125" style="27" customWidth="1"/>
    <col min="2308" max="2308" width="5.28515625" style="27" customWidth="1"/>
    <col min="2309" max="2309" width="1.7109375" style="27" customWidth="1"/>
    <col min="2310" max="2310" width="5.42578125" style="27" bestFit="1" customWidth="1"/>
    <col min="2311" max="2311" width="4.42578125" style="27" customWidth="1"/>
    <col min="2312" max="2312" width="5.42578125" style="27" customWidth="1"/>
    <col min="2313" max="2313" width="1.7109375" style="27" customWidth="1"/>
    <col min="2314" max="2315" width="5" style="27" customWidth="1"/>
    <col min="2316" max="2316" width="5.42578125" style="27" customWidth="1"/>
    <col min="2317" max="2556" width="11.42578125" style="27"/>
    <col min="2557" max="2557" width="22.5703125" style="27" customWidth="1"/>
    <col min="2558" max="2558" width="5.140625" style="27" customWidth="1"/>
    <col min="2559" max="2559" width="4.42578125" style="27" customWidth="1"/>
    <col min="2560" max="2560" width="5.5703125" style="27" customWidth="1"/>
    <col min="2561" max="2561" width="1.7109375" style="27" customWidth="1"/>
    <col min="2562" max="2562" width="4.140625" style="27" bestFit="1" customWidth="1"/>
    <col min="2563" max="2563" width="4.42578125" style="27" customWidth="1"/>
    <col min="2564" max="2564" width="5.28515625" style="27" customWidth="1"/>
    <col min="2565" max="2565" width="1.7109375" style="27" customWidth="1"/>
    <col min="2566" max="2566" width="5.42578125" style="27" bestFit="1" customWidth="1"/>
    <col min="2567" max="2567" width="4.42578125" style="27" customWidth="1"/>
    <col min="2568" max="2568" width="5.42578125" style="27" customWidth="1"/>
    <col min="2569" max="2569" width="1.7109375" style="27" customWidth="1"/>
    <col min="2570" max="2571" width="5" style="27" customWidth="1"/>
    <col min="2572" max="2572" width="5.42578125" style="27" customWidth="1"/>
    <col min="2573" max="2812" width="11.42578125" style="27"/>
    <col min="2813" max="2813" width="22.5703125" style="27" customWidth="1"/>
    <col min="2814" max="2814" width="5.140625" style="27" customWidth="1"/>
    <col min="2815" max="2815" width="4.42578125" style="27" customWidth="1"/>
    <col min="2816" max="2816" width="5.5703125" style="27" customWidth="1"/>
    <col min="2817" max="2817" width="1.7109375" style="27" customWidth="1"/>
    <col min="2818" max="2818" width="4.140625" style="27" bestFit="1" customWidth="1"/>
    <col min="2819" max="2819" width="4.42578125" style="27" customWidth="1"/>
    <col min="2820" max="2820" width="5.28515625" style="27" customWidth="1"/>
    <col min="2821" max="2821" width="1.7109375" style="27" customWidth="1"/>
    <col min="2822" max="2822" width="5.42578125" style="27" bestFit="1" customWidth="1"/>
    <col min="2823" max="2823" width="4.42578125" style="27" customWidth="1"/>
    <col min="2824" max="2824" width="5.42578125" style="27" customWidth="1"/>
    <col min="2825" max="2825" width="1.7109375" style="27" customWidth="1"/>
    <col min="2826" max="2827" width="5" style="27" customWidth="1"/>
    <col min="2828" max="2828" width="5.42578125" style="27" customWidth="1"/>
    <col min="2829" max="3068" width="11.42578125" style="27"/>
    <col min="3069" max="3069" width="22.5703125" style="27" customWidth="1"/>
    <col min="3070" max="3070" width="5.140625" style="27" customWidth="1"/>
    <col min="3071" max="3071" width="4.42578125" style="27" customWidth="1"/>
    <col min="3072" max="3072" width="5.5703125" style="27" customWidth="1"/>
    <col min="3073" max="3073" width="1.7109375" style="27" customWidth="1"/>
    <col min="3074" max="3074" width="4.140625" style="27" bestFit="1" customWidth="1"/>
    <col min="3075" max="3075" width="4.42578125" style="27" customWidth="1"/>
    <col min="3076" max="3076" width="5.28515625" style="27" customWidth="1"/>
    <col min="3077" max="3077" width="1.7109375" style="27" customWidth="1"/>
    <col min="3078" max="3078" width="5.42578125" style="27" bestFit="1" customWidth="1"/>
    <col min="3079" max="3079" width="4.42578125" style="27" customWidth="1"/>
    <col min="3080" max="3080" width="5.42578125" style="27" customWidth="1"/>
    <col min="3081" max="3081" width="1.7109375" style="27" customWidth="1"/>
    <col min="3082" max="3083" width="5" style="27" customWidth="1"/>
    <col min="3084" max="3084" width="5.42578125" style="27" customWidth="1"/>
    <col min="3085" max="3324" width="11.42578125" style="27"/>
    <col min="3325" max="3325" width="22.5703125" style="27" customWidth="1"/>
    <col min="3326" max="3326" width="5.140625" style="27" customWidth="1"/>
    <col min="3327" max="3327" width="4.42578125" style="27" customWidth="1"/>
    <col min="3328" max="3328" width="5.5703125" style="27" customWidth="1"/>
    <col min="3329" max="3329" width="1.7109375" style="27" customWidth="1"/>
    <col min="3330" max="3330" width="4.140625" style="27" bestFit="1" customWidth="1"/>
    <col min="3331" max="3331" width="4.42578125" style="27" customWidth="1"/>
    <col min="3332" max="3332" width="5.28515625" style="27" customWidth="1"/>
    <col min="3333" max="3333" width="1.7109375" style="27" customWidth="1"/>
    <col min="3334" max="3334" width="5.42578125" style="27" bestFit="1" customWidth="1"/>
    <col min="3335" max="3335" width="4.42578125" style="27" customWidth="1"/>
    <col min="3336" max="3336" width="5.42578125" style="27" customWidth="1"/>
    <col min="3337" max="3337" width="1.7109375" style="27" customWidth="1"/>
    <col min="3338" max="3339" width="5" style="27" customWidth="1"/>
    <col min="3340" max="3340" width="5.42578125" style="27" customWidth="1"/>
    <col min="3341" max="3580" width="11.42578125" style="27"/>
    <col min="3581" max="3581" width="22.5703125" style="27" customWidth="1"/>
    <col min="3582" max="3582" width="5.140625" style="27" customWidth="1"/>
    <col min="3583" max="3583" width="4.42578125" style="27" customWidth="1"/>
    <col min="3584" max="3584" width="5.5703125" style="27" customWidth="1"/>
    <col min="3585" max="3585" width="1.7109375" style="27" customWidth="1"/>
    <col min="3586" max="3586" width="4.140625" style="27" bestFit="1" customWidth="1"/>
    <col min="3587" max="3587" width="4.42578125" style="27" customWidth="1"/>
    <col min="3588" max="3588" width="5.28515625" style="27" customWidth="1"/>
    <col min="3589" max="3589" width="1.7109375" style="27" customWidth="1"/>
    <col min="3590" max="3590" width="5.42578125" style="27" bestFit="1" customWidth="1"/>
    <col min="3591" max="3591" width="4.42578125" style="27" customWidth="1"/>
    <col min="3592" max="3592" width="5.42578125" style="27" customWidth="1"/>
    <col min="3593" max="3593" width="1.7109375" style="27" customWidth="1"/>
    <col min="3594" max="3595" width="5" style="27" customWidth="1"/>
    <col min="3596" max="3596" width="5.42578125" style="27" customWidth="1"/>
    <col min="3597" max="3836" width="11.42578125" style="27"/>
    <col min="3837" max="3837" width="22.5703125" style="27" customWidth="1"/>
    <col min="3838" max="3838" width="5.140625" style="27" customWidth="1"/>
    <col min="3839" max="3839" width="4.42578125" style="27" customWidth="1"/>
    <col min="3840" max="3840" width="5.5703125" style="27" customWidth="1"/>
    <col min="3841" max="3841" width="1.7109375" style="27" customWidth="1"/>
    <col min="3842" max="3842" width="4.140625" style="27" bestFit="1" customWidth="1"/>
    <col min="3843" max="3843" width="4.42578125" style="27" customWidth="1"/>
    <col min="3844" max="3844" width="5.28515625" style="27" customWidth="1"/>
    <col min="3845" max="3845" width="1.7109375" style="27" customWidth="1"/>
    <col min="3846" max="3846" width="5.42578125" style="27" bestFit="1" customWidth="1"/>
    <col min="3847" max="3847" width="4.42578125" style="27" customWidth="1"/>
    <col min="3848" max="3848" width="5.42578125" style="27" customWidth="1"/>
    <col min="3849" max="3849" width="1.7109375" style="27" customWidth="1"/>
    <col min="3850" max="3851" width="5" style="27" customWidth="1"/>
    <col min="3852" max="3852" width="5.42578125" style="27" customWidth="1"/>
    <col min="3853" max="4092" width="11.42578125" style="27"/>
    <col min="4093" max="4093" width="22.5703125" style="27" customWidth="1"/>
    <col min="4094" max="4094" width="5.140625" style="27" customWidth="1"/>
    <col min="4095" max="4095" width="4.42578125" style="27" customWidth="1"/>
    <col min="4096" max="4096" width="5.5703125" style="27" customWidth="1"/>
    <col min="4097" max="4097" width="1.7109375" style="27" customWidth="1"/>
    <col min="4098" max="4098" width="4.140625" style="27" bestFit="1" customWidth="1"/>
    <col min="4099" max="4099" width="4.42578125" style="27" customWidth="1"/>
    <col min="4100" max="4100" width="5.28515625" style="27" customWidth="1"/>
    <col min="4101" max="4101" width="1.7109375" style="27" customWidth="1"/>
    <col min="4102" max="4102" width="5.42578125" style="27" bestFit="1" customWidth="1"/>
    <col min="4103" max="4103" width="4.42578125" style="27" customWidth="1"/>
    <col min="4104" max="4104" width="5.42578125" style="27" customWidth="1"/>
    <col min="4105" max="4105" width="1.7109375" style="27" customWidth="1"/>
    <col min="4106" max="4107" width="5" style="27" customWidth="1"/>
    <col min="4108" max="4108" width="5.42578125" style="27" customWidth="1"/>
    <col min="4109" max="4348" width="11.42578125" style="27"/>
    <col min="4349" max="4349" width="22.5703125" style="27" customWidth="1"/>
    <col min="4350" max="4350" width="5.140625" style="27" customWidth="1"/>
    <col min="4351" max="4351" width="4.42578125" style="27" customWidth="1"/>
    <col min="4352" max="4352" width="5.5703125" style="27" customWidth="1"/>
    <col min="4353" max="4353" width="1.7109375" style="27" customWidth="1"/>
    <col min="4354" max="4354" width="4.140625" style="27" bestFit="1" customWidth="1"/>
    <col min="4355" max="4355" width="4.42578125" style="27" customWidth="1"/>
    <col min="4356" max="4356" width="5.28515625" style="27" customWidth="1"/>
    <col min="4357" max="4357" width="1.7109375" style="27" customWidth="1"/>
    <col min="4358" max="4358" width="5.42578125" style="27" bestFit="1" customWidth="1"/>
    <col min="4359" max="4359" width="4.42578125" style="27" customWidth="1"/>
    <col min="4360" max="4360" width="5.42578125" style="27" customWidth="1"/>
    <col min="4361" max="4361" width="1.7109375" style="27" customWidth="1"/>
    <col min="4362" max="4363" width="5" style="27" customWidth="1"/>
    <col min="4364" max="4364" width="5.42578125" style="27" customWidth="1"/>
    <col min="4365" max="4604" width="11.42578125" style="27"/>
    <col min="4605" max="4605" width="22.5703125" style="27" customWidth="1"/>
    <col min="4606" max="4606" width="5.140625" style="27" customWidth="1"/>
    <col min="4607" max="4607" width="4.42578125" style="27" customWidth="1"/>
    <col min="4608" max="4608" width="5.5703125" style="27" customWidth="1"/>
    <col min="4609" max="4609" width="1.7109375" style="27" customWidth="1"/>
    <col min="4610" max="4610" width="4.140625" style="27" bestFit="1" customWidth="1"/>
    <col min="4611" max="4611" width="4.42578125" style="27" customWidth="1"/>
    <col min="4612" max="4612" width="5.28515625" style="27" customWidth="1"/>
    <col min="4613" max="4613" width="1.7109375" style="27" customWidth="1"/>
    <col min="4614" max="4614" width="5.42578125" style="27" bestFit="1" customWidth="1"/>
    <col min="4615" max="4615" width="4.42578125" style="27" customWidth="1"/>
    <col min="4616" max="4616" width="5.42578125" style="27" customWidth="1"/>
    <col min="4617" max="4617" width="1.7109375" style="27" customWidth="1"/>
    <col min="4618" max="4619" width="5" style="27" customWidth="1"/>
    <col min="4620" max="4620" width="5.42578125" style="27" customWidth="1"/>
    <col min="4621" max="4860" width="11.42578125" style="27"/>
    <col min="4861" max="4861" width="22.5703125" style="27" customWidth="1"/>
    <col min="4862" max="4862" width="5.140625" style="27" customWidth="1"/>
    <col min="4863" max="4863" width="4.42578125" style="27" customWidth="1"/>
    <col min="4864" max="4864" width="5.5703125" style="27" customWidth="1"/>
    <col min="4865" max="4865" width="1.7109375" style="27" customWidth="1"/>
    <col min="4866" max="4866" width="4.140625" style="27" bestFit="1" customWidth="1"/>
    <col min="4867" max="4867" width="4.42578125" style="27" customWidth="1"/>
    <col min="4868" max="4868" width="5.28515625" style="27" customWidth="1"/>
    <col min="4869" max="4869" width="1.7109375" style="27" customWidth="1"/>
    <col min="4870" max="4870" width="5.42578125" style="27" bestFit="1" customWidth="1"/>
    <col min="4871" max="4871" width="4.42578125" style="27" customWidth="1"/>
    <col min="4872" max="4872" width="5.42578125" style="27" customWidth="1"/>
    <col min="4873" max="4873" width="1.7109375" style="27" customWidth="1"/>
    <col min="4874" max="4875" width="5" style="27" customWidth="1"/>
    <col min="4876" max="4876" width="5.42578125" style="27" customWidth="1"/>
    <col min="4877" max="5116" width="11.42578125" style="27"/>
    <col min="5117" max="5117" width="22.5703125" style="27" customWidth="1"/>
    <col min="5118" max="5118" width="5.140625" style="27" customWidth="1"/>
    <col min="5119" max="5119" width="4.42578125" style="27" customWidth="1"/>
    <col min="5120" max="5120" width="5.5703125" style="27" customWidth="1"/>
    <col min="5121" max="5121" width="1.7109375" style="27" customWidth="1"/>
    <col min="5122" max="5122" width="4.140625" style="27" bestFit="1" customWidth="1"/>
    <col min="5123" max="5123" width="4.42578125" style="27" customWidth="1"/>
    <col min="5124" max="5124" width="5.28515625" style="27" customWidth="1"/>
    <col min="5125" max="5125" width="1.7109375" style="27" customWidth="1"/>
    <col min="5126" max="5126" width="5.42578125" style="27" bestFit="1" customWidth="1"/>
    <col min="5127" max="5127" width="4.42578125" style="27" customWidth="1"/>
    <col min="5128" max="5128" width="5.42578125" style="27" customWidth="1"/>
    <col min="5129" max="5129" width="1.7109375" style="27" customWidth="1"/>
    <col min="5130" max="5131" width="5" style="27" customWidth="1"/>
    <col min="5132" max="5132" width="5.42578125" style="27" customWidth="1"/>
    <col min="5133" max="5372" width="11.42578125" style="27"/>
    <col min="5373" max="5373" width="22.5703125" style="27" customWidth="1"/>
    <col min="5374" max="5374" width="5.140625" style="27" customWidth="1"/>
    <col min="5375" max="5375" width="4.42578125" style="27" customWidth="1"/>
    <col min="5376" max="5376" width="5.5703125" style="27" customWidth="1"/>
    <col min="5377" max="5377" width="1.7109375" style="27" customWidth="1"/>
    <col min="5378" max="5378" width="4.140625" style="27" bestFit="1" customWidth="1"/>
    <col min="5379" max="5379" width="4.42578125" style="27" customWidth="1"/>
    <col min="5380" max="5380" width="5.28515625" style="27" customWidth="1"/>
    <col min="5381" max="5381" width="1.7109375" style="27" customWidth="1"/>
    <col min="5382" max="5382" width="5.42578125" style="27" bestFit="1" customWidth="1"/>
    <col min="5383" max="5383" width="4.42578125" style="27" customWidth="1"/>
    <col min="5384" max="5384" width="5.42578125" style="27" customWidth="1"/>
    <col min="5385" max="5385" width="1.7109375" style="27" customWidth="1"/>
    <col min="5386" max="5387" width="5" style="27" customWidth="1"/>
    <col min="5388" max="5388" width="5.42578125" style="27" customWidth="1"/>
    <col min="5389" max="5628" width="11.42578125" style="27"/>
    <col min="5629" max="5629" width="22.5703125" style="27" customWidth="1"/>
    <col min="5630" max="5630" width="5.140625" style="27" customWidth="1"/>
    <col min="5631" max="5631" width="4.42578125" style="27" customWidth="1"/>
    <col min="5632" max="5632" width="5.5703125" style="27" customWidth="1"/>
    <col min="5633" max="5633" width="1.7109375" style="27" customWidth="1"/>
    <col min="5634" max="5634" width="4.140625" style="27" bestFit="1" customWidth="1"/>
    <col min="5635" max="5635" width="4.42578125" style="27" customWidth="1"/>
    <col min="5636" max="5636" width="5.28515625" style="27" customWidth="1"/>
    <col min="5637" max="5637" width="1.7109375" style="27" customWidth="1"/>
    <col min="5638" max="5638" width="5.42578125" style="27" bestFit="1" customWidth="1"/>
    <col min="5639" max="5639" width="4.42578125" style="27" customWidth="1"/>
    <col min="5640" max="5640" width="5.42578125" style="27" customWidth="1"/>
    <col min="5641" max="5641" width="1.7109375" style="27" customWidth="1"/>
    <col min="5642" max="5643" width="5" style="27" customWidth="1"/>
    <col min="5644" max="5644" width="5.42578125" style="27" customWidth="1"/>
    <col min="5645" max="5884" width="11.42578125" style="27"/>
    <col min="5885" max="5885" width="22.5703125" style="27" customWidth="1"/>
    <col min="5886" max="5886" width="5.140625" style="27" customWidth="1"/>
    <col min="5887" max="5887" width="4.42578125" style="27" customWidth="1"/>
    <col min="5888" max="5888" width="5.5703125" style="27" customWidth="1"/>
    <col min="5889" max="5889" width="1.7109375" style="27" customWidth="1"/>
    <col min="5890" max="5890" width="4.140625" style="27" bestFit="1" customWidth="1"/>
    <col min="5891" max="5891" width="4.42578125" style="27" customWidth="1"/>
    <col min="5892" max="5892" width="5.28515625" style="27" customWidth="1"/>
    <col min="5893" max="5893" width="1.7109375" style="27" customWidth="1"/>
    <col min="5894" max="5894" width="5.42578125" style="27" bestFit="1" customWidth="1"/>
    <col min="5895" max="5895" width="4.42578125" style="27" customWidth="1"/>
    <col min="5896" max="5896" width="5.42578125" style="27" customWidth="1"/>
    <col min="5897" max="5897" width="1.7109375" style="27" customWidth="1"/>
    <col min="5898" max="5899" width="5" style="27" customWidth="1"/>
    <col min="5900" max="5900" width="5.42578125" style="27" customWidth="1"/>
    <col min="5901" max="6140" width="11.42578125" style="27"/>
    <col min="6141" max="6141" width="22.5703125" style="27" customWidth="1"/>
    <col min="6142" max="6142" width="5.140625" style="27" customWidth="1"/>
    <col min="6143" max="6143" width="4.42578125" style="27" customWidth="1"/>
    <col min="6144" max="6144" width="5.5703125" style="27" customWidth="1"/>
    <col min="6145" max="6145" width="1.7109375" style="27" customWidth="1"/>
    <col min="6146" max="6146" width="4.140625" style="27" bestFit="1" customWidth="1"/>
    <col min="6147" max="6147" width="4.42578125" style="27" customWidth="1"/>
    <col min="6148" max="6148" width="5.28515625" style="27" customWidth="1"/>
    <col min="6149" max="6149" width="1.7109375" style="27" customWidth="1"/>
    <col min="6150" max="6150" width="5.42578125" style="27" bestFit="1" customWidth="1"/>
    <col min="6151" max="6151" width="4.42578125" style="27" customWidth="1"/>
    <col min="6152" max="6152" width="5.42578125" style="27" customWidth="1"/>
    <col min="6153" max="6153" width="1.7109375" style="27" customWidth="1"/>
    <col min="6154" max="6155" width="5" style="27" customWidth="1"/>
    <col min="6156" max="6156" width="5.42578125" style="27" customWidth="1"/>
    <col min="6157" max="6396" width="11.42578125" style="27"/>
    <col min="6397" max="6397" width="22.5703125" style="27" customWidth="1"/>
    <col min="6398" max="6398" width="5.140625" style="27" customWidth="1"/>
    <col min="6399" max="6399" width="4.42578125" style="27" customWidth="1"/>
    <col min="6400" max="6400" width="5.5703125" style="27" customWidth="1"/>
    <col min="6401" max="6401" width="1.7109375" style="27" customWidth="1"/>
    <col min="6402" max="6402" width="4.140625" style="27" bestFit="1" customWidth="1"/>
    <col min="6403" max="6403" width="4.42578125" style="27" customWidth="1"/>
    <col min="6404" max="6404" width="5.28515625" style="27" customWidth="1"/>
    <col min="6405" max="6405" width="1.7109375" style="27" customWidth="1"/>
    <col min="6406" max="6406" width="5.42578125" style="27" bestFit="1" customWidth="1"/>
    <col min="6407" max="6407" width="4.42578125" style="27" customWidth="1"/>
    <col min="6408" max="6408" width="5.42578125" style="27" customWidth="1"/>
    <col min="6409" max="6409" width="1.7109375" style="27" customWidth="1"/>
    <col min="6410" max="6411" width="5" style="27" customWidth="1"/>
    <col min="6412" max="6412" width="5.42578125" style="27" customWidth="1"/>
    <col min="6413" max="6652" width="11.42578125" style="27"/>
    <col min="6653" max="6653" width="22.5703125" style="27" customWidth="1"/>
    <col min="6654" max="6654" width="5.140625" style="27" customWidth="1"/>
    <col min="6655" max="6655" width="4.42578125" style="27" customWidth="1"/>
    <col min="6656" max="6656" width="5.5703125" style="27" customWidth="1"/>
    <col min="6657" max="6657" width="1.7109375" style="27" customWidth="1"/>
    <col min="6658" max="6658" width="4.140625" style="27" bestFit="1" customWidth="1"/>
    <col min="6659" max="6659" width="4.42578125" style="27" customWidth="1"/>
    <col min="6660" max="6660" width="5.28515625" style="27" customWidth="1"/>
    <col min="6661" max="6661" width="1.7109375" style="27" customWidth="1"/>
    <col min="6662" max="6662" width="5.42578125" style="27" bestFit="1" customWidth="1"/>
    <col min="6663" max="6663" width="4.42578125" style="27" customWidth="1"/>
    <col min="6664" max="6664" width="5.42578125" style="27" customWidth="1"/>
    <col min="6665" max="6665" width="1.7109375" style="27" customWidth="1"/>
    <col min="6666" max="6667" width="5" style="27" customWidth="1"/>
    <col min="6668" max="6668" width="5.42578125" style="27" customWidth="1"/>
    <col min="6669" max="6908" width="11.42578125" style="27"/>
    <col min="6909" max="6909" width="22.5703125" style="27" customWidth="1"/>
    <col min="6910" max="6910" width="5.140625" style="27" customWidth="1"/>
    <col min="6911" max="6911" width="4.42578125" style="27" customWidth="1"/>
    <col min="6912" max="6912" width="5.5703125" style="27" customWidth="1"/>
    <col min="6913" max="6913" width="1.7109375" style="27" customWidth="1"/>
    <col min="6914" max="6914" width="4.140625" style="27" bestFit="1" customWidth="1"/>
    <col min="6915" max="6915" width="4.42578125" style="27" customWidth="1"/>
    <col min="6916" max="6916" width="5.28515625" style="27" customWidth="1"/>
    <col min="6917" max="6917" width="1.7109375" style="27" customWidth="1"/>
    <col min="6918" max="6918" width="5.42578125" style="27" bestFit="1" customWidth="1"/>
    <col min="6919" max="6919" width="4.42578125" style="27" customWidth="1"/>
    <col min="6920" max="6920" width="5.42578125" style="27" customWidth="1"/>
    <col min="6921" max="6921" width="1.7109375" style="27" customWidth="1"/>
    <col min="6922" max="6923" width="5" style="27" customWidth="1"/>
    <col min="6924" max="6924" width="5.42578125" style="27" customWidth="1"/>
    <col min="6925" max="7164" width="11.42578125" style="27"/>
    <col min="7165" max="7165" width="22.5703125" style="27" customWidth="1"/>
    <col min="7166" max="7166" width="5.140625" style="27" customWidth="1"/>
    <col min="7167" max="7167" width="4.42578125" style="27" customWidth="1"/>
    <col min="7168" max="7168" width="5.5703125" style="27" customWidth="1"/>
    <col min="7169" max="7169" width="1.7109375" style="27" customWidth="1"/>
    <col min="7170" max="7170" width="4.140625" style="27" bestFit="1" customWidth="1"/>
    <col min="7171" max="7171" width="4.42578125" style="27" customWidth="1"/>
    <col min="7172" max="7172" width="5.28515625" style="27" customWidth="1"/>
    <col min="7173" max="7173" width="1.7109375" style="27" customWidth="1"/>
    <col min="7174" max="7174" width="5.42578125" style="27" bestFit="1" customWidth="1"/>
    <col min="7175" max="7175" width="4.42578125" style="27" customWidth="1"/>
    <col min="7176" max="7176" width="5.42578125" style="27" customWidth="1"/>
    <col min="7177" max="7177" width="1.7109375" style="27" customWidth="1"/>
    <col min="7178" max="7179" width="5" style="27" customWidth="1"/>
    <col min="7180" max="7180" width="5.42578125" style="27" customWidth="1"/>
    <col min="7181" max="7420" width="11.42578125" style="27"/>
    <col min="7421" max="7421" width="22.5703125" style="27" customWidth="1"/>
    <col min="7422" max="7422" width="5.140625" style="27" customWidth="1"/>
    <col min="7423" max="7423" width="4.42578125" style="27" customWidth="1"/>
    <col min="7424" max="7424" width="5.5703125" style="27" customWidth="1"/>
    <col min="7425" max="7425" width="1.7109375" style="27" customWidth="1"/>
    <col min="7426" max="7426" width="4.140625" style="27" bestFit="1" customWidth="1"/>
    <col min="7427" max="7427" width="4.42578125" style="27" customWidth="1"/>
    <col min="7428" max="7428" width="5.28515625" style="27" customWidth="1"/>
    <col min="7429" max="7429" width="1.7109375" style="27" customWidth="1"/>
    <col min="7430" max="7430" width="5.42578125" style="27" bestFit="1" customWidth="1"/>
    <col min="7431" max="7431" width="4.42578125" style="27" customWidth="1"/>
    <col min="7432" max="7432" width="5.42578125" style="27" customWidth="1"/>
    <col min="7433" max="7433" width="1.7109375" style="27" customWidth="1"/>
    <col min="7434" max="7435" width="5" style="27" customWidth="1"/>
    <col min="7436" max="7436" width="5.42578125" style="27" customWidth="1"/>
    <col min="7437" max="7676" width="11.42578125" style="27"/>
    <col min="7677" max="7677" width="22.5703125" style="27" customWidth="1"/>
    <col min="7678" max="7678" width="5.140625" style="27" customWidth="1"/>
    <col min="7679" max="7679" width="4.42578125" style="27" customWidth="1"/>
    <col min="7680" max="7680" width="5.5703125" style="27" customWidth="1"/>
    <col min="7681" max="7681" width="1.7109375" style="27" customWidth="1"/>
    <col min="7682" max="7682" width="4.140625" style="27" bestFit="1" customWidth="1"/>
    <col min="7683" max="7683" width="4.42578125" style="27" customWidth="1"/>
    <col min="7684" max="7684" width="5.28515625" style="27" customWidth="1"/>
    <col min="7685" max="7685" width="1.7109375" style="27" customWidth="1"/>
    <col min="7686" max="7686" width="5.42578125" style="27" bestFit="1" customWidth="1"/>
    <col min="7687" max="7687" width="4.42578125" style="27" customWidth="1"/>
    <col min="7688" max="7688" width="5.42578125" style="27" customWidth="1"/>
    <col min="7689" max="7689" width="1.7109375" style="27" customWidth="1"/>
    <col min="7690" max="7691" width="5" style="27" customWidth="1"/>
    <col min="7692" max="7692" width="5.42578125" style="27" customWidth="1"/>
    <col min="7693" max="7932" width="11.42578125" style="27"/>
    <col min="7933" max="7933" width="22.5703125" style="27" customWidth="1"/>
    <col min="7934" max="7934" width="5.140625" style="27" customWidth="1"/>
    <col min="7935" max="7935" width="4.42578125" style="27" customWidth="1"/>
    <col min="7936" max="7936" width="5.5703125" style="27" customWidth="1"/>
    <col min="7937" max="7937" width="1.7109375" style="27" customWidth="1"/>
    <col min="7938" max="7938" width="4.140625" style="27" bestFit="1" customWidth="1"/>
    <col min="7939" max="7939" width="4.42578125" style="27" customWidth="1"/>
    <col min="7940" max="7940" width="5.28515625" style="27" customWidth="1"/>
    <col min="7941" max="7941" width="1.7109375" style="27" customWidth="1"/>
    <col min="7942" max="7942" width="5.42578125" style="27" bestFit="1" customWidth="1"/>
    <col min="7943" max="7943" width="4.42578125" style="27" customWidth="1"/>
    <col min="7944" max="7944" width="5.42578125" style="27" customWidth="1"/>
    <col min="7945" max="7945" width="1.7109375" style="27" customWidth="1"/>
    <col min="7946" max="7947" width="5" style="27" customWidth="1"/>
    <col min="7948" max="7948" width="5.42578125" style="27" customWidth="1"/>
    <col min="7949" max="8188" width="11.42578125" style="27"/>
    <col min="8189" max="8189" width="22.5703125" style="27" customWidth="1"/>
    <col min="8190" max="8190" width="5.140625" style="27" customWidth="1"/>
    <col min="8191" max="8191" width="4.42578125" style="27" customWidth="1"/>
    <col min="8192" max="8192" width="5.5703125" style="27" customWidth="1"/>
    <col min="8193" max="8193" width="1.7109375" style="27" customWidth="1"/>
    <col min="8194" max="8194" width="4.140625" style="27" bestFit="1" customWidth="1"/>
    <col min="8195" max="8195" width="4.42578125" style="27" customWidth="1"/>
    <col min="8196" max="8196" width="5.28515625" style="27" customWidth="1"/>
    <col min="8197" max="8197" width="1.7109375" style="27" customWidth="1"/>
    <col min="8198" max="8198" width="5.42578125" style="27" bestFit="1" customWidth="1"/>
    <col min="8199" max="8199" width="4.42578125" style="27" customWidth="1"/>
    <col min="8200" max="8200" width="5.42578125" style="27" customWidth="1"/>
    <col min="8201" max="8201" width="1.7109375" style="27" customWidth="1"/>
    <col min="8202" max="8203" width="5" style="27" customWidth="1"/>
    <col min="8204" max="8204" width="5.42578125" style="27" customWidth="1"/>
    <col min="8205" max="8444" width="11.42578125" style="27"/>
    <col min="8445" max="8445" width="22.5703125" style="27" customWidth="1"/>
    <col min="8446" max="8446" width="5.140625" style="27" customWidth="1"/>
    <col min="8447" max="8447" width="4.42578125" style="27" customWidth="1"/>
    <col min="8448" max="8448" width="5.5703125" style="27" customWidth="1"/>
    <col min="8449" max="8449" width="1.7109375" style="27" customWidth="1"/>
    <col min="8450" max="8450" width="4.140625" style="27" bestFit="1" customWidth="1"/>
    <col min="8451" max="8451" width="4.42578125" style="27" customWidth="1"/>
    <col min="8452" max="8452" width="5.28515625" style="27" customWidth="1"/>
    <col min="8453" max="8453" width="1.7109375" style="27" customWidth="1"/>
    <col min="8454" max="8454" width="5.42578125" style="27" bestFit="1" customWidth="1"/>
    <col min="8455" max="8455" width="4.42578125" style="27" customWidth="1"/>
    <col min="8456" max="8456" width="5.42578125" style="27" customWidth="1"/>
    <col min="8457" max="8457" width="1.7109375" style="27" customWidth="1"/>
    <col min="8458" max="8459" width="5" style="27" customWidth="1"/>
    <col min="8460" max="8460" width="5.42578125" style="27" customWidth="1"/>
    <col min="8461" max="8700" width="11.42578125" style="27"/>
    <col min="8701" max="8701" width="22.5703125" style="27" customWidth="1"/>
    <col min="8702" max="8702" width="5.140625" style="27" customWidth="1"/>
    <col min="8703" max="8703" width="4.42578125" style="27" customWidth="1"/>
    <col min="8704" max="8704" width="5.5703125" style="27" customWidth="1"/>
    <col min="8705" max="8705" width="1.7109375" style="27" customWidth="1"/>
    <col min="8706" max="8706" width="4.140625" style="27" bestFit="1" customWidth="1"/>
    <col min="8707" max="8707" width="4.42578125" style="27" customWidth="1"/>
    <col min="8708" max="8708" width="5.28515625" style="27" customWidth="1"/>
    <col min="8709" max="8709" width="1.7109375" style="27" customWidth="1"/>
    <col min="8710" max="8710" width="5.42578125" style="27" bestFit="1" customWidth="1"/>
    <col min="8711" max="8711" width="4.42578125" style="27" customWidth="1"/>
    <col min="8712" max="8712" width="5.42578125" style="27" customWidth="1"/>
    <col min="8713" max="8713" width="1.7109375" style="27" customWidth="1"/>
    <col min="8714" max="8715" width="5" style="27" customWidth="1"/>
    <col min="8716" max="8716" width="5.42578125" style="27" customWidth="1"/>
    <col min="8717" max="8956" width="11.42578125" style="27"/>
    <col min="8957" max="8957" width="22.5703125" style="27" customWidth="1"/>
    <col min="8958" max="8958" width="5.140625" style="27" customWidth="1"/>
    <col min="8959" max="8959" width="4.42578125" style="27" customWidth="1"/>
    <col min="8960" max="8960" width="5.5703125" style="27" customWidth="1"/>
    <col min="8961" max="8961" width="1.7109375" style="27" customWidth="1"/>
    <col min="8962" max="8962" width="4.140625" style="27" bestFit="1" customWidth="1"/>
    <col min="8963" max="8963" width="4.42578125" style="27" customWidth="1"/>
    <col min="8964" max="8964" width="5.28515625" style="27" customWidth="1"/>
    <col min="8965" max="8965" width="1.7109375" style="27" customWidth="1"/>
    <col min="8966" max="8966" width="5.42578125" style="27" bestFit="1" customWidth="1"/>
    <col min="8967" max="8967" width="4.42578125" style="27" customWidth="1"/>
    <col min="8968" max="8968" width="5.42578125" style="27" customWidth="1"/>
    <col min="8969" max="8969" width="1.7109375" style="27" customWidth="1"/>
    <col min="8970" max="8971" width="5" style="27" customWidth="1"/>
    <col min="8972" max="8972" width="5.42578125" style="27" customWidth="1"/>
    <col min="8973" max="9212" width="11.42578125" style="27"/>
    <col min="9213" max="9213" width="22.5703125" style="27" customWidth="1"/>
    <col min="9214" max="9214" width="5.140625" style="27" customWidth="1"/>
    <col min="9215" max="9215" width="4.42578125" style="27" customWidth="1"/>
    <col min="9216" max="9216" width="5.5703125" style="27" customWidth="1"/>
    <col min="9217" max="9217" width="1.7109375" style="27" customWidth="1"/>
    <col min="9218" max="9218" width="4.140625" style="27" bestFit="1" customWidth="1"/>
    <col min="9219" max="9219" width="4.42578125" style="27" customWidth="1"/>
    <col min="9220" max="9220" width="5.28515625" style="27" customWidth="1"/>
    <col min="9221" max="9221" width="1.7109375" style="27" customWidth="1"/>
    <col min="9222" max="9222" width="5.42578125" style="27" bestFit="1" customWidth="1"/>
    <col min="9223" max="9223" width="4.42578125" style="27" customWidth="1"/>
    <col min="9224" max="9224" width="5.42578125" style="27" customWidth="1"/>
    <col min="9225" max="9225" width="1.7109375" style="27" customWidth="1"/>
    <col min="9226" max="9227" width="5" style="27" customWidth="1"/>
    <col min="9228" max="9228" width="5.42578125" style="27" customWidth="1"/>
    <col min="9229" max="9468" width="11.42578125" style="27"/>
    <col min="9469" max="9469" width="22.5703125" style="27" customWidth="1"/>
    <col min="9470" max="9470" width="5.140625" style="27" customWidth="1"/>
    <col min="9471" max="9471" width="4.42578125" style="27" customWidth="1"/>
    <col min="9472" max="9472" width="5.5703125" style="27" customWidth="1"/>
    <col min="9473" max="9473" width="1.7109375" style="27" customWidth="1"/>
    <col min="9474" max="9474" width="4.140625" style="27" bestFit="1" customWidth="1"/>
    <col min="9475" max="9475" width="4.42578125" style="27" customWidth="1"/>
    <col min="9476" max="9476" width="5.28515625" style="27" customWidth="1"/>
    <col min="9477" max="9477" width="1.7109375" style="27" customWidth="1"/>
    <col min="9478" max="9478" width="5.42578125" style="27" bestFit="1" customWidth="1"/>
    <col min="9479" max="9479" width="4.42578125" style="27" customWidth="1"/>
    <col min="9480" max="9480" width="5.42578125" style="27" customWidth="1"/>
    <col min="9481" max="9481" width="1.7109375" style="27" customWidth="1"/>
    <col min="9482" max="9483" width="5" style="27" customWidth="1"/>
    <col min="9484" max="9484" width="5.42578125" style="27" customWidth="1"/>
    <col min="9485" max="9724" width="11.42578125" style="27"/>
    <col min="9725" max="9725" width="22.5703125" style="27" customWidth="1"/>
    <col min="9726" max="9726" width="5.140625" style="27" customWidth="1"/>
    <col min="9727" max="9727" width="4.42578125" style="27" customWidth="1"/>
    <col min="9728" max="9728" width="5.5703125" style="27" customWidth="1"/>
    <col min="9729" max="9729" width="1.7109375" style="27" customWidth="1"/>
    <col min="9730" max="9730" width="4.140625" style="27" bestFit="1" customWidth="1"/>
    <col min="9731" max="9731" width="4.42578125" style="27" customWidth="1"/>
    <col min="9732" max="9732" width="5.28515625" style="27" customWidth="1"/>
    <col min="9733" max="9733" width="1.7109375" style="27" customWidth="1"/>
    <col min="9734" max="9734" width="5.42578125" style="27" bestFit="1" customWidth="1"/>
    <col min="9735" max="9735" width="4.42578125" style="27" customWidth="1"/>
    <col min="9736" max="9736" width="5.42578125" style="27" customWidth="1"/>
    <col min="9737" max="9737" width="1.7109375" style="27" customWidth="1"/>
    <col min="9738" max="9739" width="5" style="27" customWidth="1"/>
    <col min="9740" max="9740" width="5.42578125" style="27" customWidth="1"/>
    <col min="9741" max="9980" width="11.42578125" style="27"/>
    <col min="9981" max="9981" width="22.5703125" style="27" customWidth="1"/>
    <col min="9982" max="9982" width="5.140625" style="27" customWidth="1"/>
    <col min="9983" max="9983" width="4.42578125" style="27" customWidth="1"/>
    <col min="9984" max="9984" width="5.5703125" style="27" customWidth="1"/>
    <col min="9985" max="9985" width="1.7109375" style="27" customWidth="1"/>
    <col min="9986" max="9986" width="4.140625" style="27" bestFit="1" customWidth="1"/>
    <col min="9987" max="9987" width="4.42578125" style="27" customWidth="1"/>
    <col min="9988" max="9988" width="5.28515625" style="27" customWidth="1"/>
    <col min="9989" max="9989" width="1.7109375" style="27" customWidth="1"/>
    <col min="9990" max="9990" width="5.42578125" style="27" bestFit="1" customWidth="1"/>
    <col min="9991" max="9991" width="4.42578125" style="27" customWidth="1"/>
    <col min="9992" max="9992" width="5.42578125" style="27" customWidth="1"/>
    <col min="9993" max="9993" width="1.7109375" style="27" customWidth="1"/>
    <col min="9994" max="9995" width="5" style="27" customWidth="1"/>
    <col min="9996" max="9996" width="5.42578125" style="27" customWidth="1"/>
    <col min="9997" max="10236" width="11.42578125" style="27"/>
    <col min="10237" max="10237" width="22.5703125" style="27" customWidth="1"/>
    <col min="10238" max="10238" width="5.140625" style="27" customWidth="1"/>
    <col min="10239" max="10239" width="4.42578125" style="27" customWidth="1"/>
    <col min="10240" max="10240" width="5.5703125" style="27" customWidth="1"/>
    <col min="10241" max="10241" width="1.7109375" style="27" customWidth="1"/>
    <col min="10242" max="10242" width="4.140625" style="27" bestFit="1" customWidth="1"/>
    <col min="10243" max="10243" width="4.42578125" style="27" customWidth="1"/>
    <col min="10244" max="10244" width="5.28515625" style="27" customWidth="1"/>
    <col min="10245" max="10245" width="1.7109375" style="27" customWidth="1"/>
    <col min="10246" max="10246" width="5.42578125" style="27" bestFit="1" customWidth="1"/>
    <col min="10247" max="10247" width="4.42578125" style="27" customWidth="1"/>
    <col min="10248" max="10248" width="5.42578125" style="27" customWidth="1"/>
    <col min="10249" max="10249" width="1.7109375" style="27" customWidth="1"/>
    <col min="10250" max="10251" width="5" style="27" customWidth="1"/>
    <col min="10252" max="10252" width="5.42578125" style="27" customWidth="1"/>
    <col min="10253" max="10492" width="11.42578125" style="27"/>
    <col min="10493" max="10493" width="22.5703125" style="27" customWidth="1"/>
    <col min="10494" max="10494" width="5.140625" style="27" customWidth="1"/>
    <col min="10495" max="10495" width="4.42578125" style="27" customWidth="1"/>
    <col min="10496" max="10496" width="5.5703125" style="27" customWidth="1"/>
    <col min="10497" max="10497" width="1.7109375" style="27" customWidth="1"/>
    <col min="10498" max="10498" width="4.140625" style="27" bestFit="1" customWidth="1"/>
    <col min="10499" max="10499" width="4.42578125" style="27" customWidth="1"/>
    <col min="10500" max="10500" width="5.28515625" style="27" customWidth="1"/>
    <col min="10501" max="10501" width="1.7109375" style="27" customWidth="1"/>
    <col min="10502" max="10502" width="5.42578125" style="27" bestFit="1" customWidth="1"/>
    <col min="10503" max="10503" width="4.42578125" style="27" customWidth="1"/>
    <col min="10504" max="10504" width="5.42578125" style="27" customWidth="1"/>
    <col min="10505" max="10505" width="1.7109375" style="27" customWidth="1"/>
    <col min="10506" max="10507" width="5" style="27" customWidth="1"/>
    <col min="10508" max="10508" width="5.42578125" style="27" customWidth="1"/>
    <col min="10509" max="10748" width="11.42578125" style="27"/>
    <col min="10749" max="10749" width="22.5703125" style="27" customWidth="1"/>
    <col min="10750" max="10750" width="5.140625" style="27" customWidth="1"/>
    <col min="10751" max="10751" width="4.42578125" style="27" customWidth="1"/>
    <col min="10752" max="10752" width="5.5703125" style="27" customWidth="1"/>
    <col min="10753" max="10753" width="1.7109375" style="27" customWidth="1"/>
    <col min="10754" max="10754" width="4.140625" style="27" bestFit="1" customWidth="1"/>
    <col min="10755" max="10755" width="4.42578125" style="27" customWidth="1"/>
    <col min="10756" max="10756" width="5.28515625" style="27" customWidth="1"/>
    <col min="10757" max="10757" width="1.7109375" style="27" customWidth="1"/>
    <col min="10758" max="10758" width="5.42578125" style="27" bestFit="1" customWidth="1"/>
    <col min="10759" max="10759" width="4.42578125" style="27" customWidth="1"/>
    <col min="10760" max="10760" width="5.42578125" style="27" customWidth="1"/>
    <col min="10761" max="10761" width="1.7109375" style="27" customWidth="1"/>
    <col min="10762" max="10763" width="5" style="27" customWidth="1"/>
    <col min="10764" max="10764" width="5.42578125" style="27" customWidth="1"/>
    <col min="10765" max="11004" width="11.42578125" style="27"/>
    <col min="11005" max="11005" width="22.5703125" style="27" customWidth="1"/>
    <col min="11006" max="11006" width="5.140625" style="27" customWidth="1"/>
    <col min="11007" max="11007" width="4.42578125" style="27" customWidth="1"/>
    <col min="11008" max="11008" width="5.5703125" style="27" customWidth="1"/>
    <col min="11009" max="11009" width="1.7109375" style="27" customWidth="1"/>
    <col min="11010" max="11010" width="4.140625" style="27" bestFit="1" customWidth="1"/>
    <col min="11011" max="11011" width="4.42578125" style="27" customWidth="1"/>
    <col min="11012" max="11012" width="5.28515625" style="27" customWidth="1"/>
    <col min="11013" max="11013" width="1.7109375" style="27" customWidth="1"/>
    <col min="11014" max="11014" width="5.42578125" style="27" bestFit="1" customWidth="1"/>
    <col min="11015" max="11015" width="4.42578125" style="27" customWidth="1"/>
    <col min="11016" max="11016" width="5.42578125" style="27" customWidth="1"/>
    <col min="11017" max="11017" width="1.7109375" style="27" customWidth="1"/>
    <col min="11018" max="11019" width="5" style="27" customWidth="1"/>
    <col min="11020" max="11020" width="5.42578125" style="27" customWidth="1"/>
    <col min="11021" max="11260" width="11.42578125" style="27"/>
    <col min="11261" max="11261" width="22.5703125" style="27" customWidth="1"/>
    <col min="11262" max="11262" width="5.140625" style="27" customWidth="1"/>
    <col min="11263" max="11263" width="4.42578125" style="27" customWidth="1"/>
    <col min="11264" max="11264" width="5.5703125" style="27" customWidth="1"/>
    <col min="11265" max="11265" width="1.7109375" style="27" customWidth="1"/>
    <col min="11266" max="11266" width="4.140625" style="27" bestFit="1" customWidth="1"/>
    <col min="11267" max="11267" width="4.42578125" style="27" customWidth="1"/>
    <col min="11268" max="11268" width="5.28515625" style="27" customWidth="1"/>
    <col min="11269" max="11269" width="1.7109375" style="27" customWidth="1"/>
    <col min="11270" max="11270" width="5.42578125" style="27" bestFit="1" customWidth="1"/>
    <col min="11271" max="11271" width="4.42578125" style="27" customWidth="1"/>
    <col min="11272" max="11272" width="5.42578125" style="27" customWidth="1"/>
    <col min="11273" max="11273" width="1.7109375" style="27" customWidth="1"/>
    <col min="11274" max="11275" width="5" style="27" customWidth="1"/>
    <col min="11276" max="11276" width="5.42578125" style="27" customWidth="1"/>
    <col min="11277" max="11516" width="11.42578125" style="27"/>
    <col min="11517" max="11517" width="22.5703125" style="27" customWidth="1"/>
    <col min="11518" max="11518" width="5.140625" style="27" customWidth="1"/>
    <col min="11519" max="11519" width="4.42578125" style="27" customWidth="1"/>
    <col min="11520" max="11520" width="5.5703125" style="27" customWidth="1"/>
    <col min="11521" max="11521" width="1.7109375" style="27" customWidth="1"/>
    <col min="11522" max="11522" width="4.140625" style="27" bestFit="1" customWidth="1"/>
    <col min="11523" max="11523" width="4.42578125" style="27" customWidth="1"/>
    <col min="11524" max="11524" width="5.28515625" style="27" customWidth="1"/>
    <col min="11525" max="11525" width="1.7109375" style="27" customWidth="1"/>
    <col min="11526" max="11526" width="5.42578125" style="27" bestFit="1" customWidth="1"/>
    <col min="11527" max="11527" width="4.42578125" style="27" customWidth="1"/>
    <col min="11528" max="11528" width="5.42578125" style="27" customWidth="1"/>
    <col min="11529" max="11529" width="1.7109375" style="27" customWidth="1"/>
    <col min="11530" max="11531" width="5" style="27" customWidth="1"/>
    <col min="11532" max="11532" width="5.42578125" style="27" customWidth="1"/>
    <col min="11533" max="11772" width="11.42578125" style="27"/>
    <col min="11773" max="11773" width="22.5703125" style="27" customWidth="1"/>
    <col min="11774" max="11774" width="5.140625" style="27" customWidth="1"/>
    <col min="11775" max="11775" width="4.42578125" style="27" customWidth="1"/>
    <col min="11776" max="11776" width="5.5703125" style="27" customWidth="1"/>
    <col min="11777" max="11777" width="1.7109375" style="27" customWidth="1"/>
    <col min="11778" max="11778" width="4.140625" style="27" bestFit="1" customWidth="1"/>
    <col min="11779" max="11779" width="4.42578125" style="27" customWidth="1"/>
    <col min="11780" max="11780" width="5.28515625" style="27" customWidth="1"/>
    <col min="11781" max="11781" width="1.7109375" style="27" customWidth="1"/>
    <col min="11782" max="11782" width="5.42578125" style="27" bestFit="1" customWidth="1"/>
    <col min="11783" max="11783" width="4.42578125" style="27" customWidth="1"/>
    <col min="11784" max="11784" width="5.42578125" style="27" customWidth="1"/>
    <col min="11785" max="11785" width="1.7109375" style="27" customWidth="1"/>
    <col min="11786" max="11787" width="5" style="27" customWidth="1"/>
    <col min="11788" max="11788" width="5.42578125" style="27" customWidth="1"/>
    <col min="11789" max="12028" width="11.42578125" style="27"/>
    <col min="12029" max="12029" width="22.5703125" style="27" customWidth="1"/>
    <col min="12030" max="12030" width="5.140625" style="27" customWidth="1"/>
    <col min="12031" max="12031" width="4.42578125" style="27" customWidth="1"/>
    <col min="12032" max="12032" width="5.5703125" style="27" customWidth="1"/>
    <col min="12033" max="12033" width="1.7109375" style="27" customWidth="1"/>
    <col min="12034" max="12034" width="4.140625" style="27" bestFit="1" customWidth="1"/>
    <col min="12035" max="12035" width="4.42578125" style="27" customWidth="1"/>
    <col min="12036" max="12036" width="5.28515625" style="27" customWidth="1"/>
    <col min="12037" max="12037" width="1.7109375" style="27" customWidth="1"/>
    <col min="12038" max="12038" width="5.42578125" style="27" bestFit="1" customWidth="1"/>
    <col min="12039" max="12039" width="4.42578125" style="27" customWidth="1"/>
    <col min="12040" max="12040" width="5.42578125" style="27" customWidth="1"/>
    <col min="12041" max="12041" width="1.7109375" style="27" customWidth="1"/>
    <col min="12042" max="12043" width="5" style="27" customWidth="1"/>
    <col min="12044" max="12044" width="5.42578125" style="27" customWidth="1"/>
    <col min="12045" max="12284" width="11.42578125" style="27"/>
    <col min="12285" max="12285" width="22.5703125" style="27" customWidth="1"/>
    <col min="12286" max="12286" width="5.140625" style="27" customWidth="1"/>
    <col min="12287" max="12287" width="4.42578125" style="27" customWidth="1"/>
    <col min="12288" max="12288" width="5.5703125" style="27" customWidth="1"/>
    <col min="12289" max="12289" width="1.7109375" style="27" customWidth="1"/>
    <col min="12290" max="12290" width="4.140625" style="27" bestFit="1" customWidth="1"/>
    <col min="12291" max="12291" width="4.42578125" style="27" customWidth="1"/>
    <col min="12292" max="12292" width="5.28515625" style="27" customWidth="1"/>
    <col min="12293" max="12293" width="1.7109375" style="27" customWidth="1"/>
    <col min="12294" max="12294" width="5.42578125" style="27" bestFit="1" customWidth="1"/>
    <col min="12295" max="12295" width="4.42578125" style="27" customWidth="1"/>
    <col min="12296" max="12296" width="5.42578125" style="27" customWidth="1"/>
    <col min="12297" max="12297" width="1.7109375" style="27" customWidth="1"/>
    <col min="12298" max="12299" width="5" style="27" customWidth="1"/>
    <col min="12300" max="12300" width="5.42578125" style="27" customWidth="1"/>
    <col min="12301" max="12540" width="11.42578125" style="27"/>
    <col min="12541" max="12541" width="22.5703125" style="27" customWidth="1"/>
    <col min="12542" max="12542" width="5.140625" style="27" customWidth="1"/>
    <col min="12543" max="12543" width="4.42578125" style="27" customWidth="1"/>
    <col min="12544" max="12544" width="5.5703125" style="27" customWidth="1"/>
    <col min="12545" max="12545" width="1.7109375" style="27" customWidth="1"/>
    <col min="12546" max="12546" width="4.140625" style="27" bestFit="1" customWidth="1"/>
    <col min="12547" max="12547" width="4.42578125" style="27" customWidth="1"/>
    <col min="12548" max="12548" width="5.28515625" style="27" customWidth="1"/>
    <col min="12549" max="12549" width="1.7109375" style="27" customWidth="1"/>
    <col min="12550" max="12550" width="5.42578125" style="27" bestFit="1" customWidth="1"/>
    <col min="12551" max="12551" width="4.42578125" style="27" customWidth="1"/>
    <col min="12552" max="12552" width="5.42578125" style="27" customWidth="1"/>
    <col min="12553" max="12553" width="1.7109375" style="27" customWidth="1"/>
    <col min="12554" max="12555" width="5" style="27" customWidth="1"/>
    <col min="12556" max="12556" width="5.42578125" style="27" customWidth="1"/>
    <col min="12557" max="12796" width="11.42578125" style="27"/>
    <col min="12797" max="12797" width="22.5703125" style="27" customWidth="1"/>
    <col min="12798" max="12798" width="5.140625" style="27" customWidth="1"/>
    <col min="12799" max="12799" width="4.42578125" style="27" customWidth="1"/>
    <col min="12800" max="12800" width="5.5703125" style="27" customWidth="1"/>
    <col min="12801" max="12801" width="1.7109375" style="27" customWidth="1"/>
    <col min="12802" max="12802" width="4.140625" style="27" bestFit="1" customWidth="1"/>
    <col min="12803" max="12803" width="4.42578125" style="27" customWidth="1"/>
    <col min="12804" max="12804" width="5.28515625" style="27" customWidth="1"/>
    <col min="12805" max="12805" width="1.7109375" style="27" customWidth="1"/>
    <col min="12806" max="12806" width="5.42578125" style="27" bestFit="1" customWidth="1"/>
    <col min="12807" max="12807" width="4.42578125" style="27" customWidth="1"/>
    <col min="12808" max="12808" width="5.42578125" style="27" customWidth="1"/>
    <col min="12809" max="12809" width="1.7109375" style="27" customWidth="1"/>
    <col min="12810" max="12811" width="5" style="27" customWidth="1"/>
    <col min="12812" max="12812" width="5.42578125" style="27" customWidth="1"/>
    <col min="12813" max="13052" width="11.42578125" style="27"/>
    <col min="13053" max="13053" width="22.5703125" style="27" customWidth="1"/>
    <col min="13054" max="13054" width="5.140625" style="27" customWidth="1"/>
    <col min="13055" max="13055" width="4.42578125" style="27" customWidth="1"/>
    <col min="13056" max="13056" width="5.5703125" style="27" customWidth="1"/>
    <col min="13057" max="13057" width="1.7109375" style="27" customWidth="1"/>
    <col min="13058" max="13058" width="4.140625" style="27" bestFit="1" customWidth="1"/>
    <col min="13059" max="13059" width="4.42578125" style="27" customWidth="1"/>
    <col min="13060" max="13060" width="5.28515625" style="27" customWidth="1"/>
    <col min="13061" max="13061" width="1.7109375" style="27" customWidth="1"/>
    <col min="13062" max="13062" width="5.42578125" style="27" bestFit="1" customWidth="1"/>
    <col min="13063" max="13063" width="4.42578125" style="27" customWidth="1"/>
    <col min="13064" max="13064" width="5.42578125" style="27" customWidth="1"/>
    <col min="13065" max="13065" width="1.7109375" style="27" customWidth="1"/>
    <col min="13066" max="13067" width="5" style="27" customWidth="1"/>
    <col min="13068" max="13068" width="5.42578125" style="27" customWidth="1"/>
    <col min="13069" max="13308" width="11.42578125" style="27"/>
    <col min="13309" max="13309" width="22.5703125" style="27" customWidth="1"/>
    <col min="13310" max="13310" width="5.140625" style="27" customWidth="1"/>
    <col min="13311" max="13311" width="4.42578125" style="27" customWidth="1"/>
    <col min="13312" max="13312" width="5.5703125" style="27" customWidth="1"/>
    <col min="13313" max="13313" width="1.7109375" style="27" customWidth="1"/>
    <col min="13314" max="13314" width="4.140625" style="27" bestFit="1" customWidth="1"/>
    <col min="13315" max="13315" width="4.42578125" style="27" customWidth="1"/>
    <col min="13316" max="13316" width="5.28515625" style="27" customWidth="1"/>
    <col min="13317" max="13317" width="1.7109375" style="27" customWidth="1"/>
    <col min="13318" max="13318" width="5.42578125" style="27" bestFit="1" customWidth="1"/>
    <col min="13319" max="13319" width="4.42578125" style="27" customWidth="1"/>
    <col min="13320" max="13320" width="5.42578125" style="27" customWidth="1"/>
    <col min="13321" max="13321" width="1.7109375" style="27" customWidth="1"/>
    <col min="13322" max="13323" width="5" style="27" customWidth="1"/>
    <col min="13324" max="13324" width="5.42578125" style="27" customWidth="1"/>
    <col min="13325" max="13564" width="11.42578125" style="27"/>
    <col min="13565" max="13565" width="22.5703125" style="27" customWidth="1"/>
    <col min="13566" max="13566" width="5.140625" style="27" customWidth="1"/>
    <col min="13567" max="13567" width="4.42578125" style="27" customWidth="1"/>
    <col min="13568" max="13568" width="5.5703125" style="27" customWidth="1"/>
    <col min="13569" max="13569" width="1.7109375" style="27" customWidth="1"/>
    <col min="13570" max="13570" width="4.140625" style="27" bestFit="1" customWidth="1"/>
    <col min="13571" max="13571" width="4.42578125" style="27" customWidth="1"/>
    <col min="13572" max="13572" width="5.28515625" style="27" customWidth="1"/>
    <col min="13573" max="13573" width="1.7109375" style="27" customWidth="1"/>
    <col min="13574" max="13574" width="5.42578125" style="27" bestFit="1" customWidth="1"/>
    <col min="13575" max="13575" width="4.42578125" style="27" customWidth="1"/>
    <col min="13576" max="13576" width="5.42578125" style="27" customWidth="1"/>
    <col min="13577" max="13577" width="1.7109375" style="27" customWidth="1"/>
    <col min="13578" max="13579" width="5" style="27" customWidth="1"/>
    <col min="13580" max="13580" width="5.42578125" style="27" customWidth="1"/>
    <col min="13581" max="13820" width="11.42578125" style="27"/>
    <col min="13821" max="13821" width="22.5703125" style="27" customWidth="1"/>
    <col min="13822" max="13822" width="5.140625" style="27" customWidth="1"/>
    <col min="13823" max="13823" width="4.42578125" style="27" customWidth="1"/>
    <col min="13824" max="13824" width="5.5703125" style="27" customWidth="1"/>
    <col min="13825" max="13825" width="1.7109375" style="27" customWidth="1"/>
    <col min="13826" max="13826" width="4.140625" style="27" bestFit="1" customWidth="1"/>
    <col min="13827" max="13827" width="4.42578125" style="27" customWidth="1"/>
    <col min="13828" max="13828" width="5.28515625" style="27" customWidth="1"/>
    <col min="13829" max="13829" width="1.7109375" style="27" customWidth="1"/>
    <col min="13830" max="13830" width="5.42578125" style="27" bestFit="1" customWidth="1"/>
    <col min="13831" max="13831" width="4.42578125" style="27" customWidth="1"/>
    <col min="13832" max="13832" width="5.42578125" style="27" customWidth="1"/>
    <col min="13833" max="13833" width="1.7109375" style="27" customWidth="1"/>
    <col min="13834" max="13835" width="5" style="27" customWidth="1"/>
    <col min="13836" max="13836" width="5.42578125" style="27" customWidth="1"/>
    <col min="13837" max="14076" width="11.42578125" style="27"/>
    <col min="14077" max="14077" width="22.5703125" style="27" customWidth="1"/>
    <col min="14078" max="14078" width="5.140625" style="27" customWidth="1"/>
    <col min="14079" max="14079" width="4.42578125" style="27" customWidth="1"/>
    <col min="14080" max="14080" width="5.5703125" style="27" customWidth="1"/>
    <col min="14081" max="14081" width="1.7109375" style="27" customWidth="1"/>
    <col min="14082" max="14082" width="4.140625" style="27" bestFit="1" customWidth="1"/>
    <col min="14083" max="14083" width="4.42578125" style="27" customWidth="1"/>
    <col min="14084" max="14084" width="5.28515625" style="27" customWidth="1"/>
    <col min="14085" max="14085" width="1.7109375" style="27" customWidth="1"/>
    <col min="14086" max="14086" width="5.42578125" style="27" bestFit="1" customWidth="1"/>
    <col min="14087" max="14087" width="4.42578125" style="27" customWidth="1"/>
    <col min="14088" max="14088" width="5.42578125" style="27" customWidth="1"/>
    <col min="14089" max="14089" width="1.7109375" style="27" customWidth="1"/>
    <col min="14090" max="14091" width="5" style="27" customWidth="1"/>
    <col min="14092" max="14092" width="5.42578125" style="27" customWidth="1"/>
    <col min="14093" max="14332" width="11.42578125" style="27"/>
    <col min="14333" max="14333" width="22.5703125" style="27" customWidth="1"/>
    <col min="14334" max="14334" width="5.140625" style="27" customWidth="1"/>
    <col min="14335" max="14335" width="4.42578125" style="27" customWidth="1"/>
    <col min="14336" max="14336" width="5.5703125" style="27" customWidth="1"/>
    <col min="14337" max="14337" width="1.7109375" style="27" customWidth="1"/>
    <col min="14338" max="14338" width="4.140625" style="27" bestFit="1" customWidth="1"/>
    <col min="14339" max="14339" width="4.42578125" style="27" customWidth="1"/>
    <col min="14340" max="14340" width="5.28515625" style="27" customWidth="1"/>
    <col min="14341" max="14341" width="1.7109375" style="27" customWidth="1"/>
    <col min="14342" max="14342" width="5.42578125" style="27" bestFit="1" customWidth="1"/>
    <col min="14343" max="14343" width="4.42578125" style="27" customWidth="1"/>
    <col min="14344" max="14344" width="5.42578125" style="27" customWidth="1"/>
    <col min="14345" max="14345" width="1.7109375" style="27" customWidth="1"/>
    <col min="14346" max="14347" width="5" style="27" customWidth="1"/>
    <col min="14348" max="14348" width="5.42578125" style="27" customWidth="1"/>
    <col min="14349" max="14588" width="11.42578125" style="27"/>
    <col min="14589" max="14589" width="22.5703125" style="27" customWidth="1"/>
    <col min="14590" max="14590" width="5.140625" style="27" customWidth="1"/>
    <col min="14591" max="14591" width="4.42578125" style="27" customWidth="1"/>
    <col min="14592" max="14592" width="5.5703125" style="27" customWidth="1"/>
    <col min="14593" max="14593" width="1.7109375" style="27" customWidth="1"/>
    <col min="14594" max="14594" width="4.140625" style="27" bestFit="1" customWidth="1"/>
    <col min="14595" max="14595" width="4.42578125" style="27" customWidth="1"/>
    <col min="14596" max="14596" width="5.28515625" style="27" customWidth="1"/>
    <col min="14597" max="14597" width="1.7109375" style="27" customWidth="1"/>
    <col min="14598" max="14598" width="5.42578125" style="27" bestFit="1" customWidth="1"/>
    <col min="14599" max="14599" width="4.42578125" style="27" customWidth="1"/>
    <col min="14600" max="14600" width="5.42578125" style="27" customWidth="1"/>
    <col min="14601" max="14601" width="1.7109375" style="27" customWidth="1"/>
    <col min="14602" max="14603" width="5" style="27" customWidth="1"/>
    <col min="14604" max="14604" width="5.42578125" style="27" customWidth="1"/>
    <col min="14605" max="14844" width="11.42578125" style="27"/>
    <col min="14845" max="14845" width="22.5703125" style="27" customWidth="1"/>
    <col min="14846" max="14846" width="5.140625" style="27" customWidth="1"/>
    <col min="14847" max="14847" width="4.42578125" style="27" customWidth="1"/>
    <col min="14848" max="14848" width="5.5703125" style="27" customWidth="1"/>
    <col min="14849" max="14849" width="1.7109375" style="27" customWidth="1"/>
    <col min="14850" max="14850" width="4.140625" style="27" bestFit="1" customWidth="1"/>
    <col min="14851" max="14851" width="4.42578125" style="27" customWidth="1"/>
    <col min="14852" max="14852" width="5.28515625" style="27" customWidth="1"/>
    <col min="14853" max="14853" width="1.7109375" style="27" customWidth="1"/>
    <col min="14854" max="14854" width="5.42578125" style="27" bestFit="1" customWidth="1"/>
    <col min="14855" max="14855" width="4.42578125" style="27" customWidth="1"/>
    <col min="14856" max="14856" width="5.42578125" style="27" customWidth="1"/>
    <col min="14857" max="14857" width="1.7109375" style="27" customWidth="1"/>
    <col min="14858" max="14859" width="5" style="27" customWidth="1"/>
    <col min="14860" max="14860" width="5.42578125" style="27" customWidth="1"/>
    <col min="14861" max="15100" width="11.42578125" style="27"/>
    <col min="15101" max="15101" width="22.5703125" style="27" customWidth="1"/>
    <col min="15102" max="15102" width="5.140625" style="27" customWidth="1"/>
    <col min="15103" max="15103" width="4.42578125" style="27" customWidth="1"/>
    <col min="15104" max="15104" width="5.5703125" style="27" customWidth="1"/>
    <col min="15105" max="15105" width="1.7109375" style="27" customWidth="1"/>
    <col min="15106" max="15106" width="4.140625" style="27" bestFit="1" customWidth="1"/>
    <col min="15107" max="15107" width="4.42578125" style="27" customWidth="1"/>
    <col min="15108" max="15108" width="5.28515625" style="27" customWidth="1"/>
    <col min="15109" max="15109" width="1.7109375" style="27" customWidth="1"/>
    <col min="15110" max="15110" width="5.42578125" style="27" bestFit="1" customWidth="1"/>
    <col min="15111" max="15111" width="4.42578125" style="27" customWidth="1"/>
    <col min="15112" max="15112" width="5.42578125" style="27" customWidth="1"/>
    <col min="15113" max="15113" width="1.7109375" style="27" customWidth="1"/>
    <col min="15114" max="15115" width="5" style="27" customWidth="1"/>
    <col min="15116" max="15116" width="5.42578125" style="27" customWidth="1"/>
    <col min="15117" max="15356" width="11.42578125" style="27"/>
    <col min="15357" max="15357" width="22.5703125" style="27" customWidth="1"/>
    <col min="15358" max="15358" width="5.140625" style="27" customWidth="1"/>
    <col min="15359" max="15359" width="4.42578125" style="27" customWidth="1"/>
    <col min="15360" max="15360" width="5.5703125" style="27" customWidth="1"/>
    <col min="15361" max="15361" width="1.7109375" style="27" customWidth="1"/>
    <col min="15362" max="15362" width="4.140625" style="27" bestFit="1" customWidth="1"/>
    <col min="15363" max="15363" width="4.42578125" style="27" customWidth="1"/>
    <col min="15364" max="15364" width="5.28515625" style="27" customWidth="1"/>
    <col min="15365" max="15365" width="1.7109375" style="27" customWidth="1"/>
    <col min="15366" max="15366" width="5.42578125" style="27" bestFit="1" customWidth="1"/>
    <col min="15367" max="15367" width="4.42578125" style="27" customWidth="1"/>
    <col min="15368" max="15368" width="5.42578125" style="27" customWidth="1"/>
    <col min="15369" max="15369" width="1.7109375" style="27" customWidth="1"/>
    <col min="15370" max="15371" width="5" style="27" customWidth="1"/>
    <col min="15372" max="15372" width="5.42578125" style="27" customWidth="1"/>
    <col min="15373" max="15612" width="11.42578125" style="27"/>
    <col min="15613" max="15613" width="22.5703125" style="27" customWidth="1"/>
    <col min="15614" max="15614" width="5.140625" style="27" customWidth="1"/>
    <col min="15615" max="15615" width="4.42578125" style="27" customWidth="1"/>
    <col min="15616" max="15616" width="5.5703125" style="27" customWidth="1"/>
    <col min="15617" max="15617" width="1.7109375" style="27" customWidth="1"/>
    <col min="15618" max="15618" width="4.140625" style="27" bestFit="1" customWidth="1"/>
    <col min="15619" max="15619" width="4.42578125" style="27" customWidth="1"/>
    <col min="15620" max="15620" width="5.28515625" style="27" customWidth="1"/>
    <col min="15621" max="15621" width="1.7109375" style="27" customWidth="1"/>
    <col min="15622" max="15622" width="5.42578125" style="27" bestFit="1" customWidth="1"/>
    <col min="15623" max="15623" width="4.42578125" style="27" customWidth="1"/>
    <col min="15624" max="15624" width="5.42578125" style="27" customWidth="1"/>
    <col min="15625" max="15625" width="1.7109375" style="27" customWidth="1"/>
    <col min="15626" max="15627" width="5" style="27" customWidth="1"/>
    <col min="15628" max="15628" width="5.42578125" style="27" customWidth="1"/>
    <col min="15629" max="15868" width="11.42578125" style="27"/>
    <col min="15869" max="15869" width="22.5703125" style="27" customWidth="1"/>
    <col min="15870" max="15870" width="5.140625" style="27" customWidth="1"/>
    <col min="15871" max="15871" width="4.42578125" style="27" customWidth="1"/>
    <col min="15872" max="15872" width="5.5703125" style="27" customWidth="1"/>
    <col min="15873" max="15873" width="1.7109375" style="27" customWidth="1"/>
    <col min="15874" max="15874" width="4.140625" style="27" bestFit="1" customWidth="1"/>
    <col min="15875" max="15875" width="4.42578125" style="27" customWidth="1"/>
    <col min="15876" max="15876" width="5.28515625" style="27" customWidth="1"/>
    <col min="15877" max="15877" width="1.7109375" style="27" customWidth="1"/>
    <col min="15878" max="15878" width="5.42578125" style="27" bestFit="1" customWidth="1"/>
    <col min="15879" max="15879" width="4.42578125" style="27" customWidth="1"/>
    <col min="15880" max="15880" width="5.42578125" style="27" customWidth="1"/>
    <col min="15881" max="15881" width="1.7109375" style="27" customWidth="1"/>
    <col min="15882" max="15883" width="5" style="27" customWidth="1"/>
    <col min="15884" max="15884" width="5.42578125" style="27" customWidth="1"/>
    <col min="15885" max="16124" width="11.42578125" style="27"/>
    <col min="16125" max="16125" width="22.5703125" style="27" customWidth="1"/>
    <col min="16126" max="16126" width="5.140625" style="27" customWidth="1"/>
    <col min="16127" max="16127" width="4.42578125" style="27" customWidth="1"/>
    <col min="16128" max="16128" width="5.5703125" style="27" customWidth="1"/>
    <col min="16129" max="16129" width="1.7109375" style="27" customWidth="1"/>
    <col min="16130" max="16130" width="4.140625" style="27" bestFit="1" customWidth="1"/>
    <col min="16131" max="16131" width="4.42578125" style="27" customWidth="1"/>
    <col min="16132" max="16132" width="5.28515625" style="27" customWidth="1"/>
    <col min="16133" max="16133" width="1.7109375" style="27" customWidth="1"/>
    <col min="16134" max="16134" width="5.42578125" style="27" bestFit="1" customWidth="1"/>
    <col min="16135" max="16135" width="4.42578125" style="27" customWidth="1"/>
    <col min="16136" max="16136" width="5.42578125" style="27" customWidth="1"/>
    <col min="16137" max="16137" width="1.7109375" style="27" customWidth="1"/>
    <col min="16138" max="16139" width="5" style="27" customWidth="1"/>
    <col min="16140" max="16140" width="5.42578125" style="27" customWidth="1"/>
    <col min="16141" max="16384" width="11.42578125" style="157"/>
  </cols>
  <sheetData>
    <row r="1" spans="1:24" s="157" customFormat="1" ht="12.75" customHeight="1" x14ac:dyDescent="0.25">
      <c r="A1" s="432" t="s">
        <v>221</v>
      </c>
      <c r="B1" s="432"/>
      <c r="C1" s="432"/>
      <c r="D1" s="432"/>
      <c r="E1" s="432"/>
      <c r="F1" s="432"/>
      <c r="G1" s="432"/>
      <c r="H1" s="432"/>
      <c r="I1" s="432"/>
      <c r="J1" s="432"/>
      <c r="K1" s="432"/>
      <c r="L1" s="432"/>
      <c r="M1" s="432"/>
      <c r="N1" s="432"/>
      <c r="O1" s="432"/>
      <c r="P1" s="432"/>
      <c r="Q1" s="432"/>
      <c r="R1" s="432"/>
      <c r="S1" s="432"/>
      <c r="T1" s="432"/>
      <c r="V1" s="69"/>
      <c r="W1" s="434" t="s">
        <v>178</v>
      </c>
      <c r="X1" s="69"/>
    </row>
    <row r="2" spans="1:24" s="157" customFormat="1" ht="12.75" customHeight="1" x14ac:dyDescent="0.25">
      <c r="A2" s="432" t="s">
        <v>323</v>
      </c>
      <c r="B2" s="432"/>
      <c r="C2" s="432"/>
      <c r="D2" s="432"/>
      <c r="E2" s="432"/>
      <c r="F2" s="432"/>
      <c r="G2" s="432"/>
      <c r="H2" s="432"/>
      <c r="I2" s="432"/>
      <c r="J2" s="432"/>
      <c r="K2" s="432"/>
      <c r="L2" s="432"/>
      <c r="M2" s="432"/>
      <c r="N2" s="432"/>
      <c r="O2" s="432"/>
      <c r="P2" s="432"/>
      <c r="Q2" s="432"/>
      <c r="R2" s="432"/>
      <c r="S2" s="432"/>
      <c r="T2" s="432"/>
      <c r="V2" s="69"/>
      <c r="W2" s="434"/>
      <c r="X2" s="69"/>
    </row>
    <row r="3" spans="1:24" s="157" customFormat="1" x14ac:dyDescent="0.25">
      <c r="A3" s="432" t="s">
        <v>337</v>
      </c>
      <c r="B3" s="432"/>
      <c r="C3" s="432"/>
      <c r="D3" s="432"/>
      <c r="E3" s="432"/>
      <c r="F3" s="432"/>
      <c r="G3" s="432"/>
      <c r="H3" s="432"/>
      <c r="I3" s="432"/>
      <c r="J3" s="432"/>
      <c r="K3" s="432"/>
      <c r="L3" s="432"/>
      <c r="M3" s="432"/>
      <c r="N3" s="432"/>
      <c r="O3" s="432"/>
      <c r="P3" s="432"/>
      <c r="Q3" s="432"/>
      <c r="R3" s="432"/>
      <c r="S3" s="432"/>
      <c r="T3" s="432"/>
    </row>
    <row r="4" spans="1:24" s="157" customFormat="1" x14ac:dyDescent="0.25">
      <c r="A4" s="432" t="s">
        <v>338</v>
      </c>
      <c r="B4" s="432"/>
      <c r="C4" s="432"/>
      <c r="D4" s="432"/>
      <c r="E4" s="432"/>
      <c r="F4" s="432"/>
      <c r="G4" s="432"/>
      <c r="H4" s="432"/>
      <c r="I4" s="432"/>
      <c r="J4" s="432"/>
      <c r="K4" s="432"/>
      <c r="L4" s="432"/>
      <c r="M4" s="432"/>
      <c r="N4" s="432"/>
      <c r="O4" s="432"/>
      <c r="P4" s="432"/>
      <c r="Q4" s="432"/>
      <c r="R4" s="432"/>
      <c r="S4" s="432"/>
      <c r="T4" s="432"/>
    </row>
    <row r="5" spans="1:24" s="157" customFormat="1" x14ac:dyDescent="0.25">
      <c r="A5" s="432" t="s">
        <v>336</v>
      </c>
      <c r="B5" s="432"/>
      <c r="C5" s="432"/>
      <c r="D5" s="432"/>
      <c r="E5" s="432"/>
      <c r="F5" s="432"/>
      <c r="G5" s="432"/>
      <c r="H5" s="432"/>
      <c r="I5" s="432"/>
      <c r="J5" s="432"/>
      <c r="K5" s="432"/>
      <c r="L5" s="432"/>
      <c r="M5" s="432"/>
      <c r="N5" s="432"/>
      <c r="O5" s="432"/>
      <c r="P5" s="432"/>
      <c r="Q5" s="432"/>
      <c r="R5" s="432"/>
      <c r="S5" s="432"/>
      <c r="T5" s="432"/>
    </row>
    <row r="6" spans="1:24" s="157" customFormat="1" x14ac:dyDescent="0.25">
      <c r="A6" s="432" t="s">
        <v>374</v>
      </c>
      <c r="B6" s="432"/>
      <c r="C6" s="432"/>
      <c r="D6" s="432"/>
      <c r="E6" s="432"/>
      <c r="F6" s="432"/>
      <c r="G6" s="432"/>
      <c r="H6" s="432"/>
      <c r="I6" s="432"/>
      <c r="J6" s="432"/>
      <c r="K6" s="432"/>
      <c r="L6" s="432"/>
      <c r="M6" s="432"/>
      <c r="N6" s="432"/>
      <c r="O6" s="432"/>
      <c r="P6" s="432"/>
      <c r="Q6" s="432"/>
      <c r="R6" s="432"/>
      <c r="S6" s="432"/>
      <c r="T6" s="432"/>
    </row>
    <row r="7" spans="1:24" s="157" customFormat="1" x14ac:dyDescent="0.25">
      <c r="A7" s="62"/>
      <c r="B7" s="62"/>
      <c r="C7" s="62"/>
      <c r="D7" s="62"/>
      <c r="E7" s="62"/>
      <c r="F7" s="62"/>
      <c r="G7" s="62"/>
      <c r="H7" s="62"/>
      <c r="I7" s="62"/>
      <c r="J7" s="62"/>
      <c r="K7" s="62"/>
      <c r="L7" s="62"/>
      <c r="M7" s="62"/>
      <c r="N7" s="62"/>
      <c r="O7" s="62"/>
      <c r="P7" s="62"/>
      <c r="Q7" s="62"/>
      <c r="R7" s="62"/>
      <c r="S7" s="62"/>
      <c r="T7" s="62"/>
    </row>
    <row r="8" spans="1:24" s="157" customFormat="1" ht="27.75" customHeight="1" x14ac:dyDescent="0.25">
      <c r="A8" s="433" t="s">
        <v>77</v>
      </c>
      <c r="B8" s="431" t="s">
        <v>0</v>
      </c>
      <c r="C8" s="431"/>
      <c r="D8" s="431"/>
      <c r="E8" s="152"/>
      <c r="F8" s="431" t="s">
        <v>75</v>
      </c>
      <c r="G8" s="431"/>
      <c r="H8" s="431"/>
      <c r="I8" s="152"/>
      <c r="J8" s="431" t="s">
        <v>73</v>
      </c>
      <c r="K8" s="431"/>
      <c r="L8" s="431"/>
      <c r="M8" s="152"/>
      <c r="N8" s="431" t="s">
        <v>1</v>
      </c>
      <c r="O8" s="431"/>
      <c r="P8" s="431"/>
      <c r="Q8" s="153"/>
      <c r="R8" s="431" t="s">
        <v>76</v>
      </c>
      <c r="S8" s="431"/>
      <c r="T8" s="431"/>
    </row>
    <row r="9" spans="1:24" s="157" customFormat="1" x14ac:dyDescent="0.25">
      <c r="A9" s="433"/>
      <c r="B9" s="150" t="s">
        <v>2</v>
      </c>
      <c r="C9" s="150" t="s">
        <v>3</v>
      </c>
      <c r="D9" s="150" t="s">
        <v>4</v>
      </c>
      <c r="E9" s="150"/>
      <c r="F9" s="150" t="s">
        <v>2</v>
      </c>
      <c r="G9" s="150" t="s">
        <v>3</v>
      </c>
      <c r="H9" s="150" t="s">
        <v>4</v>
      </c>
      <c r="I9" s="150"/>
      <c r="J9" s="150" t="s">
        <v>2</v>
      </c>
      <c r="K9" s="150" t="s">
        <v>3</v>
      </c>
      <c r="L9" s="150" t="s">
        <v>4</v>
      </c>
      <c r="M9" s="150"/>
      <c r="N9" s="150" t="s">
        <v>2</v>
      </c>
      <c r="O9" s="150" t="s">
        <v>3</v>
      </c>
      <c r="P9" s="150" t="s">
        <v>4</v>
      </c>
      <c r="Q9" s="150"/>
      <c r="R9" s="150" t="s">
        <v>2</v>
      </c>
      <c r="S9" s="150" t="s">
        <v>3</v>
      </c>
      <c r="T9" s="150" t="s">
        <v>4</v>
      </c>
    </row>
    <row r="10" spans="1:24" s="157" customFormat="1" ht="15" customHeight="1" x14ac:dyDescent="0.25">
      <c r="A10" s="95" t="s">
        <v>0</v>
      </c>
      <c r="B10" s="158">
        <f>SUM(B11:B35)</f>
        <v>4569</v>
      </c>
      <c r="C10" s="158">
        <f>SUM(C11:C35)</f>
        <v>1790</v>
      </c>
      <c r="D10" s="158">
        <f>SUM(D11:D35)</f>
        <v>2779</v>
      </c>
      <c r="E10" s="158"/>
      <c r="F10" s="158">
        <f>SUM(F11:F35)</f>
        <v>305</v>
      </c>
      <c r="G10" s="158">
        <f>SUM(G11:G35)</f>
        <v>139</v>
      </c>
      <c r="H10" s="158">
        <f>SUM(H11:H35)</f>
        <v>166</v>
      </c>
      <c r="I10" s="158"/>
      <c r="J10" s="158">
        <f>SUM(J11:J35)</f>
        <v>132</v>
      </c>
      <c r="K10" s="158">
        <f>SUM(K11:K35)</f>
        <v>16</v>
      </c>
      <c r="L10" s="158">
        <f>SUM(L11:L35)</f>
        <v>116</v>
      </c>
      <c r="M10" s="158"/>
      <c r="N10" s="158">
        <f>SUM(N11:N35)</f>
        <v>3438</v>
      </c>
      <c r="O10" s="158">
        <f>SUM(O11:O35)</f>
        <v>1370</v>
      </c>
      <c r="P10" s="158">
        <f>SUM(P11:P35)</f>
        <v>2068</v>
      </c>
      <c r="Q10" s="159"/>
      <c r="R10" s="158">
        <f>SUM(R11:R35)</f>
        <v>694</v>
      </c>
      <c r="S10" s="158">
        <f>SUM(S11:S35)</f>
        <v>265</v>
      </c>
      <c r="T10" s="158">
        <f>SUM(T11:T35)</f>
        <v>429</v>
      </c>
      <c r="U10" s="160"/>
    </row>
    <row r="11" spans="1:24" s="157" customFormat="1" ht="15" customHeight="1" x14ac:dyDescent="0.25">
      <c r="A11" s="115" t="s">
        <v>9</v>
      </c>
      <c r="B11" s="159">
        <f>+F11+J11+N11+R11</f>
        <v>180</v>
      </c>
      <c r="C11" s="159">
        <f t="shared" ref="C11:C35" si="0">+G11+K11+O11+S11</f>
        <v>77</v>
      </c>
      <c r="D11" s="159">
        <f t="shared" ref="D11:D35" si="1">+H11+L11+P11+T11</f>
        <v>103</v>
      </c>
      <c r="E11" s="159"/>
      <c r="F11" s="159">
        <v>14</v>
      </c>
      <c r="G11" s="159">
        <v>11</v>
      </c>
      <c r="H11" s="159">
        <v>3</v>
      </c>
      <c r="I11" s="159"/>
      <c r="J11" s="159">
        <v>7</v>
      </c>
      <c r="K11" s="159">
        <v>1</v>
      </c>
      <c r="L11" s="159">
        <v>6</v>
      </c>
      <c r="M11" s="159"/>
      <c r="N11" s="159">
        <v>131</v>
      </c>
      <c r="O11" s="159">
        <v>52</v>
      </c>
      <c r="P11" s="159">
        <v>79</v>
      </c>
      <c r="Q11" s="159"/>
      <c r="R11" s="159">
        <v>28</v>
      </c>
      <c r="S11" s="159">
        <v>13</v>
      </c>
      <c r="T11" s="159">
        <v>15</v>
      </c>
      <c r="U11" s="160"/>
    </row>
    <row r="12" spans="1:24" s="157" customFormat="1" ht="15" customHeight="1" x14ac:dyDescent="0.25">
      <c r="A12" s="115" t="s">
        <v>10</v>
      </c>
      <c r="B12" s="159">
        <f t="shared" ref="B12:B35" si="2">+F12+J12+N12+R12</f>
        <v>102</v>
      </c>
      <c r="C12" s="159">
        <f t="shared" si="0"/>
        <v>47</v>
      </c>
      <c r="D12" s="159">
        <f t="shared" si="1"/>
        <v>55</v>
      </c>
      <c r="E12" s="159"/>
      <c r="F12" s="159">
        <v>8</v>
      </c>
      <c r="G12" s="159">
        <v>6</v>
      </c>
      <c r="H12" s="159">
        <v>2</v>
      </c>
      <c r="I12" s="159"/>
      <c r="J12" s="159">
        <v>4</v>
      </c>
      <c r="K12" s="159">
        <v>1</v>
      </c>
      <c r="L12" s="159">
        <v>3</v>
      </c>
      <c r="M12" s="159"/>
      <c r="N12" s="159">
        <v>77</v>
      </c>
      <c r="O12" s="159">
        <v>35</v>
      </c>
      <c r="P12" s="159">
        <v>42</v>
      </c>
      <c r="Q12" s="159"/>
      <c r="R12" s="159">
        <v>13</v>
      </c>
      <c r="S12" s="159">
        <v>5</v>
      </c>
      <c r="T12" s="159">
        <v>8</v>
      </c>
      <c r="U12" s="160"/>
    </row>
    <row r="13" spans="1:24" s="157" customFormat="1" ht="15" customHeight="1" x14ac:dyDescent="0.25">
      <c r="A13" s="115" t="s">
        <v>11</v>
      </c>
      <c r="B13" s="191">
        <f t="shared" si="2"/>
        <v>263</v>
      </c>
      <c r="C13" s="191">
        <f t="shared" si="0"/>
        <v>119</v>
      </c>
      <c r="D13" s="191">
        <f t="shared" si="1"/>
        <v>144</v>
      </c>
      <c r="E13" s="191"/>
      <c r="F13" s="191">
        <v>17</v>
      </c>
      <c r="G13" s="191">
        <v>7</v>
      </c>
      <c r="H13" s="191">
        <v>10</v>
      </c>
      <c r="I13" s="191"/>
      <c r="J13" s="191">
        <v>13</v>
      </c>
      <c r="K13" s="191">
        <v>2</v>
      </c>
      <c r="L13" s="191">
        <v>11</v>
      </c>
      <c r="M13" s="191"/>
      <c r="N13" s="191">
        <v>207</v>
      </c>
      <c r="O13" s="191">
        <v>101</v>
      </c>
      <c r="P13" s="191">
        <v>106</v>
      </c>
      <c r="Q13" s="191"/>
      <c r="R13" s="191">
        <v>26</v>
      </c>
      <c r="S13" s="191">
        <v>9</v>
      </c>
      <c r="T13" s="191">
        <v>17</v>
      </c>
    </row>
    <row r="14" spans="1:24" s="157" customFormat="1" ht="15" customHeight="1" x14ac:dyDescent="0.25">
      <c r="A14" s="115" t="s">
        <v>12</v>
      </c>
      <c r="B14" s="191">
        <f t="shared" si="2"/>
        <v>32</v>
      </c>
      <c r="C14" s="191">
        <f t="shared" si="0"/>
        <v>8</v>
      </c>
      <c r="D14" s="191">
        <f t="shared" si="1"/>
        <v>24</v>
      </c>
      <c r="E14" s="191"/>
      <c r="F14" s="191">
        <v>6</v>
      </c>
      <c r="G14" s="191">
        <v>0</v>
      </c>
      <c r="H14" s="191">
        <v>6</v>
      </c>
      <c r="I14" s="191"/>
      <c r="J14" s="191">
        <v>1</v>
      </c>
      <c r="K14" s="191">
        <v>0</v>
      </c>
      <c r="L14" s="191">
        <v>1</v>
      </c>
      <c r="M14" s="191"/>
      <c r="N14" s="191">
        <v>17</v>
      </c>
      <c r="O14" s="191">
        <v>6</v>
      </c>
      <c r="P14" s="191">
        <v>11</v>
      </c>
      <c r="Q14" s="191"/>
      <c r="R14" s="191">
        <v>8</v>
      </c>
      <c r="S14" s="191">
        <v>2</v>
      </c>
      <c r="T14" s="191">
        <v>6</v>
      </c>
    </row>
    <row r="15" spans="1:24" s="157" customFormat="1" ht="15" customHeight="1" x14ac:dyDescent="0.25">
      <c r="A15" s="115" t="s">
        <v>13</v>
      </c>
      <c r="B15" s="191">
        <f t="shared" si="2"/>
        <v>27</v>
      </c>
      <c r="C15" s="191">
        <f t="shared" si="0"/>
        <v>9</v>
      </c>
      <c r="D15" s="191">
        <f t="shared" si="1"/>
        <v>18</v>
      </c>
      <c r="E15" s="191"/>
      <c r="F15" s="191">
        <v>2</v>
      </c>
      <c r="G15" s="191">
        <v>2</v>
      </c>
      <c r="H15" s="191">
        <v>0</v>
      </c>
      <c r="I15" s="191"/>
      <c r="J15" s="191">
        <v>2</v>
      </c>
      <c r="K15" s="191">
        <v>1</v>
      </c>
      <c r="L15" s="191">
        <v>1</v>
      </c>
      <c r="M15" s="191"/>
      <c r="N15" s="191">
        <v>17</v>
      </c>
      <c r="O15" s="191">
        <v>4</v>
      </c>
      <c r="P15" s="191">
        <v>13</v>
      </c>
      <c r="Q15" s="191"/>
      <c r="R15" s="191">
        <v>6</v>
      </c>
      <c r="S15" s="191">
        <v>2</v>
      </c>
      <c r="T15" s="191">
        <v>4</v>
      </c>
    </row>
    <row r="16" spans="1:24" s="157" customFormat="1" ht="15" customHeight="1" x14ac:dyDescent="0.25">
      <c r="A16" s="115" t="s">
        <v>14</v>
      </c>
      <c r="B16" s="191">
        <f t="shared" si="2"/>
        <v>116</v>
      </c>
      <c r="C16" s="191">
        <f t="shared" si="0"/>
        <v>42</v>
      </c>
      <c r="D16" s="191">
        <f t="shared" si="1"/>
        <v>74</v>
      </c>
      <c r="E16" s="191"/>
      <c r="F16" s="191">
        <v>9</v>
      </c>
      <c r="G16" s="191">
        <v>2</v>
      </c>
      <c r="H16" s="191">
        <v>7</v>
      </c>
      <c r="I16" s="191"/>
      <c r="J16" s="191">
        <v>4</v>
      </c>
      <c r="K16" s="191">
        <v>0</v>
      </c>
      <c r="L16" s="191">
        <v>4</v>
      </c>
      <c r="M16" s="191"/>
      <c r="N16" s="191">
        <v>93</v>
      </c>
      <c r="O16" s="191">
        <v>36</v>
      </c>
      <c r="P16" s="191">
        <v>57</v>
      </c>
      <c r="Q16" s="191"/>
      <c r="R16" s="191">
        <v>10</v>
      </c>
      <c r="S16" s="191">
        <v>4</v>
      </c>
      <c r="T16" s="191">
        <v>6</v>
      </c>
    </row>
    <row r="17" spans="1:20" s="157" customFormat="1" ht="15" customHeight="1" x14ac:dyDescent="0.25">
      <c r="A17" s="115" t="s">
        <v>16</v>
      </c>
      <c r="B17" s="191">
        <f t="shared" si="2"/>
        <v>150</v>
      </c>
      <c r="C17" s="191">
        <f t="shared" si="0"/>
        <v>47</v>
      </c>
      <c r="D17" s="191">
        <f t="shared" si="1"/>
        <v>103</v>
      </c>
      <c r="E17" s="191"/>
      <c r="F17" s="191">
        <v>9</v>
      </c>
      <c r="G17" s="191">
        <v>1</v>
      </c>
      <c r="H17" s="191">
        <v>8</v>
      </c>
      <c r="I17" s="191"/>
      <c r="J17" s="191">
        <v>2</v>
      </c>
      <c r="K17" s="191">
        <v>0</v>
      </c>
      <c r="L17" s="191">
        <v>2</v>
      </c>
      <c r="M17" s="191"/>
      <c r="N17" s="191">
        <v>122</v>
      </c>
      <c r="O17" s="191">
        <v>38</v>
      </c>
      <c r="P17" s="191">
        <v>84</v>
      </c>
      <c r="Q17" s="191"/>
      <c r="R17" s="191">
        <v>17</v>
      </c>
      <c r="S17" s="191">
        <v>8</v>
      </c>
      <c r="T17" s="191">
        <v>9</v>
      </c>
    </row>
    <row r="18" spans="1:20" s="157" customFormat="1" ht="15" customHeight="1" x14ac:dyDescent="0.25">
      <c r="A18" s="115" t="s">
        <v>17</v>
      </c>
      <c r="B18" s="191">
        <f t="shared" si="2"/>
        <v>123</v>
      </c>
      <c r="C18" s="191">
        <f t="shared" si="0"/>
        <v>54</v>
      </c>
      <c r="D18" s="191">
        <f t="shared" si="1"/>
        <v>69</v>
      </c>
      <c r="E18" s="191"/>
      <c r="F18" s="191">
        <v>8</v>
      </c>
      <c r="G18" s="191">
        <v>3</v>
      </c>
      <c r="H18" s="191">
        <v>5</v>
      </c>
      <c r="I18" s="191"/>
      <c r="J18" s="191">
        <v>3</v>
      </c>
      <c r="K18" s="191">
        <v>0</v>
      </c>
      <c r="L18" s="191">
        <v>3</v>
      </c>
      <c r="M18" s="191"/>
      <c r="N18" s="191">
        <v>79</v>
      </c>
      <c r="O18" s="191">
        <v>39</v>
      </c>
      <c r="P18" s="191">
        <v>40</v>
      </c>
      <c r="Q18" s="191"/>
      <c r="R18" s="191">
        <v>33</v>
      </c>
      <c r="S18" s="191">
        <v>12</v>
      </c>
      <c r="T18" s="191">
        <v>21</v>
      </c>
    </row>
    <row r="19" spans="1:20" s="157" customFormat="1" ht="15" customHeight="1" x14ac:dyDescent="0.25">
      <c r="A19" s="115" t="s">
        <v>18</v>
      </c>
      <c r="B19" s="191">
        <f t="shared" si="2"/>
        <v>435</v>
      </c>
      <c r="C19" s="191">
        <f t="shared" si="0"/>
        <v>171</v>
      </c>
      <c r="D19" s="191">
        <f t="shared" si="1"/>
        <v>264</v>
      </c>
      <c r="E19" s="191"/>
      <c r="F19" s="191">
        <v>32</v>
      </c>
      <c r="G19" s="191">
        <v>21</v>
      </c>
      <c r="H19" s="191">
        <v>11</v>
      </c>
      <c r="I19" s="191"/>
      <c r="J19" s="191">
        <v>12</v>
      </c>
      <c r="K19" s="191">
        <v>0</v>
      </c>
      <c r="L19" s="191">
        <v>12</v>
      </c>
      <c r="M19" s="191"/>
      <c r="N19" s="191">
        <v>319</v>
      </c>
      <c r="O19" s="191">
        <v>135</v>
      </c>
      <c r="P19" s="191">
        <v>184</v>
      </c>
      <c r="Q19" s="191"/>
      <c r="R19" s="191">
        <v>72</v>
      </c>
      <c r="S19" s="191">
        <v>15</v>
      </c>
      <c r="T19" s="191">
        <v>57</v>
      </c>
    </row>
    <row r="20" spans="1:20" s="157" customFormat="1" ht="15" customHeight="1" x14ac:dyDescent="0.25">
      <c r="A20" s="115" t="s">
        <v>19</v>
      </c>
      <c r="B20" s="191">
        <f t="shared" si="2"/>
        <v>266</v>
      </c>
      <c r="C20" s="191">
        <f t="shared" si="0"/>
        <v>122</v>
      </c>
      <c r="D20" s="191">
        <f t="shared" si="1"/>
        <v>144</v>
      </c>
      <c r="E20" s="191"/>
      <c r="F20" s="191">
        <v>25</v>
      </c>
      <c r="G20" s="191">
        <v>16</v>
      </c>
      <c r="H20" s="191">
        <v>9</v>
      </c>
      <c r="I20" s="191"/>
      <c r="J20" s="191">
        <v>9</v>
      </c>
      <c r="K20" s="191">
        <v>2</v>
      </c>
      <c r="L20" s="191">
        <v>7</v>
      </c>
      <c r="M20" s="191"/>
      <c r="N20" s="191">
        <v>180</v>
      </c>
      <c r="O20" s="191">
        <v>84</v>
      </c>
      <c r="P20" s="191">
        <v>96</v>
      </c>
      <c r="Q20" s="191"/>
      <c r="R20" s="191">
        <v>52</v>
      </c>
      <c r="S20" s="191">
        <v>20</v>
      </c>
      <c r="T20" s="191">
        <v>32</v>
      </c>
    </row>
    <row r="21" spans="1:20" s="157" customFormat="1" ht="15" customHeight="1" x14ac:dyDescent="0.25">
      <c r="A21" s="154" t="s">
        <v>20</v>
      </c>
      <c r="B21" s="191">
        <f t="shared" si="2"/>
        <v>43</v>
      </c>
      <c r="C21" s="191">
        <f t="shared" si="0"/>
        <v>22</v>
      </c>
      <c r="D21" s="191">
        <f t="shared" si="1"/>
        <v>21</v>
      </c>
      <c r="E21" s="191"/>
      <c r="F21" s="191">
        <v>2</v>
      </c>
      <c r="G21" s="191">
        <v>1</v>
      </c>
      <c r="H21" s="191">
        <v>1</v>
      </c>
      <c r="I21" s="191"/>
      <c r="J21" s="191">
        <v>2</v>
      </c>
      <c r="K21" s="191">
        <v>0</v>
      </c>
      <c r="L21" s="191">
        <v>2</v>
      </c>
      <c r="M21" s="191"/>
      <c r="N21" s="191">
        <v>29</v>
      </c>
      <c r="O21" s="191">
        <v>14</v>
      </c>
      <c r="P21" s="191">
        <v>15</v>
      </c>
      <c r="Q21" s="191"/>
      <c r="R21" s="191">
        <v>10</v>
      </c>
      <c r="S21" s="191">
        <v>7</v>
      </c>
      <c r="T21" s="191">
        <v>3</v>
      </c>
    </row>
    <row r="22" spans="1:20" s="157" customFormat="1" ht="15" customHeight="1" x14ac:dyDescent="0.25">
      <c r="A22" s="115" t="s">
        <v>21</v>
      </c>
      <c r="B22" s="191">
        <f t="shared" si="2"/>
        <v>201</v>
      </c>
      <c r="C22" s="191">
        <f t="shared" si="0"/>
        <v>59</v>
      </c>
      <c r="D22" s="191">
        <f t="shared" si="1"/>
        <v>142</v>
      </c>
      <c r="E22" s="191"/>
      <c r="F22" s="191">
        <v>11</v>
      </c>
      <c r="G22" s="191">
        <v>5</v>
      </c>
      <c r="H22" s="191">
        <v>6</v>
      </c>
      <c r="I22" s="191"/>
      <c r="J22" s="191">
        <v>5</v>
      </c>
      <c r="K22" s="191">
        <v>2</v>
      </c>
      <c r="L22" s="191">
        <v>3</v>
      </c>
      <c r="M22" s="191"/>
      <c r="N22" s="191">
        <v>155</v>
      </c>
      <c r="O22" s="191">
        <v>37</v>
      </c>
      <c r="P22" s="191">
        <v>118</v>
      </c>
      <c r="Q22" s="191"/>
      <c r="R22" s="191">
        <v>30</v>
      </c>
      <c r="S22" s="191">
        <v>15</v>
      </c>
      <c r="T22" s="191">
        <v>15</v>
      </c>
    </row>
    <row r="23" spans="1:20" s="157" customFormat="1" ht="15" customHeight="1" x14ac:dyDescent="0.25">
      <c r="A23" s="115" t="s">
        <v>22</v>
      </c>
      <c r="B23" s="191">
        <f t="shared" si="2"/>
        <v>163</v>
      </c>
      <c r="C23" s="191">
        <f t="shared" si="0"/>
        <v>51</v>
      </c>
      <c r="D23" s="191">
        <f t="shared" si="1"/>
        <v>112</v>
      </c>
      <c r="E23" s="191"/>
      <c r="F23" s="191">
        <v>8</v>
      </c>
      <c r="G23" s="191">
        <v>3</v>
      </c>
      <c r="H23" s="191">
        <v>5</v>
      </c>
      <c r="I23" s="191"/>
      <c r="J23" s="191">
        <v>8</v>
      </c>
      <c r="K23" s="191">
        <v>0</v>
      </c>
      <c r="L23" s="191">
        <v>8</v>
      </c>
      <c r="M23" s="191"/>
      <c r="N23" s="191">
        <v>121</v>
      </c>
      <c r="O23" s="191">
        <v>38</v>
      </c>
      <c r="P23" s="191">
        <v>83</v>
      </c>
      <c r="Q23" s="191"/>
      <c r="R23" s="191">
        <v>26</v>
      </c>
      <c r="S23" s="191">
        <v>10</v>
      </c>
      <c r="T23" s="191">
        <v>16</v>
      </c>
    </row>
    <row r="24" spans="1:20" s="157" customFormat="1" ht="15" customHeight="1" x14ac:dyDescent="0.25">
      <c r="A24" s="115" t="s">
        <v>23</v>
      </c>
      <c r="B24" s="191">
        <f t="shared" si="2"/>
        <v>83</v>
      </c>
      <c r="C24" s="191">
        <f t="shared" si="0"/>
        <v>32</v>
      </c>
      <c r="D24" s="191">
        <f t="shared" si="1"/>
        <v>51</v>
      </c>
      <c r="E24" s="191"/>
      <c r="F24" s="191">
        <v>6</v>
      </c>
      <c r="G24" s="191">
        <v>2</v>
      </c>
      <c r="H24" s="191">
        <v>4</v>
      </c>
      <c r="I24" s="191"/>
      <c r="J24" s="191">
        <v>3</v>
      </c>
      <c r="K24" s="191">
        <v>1</v>
      </c>
      <c r="L24" s="191">
        <v>2</v>
      </c>
      <c r="M24" s="191"/>
      <c r="N24" s="191">
        <v>51</v>
      </c>
      <c r="O24" s="191">
        <v>22</v>
      </c>
      <c r="P24" s="191">
        <v>29</v>
      </c>
      <c r="Q24" s="191"/>
      <c r="R24" s="191">
        <v>23</v>
      </c>
      <c r="S24" s="191">
        <v>7</v>
      </c>
      <c r="T24" s="191">
        <v>16</v>
      </c>
    </row>
    <row r="25" spans="1:20" s="157" customFormat="1" ht="15" customHeight="1" x14ac:dyDescent="0.25">
      <c r="A25" s="115" t="s">
        <v>24</v>
      </c>
      <c r="B25" s="191">
        <f t="shared" si="2"/>
        <v>81</v>
      </c>
      <c r="C25" s="191">
        <f t="shared" si="0"/>
        <v>22</v>
      </c>
      <c r="D25" s="191">
        <f t="shared" si="1"/>
        <v>59</v>
      </c>
      <c r="E25" s="191"/>
      <c r="F25" s="191">
        <v>3</v>
      </c>
      <c r="G25" s="191">
        <v>0</v>
      </c>
      <c r="H25" s="191">
        <v>3</v>
      </c>
      <c r="I25" s="191"/>
      <c r="J25" s="191">
        <v>3</v>
      </c>
      <c r="K25" s="191">
        <v>0</v>
      </c>
      <c r="L25" s="191">
        <v>3</v>
      </c>
      <c r="M25" s="191"/>
      <c r="N25" s="191">
        <v>66</v>
      </c>
      <c r="O25" s="191">
        <v>18</v>
      </c>
      <c r="P25" s="191">
        <v>48</v>
      </c>
      <c r="Q25" s="191"/>
      <c r="R25" s="191">
        <v>9</v>
      </c>
      <c r="S25" s="191">
        <v>4</v>
      </c>
      <c r="T25" s="191">
        <v>5</v>
      </c>
    </row>
    <row r="26" spans="1:20" s="157" customFormat="1" ht="15" customHeight="1" x14ac:dyDescent="0.25">
      <c r="A26" s="115" t="s">
        <v>25</v>
      </c>
      <c r="B26" s="191">
        <f t="shared" si="2"/>
        <v>166</v>
      </c>
      <c r="C26" s="191">
        <f t="shared" si="0"/>
        <v>65</v>
      </c>
      <c r="D26" s="191">
        <f t="shared" si="1"/>
        <v>101</v>
      </c>
      <c r="E26" s="191"/>
      <c r="F26" s="191">
        <v>18</v>
      </c>
      <c r="G26" s="191">
        <v>7</v>
      </c>
      <c r="H26" s="191">
        <v>11</v>
      </c>
      <c r="I26" s="191"/>
      <c r="J26" s="191">
        <v>7</v>
      </c>
      <c r="K26" s="191">
        <v>0</v>
      </c>
      <c r="L26" s="191">
        <v>7</v>
      </c>
      <c r="M26" s="191"/>
      <c r="N26" s="191">
        <v>117</v>
      </c>
      <c r="O26" s="191">
        <v>50</v>
      </c>
      <c r="P26" s="191">
        <v>67</v>
      </c>
      <c r="Q26" s="191"/>
      <c r="R26" s="191">
        <v>24</v>
      </c>
      <c r="S26" s="191">
        <v>8</v>
      </c>
      <c r="T26" s="191">
        <v>16</v>
      </c>
    </row>
    <row r="27" spans="1:20" s="157" customFormat="1" ht="15" customHeight="1" x14ac:dyDescent="0.25">
      <c r="A27" s="115" t="s">
        <v>26</v>
      </c>
      <c r="B27" s="191">
        <f t="shared" si="2"/>
        <v>149</v>
      </c>
      <c r="C27" s="191">
        <f t="shared" si="0"/>
        <v>53</v>
      </c>
      <c r="D27" s="191">
        <f t="shared" si="1"/>
        <v>96</v>
      </c>
      <c r="E27" s="191"/>
      <c r="F27" s="191">
        <v>12</v>
      </c>
      <c r="G27" s="191">
        <v>2</v>
      </c>
      <c r="H27" s="191">
        <v>10</v>
      </c>
      <c r="I27" s="191"/>
      <c r="J27" s="191">
        <v>4</v>
      </c>
      <c r="K27" s="191">
        <v>0</v>
      </c>
      <c r="L27" s="191">
        <v>4</v>
      </c>
      <c r="M27" s="191"/>
      <c r="N27" s="191">
        <v>105</v>
      </c>
      <c r="O27" s="191">
        <v>41</v>
      </c>
      <c r="P27" s="191">
        <v>64</v>
      </c>
      <c r="Q27" s="191"/>
      <c r="R27" s="191">
        <v>28</v>
      </c>
      <c r="S27" s="191">
        <v>10</v>
      </c>
      <c r="T27" s="191">
        <v>18</v>
      </c>
    </row>
    <row r="28" spans="1:20" s="157" customFormat="1" ht="15" customHeight="1" x14ac:dyDescent="0.25">
      <c r="A28" s="115" t="s">
        <v>27</v>
      </c>
      <c r="B28" s="191">
        <f t="shared" si="2"/>
        <v>230</v>
      </c>
      <c r="C28" s="191">
        <f t="shared" si="0"/>
        <v>76</v>
      </c>
      <c r="D28" s="191">
        <f t="shared" si="1"/>
        <v>154</v>
      </c>
      <c r="E28" s="191"/>
      <c r="F28" s="191">
        <v>14</v>
      </c>
      <c r="G28" s="191">
        <v>5</v>
      </c>
      <c r="H28" s="191">
        <v>9</v>
      </c>
      <c r="I28" s="191"/>
      <c r="J28" s="191">
        <v>7</v>
      </c>
      <c r="K28" s="191">
        <v>0</v>
      </c>
      <c r="L28" s="191">
        <v>7</v>
      </c>
      <c r="M28" s="191"/>
      <c r="N28" s="191">
        <v>178</v>
      </c>
      <c r="O28" s="191">
        <v>56</v>
      </c>
      <c r="P28" s="191">
        <v>122</v>
      </c>
      <c r="Q28" s="191"/>
      <c r="R28" s="191">
        <v>31</v>
      </c>
      <c r="S28" s="191">
        <v>15</v>
      </c>
      <c r="T28" s="191">
        <v>16</v>
      </c>
    </row>
    <row r="29" spans="1:20" s="157" customFormat="1" ht="15" customHeight="1" x14ac:dyDescent="0.25">
      <c r="A29" s="115" t="s">
        <v>28</v>
      </c>
      <c r="B29" s="191">
        <f t="shared" si="2"/>
        <v>309</v>
      </c>
      <c r="C29" s="191">
        <f t="shared" si="0"/>
        <v>137</v>
      </c>
      <c r="D29" s="191">
        <f t="shared" si="1"/>
        <v>172</v>
      </c>
      <c r="E29" s="191"/>
      <c r="F29" s="191">
        <v>16</v>
      </c>
      <c r="G29" s="191">
        <v>7</v>
      </c>
      <c r="H29" s="191">
        <v>9</v>
      </c>
      <c r="I29" s="191"/>
      <c r="J29" s="191">
        <v>6</v>
      </c>
      <c r="K29" s="191">
        <v>1</v>
      </c>
      <c r="L29" s="191">
        <v>5</v>
      </c>
      <c r="M29" s="191"/>
      <c r="N29" s="191">
        <v>245</v>
      </c>
      <c r="O29" s="191">
        <v>115</v>
      </c>
      <c r="P29" s="191">
        <v>130</v>
      </c>
      <c r="Q29" s="191"/>
      <c r="R29" s="191">
        <v>42</v>
      </c>
      <c r="S29" s="191">
        <v>14</v>
      </c>
      <c r="T29" s="191">
        <v>28</v>
      </c>
    </row>
    <row r="30" spans="1:20" s="157" customFormat="1" ht="15" customHeight="1" x14ac:dyDescent="0.25">
      <c r="A30" s="115" t="s">
        <v>29</v>
      </c>
      <c r="B30" s="191">
        <f t="shared" si="2"/>
        <v>138</v>
      </c>
      <c r="C30" s="191">
        <f t="shared" si="0"/>
        <v>62</v>
      </c>
      <c r="D30" s="191">
        <f t="shared" si="1"/>
        <v>76</v>
      </c>
      <c r="E30" s="191"/>
      <c r="F30" s="191">
        <v>12</v>
      </c>
      <c r="G30" s="191">
        <v>6</v>
      </c>
      <c r="H30" s="191">
        <v>6</v>
      </c>
      <c r="I30" s="191"/>
      <c r="J30" s="191">
        <v>4</v>
      </c>
      <c r="K30" s="191">
        <v>1</v>
      </c>
      <c r="L30" s="191">
        <v>3</v>
      </c>
      <c r="M30" s="191"/>
      <c r="N30" s="191">
        <v>97</v>
      </c>
      <c r="O30" s="191">
        <v>48</v>
      </c>
      <c r="P30" s="191">
        <v>49</v>
      </c>
      <c r="Q30" s="191"/>
      <c r="R30" s="191">
        <v>25</v>
      </c>
      <c r="S30" s="191">
        <v>7</v>
      </c>
      <c r="T30" s="191">
        <v>18</v>
      </c>
    </row>
    <row r="31" spans="1:20" s="157" customFormat="1" ht="15" customHeight="1" x14ac:dyDescent="0.25">
      <c r="A31" s="115" t="s">
        <v>208</v>
      </c>
      <c r="B31" s="191">
        <f t="shared" si="2"/>
        <v>187</v>
      </c>
      <c r="C31" s="191">
        <f t="shared" si="0"/>
        <v>78</v>
      </c>
      <c r="D31" s="191">
        <f t="shared" si="1"/>
        <v>109</v>
      </c>
      <c r="E31" s="191"/>
      <c r="F31" s="191">
        <v>10</v>
      </c>
      <c r="G31" s="191">
        <v>3</v>
      </c>
      <c r="H31" s="191">
        <v>7</v>
      </c>
      <c r="I31" s="191"/>
      <c r="J31" s="191">
        <v>4</v>
      </c>
      <c r="K31" s="191">
        <v>1</v>
      </c>
      <c r="L31" s="191">
        <v>3</v>
      </c>
      <c r="M31" s="191"/>
      <c r="N31" s="191">
        <v>152</v>
      </c>
      <c r="O31" s="191">
        <v>66</v>
      </c>
      <c r="P31" s="191">
        <v>86</v>
      </c>
      <c r="Q31" s="191"/>
      <c r="R31" s="191">
        <v>21</v>
      </c>
      <c r="S31" s="191">
        <v>8</v>
      </c>
      <c r="T31" s="191">
        <v>13</v>
      </c>
    </row>
    <row r="32" spans="1:20" s="157" customFormat="1" ht="15" customHeight="1" x14ac:dyDescent="0.25">
      <c r="A32" s="115" t="s">
        <v>32</v>
      </c>
      <c r="B32" s="191">
        <f t="shared" si="2"/>
        <v>89</v>
      </c>
      <c r="C32" s="191">
        <f t="shared" si="0"/>
        <v>42</v>
      </c>
      <c r="D32" s="191">
        <f t="shared" si="1"/>
        <v>47</v>
      </c>
      <c r="E32" s="191"/>
      <c r="F32" s="191">
        <v>8</v>
      </c>
      <c r="G32" s="191">
        <v>3</v>
      </c>
      <c r="H32" s="191">
        <v>5</v>
      </c>
      <c r="I32" s="191"/>
      <c r="J32" s="191">
        <v>5</v>
      </c>
      <c r="K32" s="191">
        <v>2</v>
      </c>
      <c r="L32" s="191">
        <v>3</v>
      </c>
      <c r="M32" s="191"/>
      <c r="N32" s="191">
        <v>62</v>
      </c>
      <c r="O32" s="191">
        <v>33</v>
      </c>
      <c r="P32" s="191">
        <v>29</v>
      </c>
      <c r="Q32" s="191"/>
      <c r="R32" s="191">
        <v>14</v>
      </c>
      <c r="S32" s="191">
        <v>4</v>
      </c>
      <c r="T32" s="191">
        <v>10</v>
      </c>
    </row>
    <row r="33" spans="1:20" s="157" customFormat="1" ht="15" customHeight="1" x14ac:dyDescent="0.25">
      <c r="A33" s="115" t="s">
        <v>33</v>
      </c>
      <c r="B33" s="191">
        <f t="shared" si="2"/>
        <v>435</v>
      </c>
      <c r="C33" s="191">
        <f t="shared" si="0"/>
        <v>164</v>
      </c>
      <c r="D33" s="191">
        <f t="shared" si="1"/>
        <v>271</v>
      </c>
      <c r="E33" s="191"/>
      <c r="F33" s="191">
        <v>20</v>
      </c>
      <c r="G33" s="191">
        <v>12</v>
      </c>
      <c r="H33" s="191">
        <v>8</v>
      </c>
      <c r="I33" s="191"/>
      <c r="J33" s="191">
        <v>7</v>
      </c>
      <c r="K33" s="191">
        <v>1</v>
      </c>
      <c r="L33" s="191">
        <v>6</v>
      </c>
      <c r="M33" s="191"/>
      <c r="N33" s="191">
        <v>361</v>
      </c>
      <c r="O33" s="191">
        <v>127</v>
      </c>
      <c r="P33" s="191">
        <v>234</v>
      </c>
      <c r="Q33" s="191"/>
      <c r="R33" s="191">
        <v>47</v>
      </c>
      <c r="S33" s="191">
        <v>24</v>
      </c>
      <c r="T33" s="191">
        <v>23</v>
      </c>
    </row>
    <row r="34" spans="1:20" s="157" customFormat="1" ht="15" customHeight="1" x14ac:dyDescent="0.25">
      <c r="A34" s="115" t="s">
        <v>34</v>
      </c>
      <c r="B34" s="159">
        <f t="shared" si="2"/>
        <v>450</v>
      </c>
      <c r="C34" s="159">
        <f t="shared" si="0"/>
        <v>155</v>
      </c>
      <c r="D34" s="159">
        <f t="shared" si="1"/>
        <v>295</v>
      </c>
      <c r="E34" s="159"/>
      <c r="F34" s="159">
        <v>24</v>
      </c>
      <c r="G34" s="159">
        <v>11</v>
      </c>
      <c r="H34" s="159">
        <v>13</v>
      </c>
      <c r="I34" s="159"/>
      <c r="J34" s="159">
        <v>7</v>
      </c>
      <c r="K34" s="159">
        <v>0</v>
      </c>
      <c r="L34" s="159">
        <v>7</v>
      </c>
      <c r="M34" s="159"/>
      <c r="N34" s="159">
        <v>346</v>
      </c>
      <c r="O34" s="159">
        <v>119</v>
      </c>
      <c r="P34" s="159">
        <v>227</v>
      </c>
      <c r="Q34" s="159"/>
      <c r="R34" s="159">
        <v>73</v>
      </c>
      <c r="S34" s="159">
        <v>25</v>
      </c>
      <c r="T34" s="159">
        <v>48</v>
      </c>
    </row>
    <row r="35" spans="1:20" s="157" customFormat="1" ht="15" customHeight="1" thickBot="1" x14ac:dyDescent="0.3">
      <c r="A35" s="135" t="s">
        <v>35</v>
      </c>
      <c r="B35" s="200">
        <f t="shared" si="2"/>
        <v>151</v>
      </c>
      <c r="C35" s="200">
        <f t="shared" si="0"/>
        <v>76</v>
      </c>
      <c r="D35" s="200">
        <f t="shared" si="1"/>
        <v>75</v>
      </c>
      <c r="E35" s="200"/>
      <c r="F35" s="200">
        <v>11</v>
      </c>
      <c r="G35" s="200">
        <v>3</v>
      </c>
      <c r="H35" s="200">
        <v>8</v>
      </c>
      <c r="I35" s="200"/>
      <c r="J35" s="200">
        <v>3</v>
      </c>
      <c r="K35" s="200">
        <v>0</v>
      </c>
      <c r="L35" s="200">
        <v>3</v>
      </c>
      <c r="M35" s="200"/>
      <c r="N35" s="200">
        <v>111</v>
      </c>
      <c r="O35" s="200">
        <v>56</v>
      </c>
      <c r="P35" s="200">
        <v>55</v>
      </c>
      <c r="Q35" s="200"/>
      <c r="R35" s="200">
        <v>26</v>
      </c>
      <c r="S35" s="200">
        <v>17</v>
      </c>
      <c r="T35" s="200">
        <v>9</v>
      </c>
    </row>
    <row r="36" spans="1:20" s="157" customFormat="1" ht="40.5" customHeight="1" x14ac:dyDescent="0.25">
      <c r="A36" s="444" t="s">
        <v>407</v>
      </c>
      <c r="B36" s="444"/>
      <c r="C36" s="444"/>
      <c r="D36" s="444"/>
      <c r="E36" s="444"/>
      <c r="F36" s="444"/>
      <c r="G36" s="444"/>
      <c r="H36" s="444"/>
      <c r="I36" s="444"/>
      <c r="J36" s="444"/>
      <c r="K36" s="444"/>
      <c r="L36" s="444"/>
      <c r="M36" s="444"/>
      <c r="N36" s="444"/>
      <c r="O36" s="444"/>
      <c r="P36" s="444"/>
      <c r="Q36" s="444"/>
      <c r="R36" s="444"/>
      <c r="S36" s="444"/>
      <c r="T36" s="444"/>
    </row>
    <row r="37" spans="1:20" s="265" customFormat="1" ht="12" x14ac:dyDescent="0.25">
      <c r="A37" s="405" t="s">
        <v>378</v>
      </c>
      <c r="B37" s="405"/>
      <c r="C37" s="405"/>
      <c r="D37" s="405"/>
      <c r="E37" s="405"/>
      <c r="F37" s="405"/>
      <c r="G37" s="405"/>
      <c r="H37" s="405"/>
      <c r="I37" s="405"/>
      <c r="J37" s="405"/>
      <c r="K37" s="405"/>
      <c r="L37" s="405"/>
      <c r="M37" s="405"/>
      <c r="N37" s="405"/>
      <c r="O37" s="405"/>
      <c r="P37" s="405"/>
      <c r="Q37" s="405"/>
      <c r="R37" s="405"/>
      <c r="S37" s="405"/>
      <c r="T37" s="405"/>
    </row>
    <row r="38" spans="1:20" s="157" customFormat="1" ht="15" customHeight="1" x14ac:dyDescent="0.25">
      <c r="A38" s="402" t="s">
        <v>366</v>
      </c>
      <c r="B38" s="402"/>
      <c r="C38" s="402"/>
      <c r="D38" s="402"/>
      <c r="E38" s="402"/>
      <c r="F38" s="402"/>
      <c r="G38" s="402"/>
      <c r="H38" s="402"/>
      <c r="I38" s="402"/>
      <c r="J38" s="402"/>
      <c r="K38" s="402"/>
      <c r="L38" s="402"/>
      <c r="M38" s="402"/>
      <c r="N38" s="402"/>
      <c r="O38" s="402"/>
      <c r="P38" s="402"/>
      <c r="Q38" s="402"/>
      <c r="R38" s="402"/>
      <c r="S38" s="402"/>
      <c r="T38" s="402"/>
    </row>
  </sheetData>
  <sortState ref="A36:T37">
    <sortCondition ref="A36"/>
  </sortState>
  <mergeCells count="16">
    <mergeCell ref="W1:W2"/>
    <mergeCell ref="A36:T36"/>
    <mergeCell ref="A38:T38"/>
    <mergeCell ref="A8:A9"/>
    <mergeCell ref="R8:T8"/>
    <mergeCell ref="A1:T1"/>
    <mergeCell ref="A2:T2"/>
    <mergeCell ref="A3:T3"/>
    <mergeCell ref="A4:T4"/>
    <mergeCell ref="A5:T5"/>
    <mergeCell ref="A6:T6"/>
    <mergeCell ref="B8:D8"/>
    <mergeCell ref="F8:H8"/>
    <mergeCell ref="J8:L8"/>
    <mergeCell ref="N8:P8"/>
    <mergeCell ref="A37:T37"/>
  </mergeCells>
  <hyperlinks>
    <hyperlink ref="W1" location="INDICE!A1" display="INDICE"/>
  </hyperlinks>
  <printOptions horizontalCentered="1"/>
  <pageMargins left="0.70866141732283472" right="0.70866141732283472" top="0.74803149606299213" bottom="0.74803149606299213" header="0.31496062992125984" footer="0.31496062992125984"/>
  <pageSetup scale="87"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5"/>
  <sheetViews>
    <sheetView showGridLines="0" workbookViewId="0">
      <selection activeCell="I48" sqref="I48"/>
    </sheetView>
  </sheetViews>
  <sheetFormatPr baseColWidth="10" defaultRowHeight="12.75" x14ac:dyDescent="0.25"/>
  <cols>
    <col min="1" max="1" width="36" style="86" bestFit="1" customWidth="1"/>
    <col min="2" max="2" width="8.140625" style="176" bestFit="1" customWidth="1"/>
    <col min="3" max="3" width="9.28515625" style="176" bestFit="1" customWidth="1"/>
    <col min="4" max="4" width="8.7109375" style="176" bestFit="1" customWidth="1"/>
    <col min="5" max="5" width="2.7109375" style="79" customWidth="1"/>
    <col min="6" max="6" width="8.7109375" style="79" bestFit="1" customWidth="1"/>
    <col min="7" max="7" width="9.140625" style="79" bestFit="1" customWidth="1"/>
    <col min="8" max="8" width="8.7109375" style="79" bestFit="1" customWidth="1"/>
    <col min="9" max="112" width="11.42578125" style="79"/>
    <col min="113" max="113" width="48.42578125" style="79" customWidth="1"/>
    <col min="114" max="116" width="5.85546875" style="79" customWidth="1"/>
    <col min="117" max="117" width="1.5703125" style="79" customWidth="1"/>
    <col min="118" max="120" width="6.7109375" style="79" customWidth="1"/>
    <col min="121" max="368" width="11.42578125" style="79"/>
    <col min="369" max="369" width="48.42578125" style="79" customWidth="1"/>
    <col min="370" max="372" width="5.85546875" style="79" customWidth="1"/>
    <col min="373" max="373" width="1.5703125" style="79" customWidth="1"/>
    <col min="374" max="376" width="6.7109375" style="79" customWidth="1"/>
    <col min="377" max="624" width="11.42578125" style="79"/>
    <col min="625" max="625" width="48.42578125" style="79" customWidth="1"/>
    <col min="626" max="628" width="5.85546875" style="79" customWidth="1"/>
    <col min="629" max="629" width="1.5703125" style="79" customWidth="1"/>
    <col min="630" max="632" width="6.7109375" style="79" customWidth="1"/>
    <col min="633" max="880" width="11.42578125" style="79"/>
    <col min="881" max="881" width="48.42578125" style="79" customWidth="1"/>
    <col min="882" max="884" width="5.85546875" style="79" customWidth="1"/>
    <col min="885" max="885" width="1.5703125" style="79" customWidth="1"/>
    <col min="886" max="888" width="6.7109375" style="79" customWidth="1"/>
    <col min="889" max="1136" width="11.42578125" style="79"/>
    <col min="1137" max="1137" width="48.42578125" style="79" customWidth="1"/>
    <col min="1138" max="1140" width="5.85546875" style="79" customWidth="1"/>
    <col min="1141" max="1141" width="1.5703125" style="79" customWidth="1"/>
    <col min="1142" max="1144" width="6.7109375" style="79" customWidth="1"/>
    <col min="1145" max="1392" width="11.42578125" style="79"/>
    <col min="1393" max="1393" width="48.42578125" style="79" customWidth="1"/>
    <col min="1394" max="1396" width="5.85546875" style="79" customWidth="1"/>
    <col min="1397" max="1397" width="1.5703125" style="79" customWidth="1"/>
    <col min="1398" max="1400" width="6.7109375" style="79" customWidth="1"/>
    <col min="1401" max="1648" width="11.42578125" style="79"/>
    <col min="1649" max="1649" width="48.42578125" style="79" customWidth="1"/>
    <col min="1650" max="1652" width="5.85546875" style="79" customWidth="1"/>
    <col min="1653" max="1653" width="1.5703125" style="79" customWidth="1"/>
    <col min="1654" max="1656" width="6.7109375" style="79" customWidth="1"/>
    <col min="1657" max="1904" width="11.42578125" style="79"/>
    <col min="1905" max="1905" width="48.42578125" style="79" customWidth="1"/>
    <col min="1906" max="1908" width="5.85546875" style="79" customWidth="1"/>
    <col min="1909" max="1909" width="1.5703125" style="79" customWidth="1"/>
    <col min="1910" max="1912" width="6.7109375" style="79" customWidth="1"/>
    <col min="1913" max="2160" width="11.42578125" style="79"/>
    <col min="2161" max="2161" width="48.42578125" style="79" customWidth="1"/>
    <col min="2162" max="2164" width="5.85546875" style="79" customWidth="1"/>
    <col min="2165" max="2165" width="1.5703125" style="79" customWidth="1"/>
    <col min="2166" max="2168" width="6.7109375" style="79" customWidth="1"/>
    <col min="2169" max="2416" width="11.42578125" style="79"/>
    <col min="2417" max="2417" width="48.42578125" style="79" customWidth="1"/>
    <col min="2418" max="2420" width="5.85546875" style="79" customWidth="1"/>
    <col min="2421" max="2421" width="1.5703125" style="79" customWidth="1"/>
    <col min="2422" max="2424" width="6.7109375" style="79" customWidth="1"/>
    <col min="2425" max="2672" width="11.42578125" style="79"/>
    <col min="2673" max="2673" width="48.42578125" style="79" customWidth="1"/>
    <col min="2674" max="2676" width="5.85546875" style="79" customWidth="1"/>
    <col min="2677" max="2677" width="1.5703125" style="79" customWidth="1"/>
    <col min="2678" max="2680" width="6.7109375" style="79" customWidth="1"/>
    <col min="2681" max="2928" width="11.42578125" style="79"/>
    <col min="2929" max="2929" width="48.42578125" style="79" customWidth="1"/>
    <col min="2930" max="2932" width="5.85546875" style="79" customWidth="1"/>
    <col min="2933" max="2933" width="1.5703125" style="79" customWidth="1"/>
    <col min="2934" max="2936" width="6.7109375" style="79" customWidth="1"/>
    <col min="2937" max="3184" width="11.42578125" style="79"/>
    <col min="3185" max="3185" width="48.42578125" style="79" customWidth="1"/>
    <col min="3186" max="3188" width="5.85546875" style="79" customWidth="1"/>
    <col min="3189" max="3189" width="1.5703125" style="79" customWidth="1"/>
    <col min="3190" max="3192" width="6.7109375" style="79" customWidth="1"/>
    <col min="3193" max="3440" width="11.42578125" style="79"/>
    <col min="3441" max="3441" width="48.42578125" style="79" customWidth="1"/>
    <col min="3442" max="3444" width="5.85546875" style="79" customWidth="1"/>
    <col min="3445" max="3445" width="1.5703125" style="79" customWidth="1"/>
    <col min="3446" max="3448" width="6.7109375" style="79" customWidth="1"/>
    <col min="3449" max="3696" width="11.42578125" style="79"/>
    <col min="3697" max="3697" width="48.42578125" style="79" customWidth="1"/>
    <col min="3698" max="3700" width="5.85546875" style="79" customWidth="1"/>
    <col min="3701" max="3701" width="1.5703125" style="79" customWidth="1"/>
    <col min="3702" max="3704" width="6.7109375" style="79" customWidth="1"/>
    <col min="3705" max="3952" width="11.42578125" style="79"/>
    <col min="3953" max="3953" width="48.42578125" style="79" customWidth="1"/>
    <col min="3954" max="3956" width="5.85546875" style="79" customWidth="1"/>
    <col min="3957" max="3957" width="1.5703125" style="79" customWidth="1"/>
    <col min="3958" max="3960" width="6.7109375" style="79" customWidth="1"/>
    <col min="3961" max="4208" width="11.42578125" style="79"/>
    <col min="4209" max="4209" width="48.42578125" style="79" customWidth="1"/>
    <col min="4210" max="4212" width="5.85546875" style="79" customWidth="1"/>
    <col min="4213" max="4213" width="1.5703125" style="79" customWidth="1"/>
    <col min="4214" max="4216" width="6.7109375" style="79" customWidth="1"/>
    <col min="4217" max="4464" width="11.42578125" style="79"/>
    <col min="4465" max="4465" width="48.42578125" style="79" customWidth="1"/>
    <col min="4466" max="4468" width="5.85546875" style="79" customWidth="1"/>
    <col min="4469" max="4469" width="1.5703125" style="79" customWidth="1"/>
    <col min="4470" max="4472" width="6.7109375" style="79" customWidth="1"/>
    <col min="4473" max="4720" width="11.42578125" style="79"/>
    <col min="4721" max="4721" width="48.42578125" style="79" customWidth="1"/>
    <col min="4722" max="4724" width="5.85546875" style="79" customWidth="1"/>
    <col min="4725" max="4725" width="1.5703125" style="79" customWidth="1"/>
    <col min="4726" max="4728" width="6.7109375" style="79" customWidth="1"/>
    <col min="4729" max="4976" width="11.42578125" style="79"/>
    <col min="4977" max="4977" width="48.42578125" style="79" customWidth="1"/>
    <col min="4978" max="4980" width="5.85546875" style="79" customWidth="1"/>
    <col min="4981" max="4981" width="1.5703125" style="79" customWidth="1"/>
    <col min="4982" max="4984" width="6.7109375" style="79" customWidth="1"/>
    <col min="4985" max="5232" width="11.42578125" style="79"/>
    <col min="5233" max="5233" width="48.42578125" style="79" customWidth="1"/>
    <col min="5234" max="5236" width="5.85546875" style="79" customWidth="1"/>
    <col min="5237" max="5237" width="1.5703125" style="79" customWidth="1"/>
    <col min="5238" max="5240" width="6.7109375" style="79" customWidth="1"/>
    <col min="5241" max="5488" width="11.42578125" style="79"/>
    <col min="5489" max="5489" width="48.42578125" style="79" customWidth="1"/>
    <col min="5490" max="5492" width="5.85546875" style="79" customWidth="1"/>
    <col min="5493" max="5493" width="1.5703125" style="79" customWidth="1"/>
    <col min="5494" max="5496" width="6.7109375" style="79" customWidth="1"/>
    <col min="5497" max="5744" width="11.42578125" style="79"/>
    <col min="5745" max="5745" width="48.42578125" style="79" customWidth="1"/>
    <col min="5746" max="5748" width="5.85546875" style="79" customWidth="1"/>
    <col min="5749" max="5749" width="1.5703125" style="79" customWidth="1"/>
    <col min="5750" max="5752" width="6.7109375" style="79" customWidth="1"/>
    <col min="5753" max="6000" width="11.42578125" style="79"/>
    <col min="6001" max="6001" width="48.42578125" style="79" customWidth="1"/>
    <col min="6002" max="6004" width="5.85546875" style="79" customWidth="1"/>
    <col min="6005" max="6005" width="1.5703125" style="79" customWidth="1"/>
    <col min="6006" max="6008" width="6.7109375" style="79" customWidth="1"/>
    <col min="6009" max="6256" width="11.42578125" style="79"/>
    <col min="6257" max="6257" width="48.42578125" style="79" customWidth="1"/>
    <col min="6258" max="6260" width="5.85546875" style="79" customWidth="1"/>
    <col min="6261" max="6261" width="1.5703125" style="79" customWidth="1"/>
    <col min="6262" max="6264" width="6.7109375" style="79" customWidth="1"/>
    <col min="6265" max="6512" width="11.42578125" style="79"/>
    <col min="6513" max="6513" width="48.42578125" style="79" customWidth="1"/>
    <col min="6514" max="6516" width="5.85546875" style="79" customWidth="1"/>
    <col min="6517" max="6517" width="1.5703125" style="79" customWidth="1"/>
    <col min="6518" max="6520" width="6.7109375" style="79" customWidth="1"/>
    <col min="6521" max="6768" width="11.42578125" style="79"/>
    <col min="6769" max="6769" width="48.42578125" style="79" customWidth="1"/>
    <col min="6770" max="6772" width="5.85546875" style="79" customWidth="1"/>
    <col min="6773" max="6773" width="1.5703125" style="79" customWidth="1"/>
    <col min="6774" max="6776" width="6.7109375" style="79" customWidth="1"/>
    <col min="6777" max="7024" width="11.42578125" style="79"/>
    <col min="7025" max="7025" width="48.42578125" style="79" customWidth="1"/>
    <col min="7026" max="7028" width="5.85546875" style="79" customWidth="1"/>
    <col min="7029" max="7029" width="1.5703125" style="79" customWidth="1"/>
    <col min="7030" max="7032" width="6.7109375" style="79" customWidth="1"/>
    <col min="7033" max="7280" width="11.42578125" style="79"/>
    <col min="7281" max="7281" width="48.42578125" style="79" customWidth="1"/>
    <col min="7282" max="7284" width="5.85546875" style="79" customWidth="1"/>
    <col min="7285" max="7285" width="1.5703125" style="79" customWidth="1"/>
    <col min="7286" max="7288" width="6.7109375" style="79" customWidth="1"/>
    <col min="7289" max="7536" width="11.42578125" style="79"/>
    <col min="7537" max="7537" width="48.42578125" style="79" customWidth="1"/>
    <col min="7538" max="7540" width="5.85546875" style="79" customWidth="1"/>
    <col min="7541" max="7541" width="1.5703125" style="79" customWidth="1"/>
    <col min="7542" max="7544" width="6.7109375" style="79" customWidth="1"/>
    <col min="7545" max="7792" width="11.42578125" style="79"/>
    <col min="7793" max="7793" width="48.42578125" style="79" customWidth="1"/>
    <col min="7794" max="7796" width="5.85546875" style="79" customWidth="1"/>
    <col min="7797" max="7797" width="1.5703125" style="79" customWidth="1"/>
    <col min="7798" max="7800" width="6.7109375" style="79" customWidth="1"/>
    <col min="7801" max="8048" width="11.42578125" style="79"/>
    <col min="8049" max="8049" width="48.42578125" style="79" customWidth="1"/>
    <col min="8050" max="8052" width="5.85546875" style="79" customWidth="1"/>
    <col min="8053" max="8053" width="1.5703125" style="79" customWidth="1"/>
    <col min="8054" max="8056" width="6.7109375" style="79" customWidth="1"/>
    <col min="8057" max="8304" width="11.42578125" style="79"/>
    <col min="8305" max="8305" width="48.42578125" style="79" customWidth="1"/>
    <col min="8306" max="8308" width="5.85546875" style="79" customWidth="1"/>
    <col min="8309" max="8309" width="1.5703125" style="79" customWidth="1"/>
    <col min="8310" max="8312" width="6.7109375" style="79" customWidth="1"/>
    <col min="8313" max="8560" width="11.42578125" style="79"/>
    <col min="8561" max="8561" width="48.42578125" style="79" customWidth="1"/>
    <col min="8562" max="8564" width="5.85546875" style="79" customWidth="1"/>
    <col min="8565" max="8565" width="1.5703125" style="79" customWidth="1"/>
    <col min="8566" max="8568" width="6.7109375" style="79" customWidth="1"/>
    <col min="8569" max="8816" width="11.42578125" style="79"/>
    <col min="8817" max="8817" width="48.42578125" style="79" customWidth="1"/>
    <col min="8818" max="8820" width="5.85546875" style="79" customWidth="1"/>
    <col min="8821" max="8821" width="1.5703125" style="79" customWidth="1"/>
    <col min="8822" max="8824" width="6.7109375" style="79" customWidth="1"/>
    <col min="8825" max="9072" width="11.42578125" style="79"/>
    <col min="9073" max="9073" width="48.42578125" style="79" customWidth="1"/>
    <col min="9074" max="9076" width="5.85546875" style="79" customWidth="1"/>
    <col min="9077" max="9077" width="1.5703125" style="79" customWidth="1"/>
    <col min="9078" max="9080" width="6.7109375" style="79" customWidth="1"/>
    <col min="9081" max="9328" width="11.42578125" style="79"/>
    <col min="9329" max="9329" width="48.42578125" style="79" customWidth="1"/>
    <col min="9330" max="9332" width="5.85546875" style="79" customWidth="1"/>
    <col min="9333" max="9333" width="1.5703125" style="79" customWidth="1"/>
    <col min="9334" max="9336" width="6.7109375" style="79" customWidth="1"/>
    <col min="9337" max="9584" width="11.42578125" style="79"/>
    <col min="9585" max="9585" width="48.42578125" style="79" customWidth="1"/>
    <col min="9586" max="9588" width="5.85546875" style="79" customWidth="1"/>
    <col min="9589" max="9589" width="1.5703125" style="79" customWidth="1"/>
    <col min="9590" max="9592" width="6.7109375" style="79" customWidth="1"/>
    <col min="9593" max="9840" width="11.42578125" style="79"/>
    <col min="9841" max="9841" width="48.42578125" style="79" customWidth="1"/>
    <col min="9842" max="9844" width="5.85546875" style="79" customWidth="1"/>
    <col min="9845" max="9845" width="1.5703125" style="79" customWidth="1"/>
    <col min="9846" max="9848" width="6.7109375" style="79" customWidth="1"/>
    <col min="9849" max="10096" width="11.42578125" style="79"/>
    <col min="10097" max="10097" width="48.42578125" style="79" customWidth="1"/>
    <col min="10098" max="10100" width="5.85546875" style="79" customWidth="1"/>
    <col min="10101" max="10101" width="1.5703125" style="79" customWidth="1"/>
    <col min="10102" max="10104" width="6.7109375" style="79" customWidth="1"/>
    <col min="10105" max="10352" width="11.42578125" style="79"/>
    <col min="10353" max="10353" width="48.42578125" style="79" customWidth="1"/>
    <col min="10354" max="10356" width="5.85546875" style="79" customWidth="1"/>
    <col min="10357" max="10357" width="1.5703125" style="79" customWidth="1"/>
    <col min="10358" max="10360" width="6.7109375" style="79" customWidth="1"/>
    <col min="10361" max="10608" width="11.42578125" style="79"/>
    <col min="10609" max="10609" width="48.42578125" style="79" customWidth="1"/>
    <col min="10610" max="10612" width="5.85546875" style="79" customWidth="1"/>
    <col min="10613" max="10613" width="1.5703125" style="79" customWidth="1"/>
    <col min="10614" max="10616" width="6.7109375" style="79" customWidth="1"/>
    <col min="10617" max="10864" width="11.42578125" style="79"/>
    <col min="10865" max="10865" width="48.42578125" style="79" customWidth="1"/>
    <col min="10866" max="10868" width="5.85546875" style="79" customWidth="1"/>
    <col min="10869" max="10869" width="1.5703125" style="79" customWidth="1"/>
    <col min="10870" max="10872" width="6.7109375" style="79" customWidth="1"/>
    <col min="10873" max="11120" width="11.42578125" style="79"/>
    <col min="11121" max="11121" width="48.42578125" style="79" customWidth="1"/>
    <col min="11122" max="11124" width="5.85546875" style="79" customWidth="1"/>
    <col min="11125" max="11125" width="1.5703125" style="79" customWidth="1"/>
    <col min="11126" max="11128" width="6.7109375" style="79" customWidth="1"/>
    <col min="11129" max="11376" width="11.42578125" style="79"/>
    <col min="11377" max="11377" width="48.42578125" style="79" customWidth="1"/>
    <col min="11378" max="11380" width="5.85546875" style="79" customWidth="1"/>
    <col min="11381" max="11381" width="1.5703125" style="79" customWidth="1"/>
    <col min="11382" max="11384" width="6.7109375" style="79" customWidth="1"/>
    <col min="11385" max="11632" width="11.42578125" style="79"/>
    <col min="11633" max="11633" width="48.42578125" style="79" customWidth="1"/>
    <col min="11634" max="11636" width="5.85546875" style="79" customWidth="1"/>
    <col min="11637" max="11637" width="1.5703125" style="79" customWidth="1"/>
    <col min="11638" max="11640" width="6.7109375" style="79" customWidth="1"/>
    <col min="11641" max="11888" width="11.42578125" style="79"/>
    <col min="11889" max="11889" width="48.42578125" style="79" customWidth="1"/>
    <col min="11890" max="11892" width="5.85546875" style="79" customWidth="1"/>
    <col min="11893" max="11893" width="1.5703125" style="79" customWidth="1"/>
    <col min="11894" max="11896" width="6.7109375" style="79" customWidth="1"/>
    <col min="11897" max="12144" width="11.42578125" style="79"/>
    <col min="12145" max="12145" width="48.42578125" style="79" customWidth="1"/>
    <col min="12146" max="12148" width="5.85546875" style="79" customWidth="1"/>
    <col min="12149" max="12149" width="1.5703125" style="79" customWidth="1"/>
    <col min="12150" max="12152" width="6.7109375" style="79" customWidth="1"/>
    <col min="12153" max="12400" width="11.42578125" style="79"/>
    <col min="12401" max="12401" width="48.42578125" style="79" customWidth="1"/>
    <col min="12402" max="12404" width="5.85546875" style="79" customWidth="1"/>
    <col min="12405" max="12405" width="1.5703125" style="79" customWidth="1"/>
    <col min="12406" max="12408" width="6.7109375" style="79" customWidth="1"/>
    <col min="12409" max="12656" width="11.42578125" style="79"/>
    <col min="12657" max="12657" width="48.42578125" style="79" customWidth="1"/>
    <col min="12658" max="12660" width="5.85546875" style="79" customWidth="1"/>
    <col min="12661" max="12661" width="1.5703125" style="79" customWidth="1"/>
    <col min="12662" max="12664" width="6.7109375" style="79" customWidth="1"/>
    <col min="12665" max="12912" width="11.42578125" style="79"/>
    <col min="12913" max="12913" width="48.42578125" style="79" customWidth="1"/>
    <col min="12914" max="12916" width="5.85546875" style="79" customWidth="1"/>
    <col min="12917" max="12917" width="1.5703125" style="79" customWidth="1"/>
    <col min="12918" max="12920" width="6.7109375" style="79" customWidth="1"/>
    <col min="12921" max="13168" width="11.42578125" style="79"/>
    <col min="13169" max="13169" width="48.42578125" style="79" customWidth="1"/>
    <col min="13170" max="13172" width="5.85546875" style="79" customWidth="1"/>
    <col min="13173" max="13173" width="1.5703125" style="79" customWidth="1"/>
    <col min="13174" max="13176" width="6.7109375" style="79" customWidth="1"/>
    <col min="13177" max="13424" width="11.42578125" style="79"/>
    <col min="13425" max="13425" width="48.42578125" style="79" customWidth="1"/>
    <col min="13426" max="13428" width="5.85546875" style="79" customWidth="1"/>
    <col min="13429" max="13429" width="1.5703125" style="79" customWidth="1"/>
    <col min="13430" max="13432" width="6.7109375" style="79" customWidth="1"/>
    <col min="13433" max="13680" width="11.42578125" style="79"/>
    <col min="13681" max="13681" width="48.42578125" style="79" customWidth="1"/>
    <col min="13682" max="13684" width="5.85546875" style="79" customWidth="1"/>
    <col min="13685" max="13685" width="1.5703125" style="79" customWidth="1"/>
    <col min="13686" max="13688" width="6.7109375" style="79" customWidth="1"/>
    <col min="13689" max="13936" width="11.42578125" style="79"/>
    <col min="13937" max="13937" width="48.42578125" style="79" customWidth="1"/>
    <col min="13938" max="13940" width="5.85546875" style="79" customWidth="1"/>
    <col min="13941" max="13941" width="1.5703125" style="79" customWidth="1"/>
    <col min="13942" max="13944" width="6.7109375" style="79" customWidth="1"/>
    <col min="13945" max="14192" width="11.42578125" style="79"/>
    <col min="14193" max="14193" width="48.42578125" style="79" customWidth="1"/>
    <col min="14194" max="14196" width="5.85546875" style="79" customWidth="1"/>
    <col min="14197" max="14197" width="1.5703125" style="79" customWidth="1"/>
    <col min="14198" max="14200" width="6.7109375" style="79" customWidth="1"/>
    <col min="14201" max="14448" width="11.42578125" style="79"/>
    <col min="14449" max="14449" width="48.42578125" style="79" customWidth="1"/>
    <col min="14450" max="14452" width="5.85546875" style="79" customWidth="1"/>
    <col min="14453" max="14453" width="1.5703125" style="79" customWidth="1"/>
    <col min="14454" max="14456" width="6.7109375" style="79" customWidth="1"/>
    <col min="14457" max="14704" width="11.42578125" style="79"/>
    <col min="14705" max="14705" width="48.42578125" style="79" customWidth="1"/>
    <col min="14706" max="14708" width="5.85546875" style="79" customWidth="1"/>
    <col min="14709" max="14709" width="1.5703125" style="79" customWidth="1"/>
    <col min="14710" max="14712" width="6.7109375" style="79" customWidth="1"/>
    <col min="14713" max="14960" width="11.42578125" style="79"/>
    <col min="14961" max="14961" width="48.42578125" style="79" customWidth="1"/>
    <col min="14962" max="14964" width="5.85546875" style="79" customWidth="1"/>
    <col min="14965" max="14965" width="1.5703125" style="79" customWidth="1"/>
    <col min="14966" max="14968" width="6.7109375" style="79" customWidth="1"/>
    <col min="14969" max="15216" width="11.42578125" style="79"/>
    <col min="15217" max="15217" width="48.42578125" style="79" customWidth="1"/>
    <col min="15218" max="15220" width="5.85546875" style="79" customWidth="1"/>
    <col min="15221" max="15221" width="1.5703125" style="79" customWidth="1"/>
    <col min="15222" max="15224" width="6.7109375" style="79" customWidth="1"/>
    <col min="15225" max="15472" width="11.42578125" style="79"/>
    <col min="15473" max="15473" width="48.42578125" style="79" customWidth="1"/>
    <col min="15474" max="15476" width="5.85546875" style="79" customWidth="1"/>
    <col min="15477" max="15477" width="1.5703125" style="79" customWidth="1"/>
    <col min="15478" max="15480" width="6.7109375" style="79" customWidth="1"/>
    <col min="15481" max="15728" width="11.42578125" style="79"/>
    <col min="15729" max="15729" width="48.42578125" style="79" customWidth="1"/>
    <col min="15730" max="15732" width="5.85546875" style="79" customWidth="1"/>
    <col min="15733" max="15733" width="1.5703125" style="79" customWidth="1"/>
    <col min="15734" max="15736" width="6.7109375" style="79" customWidth="1"/>
    <col min="15737" max="15984" width="11.42578125" style="79"/>
    <col min="15985" max="15985" width="48.42578125" style="79" customWidth="1"/>
    <col min="15986" max="15988" width="5.85546875" style="79" customWidth="1"/>
    <col min="15989" max="15989" width="1.5703125" style="79" customWidth="1"/>
    <col min="15990" max="15992" width="6.7109375" style="79" customWidth="1"/>
    <col min="15993" max="16384" width="11.42578125" style="79"/>
  </cols>
  <sheetData>
    <row r="1" spans="1:12" x14ac:dyDescent="0.25">
      <c r="A1" s="432" t="s">
        <v>306</v>
      </c>
      <c r="B1" s="432"/>
      <c r="C1" s="432"/>
      <c r="D1" s="432"/>
      <c r="E1" s="432"/>
      <c r="F1" s="432"/>
      <c r="G1" s="432"/>
      <c r="H1" s="432"/>
      <c r="J1" s="69"/>
      <c r="K1" s="434" t="s">
        <v>178</v>
      </c>
      <c r="L1" s="69"/>
    </row>
    <row r="2" spans="1:12" x14ac:dyDescent="0.25">
      <c r="A2" s="441" t="s">
        <v>323</v>
      </c>
      <c r="B2" s="441"/>
      <c r="C2" s="441"/>
      <c r="D2" s="441"/>
      <c r="E2" s="441"/>
      <c r="F2" s="441"/>
      <c r="G2" s="441"/>
      <c r="H2" s="441"/>
      <c r="J2" s="69"/>
      <c r="K2" s="434"/>
      <c r="L2" s="69"/>
    </row>
    <row r="3" spans="1:12" x14ac:dyDescent="0.25">
      <c r="A3" s="441" t="s">
        <v>318</v>
      </c>
      <c r="B3" s="441"/>
      <c r="C3" s="441"/>
      <c r="D3" s="441"/>
      <c r="E3" s="441"/>
      <c r="F3" s="441"/>
      <c r="G3" s="441"/>
      <c r="H3" s="441"/>
    </row>
    <row r="4" spans="1:12" x14ac:dyDescent="0.25">
      <c r="A4" s="441" t="s">
        <v>36</v>
      </c>
      <c r="B4" s="441"/>
      <c r="C4" s="441"/>
      <c r="D4" s="441"/>
      <c r="E4" s="441"/>
      <c r="F4" s="441"/>
      <c r="G4" s="441"/>
      <c r="H4" s="441"/>
    </row>
    <row r="5" spans="1:12" x14ac:dyDescent="0.25">
      <c r="A5" s="441" t="s">
        <v>374</v>
      </c>
      <c r="B5" s="441"/>
      <c r="C5" s="441"/>
      <c r="D5" s="441"/>
      <c r="E5" s="441"/>
      <c r="F5" s="441"/>
      <c r="G5" s="441"/>
      <c r="H5" s="441"/>
    </row>
    <row r="6" spans="1:12" ht="6.95" customHeight="1" x14ac:dyDescent="0.25">
      <c r="A6" s="178"/>
      <c r="B6" s="178"/>
      <c r="C6" s="178"/>
      <c r="D6" s="178"/>
      <c r="E6" s="205"/>
      <c r="F6" s="205"/>
      <c r="G6" s="205"/>
      <c r="H6" s="205"/>
    </row>
    <row r="7" spans="1:12" x14ac:dyDescent="0.25">
      <c r="A7" s="426" t="s">
        <v>39</v>
      </c>
      <c r="B7" s="431" t="s">
        <v>37</v>
      </c>
      <c r="C7" s="431"/>
      <c r="D7" s="431"/>
      <c r="E7" s="152"/>
      <c r="F7" s="431" t="s">
        <v>38</v>
      </c>
      <c r="G7" s="431"/>
      <c r="H7" s="431"/>
    </row>
    <row r="8" spans="1:12" x14ac:dyDescent="0.25">
      <c r="A8" s="426"/>
      <c r="B8" s="326" t="s">
        <v>0</v>
      </c>
      <c r="C8" s="326" t="s">
        <v>40</v>
      </c>
      <c r="D8" s="326" t="s">
        <v>41</v>
      </c>
      <c r="E8" s="326"/>
      <c r="F8" s="326" t="s">
        <v>0</v>
      </c>
      <c r="G8" s="326" t="s">
        <v>40</v>
      </c>
      <c r="H8" s="326" t="s">
        <v>41</v>
      </c>
    </row>
    <row r="9" spans="1:12" x14ac:dyDescent="0.25">
      <c r="A9" s="171" t="s">
        <v>0</v>
      </c>
      <c r="B9" s="203">
        <f>+B11+B17+B23+B45</f>
        <v>4770</v>
      </c>
      <c r="C9" s="203">
        <f>+C11+C17+C23+C45</f>
        <v>1875</v>
      </c>
      <c r="D9" s="203">
        <f>+D11+D17+D23+D45</f>
        <v>2895</v>
      </c>
      <c r="E9" s="327"/>
      <c r="F9" s="168">
        <f>+G9+H9</f>
        <v>100</v>
      </c>
      <c r="G9" s="168">
        <f>+C9/B9*100</f>
        <v>39.308176100628934</v>
      </c>
      <c r="H9" s="168">
        <f>+D9/B9*100</f>
        <v>60.691823899371066</v>
      </c>
      <c r="I9" s="204"/>
      <c r="J9" s="169"/>
      <c r="K9" s="169"/>
    </row>
    <row r="10" spans="1:12" ht="6.95" customHeight="1" x14ac:dyDescent="0.25">
      <c r="A10" s="166"/>
      <c r="B10" s="191"/>
      <c r="C10" s="191"/>
      <c r="D10" s="191"/>
      <c r="E10" s="170"/>
      <c r="F10" s="92"/>
      <c r="G10" s="92"/>
      <c r="H10" s="92"/>
    </row>
    <row r="11" spans="1:12" s="93" customFormat="1" x14ac:dyDescent="0.25">
      <c r="A11" s="171" t="s">
        <v>79</v>
      </c>
      <c r="B11" s="202">
        <f>SUM(B12:B15)</f>
        <v>305</v>
      </c>
      <c r="C11" s="202">
        <f t="shared" ref="C11:D11" si="0">SUM(C12:C15)</f>
        <v>139</v>
      </c>
      <c r="D11" s="202">
        <f t="shared" si="0"/>
        <v>166</v>
      </c>
      <c r="E11" s="327"/>
      <c r="F11" s="168">
        <f t="shared" ref="F11:F53" si="1">+G11+H11</f>
        <v>100</v>
      </c>
      <c r="G11" s="168">
        <f t="shared" ref="G11:G53" si="2">+C11/B11*100</f>
        <v>45.57377049180328</v>
      </c>
      <c r="H11" s="168">
        <f t="shared" ref="H11:H53" si="3">+D11/B11*100</f>
        <v>54.42622950819672</v>
      </c>
    </row>
    <row r="12" spans="1:12" x14ac:dyDescent="0.25">
      <c r="A12" s="172" t="s">
        <v>46</v>
      </c>
      <c r="B12" s="191">
        <v>103</v>
      </c>
      <c r="C12" s="191">
        <v>57</v>
      </c>
      <c r="D12" s="191">
        <v>46</v>
      </c>
      <c r="E12" s="170"/>
      <c r="F12" s="92">
        <f t="shared" si="1"/>
        <v>100</v>
      </c>
      <c r="G12" s="92">
        <f t="shared" si="2"/>
        <v>55.339805825242713</v>
      </c>
      <c r="H12" s="92">
        <f t="shared" si="3"/>
        <v>44.660194174757287</v>
      </c>
      <c r="I12" s="169"/>
    </row>
    <row r="13" spans="1:12" x14ac:dyDescent="0.25">
      <c r="A13" s="172" t="s">
        <v>47</v>
      </c>
      <c r="B13" s="191">
        <v>82</v>
      </c>
      <c r="C13" s="191">
        <v>35</v>
      </c>
      <c r="D13" s="191">
        <v>47</v>
      </c>
      <c r="E13" s="170"/>
      <c r="F13" s="168">
        <f t="shared" si="1"/>
        <v>100</v>
      </c>
      <c r="G13" s="168">
        <f t="shared" si="2"/>
        <v>42.68292682926829</v>
      </c>
      <c r="H13" s="168">
        <f t="shared" si="3"/>
        <v>57.317073170731703</v>
      </c>
      <c r="I13" s="169"/>
    </row>
    <row r="14" spans="1:12" x14ac:dyDescent="0.25">
      <c r="A14" s="172" t="s">
        <v>81</v>
      </c>
      <c r="B14" s="191">
        <v>112</v>
      </c>
      <c r="C14" s="191">
        <v>47</v>
      </c>
      <c r="D14" s="191">
        <v>65</v>
      </c>
      <c r="E14" s="170"/>
      <c r="F14" s="92">
        <f t="shared" si="1"/>
        <v>100</v>
      </c>
      <c r="G14" s="92">
        <f t="shared" si="2"/>
        <v>41.964285714285715</v>
      </c>
      <c r="H14" s="92">
        <f t="shared" si="3"/>
        <v>58.035714285714292</v>
      </c>
      <c r="I14" s="169"/>
    </row>
    <row r="15" spans="1:12" x14ac:dyDescent="0.25">
      <c r="A15" s="172" t="s">
        <v>82</v>
      </c>
      <c r="B15" s="191">
        <v>8</v>
      </c>
      <c r="C15" s="191">
        <v>0</v>
      </c>
      <c r="D15" s="191">
        <v>8</v>
      </c>
      <c r="E15" s="170"/>
      <c r="F15" s="92">
        <f t="shared" si="1"/>
        <v>100</v>
      </c>
      <c r="G15" s="92">
        <f t="shared" si="2"/>
        <v>0</v>
      </c>
      <c r="H15" s="92">
        <f t="shared" si="3"/>
        <v>100</v>
      </c>
      <c r="I15" s="169"/>
    </row>
    <row r="16" spans="1:12" ht="6.95" customHeight="1" x14ac:dyDescent="0.25">
      <c r="A16" s="172"/>
      <c r="B16" s="191"/>
      <c r="C16" s="191"/>
      <c r="D16" s="191"/>
      <c r="E16" s="170"/>
      <c r="F16" s="92"/>
      <c r="G16" s="92"/>
      <c r="H16" s="92"/>
      <c r="I16" s="169"/>
    </row>
    <row r="17" spans="1:13" s="93" customFormat="1" x14ac:dyDescent="0.25">
      <c r="A17" s="171" t="s">
        <v>83</v>
      </c>
      <c r="B17" s="202">
        <f>SUM(B18:B21)</f>
        <v>132</v>
      </c>
      <c r="C17" s="202">
        <f t="shared" ref="C17:D17" si="4">SUM(C18:C21)</f>
        <v>16</v>
      </c>
      <c r="D17" s="202">
        <f t="shared" si="4"/>
        <v>116</v>
      </c>
      <c r="E17" s="327"/>
      <c r="F17" s="168">
        <f t="shared" si="1"/>
        <v>100</v>
      </c>
      <c r="G17" s="168">
        <f t="shared" si="2"/>
        <v>12.121212121212121</v>
      </c>
      <c r="H17" s="168">
        <f t="shared" si="3"/>
        <v>87.878787878787875</v>
      </c>
      <c r="I17" s="169"/>
    </row>
    <row r="18" spans="1:13" x14ac:dyDescent="0.25">
      <c r="A18" s="172" t="s">
        <v>48</v>
      </c>
      <c r="B18" s="191">
        <v>103</v>
      </c>
      <c r="C18" s="191">
        <v>12</v>
      </c>
      <c r="D18" s="191">
        <v>91</v>
      </c>
      <c r="E18" s="170"/>
      <c r="F18" s="92">
        <f t="shared" si="1"/>
        <v>100</v>
      </c>
      <c r="G18" s="92">
        <f t="shared" si="2"/>
        <v>11.650485436893204</v>
      </c>
      <c r="H18" s="92">
        <f t="shared" si="3"/>
        <v>88.349514563106794</v>
      </c>
      <c r="I18" s="169"/>
    </row>
    <row r="19" spans="1:13" x14ac:dyDescent="0.25">
      <c r="A19" s="172" t="s">
        <v>49</v>
      </c>
      <c r="B19" s="191">
        <v>15</v>
      </c>
      <c r="C19" s="191">
        <v>1</v>
      </c>
      <c r="D19" s="191">
        <v>14</v>
      </c>
      <c r="E19" s="170"/>
      <c r="F19" s="92">
        <f t="shared" si="1"/>
        <v>100</v>
      </c>
      <c r="G19" s="92">
        <f t="shared" si="2"/>
        <v>6.666666666666667</v>
      </c>
      <c r="H19" s="92">
        <f t="shared" si="3"/>
        <v>93.333333333333329</v>
      </c>
      <c r="I19" s="169"/>
    </row>
    <row r="20" spans="1:13" x14ac:dyDescent="0.25">
      <c r="A20" s="172" t="s">
        <v>84</v>
      </c>
      <c r="B20" s="191">
        <v>12</v>
      </c>
      <c r="C20" s="191">
        <v>2</v>
      </c>
      <c r="D20" s="191">
        <v>10</v>
      </c>
      <c r="E20" s="170"/>
      <c r="F20" s="92">
        <f t="shared" si="1"/>
        <v>100</v>
      </c>
      <c r="G20" s="92">
        <f t="shared" si="2"/>
        <v>16.666666666666664</v>
      </c>
      <c r="H20" s="92">
        <f t="shared" si="3"/>
        <v>83.333333333333343</v>
      </c>
      <c r="I20" s="169"/>
    </row>
    <row r="21" spans="1:13" x14ac:dyDescent="0.25">
      <c r="A21" s="172" t="s">
        <v>85</v>
      </c>
      <c r="B21" s="191">
        <v>2</v>
      </c>
      <c r="C21" s="191">
        <v>1</v>
      </c>
      <c r="D21" s="191">
        <v>1</v>
      </c>
      <c r="E21" s="170"/>
      <c r="F21" s="92">
        <f t="shared" si="1"/>
        <v>100</v>
      </c>
      <c r="G21" s="92">
        <f t="shared" si="2"/>
        <v>50</v>
      </c>
      <c r="H21" s="92">
        <f t="shared" si="3"/>
        <v>50</v>
      </c>
      <c r="I21" s="169"/>
    </row>
    <row r="22" spans="1:13" ht="6.95" customHeight="1" x14ac:dyDescent="0.25">
      <c r="A22" s="172"/>
      <c r="B22" s="191"/>
      <c r="C22" s="191"/>
      <c r="D22" s="191"/>
      <c r="E22" s="170"/>
      <c r="F22" s="92"/>
      <c r="G22" s="92"/>
      <c r="H22" s="92"/>
      <c r="I22" s="169"/>
    </row>
    <row r="23" spans="1:13" s="93" customFormat="1" x14ac:dyDescent="0.25">
      <c r="A23" s="173" t="s">
        <v>42</v>
      </c>
      <c r="B23" s="202">
        <f>SUM(B24:B43)</f>
        <v>3639</v>
      </c>
      <c r="C23" s="202">
        <f>SUM(C24:C43)</f>
        <v>1455</v>
      </c>
      <c r="D23" s="202">
        <f>SUM(D24:D43)</f>
        <v>2184</v>
      </c>
      <c r="E23" s="327"/>
      <c r="F23" s="168">
        <f t="shared" si="1"/>
        <v>100</v>
      </c>
      <c r="G23" s="168">
        <f t="shared" si="2"/>
        <v>39.983511953833471</v>
      </c>
      <c r="H23" s="168">
        <f t="shared" si="3"/>
        <v>60.016488046166529</v>
      </c>
      <c r="I23" s="169"/>
      <c r="J23" s="79"/>
      <c r="K23" s="79"/>
      <c r="L23" s="79"/>
      <c r="M23" s="79"/>
    </row>
    <row r="24" spans="1:13" x14ac:dyDescent="0.25">
      <c r="A24" s="172" t="s">
        <v>105</v>
      </c>
      <c r="B24" s="191">
        <v>291</v>
      </c>
      <c r="C24" s="191">
        <v>37</v>
      </c>
      <c r="D24" s="191">
        <v>254</v>
      </c>
      <c r="E24" s="170"/>
      <c r="F24" s="92">
        <f t="shared" si="1"/>
        <v>100</v>
      </c>
      <c r="G24" s="92">
        <f t="shared" si="2"/>
        <v>12.714776632302405</v>
      </c>
      <c r="H24" s="92">
        <f t="shared" si="3"/>
        <v>87.285223367697597</v>
      </c>
      <c r="I24" s="169"/>
      <c r="J24" s="93"/>
      <c r="K24" s="93"/>
      <c r="L24" s="93"/>
      <c r="M24" s="93"/>
    </row>
    <row r="25" spans="1:13" x14ac:dyDescent="0.25">
      <c r="A25" s="172" t="s">
        <v>51</v>
      </c>
      <c r="B25" s="191">
        <v>358</v>
      </c>
      <c r="C25" s="191">
        <v>70</v>
      </c>
      <c r="D25" s="191">
        <v>288</v>
      </c>
      <c r="E25" s="170"/>
      <c r="F25" s="92">
        <f t="shared" si="1"/>
        <v>100</v>
      </c>
      <c r="G25" s="92">
        <f t="shared" si="2"/>
        <v>19.553072625698324</v>
      </c>
      <c r="H25" s="92">
        <f t="shared" si="3"/>
        <v>80.44692737430168</v>
      </c>
      <c r="I25" s="169"/>
    </row>
    <row r="26" spans="1:13" x14ac:dyDescent="0.25">
      <c r="A26" s="172" t="s">
        <v>52</v>
      </c>
      <c r="B26" s="191">
        <v>425</v>
      </c>
      <c r="C26" s="191">
        <v>222</v>
      </c>
      <c r="D26" s="191">
        <v>203</v>
      </c>
      <c r="E26" s="170"/>
      <c r="F26" s="92">
        <f t="shared" ref="F26:F43" si="5">+G26+H26</f>
        <v>100</v>
      </c>
      <c r="G26" s="92">
        <f t="shared" ref="G26:G43" si="6">+C26/B26*100</f>
        <v>52.235294117647058</v>
      </c>
      <c r="H26" s="92">
        <f t="shared" ref="H26:H43" si="7">+D26/B26*100</f>
        <v>47.764705882352942</v>
      </c>
      <c r="I26" s="169"/>
    </row>
    <row r="27" spans="1:13" x14ac:dyDescent="0.25">
      <c r="A27" s="172" t="s">
        <v>53</v>
      </c>
      <c r="B27" s="191">
        <v>424</v>
      </c>
      <c r="C27" s="191">
        <v>238</v>
      </c>
      <c r="D27" s="191">
        <v>186</v>
      </c>
      <c r="E27" s="170"/>
      <c r="F27" s="92">
        <f t="shared" si="5"/>
        <v>100</v>
      </c>
      <c r="G27" s="92">
        <f t="shared" si="6"/>
        <v>56.132075471698116</v>
      </c>
      <c r="H27" s="92">
        <f t="shared" si="7"/>
        <v>43.867924528301891</v>
      </c>
      <c r="I27" s="169"/>
    </row>
    <row r="28" spans="1:13" x14ac:dyDescent="0.25">
      <c r="A28" s="172" t="s">
        <v>54</v>
      </c>
      <c r="B28" s="191">
        <v>360</v>
      </c>
      <c r="C28" s="191">
        <v>145</v>
      </c>
      <c r="D28" s="191">
        <v>215</v>
      </c>
      <c r="E28" s="170"/>
      <c r="F28" s="92">
        <f t="shared" si="5"/>
        <v>100</v>
      </c>
      <c r="G28" s="92">
        <f t="shared" si="6"/>
        <v>40.277777777777779</v>
      </c>
      <c r="H28" s="92">
        <f t="shared" si="7"/>
        <v>59.722222222222221</v>
      </c>
      <c r="I28" s="169"/>
    </row>
    <row r="29" spans="1:13" x14ac:dyDescent="0.25">
      <c r="A29" s="172" t="s">
        <v>55</v>
      </c>
      <c r="B29" s="191">
        <v>164</v>
      </c>
      <c r="C29" s="191">
        <v>62</v>
      </c>
      <c r="D29" s="191">
        <v>102</v>
      </c>
      <c r="E29" s="170"/>
      <c r="F29" s="92">
        <f t="shared" si="5"/>
        <v>100</v>
      </c>
      <c r="G29" s="92">
        <f t="shared" si="6"/>
        <v>37.804878048780488</v>
      </c>
      <c r="H29" s="92">
        <f t="shared" si="7"/>
        <v>62.195121951219512</v>
      </c>
      <c r="I29" s="169"/>
    </row>
    <row r="30" spans="1:13" x14ac:dyDescent="0.25">
      <c r="A30" s="172" t="s">
        <v>108</v>
      </c>
      <c r="B30" s="191">
        <v>140</v>
      </c>
      <c r="C30" s="191">
        <v>55</v>
      </c>
      <c r="D30" s="191">
        <v>85</v>
      </c>
      <c r="E30" s="170"/>
      <c r="F30" s="92">
        <f t="shared" si="5"/>
        <v>100</v>
      </c>
      <c r="G30" s="92">
        <f t="shared" si="6"/>
        <v>39.285714285714285</v>
      </c>
      <c r="H30" s="92">
        <f t="shared" si="7"/>
        <v>60.714285714285708</v>
      </c>
      <c r="I30" s="169"/>
    </row>
    <row r="31" spans="1:13" x14ac:dyDescent="0.25">
      <c r="A31" s="172" t="s">
        <v>56</v>
      </c>
      <c r="B31" s="191">
        <v>134</v>
      </c>
      <c r="C31" s="191">
        <v>51</v>
      </c>
      <c r="D31" s="191">
        <v>83</v>
      </c>
      <c r="E31" s="170"/>
      <c r="F31" s="92">
        <f t="shared" si="5"/>
        <v>100</v>
      </c>
      <c r="G31" s="92">
        <f t="shared" si="6"/>
        <v>38.059701492537314</v>
      </c>
      <c r="H31" s="92">
        <f t="shared" si="7"/>
        <v>61.940298507462686</v>
      </c>
      <c r="I31" s="169"/>
    </row>
    <row r="32" spans="1:13" x14ac:dyDescent="0.25">
      <c r="A32" s="172" t="s">
        <v>109</v>
      </c>
      <c r="B32" s="191">
        <v>234</v>
      </c>
      <c r="C32" s="191">
        <v>112</v>
      </c>
      <c r="D32" s="191">
        <v>122</v>
      </c>
      <c r="E32" s="170"/>
      <c r="F32" s="92">
        <f t="shared" si="5"/>
        <v>100</v>
      </c>
      <c r="G32" s="92">
        <f t="shared" si="6"/>
        <v>47.863247863247864</v>
      </c>
      <c r="H32" s="92">
        <f t="shared" si="7"/>
        <v>52.136752136752143</v>
      </c>
      <c r="I32" s="169"/>
    </row>
    <row r="33" spans="1:9" x14ac:dyDescent="0.25">
      <c r="A33" s="172" t="s">
        <v>58</v>
      </c>
      <c r="B33" s="191">
        <v>415</v>
      </c>
      <c r="C33" s="191">
        <v>169</v>
      </c>
      <c r="D33" s="191">
        <v>246</v>
      </c>
      <c r="E33" s="170"/>
      <c r="F33" s="92">
        <f t="shared" si="5"/>
        <v>100</v>
      </c>
      <c r="G33" s="92">
        <f t="shared" si="6"/>
        <v>40.722891566265062</v>
      </c>
      <c r="H33" s="92">
        <f t="shared" si="7"/>
        <v>59.277108433734938</v>
      </c>
      <c r="I33" s="169"/>
    </row>
    <row r="34" spans="1:9" x14ac:dyDescent="0.25">
      <c r="A34" s="172" t="s">
        <v>57</v>
      </c>
      <c r="B34" s="191">
        <v>4</v>
      </c>
      <c r="C34" s="191">
        <v>1</v>
      </c>
      <c r="D34" s="191">
        <v>3</v>
      </c>
      <c r="E34" s="170"/>
      <c r="F34" s="92">
        <f t="shared" si="5"/>
        <v>100</v>
      </c>
      <c r="G34" s="92">
        <f t="shared" si="6"/>
        <v>25</v>
      </c>
      <c r="H34" s="92">
        <f t="shared" si="7"/>
        <v>75</v>
      </c>
      <c r="I34" s="169"/>
    </row>
    <row r="35" spans="1:9" x14ac:dyDescent="0.25">
      <c r="A35" s="115" t="s">
        <v>60</v>
      </c>
      <c r="B35" s="127">
        <v>113</v>
      </c>
      <c r="C35" s="127">
        <v>83</v>
      </c>
      <c r="D35" s="127">
        <v>30</v>
      </c>
      <c r="E35" s="115"/>
      <c r="F35" s="92">
        <f t="shared" si="5"/>
        <v>100</v>
      </c>
      <c r="G35" s="92">
        <f t="shared" si="6"/>
        <v>73.451327433628322</v>
      </c>
      <c r="H35" s="92">
        <f t="shared" si="7"/>
        <v>26.548672566371685</v>
      </c>
      <c r="I35" s="169"/>
    </row>
    <row r="36" spans="1:9" x14ac:dyDescent="0.25">
      <c r="A36" s="172" t="s">
        <v>61</v>
      </c>
      <c r="B36" s="191">
        <v>43</v>
      </c>
      <c r="C36" s="191">
        <v>34</v>
      </c>
      <c r="D36" s="191">
        <v>9</v>
      </c>
      <c r="E36" s="115"/>
      <c r="F36" s="92">
        <f t="shared" si="5"/>
        <v>100</v>
      </c>
      <c r="G36" s="92">
        <f t="shared" si="6"/>
        <v>79.069767441860463</v>
      </c>
      <c r="H36" s="92">
        <f t="shared" si="7"/>
        <v>20.930232558139537</v>
      </c>
      <c r="I36" s="169"/>
    </row>
    <row r="37" spans="1:9" x14ac:dyDescent="0.25">
      <c r="A37" s="172" t="s">
        <v>87</v>
      </c>
      <c r="B37" s="191">
        <v>86</v>
      </c>
      <c r="C37" s="191">
        <v>56</v>
      </c>
      <c r="D37" s="191">
        <v>30</v>
      </c>
      <c r="E37" s="115"/>
      <c r="F37" s="92">
        <f t="shared" si="5"/>
        <v>100</v>
      </c>
      <c r="G37" s="92">
        <f t="shared" si="6"/>
        <v>65.116279069767444</v>
      </c>
      <c r="H37" s="92">
        <f t="shared" si="7"/>
        <v>34.883720930232556</v>
      </c>
      <c r="I37" s="169"/>
    </row>
    <row r="38" spans="1:9" x14ac:dyDescent="0.25">
      <c r="A38" s="172" t="s">
        <v>72</v>
      </c>
      <c r="B38" s="191">
        <v>26</v>
      </c>
      <c r="C38" s="191">
        <v>9</v>
      </c>
      <c r="D38" s="191">
        <v>17</v>
      </c>
      <c r="E38" s="170"/>
      <c r="F38" s="92">
        <f t="shared" si="5"/>
        <v>100</v>
      </c>
      <c r="G38" s="92">
        <f t="shared" si="6"/>
        <v>34.615384615384613</v>
      </c>
      <c r="H38" s="92">
        <f t="shared" si="7"/>
        <v>65.384615384615387</v>
      </c>
      <c r="I38" s="169"/>
    </row>
    <row r="39" spans="1:9" x14ac:dyDescent="0.25">
      <c r="A39" s="172" t="s">
        <v>63</v>
      </c>
      <c r="B39" s="191">
        <v>4</v>
      </c>
      <c r="C39" s="191">
        <v>4</v>
      </c>
      <c r="D39" s="191">
        <v>0</v>
      </c>
      <c r="E39" s="170"/>
      <c r="F39" s="92">
        <f t="shared" si="5"/>
        <v>100</v>
      </c>
      <c r="G39" s="92">
        <f t="shared" si="6"/>
        <v>100</v>
      </c>
      <c r="H39" s="92">
        <f t="shared" si="7"/>
        <v>0</v>
      </c>
      <c r="I39" s="169"/>
    </row>
    <row r="40" spans="1:9" x14ac:dyDescent="0.25">
      <c r="A40" s="172" t="s">
        <v>62</v>
      </c>
      <c r="B40" s="191">
        <v>97</v>
      </c>
      <c r="C40" s="191">
        <v>2</v>
      </c>
      <c r="D40" s="191">
        <v>95</v>
      </c>
      <c r="E40" s="115"/>
      <c r="F40" s="92">
        <f t="shared" si="5"/>
        <v>100</v>
      </c>
      <c r="G40" s="92">
        <f t="shared" si="6"/>
        <v>2.0618556701030926</v>
      </c>
      <c r="H40" s="92">
        <f t="shared" si="7"/>
        <v>97.9381443298969</v>
      </c>
      <c r="I40" s="169"/>
    </row>
    <row r="41" spans="1:9" x14ac:dyDescent="0.25">
      <c r="A41" s="201" t="s">
        <v>353</v>
      </c>
      <c r="B41" s="191">
        <v>7</v>
      </c>
      <c r="C41" s="191">
        <v>4</v>
      </c>
      <c r="D41" s="191">
        <v>3</v>
      </c>
      <c r="E41" s="115"/>
      <c r="F41" s="92">
        <f t="shared" si="5"/>
        <v>100</v>
      </c>
      <c r="G41" s="92">
        <f t="shared" si="6"/>
        <v>57.142857142857139</v>
      </c>
      <c r="H41" s="92">
        <f t="shared" si="7"/>
        <v>42.857142857142854</v>
      </c>
      <c r="I41" s="169"/>
    </row>
    <row r="42" spans="1:9" x14ac:dyDescent="0.25">
      <c r="A42" s="172" t="s">
        <v>88</v>
      </c>
      <c r="B42" s="191">
        <v>10</v>
      </c>
      <c r="C42" s="191">
        <v>2</v>
      </c>
      <c r="D42" s="191">
        <v>8</v>
      </c>
      <c r="E42" s="115"/>
      <c r="F42" s="92">
        <f t="shared" si="5"/>
        <v>100</v>
      </c>
      <c r="G42" s="92">
        <f t="shared" si="6"/>
        <v>20</v>
      </c>
      <c r="H42" s="92">
        <f t="shared" si="7"/>
        <v>80</v>
      </c>
      <c r="I42" s="169"/>
    </row>
    <row r="43" spans="1:9" x14ac:dyDescent="0.25">
      <c r="A43" s="172" t="s">
        <v>89</v>
      </c>
      <c r="B43" s="191">
        <v>304</v>
      </c>
      <c r="C43" s="191">
        <v>99</v>
      </c>
      <c r="D43" s="191">
        <v>205</v>
      </c>
      <c r="E43" s="115"/>
      <c r="F43" s="92">
        <f t="shared" si="5"/>
        <v>100</v>
      </c>
      <c r="G43" s="92">
        <f t="shared" si="6"/>
        <v>32.565789473684212</v>
      </c>
      <c r="H43" s="92">
        <f t="shared" si="7"/>
        <v>67.43421052631578</v>
      </c>
      <c r="I43" s="169"/>
    </row>
    <row r="44" spans="1:9" ht="6.95" customHeight="1" x14ac:dyDescent="0.25">
      <c r="A44" s="172"/>
      <c r="B44" s="191"/>
      <c r="C44" s="191"/>
      <c r="D44" s="191"/>
      <c r="E44" s="170"/>
      <c r="F44" s="92"/>
      <c r="G44" s="92"/>
      <c r="H44" s="92"/>
      <c r="I44" s="169"/>
    </row>
    <row r="45" spans="1:9" x14ac:dyDescent="0.25">
      <c r="A45" s="171" t="s">
        <v>97</v>
      </c>
      <c r="B45" s="202">
        <f>SUM(B46:B53)</f>
        <v>694</v>
      </c>
      <c r="C45" s="202">
        <f t="shared" ref="C45:D45" si="8">SUM(C46:C53)</f>
        <v>265</v>
      </c>
      <c r="D45" s="202">
        <f t="shared" si="8"/>
        <v>429</v>
      </c>
      <c r="E45" s="115"/>
      <c r="F45" s="168">
        <f t="shared" si="1"/>
        <v>100</v>
      </c>
      <c r="G45" s="168">
        <f t="shared" si="2"/>
        <v>38.184438040345817</v>
      </c>
      <c r="H45" s="168">
        <f t="shared" si="3"/>
        <v>61.815561959654175</v>
      </c>
      <c r="I45" s="169"/>
    </row>
    <row r="46" spans="1:9" x14ac:dyDescent="0.25">
      <c r="A46" s="172" t="s">
        <v>64</v>
      </c>
      <c r="B46" s="191">
        <v>125</v>
      </c>
      <c r="C46" s="191">
        <v>24</v>
      </c>
      <c r="D46" s="191">
        <v>101</v>
      </c>
      <c r="E46" s="115"/>
      <c r="F46" s="92">
        <f t="shared" si="1"/>
        <v>100.00000000000001</v>
      </c>
      <c r="G46" s="92">
        <f t="shared" si="2"/>
        <v>19.2</v>
      </c>
      <c r="H46" s="92">
        <f t="shared" si="3"/>
        <v>80.800000000000011</v>
      </c>
      <c r="I46" s="169"/>
    </row>
    <row r="47" spans="1:9" x14ac:dyDescent="0.25">
      <c r="A47" s="172" t="s">
        <v>101</v>
      </c>
      <c r="B47" s="191">
        <v>12</v>
      </c>
      <c r="C47" s="191">
        <v>6</v>
      </c>
      <c r="D47" s="191">
        <v>6</v>
      </c>
      <c r="E47" s="115"/>
      <c r="F47" s="92">
        <f t="shared" si="1"/>
        <v>100</v>
      </c>
      <c r="G47" s="92">
        <f t="shared" si="2"/>
        <v>50</v>
      </c>
      <c r="H47" s="92">
        <f t="shared" si="3"/>
        <v>50</v>
      </c>
      <c r="I47" s="169"/>
    </row>
    <row r="48" spans="1:9" x14ac:dyDescent="0.25">
      <c r="A48" s="172" t="s">
        <v>102</v>
      </c>
      <c r="B48" s="191">
        <v>48</v>
      </c>
      <c r="C48" s="191">
        <v>43</v>
      </c>
      <c r="D48" s="191">
        <v>5</v>
      </c>
      <c r="E48" s="115"/>
      <c r="F48" s="92">
        <f t="shared" si="1"/>
        <v>100.00000000000001</v>
      </c>
      <c r="G48" s="92">
        <f t="shared" si="2"/>
        <v>89.583333333333343</v>
      </c>
      <c r="H48" s="92">
        <f t="shared" si="3"/>
        <v>10.416666666666668</v>
      </c>
      <c r="I48" s="169"/>
    </row>
    <row r="49" spans="1:20" x14ac:dyDescent="0.25">
      <c r="A49" s="172" t="s">
        <v>103</v>
      </c>
      <c r="B49" s="191">
        <v>151</v>
      </c>
      <c r="C49" s="191">
        <v>117</v>
      </c>
      <c r="D49" s="191">
        <v>34</v>
      </c>
      <c r="E49" s="115"/>
      <c r="F49" s="92">
        <f t="shared" si="1"/>
        <v>100</v>
      </c>
      <c r="G49" s="92">
        <f t="shared" si="2"/>
        <v>77.483443708609272</v>
      </c>
      <c r="H49" s="92">
        <f t="shared" si="3"/>
        <v>22.516556291390728</v>
      </c>
      <c r="I49" s="169"/>
    </row>
    <row r="50" spans="1:20" x14ac:dyDescent="0.25">
      <c r="A50" s="172" t="s">
        <v>104</v>
      </c>
      <c r="B50" s="191">
        <v>225</v>
      </c>
      <c r="C50" s="191">
        <v>54</v>
      </c>
      <c r="D50" s="191">
        <v>171</v>
      </c>
      <c r="E50" s="115"/>
      <c r="F50" s="92">
        <f t="shared" si="1"/>
        <v>100</v>
      </c>
      <c r="G50" s="92">
        <f t="shared" si="2"/>
        <v>24</v>
      </c>
      <c r="H50" s="92">
        <f t="shared" si="3"/>
        <v>76</v>
      </c>
      <c r="I50" s="169"/>
    </row>
    <row r="51" spans="1:20" x14ac:dyDescent="0.25">
      <c r="A51" s="172" t="s">
        <v>65</v>
      </c>
      <c r="B51" s="191">
        <v>98</v>
      </c>
      <c r="C51" s="191">
        <v>10</v>
      </c>
      <c r="D51" s="191">
        <v>88</v>
      </c>
      <c r="E51" s="115"/>
      <c r="F51" s="92">
        <f t="shared" si="1"/>
        <v>100</v>
      </c>
      <c r="G51" s="92">
        <f t="shared" si="2"/>
        <v>10.204081632653061</v>
      </c>
      <c r="H51" s="92">
        <f t="shared" si="3"/>
        <v>89.795918367346943</v>
      </c>
      <c r="I51" s="169"/>
    </row>
    <row r="52" spans="1:20" ht="25.5" x14ac:dyDescent="0.25">
      <c r="A52" s="174" t="s">
        <v>379</v>
      </c>
      <c r="B52" s="191">
        <v>17</v>
      </c>
      <c r="C52" s="191">
        <v>0</v>
      </c>
      <c r="D52" s="191">
        <v>17</v>
      </c>
      <c r="E52" s="115"/>
      <c r="F52" s="92">
        <f t="shared" si="1"/>
        <v>100</v>
      </c>
      <c r="G52" s="92">
        <f t="shared" si="2"/>
        <v>0</v>
      </c>
      <c r="H52" s="92">
        <f t="shared" si="3"/>
        <v>100</v>
      </c>
      <c r="I52" s="169"/>
    </row>
    <row r="53" spans="1:20" ht="13.5" thickBot="1" x14ac:dyDescent="0.3">
      <c r="A53" s="175" t="s">
        <v>50</v>
      </c>
      <c r="B53" s="200">
        <v>18</v>
      </c>
      <c r="C53" s="200">
        <v>11</v>
      </c>
      <c r="D53" s="200">
        <v>7</v>
      </c>
      <c r="E53" s="135"/>
      <c r="F53" s="102">
        <f t="shared" si="1"/>
        <v>100</v>
      </c>
      <c r="G53" s="102">
        <f t="shared" si="2"/>
        <v>61.111111111111114</v>
      </c>
      <c r="H53" s="102">
        <f t="shared" si="3"/>
        <v>38.888888888888893</v>
      </c>
      <c r="I53" s="169"/>
    </row>
    <row r="54" spans="1:20" ht="45.75" customHeight="1" x14ac:dyDescent="0.25">
      <c r="A54" s="404" t="s">
        <v>402</v>
      </c>
      <c r="B54" s="404"/>
      <c r="C54" s="404"/>
      <c r="D54" s="404"/>
      <c r="E54" s="404"/>
      <c r="F54" s="404"/>
      <c r="G54" s="404"/>
      <c r="H54" s="404"/>
      <c r="I54" s="305"/>
      <c r="J54" s="305"/>
      <c r="K54" s="305"/>
      <c r="L54" s="305"/>
      <c r="M54" s="305"/>
      <c r="N54" s="305"/>
      <c r="O54" s="305"/>
      <c r="P54" s="305"/>
      <c r="Q54" s="305"/>
      <c r="R54" s="305"/>
      <c r="S54" s="305"/>
      <c r="T54" s="305"/>
    </row>
    <row r="55" spans="1:20" x14ac:dyDescent="0.25">
      <c r="A55" s="435" t="s">
        <v>366</v>
      </c>
      <c r="B55" s="435"/>
      <c r="C55" s="435"/>
      <c r="D55" s="435"/>
      <c r="E55" s="435"/>
      <c r="F55" s="435"/>
      <c r="G55" s="435"/>
      <c r="H55" s="435"/>
      <c r="I55" s="307"/>
      <c r="J55" s="307"/>
      <c r="K55" s="307"/>
      <c r="L55" s="307"/>
      <c r="M55" s="307"/>
      <c r="N55" s="307"/>
      <c r="O55" s="307"/>
      <c r="P55" s="307"/>
      <c r="Q55" s="307"/>
      <c r="R55" s="307"/>
      <c r="S55" s="307"/>
      <c r="T55" s="307"/>
    </row>
  </sheetData>
  <mergeCells count="11">
    <mergeCell ref="A7:A8"/>
    <mergeCell ref="B7:D7"/>
    <mergeCell ref="F7:H7"/>
    <mergeCell ref="A54:H54"/>
    <mergeCell ref="A55:H55"/>
    <mergeCell ref="A5:H5"/>
    <mergeCell ref="A1:H1"/>
    <mergeCell ref="K1:K2"/>
    <mergeCell ref="A2:H2"/>
    <mergeCell ref="A3:H3"/>
    <mergeCell ref="A4:H4"/>
  </mergeCells>
  <hyperlinks>
    <hyperlink ref="K1" location="INDICE!A1" display="INDICE"/>
  </hyperlinks>
  <pageMargins left="0.70866141732283472" right="0.70866141732283472" top="0.74803149606299213" bottom="0.74803149606299213" header="0.31496062992125984" footer="0.31496062992125984"/>
  <pageSetup scale="99" orientation="portrait"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D40"/>
  <sheetViews>
    <sheetView showGridLines="0" zoomScaleNormal="100" workbookViewId="0">
      <selection sqref="A1:X37"/>
    </sheetView>
  </sheetViews>
  <sheetFormatPr baseColWidth="10" defaultRowHeight="12.75" x14ac:dyDescent="0.2"/>
  <cols>
    <col min="1" max="1" width="18.140625" style="190" customWidth="1"/>
    <col min="2" max="2" width="8.140625" style="176" bestFit="1" customWidth="1"/>
    <col min="3" max="3" width="6.5703125" style="176" bestFit="1" customWidth="1"/>
    <col min="4" max="4" width="6.85546875" style="176" bestFit="1" customWidth="1"/>
    <col min="5" max="5" width="7.140625" style="176" customWidth="1"/>
    <col min="6" max="6" width="10.42578125" style="176" customWidth="1"/>
    <col min="7" max="7" width="6.85546875" style="176" customWidth="1"/>
    <col min="8" max="8" width="7" style="176" bestFit="1" customWidth="1"/>
    <col min="9" max="9" width="7.28515625" style="176" bestFit="1" customWidth="1"/>
    <col min="10" max="10" width="5.140625" style="176" bestFit="1" customWidth="1"/>
    <col min="11" max="11" width="8.5703125" style="79" bestFit="1" customWidth="1"/>
    <col min="12" max="12" width="5.42578125" style="79" bestFit="1" customWidth="1"/>
    <col min="13" max="13" width="6.85546875" style="79" bestFit="1" customWidth="1"/>
    <col min="14" max="15" width="8.42578125" style="79" customWidth="1"/>
    <col min="16" max="16" width="9.85546875" style="79" customWidth="1"/>
    <col min="17" max="17" width="9.5703125" style="79" customWidth="1"/>
    <col min="18" max="18" width="8.140625" style="79" bestFit="1" customWidth="1"/>
    <col min="19" max="20" width="11.42578125" style="79"/>
    <col min="21" max="21" width="7.5703125" style="4" bestFit="1" customWidth="1"/>
    <col min="22" max="22" width="7.5703125" style="4" customWidth="1"/>
    <col min="23" max="23" width="9.7109375" style="4" bestFit="1" customWidth="1"/>
    <col min="24" max="24" width="8.28515625" style="4" bestFit="1" customWidth="1"/>
    <col min="25" max="241" width="11.42578125" style="4"/>
    <col min="242" max="242" width="18.140625" style="4" customWidth="1"/>
    <col min="243" max="243" width="6.5703125" style="4" customWidth="1"/>
    <col min="244" max="244" width="9.28515625" style="4" bestFit="1" customWidth="1"/>
    <col min="245" max="245" width="9.42578125" style="4" bestFit="1" customWidth="1"/>
    <col min="246" max="246" width="10.5703125" style="4" bestFit="1" customWidth="1"/>
    <col min="247" max="247" width="6.42578125" style="4" bestFit="1" customWidth="1"/>
    <col min="248" max="248" width="7.5703125" style="4" bestFit="1" customWidth="1"/>
    <col min="249" max="249" width="7.85546875" style="4" bestFit="1" customWidth="1"/>
    <col min="250" max="251" width="9.7109375" style="4" bestFit="1" customWidth="1"/>
    <col min="252" max="252" width="8.85546875" style="4" customWidth="1"/>
    <col min="253" max="497" width="11.42578125" style="4"/>
    <col min="498" max="498" width="18.140625" style="4" customWidth="1"/>
    <col min="499" max="499" width="6.5703125" style="4" customWidth="1"/>
    <col min="500" max="500" width="9.28515625" style="4" bestFit="1" customWidth="1"/>
    <col min="501" max="501" width="9.42578125" style="4" bestFit="1" customWidth="1"/>
    <col min="502" max="502" width="10.5703125" style="4" bestFit="1" customWidth="1"/>
    <col min="503" max="503" width="6.42578125" style="4" bestFit="1" customWidth="1"/>
    <col min="504" max="504" width="7.5703125" style="4" bestFit="1" customWidth="1"/>
    <col min="505" max="505" width="7.85546875" style="4" bestFit="1" customWidth="1"/>
    <col min="506" max="507" width="9.7109375" style="4" bestFit="1" customWidth="1"/>
    <col min="508" max="508" width="8.85546875" style="4" customWidth="1"/>
    <col min="509" max="753" width="11.42578125" style="4"/>
    <col min="754" max="754" width="18.140625" style="4" customWidth="1"/>
    <col min="755" max="755" width="6.5703125" style="4" customWidth="1"/>
    <col min="756" max="756" width="9.28515625" style="4" bestFit="1" customWidth="1"/>
    <col min="757" max="757" width="9.42578125" style="4" bestFit="1" customWidth="1"/>
    <col min="758" max="758" width="10.5703125" style="4" bestFit="1" customWidth="1"/>
    <col min="759" max="759" width="6.42578125" style="4" bestFit="1" customWidth="1"/>
    <col min="760" max="760" width="7.5703125" style="4" bestFit="1" customWidth="1"/>
    <col min="761" max="761" width="7.85546875" style="4" bestFit="1" customWidth="1"/>
    <col min="762" max="763" width="9.7109375" style="4" bestFit="1" customWidth="1"/>
    <col min="764" max="764" width="8.85546875" style="4" customWidth="1"/>
    <col min="765" max="1009" width="11.42578125" style="4"/>
    <col min="1010" max="1010" width="18.140625" style="4" customWidth="1"/>
    <col min="1011" max="1011" width="6.5703125" style="4" customWidth="1"/>
    <col min="1012" max="1012" width="9.28515625" style="4" bestFit="1" customWidth="1"/>
    <col min="1013" max="1013" width="9.42578125" style="4" bestFit="1" customWidth="1"/>
    <col min="1014" max="1014" width="10.5703125" style="4" bestFit="1" customWidth="1"/>
    <col min="1015" max="1015" width="6.42578125" style="4" bestFit="1" customWidth="1"/>
    <col min="1016" max="1016" width="7.5703125" style="4" bestFit="1" customWidth="1"/>
    <col min="1017" max="1017" width="7.85546875" style="4" bestFit="1" customWidth="1"/>
    <col min="1018" max="1019" width="9.7109375" style="4" bestFit="1" customWidth="1"/>
    <col min="1020" max="1020" width="8.85546875" style="4" customWidth="1"/>
    <col min="1021" max="1265" width="11.42578125" style="4"/>
    <col min="1266" max="1266" width="18.140625" style="4" customWidth="1"/>
    <col min="1267" max="1267" width="6.5703125" style="4" customWidth="1"/>
    <col min="1268" max="1268" width="9.28515625" style="4" bestFit="1" customWidth="1"/>
    <col min="1269" max="1269" width="9.42578125" style="4" bestFit="1" customWidth="1"/>
    <col min="1270" max="1270" width="10.5703125" style="4" bestFit="1" customWidth="1"/>
    <col min="1271" max="1271" width="6.42578125" style="4" bestFit="1" customWidth="1"/>
    <col min="1272" max="1272" width="7.5703125" style="4" bestFit="1" customWidth="1"/>
    <col min="1273" max="1273" width="7.85546875" style="4" bestFit="1" customWidth="1"/>
    <col min="1274" max="1275" width="9.7109375" style="4" bestFit="1" customWidth="1"/>
    <col min="1276" max="1276" width="8.85546875" style="4" customWidth="1"/>
    <col min="1277" max="1521" width="11.42578125" style="4"/>
    <col min="1522" max="1522" width="18.140625" style="4" customWidth="1"/>
    <col min="1523" max="1523" width="6.5703125" style="4" customWidth="1"/>
    <col min="1524" max="1524" width="9.28515625" style="4" bestFit="1" customWidth="1"/>
    <col min="1525" max="1525" width="9.42578125" style="4" bestFit="1" customWidth="1"/>
    <col min="1526" max="1526" width="10.5703125" style="4" bestFit="1" customWidth="1"/>
    <col min="1527" max="1527" width="6.42578125" style="4" bestFit="1" customWidth="1"/>
    <col min="1528" max="1528" width="7.5703125" style="4" bestFit="1" customWidth="1"/>
    <col min="1529" max="1529" width="7.85546875" style="4" bestFit="1" customWidth="1"/>
    <col min="1530" max="1531" width="9.7109375" style="4" bestFit="1" customWidth="1"/>
    <col min="1532" max="1532" width="8.85546875" style="4" customWidth="1"/>
    <col min="1533" max="1777" width="11.42578125" style="4"/>
    <col min="1778" max="1778" width="18.140625" style="4" customWidth="1"/>
    <col min="1779" max="1779" width="6.5703125" style="4" customWidth="1"/>
    <col min="1780" max="1780" width="9.28515625" style="4" bestFit="1" customWidth="1"/>
    <col min="1781" max="1781" width="9.42578125" style="4" bestFit="1" customWidth="1"/>
    <col min="1782" max="1782" width="10.5703125" style="4" bestFit="1" customWidth="1"/>
    <col min="1783" max="1783" width="6.42578125" style="4" bestFit="1" customWidth="1"/>
    <col min="1784" max="1784" width="7.5703125" style="4" bestFit="1" customWidth="1"/>
    <col min="1785" max="1785" width="7.85546875" style="4" bestFit="1" customWidth="1"/>
    <col min="1786" max="1787" width="9.7109375" style="4" bestFit="1" customWidth="1"/>
    <col min="1788" max="1788" width="8.85546875" style="4" customWidth="1"/>
    <col min="1789" max="2033" width="11.42578125" style="4"/>
    <col min="2034" max="2034" width="18.140625" style="4" customWidth="1"/>
    <col min="2035" max="2035" width="6.5703125" style="4" customWidth="1"/>
    <col min="2036" max="2036" width="9.28515625" style="4" bestFit="1" customWidth="1"/>
    <col min="2037" max="2037" width="9.42578125" style="4" bestFit="1" customWidth="1"/>
    <col min="2038" max="2038" width="10.5703125" style="4" bestFit="1" customWidth="1"/>
    <col min="2039" max="2039" width="6.42578125" style="4" bestFit="1" customWidth="1"/>
    <col min="2040" max="2040" width="7.5703125" style="4" bestFit="1" customWidth="1"/>
    <col min="2041" max="2041" width="7.85546875" style="4" bestFit="1" customWidth="1"/>
    <col min="2042" max="2043" width="9.7109375" style="4" bestFit="1" customWidth="1"/>
    <col min="2044" max="2044" width="8.85546875" style="4" customWidth="1"/>
    <col min="2045" max="2289" width="11.42578125" style="4"/>
    <col min="2290" max="2290" width="18.140625" style="4" customWidth="1"/>
    <col min="2291" max="2291" width="6.5703125" style="4" customWidth="1"/>
    <col min="2292" max="2292" width="9.28515625" style="4" bestFit="1" customWidth="1"/>
    <col min="2293" max="2293" width="9.42578125" style="4" bestFit="1" customWidth="1"/>
    <col min="2294" max="2294" width="10.5703125" style="4" bestFit="1" customWidth="1"/>
    <col min="2295" max="2295" width="6.42578125" style="4" bestFit="1" customWidth="1"/>
    <col min="2296" max="2296" width="7.5703125" style="4" bestFit="1" customWidth="1"/>
    <col min="2297" max="2297" width="7.85546875" style="4" bestFit="1" customWidth="1"/>
    <col min="2298" max="2299" width="9.7109375" style="4" bestFit="1" customWidth="1"/>
    <col min="2300" max="2300" width="8.85546875" style="4" customWidth="1"/>
    <col min="2301" max="2545" width="11.42578125" style="4"/>
    <col min="2546" max="2546" width="18.140625" style="4" customWidth="1"/>
    <col min="2547" max="2547" width="6.5703125" style="4" customWidth="1"/>
    <col min="2548" max="2548" width="9.28515625" style="4" bestFit="1" customWidth="1"/>
    <col min="2549" max="2549" width="9.42578125" style="4" bestFit="1" customWidth="1"/>
    <col min="2550" max="2550" width="10.5703125" style="4" bestFit="1" customWidth="1"/>
    <col min="2551" max="2551" width="6.42578125" style="4" bestFit="1" customWidth="1"/>
    <col min="2552" max="2552" width="7.5703125" style="4" bestFit="1" customWidth="1"/>
    <col min="2553" max="2553" width="7.85546875" style="4" bestFit="1" customWidth="1"/>
    <col min="2554" max="2555" width="9.7109375" style="4" bestFit="1" customWidth="1"/>
    <col min="2556" max="2556" width="8.85546875" style="4" customWidth="1"/>
    <col min="2557" max="2801" width="11.42578125" style="4"/>
    <col min="2802" max="2802" width="18.140625" style="4" customWidth="1"/>
    <col min="2803" max="2803" width="6.5703125" style="4" customWidth="1"/>
    <col min="2804" max="2804" width="9.28515625" style="4" bestFit="1" customWidth="1"/>
    <col min="2805" max="2805" width="9.42578125" style="4" bestFit="1" customWidth="1"/>
    <col min="2806" max="2806" width="10.5703125" style="4" bestFit="1" customWidth="1"/>
    <col min="2807" max="2807" width="6.42578125" style="4" bestFit="1" customWidth="1"/>
    <col min="2808" max="2808" width="7.5703125" style="4" bestFit="1" customWidth="1"/>
    <col min="2809" max="2809" width="7.85546875" style="4" bestFit="1" customWidth="1"/>
    <col min="2810" max="2811" width="9.7109375" style="4" bestFit="1" customWidth="1"/>
    <col min="2812" max="2812" width="8.85546875" style="4" customWidth="1"/>
    <col min="2813" max="3057" width="11.42578125" style="4"/>
    <col min="3058" max="3058" width="18.140625" style="4" customWidth="1"/>
    <col min="3059" max="3059" width="6.5703125" style="4" customWidth="1"/>
    <col min="3060" max="3060" width="9.28515625" style="4" bestFit="1" customWidth="1"/>
    <col min="3061" max="3061" width="9.42578125" style="4" bestFit="1" customWidth="1"/>
    <col min="3062" max="3062" width="10.5703125" style="4" bestFit="1" customWidth="1"/>
    <col min="3063" max="3063" width="6.42578125" style="4" bestFit="1" customWidth="1"/>
    <col min="3064" max="3064" width="7.5703125" style="4" bestFit="1" customWidth="1"/>
    <col min="3065" max="3065" width="7.85546875" style="4" bestFit="1" customWidth="1"/>
    <col min="3066" max="3067" width="9.7109375" style="4" bestFit="1" customWidth="1"/>
    <col min="3068" max="3068" width="8.85546875" style="4" customWidth="1"/>
    <col min="3069" max="3313" width="11.42578125" style="4"/>
    <col min="3314" max="3314" width="18.140625" style="4" customWidth="1"/>
    <col min="3315" max="3315" width="6.5703125" style="4" customWidth="1"/>
    <col min="3316" max="3316" width="9.28515625" style="4" bestFit="1" customWidth="1"/>
    <col min="3317" max="3317" width="9.42578125" style="4" bestFit="1" customWidth="1"/>
    <col min="3318" max="3318" width="10.5703125" style="4" bestFit="1" customWidth="1"/>
    <col min="3319" max="3319" width="6.42578125" style="4" bestFit="1" customWidth="1"/>
    <col min="3320" max="3320" width="7.5703125" style="4" bestFit="1" customWidth="1"/>
    <col min="3321" max="3321" width="7.85546875" style="4" bestFit="1" customWidth="1"/>
    <col min="3322" max="3323" width="9.7109375" style="4" bestFit="1" customWidth="1"/>
    <col min="3324" max="3324" width="8.85546875" style="4" customWidth="1"/>
    <col min="3325" max="3569" width="11.42578125" style="4"/>
    <col min="3570" max="3570" width="18.140625" style="4" customWidth="1"/>
    <col min="3571" max="3571" width="6.5703125" style="4" customWidth="1"/>
    <col min="3572" max="3572" width="9.28515625" style="4" bestFit="1" customWidth="1"/>
    <col min="3573" max="3573" width="9.42578125" style="4" bestFit="1" customWidth="1"/>
    <col min="3574" max="3574" width="10.5703125" style="4" bestFit="1" customWidth="1"/>
    <col min="3575" max="3575" width="6.42578125" style="4" bestFit="1" customWidth="1"/>
    <col min="3576" max="3576" width="7.5703125" style="4" bestFit="1" customWidth="1"/>
    <col min="3577" max="3577" width="7.85546875" style="4" bestFit="1" customWidth="1"/>
    <col min="3578" max="3579" width="9.7109375" style="4" bestFit="1" customWidth="1"/>
    <col min="3580" max="3580" width="8.85546875" style="4" customWidth="1"/>
    <col min="3581" max="3825" width="11.42578125" style="4"/>
    <col min="3826" max="3826" width="18.140625" style="4" customWidth="1"/>
    <col min="3827" max="3827" width="6.5703125" style="4" customWidth="1"/>
    <col min="3828" max="3828" width="9.28515625" style="4" bestFit="1" customWidth="1"/>
    <col min="3829" max="3829" width="9.42578125" style="4" bestFit="1" customWidth="1"/>
    <col min="3830" max="3830" width="10.5703125" style="4" bestFit="1" customWidth="1"/>
    <col min="3831" max="3831" width="6.42578125" style="4" bestFit="1" customWidth="1"/>
    <col min="3832" max="3832" width="7.5703125" style="4" bestFit="1" customWidth="1"/>
    <col min="3833" max="3833" width="7.85546875" style="4" bestFit="1" customWidth="1"/>
    <col min="3834" max="3835" width="9.7109375" style="4" bestFit="1" customWidth="1"/>
    <col min="3836" max="3836" width="8.85546875" style="4" customWidth="1"/>
    <col min="3837" max="4081" width="11.42578125" style="4"/>
    <col min="4082" max="4082" width="18.140625" style="4" customWidth="1"/>
    <col min="4083" max="4083" width="6.5703125" style="4" customWidth="1"/>
    <col min="4084" max="4084" width="9.28515625" style="4" bestFit="1" customWidth="1"/>
    <col min="4085" max="4085" width="9.42578125" style="4" bestFit="1" customWidth="1"/>
    <col min="4086" max="4086" width="10.5703125" style="4" bestFit="1" customWidth="1"/>
    <col min="4087" max="4087" width="6.42578125" style="4" bestFit="1" customWidth="1"/>
    <col min="4088" max="4088" width="7.5703125" style="4" bestFit="1" customWidth="1"/>
    <col min="4089" max="4089" width="7.85546875" style="4" bestFit="1" customWidth="1"/>
    <col min="4090" max="4091" width="9.7109375" style="4" bestFit="1" customWidth="1"/>
    <col min="4092" max="4092" width="8.85546875" style="4" customWidth="1"/>
    <col min="4093" max="4337" width="11.42578125" style="4"/>
    <col min="4338" max="4338" width="18.140625" style="4" customWidth="1"/>
    <col min="4339" max="4339" width="6.5703125" style="4" customWidth="1"/>
    <col min="4340" max="4340" width="9.28515625" style="4" bestFit="1" customWidth="1"/>
    <col min="4341" max="4341" width="9.42578125" style="4" bestFit="1" customWidth="1"/>
    <col min="4342" max="4342" width="10.5703125" style="4" bestFit="1" customWidth="1"/>
    <col min="4343" max="4343" width="6.42578125" style="4" bestFit="1" customWidth="1"/>
    <col min="4344" max="4344" width="7.5703125" style="4" bestFit="1" customWidth="1"/>
    <col min="4345" max="4345" width="7.85546875" style="4" bestFit="1" customWidth="1"/>
    <col min="4346" max="4347" width="9.7109375" style="4" bestFit="1" customWidth="1"/>
    <col min="4348" max="4348" width="8.85546875" style="4" customWidth="1"/>
    <col min="4349" max="4593" width="11.42578125" style="4"/>
    <col min="4594" max="4594" width="18.140625" style="4" customWidth="1"/>
    <col min="4595" max="4595" width="6.5703125" style="4" customWidth="1"/>
    <col min="4596" max="4596" width="9.28515625" style="4" bestFit="1" customWidth="1"/>
    <col min="4597" max="4597" width="9.42578125" style="4" bestFit="1" customWidth="1"/>
    <col min="4598" max="4598" width="10.5703125" style="4" bestFit="1" customWidth="1"/>
    <col min="4599" max="4599" width="6.42578125" style="4" bestFit="1" customWidth="1"/>
    <col min="4600" max="4600" width="7.5703125" style="4" bestFit="1" customWidth="1"/>
    <col min="4601" max="4601" width="7.85546875" style="4" bestFit="1" customWidth="1"/>
    <col min="4602" max="4603" width="9.7109375" style="4" bestFit="1" customWidth="1"/>
    <col min="4604" max="4604" width="8.85546875" style="4" customWidth="1"/>
    <col min="4605" max="4849" width="11.42578125" style="4"/>
    <col min="4850" max="4850" width="18.140625" style="4" customWidth="1"/>
    <col min="4851" max="4851" width="6.5703125" style="4" customWidth="1"/>
    <col min="4852" max="4852" width="9.28515625" style="4" bestFit="1" customWidth="1"/>
    <col min="4853" max="4853" width="9.42578125" style="4" bestFit="1" customWidth="1"/>
    <col min="4854" max="4854" width="10.5703125" style="4" bestFit="1" customWidth="1"/>
    <col min="4855" max="4855" width="6.42578125" style="4" bestFit="1" customWidth="1"/>
    <col min="4856" max="4856" width="7.5703125" style="4" bestFit="1" customWidth="1"/>
    <col min="4857" max="4857" width="7.85546875" style="4" bestFit="1" customWidth="1"/>
    <col min="4858" max="4859" width="9.7109375" style="4" bestFit="1" customWidth="1"/>
    <col min="4860" max="4860" width="8.85546875" style="4" customWidth="1"/>
    <col min="4861" max="5105" width="11.42578125" style="4"/>
    <col min="5106" max="5106" width="18.140625" style="4" customWidth="1"/>
    <col min="5107" max="5107" width="6.5703125" style="4" customWidth="1"/>
    <col min="5108" max="5108" width="9.28515625" style="4" bestFit="1" customWidth="1"/>
    <col min="5109" max="5109" width="9.42578125" style="4" bestFit="1" customWidth="1"/>
    <col min="5110" max="5110" width="10.5703125" style="4" bestFit="1" customWidth="1"/>
    <col min="5111" max="5111" width="6.42578125" style="4" bestFit="1" customWidth="1"/>
    <col min="5112" max="5112" width="7.5703125" style="4" bestFit="1" customWidth="1"/>
    <col min="5113" max="5113" width="7.85546875" style="4" bestFit="1" customWidth="1"/>
    <col min="5114" max="5115" width="9.7109375" style="4" bestFit="1" customWidth="1"/>
    <col min="5116" max="5116" width="8.85546875" style="4" customWidth="1"/>
    <col min="5117" max="5361" width="11.42578125" style="4"/>
    <col min="5362" max="5362" width="18.140625" style="4" customWidth="1"/>
    <col min="5363" max="5363" width="6.5703125" style="4" customWidth="1"/>
    <col min="5364" max="5364" width="9.28515625" style="4" bestFit="1" customWidth="1"/>
    <col min="5365" max="5365" width="9.42578125" style="4" bestFit="1" customWidth="1"/>
    <col min="5366" max="5366" width="10.5703125" style="4" bestFit="1" customWidth="1"/>
    <col min="5367" max="5367" width="6.42578125" style="4" bestFit="1" customWidth="1"/>
    <col min="5368" max="5368" width="7.5703125" style="4" bestFit="1" customWidth="1"/>
    <col min="5369" max="5369" width="7.85546875" style="4" bestFit="1" customWidth="1"/>
    <col min="5370" max="5371" width="9.7109375" style="4" bestFit="1" customWidth="1"/>
    <col min="5372" max="5372" width="8.85546875" style="4" customWidth="1"/>
    <col min="5373" max="5617" width="11.42578125" style="4"/>
    <col min="5618" max="5618" width="18.140625" style="4" customWidth="1"/>
    <col min="5619" max="5619" width="6.5703125" style="4" customWidth="1"/>
    <col min="5620" max="5620" width="9.28515625" style="4" bestFit="1" customWidth="1"/>
    <col min="5621" max="5621" width="9.42578125" style="4" bestFit="1" customWidth="1"/>
    <col min="5622" max="5622" width="10.5703125" style="4" bestFit="1" customWidth="1"/>
    <col min="5623" max="5623" width="6.42578125" style="4" bestFit="1" customWidth="1"/>
    <col min="5624" max="5624" width="7.5703125" style="4" bestFit="1" customWidth="1"/>
    <col min="5625" max="5625" width="7.85546875" style="4" bestFit="1" customWidth="1"/>
    <col min="5626" max="5627" width="9.7109375" style="4" bestFit="1" customWidth="1"/>
    <col min="5628" max="5628" width="8.85546875" style="4" customWidth="1"/>
    <col min="5629" max="5873" width="11.42578125" style="4"/>
    <col min="5874" max="5874" width="18.140625" style="4" customWidth="1"/>
    <col min="5875" max="5875" width="6.5703125" style="4" customWidth="1"/>
    <col min="5876" max="5876" width="9.28515625" style="4" bestFit="1" customWidth="1"/>
    <col min="5877" max="5877" width="9.42578125" style="4" bestFit="1" customWidth="1"/>
    <col min="5878" max="5878" width="10.5703125" style="4" bestFit="1" customWidth="1"/>
    <col min="5879" max="5879" width="6.42578125" style="4" bestFit="1" customWidth="1"/>
    <col min="5880" max="5880" width="7.5703125" style="4" bestFit="1" customWidth="1"/>
    <col min="5881" max="5881" width="7.85546875" style="4" bestFit="1" customWidth="1"/>
    <col min="5882" max="5883" width="9.7109375" style="4" bestFit="1" customWidth="1"/>
    <col min="5884" max="5884" width="8.85546875" style="4" customWidth="1"/>
    <col min="5885" max="6129" width="11.42578125" style="4"/>
    <col min="6130" max="6130" width="18.140625" style="4" customWidth="1"/>
    <col min="6131" max="6131" width="6.5703125" style="4" customWidth="1"/>
    <col min="6132" max="6132" width="9.28515625" style="4" bestFit="1" customWidth="1"/>
    <col min="6133" max="6133" width="9.42578125" style="4" bestFit="1" customWidth="1"/>
    <col min="6134" max="6134" width="10.5703125" style="4" bestFit="1" customWidth="1"/>
    <col min="6135" max="6135" width="6.42578125" style="4" bestFit="1" customWidth="1"/>
    <col min="6136" max="6136" width="7.5703125" style="4" bestFit="1" customWidth="1"/>
    <col min="6137" max="6137" width="7.85546875" style="4" bestFit="1" customWidth="1"/>
    <col min="6138" max="6139" width="9.7109375" style="4" bestFit="1" customWidth="1"/>
    <col min="6140" max="6140" width="8.85546875" style="4" customWidth="1"/>
    <col min="6141" max="6385" width="11.42578125" style="4"/>
    <col min="6386" max="6386" width="18.140625" style="4" customWidth="1"/>
    <col min="6387" max="6387" width="6.5703125" style="4" customWidth="1"/>
    <col min="6388" max="6388" width="9.28515625" style="4" bestFit="1" customWidth="1"/>
    <col min="6389" max="6389" width="9.42578125" style="4" bestFit="1" customWidth="1"/>
    <col min="6390" max="6390" width="10.5703125" style="4" bestFit="1" customWidth="1"/>
    <col min="6391" max="6391" width="6.42578125" style="4" bestFit="1" customWidth="1"/>
    <col min="6392" max="6392" width="7.5703125" style="4" bestFit="1" customWidth="1"/>
    <col min="6393" max="6393" width="7.85546875" style="4" bestFit="1" customWidth="1"/>
    <col min="6394" max="6395" width="9.7109375" style="4" bestFit="1" customWidth="1"/>
    <col min="6396" max="6396" width="8.85546875" style="4" customWidth="1"/>
    <col min="6397" max="6641" width="11.42578125" style="4"/>
    <col min="6642" max="6642" width="18.140625" style="4" customWidth="1"/>
    <col min="6643" max="6643" width="6.5703125" style="4" customWidth="1"/>
    <col min="6644" max="6644" width="9.28515625" style="4" bestFit="1" customWidth="1"/>
    <col min="6645" max="6645" width="9.42578125" style="4" bestFit="1" customWidth="1"/>
    <col min="6646" max="6646" width="10.5703125" style="4" bestFit="1" customWidth="1"/>
    <col min="6647" max="6647" width="6.42578125" style="4" bestFit="1" customWidth="1"/>
    <col min="6648" max="6648" width="7.5703125" style="4" bestFit="1" customWidth="1"/>
    <col min="6649" max="6649" width="7.85546875" style="4" bestFit="1" customWidth="1"/>
    <col min="6650" max="6651" width="9.7109375" style="4" bestFit="1" customWidth="1"/>
    <col min="6652" max="6652" width="8.85546875" style="4" customWidth="1"/>
    <col min="6653" max="6897" width="11.42578125" style="4"/>
    <col min="6898" max="6898" width="18.140625" style="4" customWidth="1"/>
    <col min="6899" max="6899" width="6.5703125" style="4" customWidth="1"/>
    <col min="6900" max="6900" width="9.28515625" style="4" bestFit="1" customWidth="1"/>
    <col min="6901" max="6901" width="9.42578125" style="4" bestFit="1" customWidth="1"/>
    <col min="6902" max="6902" width="10.5703125" style="4" bestFit="1" customWidth="1"/>
    <col min="6903" max="6903" width="6.42578125" style="4" bestFit="1" customWidth="1"/>
    <col min="6904" max="6904" width="7.5703125" style="4" bestFit="1" customWidth="1"/>
    <col min="6905" max="6905" width="7.85546875" style="4" bestFit="1" customWidth="1"/>
    <col min="6906" max="6907" width="9.7109375" style="4" bestFit="1" customWidth="1"/>
    <col min="6908" max="6908" width="8.85546875" style="4" customWidth="1"/>
    <col min="6909" max="7153" width="11.42578125" style="4"/>
    <col min="7154" max="7154" width="18.140625" style="4" customWidth="1"/>
    <col min="7155" max="7155" width="6.5703125" style="4" customWidth="1"/>
    <col min="7156" max="7156" width="9.28515625" style="4" bestFit="1" customWidth="1"/>
    <col min="7157" max="7157" width="9.42578125" style="4" bestFit="1" customWidth="1"/>
    <col min="7158" max="7158" width="10.5703125" style="4" bestFit="1" customWidth="1"/>
    <col min="7159" max="7159" width="6.42578125" style="4" bestFit="1" customWidth="1"/>
    <col min="7160" max="7160" width="7.5703125" style="4" bestFit="1" customWidth="1"/>
    <col min="7161" max="7161" width="7.85546875" style="4" bestFit="1" customWidth="1"/>
    <col min="7162" max="7163" width="9.7109375" style="4" bestFit="1" customWidth="1"/>
    <col min="7164" max="7164" width="8.85546875" style="4" customWidth="1"/>
    <col min="7165" max="7409" width="11.42578125" style="4"/>
    <col min="7410" max="7410" width="18.140625" style="4" customWidth="1"/>
    <col min="7411" max="7411" width="6.5703125" style="4" customWidth="1"/>
    <col min="7412" max="7412" width="9.28515625" style="4" bestFit="1" customWidth="1"/>
    <col min="7413" max="7413" width="9.42578125" style="4" bestFit="1" customWidth="1"/>
    <col min="7414" max="7414" width="10.5703125" style="4" bestFit="1" customWidth="1"/>
    <col min="7415" max="7415" width="6.42578125" style="4" bestFit="1" customWidth="1"/>
    <col min="7416" max="7416" width="7.5703125" style="4" bestFit="1" customWidth="1"/>
    <col min="7417" max="7417" width="7.85546875" style="4" bestFit="1" customWidth="1"/>
    <col min="7418" max="7419" width="9.7109375" style="4" bestFit="1" customWidth="1"/>
    <col min="7420" max="7420" width="8.85546875" style="4" customWidth="1"/>
    <col min="7421" max="7665" width="11.42578125" style="4"/>
    <col min="7666" max="7666" width="18.140625" style="4" customWidth="1"/>
    <col min="7667" max="7667" width="6.5703125" style="4" customWidth="1"/>
    <col min="7668" max="7668" width="9.28515625" style="4" bestFit="1" customWidth="1"/>
    <col min="7669" max="7669" width="9.42578125" style="4" bestFit="1" customWidth="1"/>
    <col min="7670" max="7670" width="10.5703125" style="4" bestFit="1" customWidth="1"/>
    <col min="7671" max="7671" width="6.42578125" style="4" bestFit="1" customWidth="1"/>
    <col min="7672" max="7672" width="7.5703125" style="4" bestFit="1" customWidth="1"/>
    <col min="7673" max="7673" width="7.85546875" style="4" bestFit="1" customWidth="1"/>
    <col min="7674" max="7675" width="9.7109375" style="4" bestFit="1" customWidth="1"/>
    <col min="7676" max="7676" width="8.85546875" style="4" customWidth="1"/>
    <col min="7677" max="7921" width="11.42578125" style="4"/>
    <col min="7922" max="7922" width="18.140625" style="4" customWidth="1"/>
    <col min="7923" max="7923" width="6.5703125" style="4" customWidth="1"/>
    <col min="7924" max="7924" width="9.28515625" style="4" bestFit="1" customWidth="1"/>
    <col min="7925" max="7925" width="9.42578125" style="4" bestFit="1" customWidth="1"/>
    <col min="7926" max="7926" width="10.5703125" style="4" bestFit="1" customWidth="1"/>
    <col min="7927" max="7927" width="6.42578125" style="4" bestFit="1" customWidth="1"/>
    <col min="7928" max="7928" width="7.5703125" style="4" bestFit="1" customWidth="1"/>
    <col min="7929" max="7929" width="7.85546875" style="4" bestFit="1" customWidth="1"/>
    <col min="7930" max="7931" width="9.7109375" style="4" bestFit="1" customWidth="1"/>
    <col min="7932" max="7932" width="8.85546875" style="4" customWidth="1"/>
    <col min="7933" max="8177" width="11.42578125" style="4"/>
    <col min="8178" max="8178" width="18.140625" style="4" customWidth="1"/>
    <col min="8179" max="8179" width="6.5703125" style="4" customWidth="1"/>
    <col min="8180" max="8180" width="9.28515625" style="4" bestFit="1" customWidth="1"/>
    <col min="8181" max="8181" width="9.42578125" style="4" bestFit="1" customWidth="1"/>
    <col min="8182" max="8182" width="10.5703125" style="4" bestFit="1" customWidth="1"/>
    <col min="8183" max="8183" width="6.42578125" style="4" bestFit="1" customWidth="1"/>
    <col min="8184" max="8184" width="7.5703125" style="4" bestFit="1" customWidth="1"/>
    <col min="8185" max="8185" width="7.85546875" style="4" bestFit="1" customWidth="1"/>
    <col min="8186" max="8187" width="9.7109375" style="4" bestFit="1" customWidth="1"/>
    <col min="8188" max="8188" width="8.85546875" style="4" customWidth="1"/>
    <col min="8189" max="8433" width="11.42578125" style="4"/>
    <col min="8434" max="8434" width="18.140625" style="4" customWidth="1"/>
    <col min="8435" max="8435" width="6.5703125" style="4" customWidth="1"/>
    <col min="8436" max="8436" width="9.28515625" style="4" bestFit="1" customWidth="1"/>
    <col min="8437" max="8437" width="9.42578125" style="4" bestFit="1" customWidth="1"/>
    <col min="8438" max="8438" width="10.5703125" style="4" bestFit="1" customWidth="1"/>
    <col min="8439" max="8439" width="6.42578125" style="4" bestFit="1" customWidth="1"/>
    <col min="8440" max="8440" width="7.5703125" style="4" bestFit="1" customWidth="1"/>
    <col min="8441" max="8441" width="7.85546875" style="4" bestFit="1" customWidth="1"/>
    <col min="8442" max="8443" width="9.7109375" style="4" bestFit="1" customWidth="1"/>
    <col min="8444" max="8444" width="8.85546875" style="4" customWidth="1"/>
    <col min="8445" max="8689" width="11.42578125" style="4"/>
    <col min="8690" max="8690" width="18.140625" style="4" customWidth="1"/>
    <col min="8691" max="8691" width="6.5703125" style="4" customWidth="1"/>
    <col min="8692" max="8692" width="9.28515625" style="4" bestFit="1" customWidth="1"/>
    <col min="8693" max="8693" width="9.42578125" style="4" bestFit="1" customWidth="1"/>
    <col min="8694" max="8694" width="10.5703125" style="4" bestFit="1" customWidth="1"/>
    <col min="8695" max="8695" width="6.42578125" style="4" bestFit="1" customWidth="1"/>
    <col min="8696" max="8696" width="7.5703125" style="4" bestFit="1" customWidth="1"/>
    <col min="8697" max="8697" width="7.85546875" style="4" bestFit="1" customWidth="1"/>
    <col min="8698" max="8699" width="9.7109375" style="4" bestFit="1" customWidth="1"/>
    <col min="8700" max="8700" width="8.85546875" style="4" customWidth="1"/>
    <col min="8701" max="8945" width="11.42578125" style="4"/>
    <col min="8946" max="8946" width="18.140625" style="4" customWidth="1"/>
    <col min="8947" max="8947" width="6.5703125" style="4" customWidth="1"/>
    <col min="8948" max="8948" width="9.28515625" style="4" bestFit="1" customWidth="1"/>
    <col min="8949" max="8949" width="9.42578125" style="4" bestFit="1" customWidth="1"/>
    <col min="8950" max="8950" width="10.5703125" style="4" bestFit="1" customWidth="1"/>
    <col min="8951" max="8951" width="6.42578125" style="4" bestFit="1" customWidth="1"/>
    <col min="8952" max="8952" width="7.5703125" style="4" bestFit="1" customWidth="1"/>
    <col min="8953" max="8953" width="7.85546875" style="4" bestFit="1" customWidth="1"/>
    <col min="8954" max="8955" width="9.7109375" style="4" bestFit="1" customWidth="1"/>
    <col min="8956" max="8956" width="8.85546875" style="4" customWidth="1"/>
    <col min="8957" max="9201" width="11.42578125" style="4"/>
    <col min="9202" max="9202" width="18.140625" style="4" customWidth="1"/>
    <col min="9203" max="9203" width="6.5703125" style="4" customWidth="1"/>
    <col min="9204" max="9204" width="9.28515625" style="4" bestFit="1" customWidth="1"/>
    <col min="9205" max="9205" width="9.42578125" style="4" bestFit="1" customWidth="1"/>
    <col min="9206" max="9206" width="10.5703125" style="4" bestFit="1" customWidth="1"/>
    <col min="9207" max="9207" width="6.42578125" style="4" bestFit="1" customWidth="1"/>
    <col min="9208" max="9208" width="7.5703125" style="4" bestFit="1" customWidth="1"/>
    <col min="9209" max="9209" width="7.85546875" style="4" bestFit="1" customWidth="1"/>
    <col min="9210" max="9211" width="9.7109375" style="4" bestFit="1" customWidth="1"/>
    <col min="9212" max="9212" width="8.85546875" style="4" customWidth="1"/>
    <col min="9213" max="9457" width="11.42578125" style="4"/>
    <col min="9458" max="9458" width="18.140625" style="4" customWidth="1"/>
    <col min="9459" max="9459" width="6.5703125" style="4" customWidth="1"/>
    <col min="9460" max="9460" width="9.28515625" style="4" bestFit="1" customWidth="1"/>
    <col min="9461" max="9461" width="9.42578125" style="4" bestFit="1" customWidth="1"/>
    <col min="9462" max="9462" width="10.5703125" style="4" bestFit="1" customWidth="1"/>
    <col min="9463" max="9463" width="6.42578125" style="4" bestFit="1" customWidth="1"/>
    <col min="9464" max="9464" width="7.5703125" style="4" bestFit="1" customWidth="1"/>
    <col min="9465" max="9465" width="7.85546875" style="4" bestFit="1" customWidth="1"/>
    <col min="9466" max="9467" width="9.7109375" style="4" bestFit="1" customWidth="1"/>
    <col min="9468" max="9468" width="8.85546875" style="4" customWidth="1"/>
    <col min="9469" max="9713" width="11.42578125" style="4"/>
    <col min="9714" max="9714" width="18.140625" style="4" customWidth="1"/>
    <col min="9715" max="9715" width="6.5703125" style="4" customWidth="1"/>
    <col min="9716" max="9716" width="9.28515625" style="4" bestFit="1" customWidth="1"/>
    <col min="9717" max="9717" width="9.42578125" style="4" bestFit="1" customWidth="1"/>
    <col min="9718" max="9718" width="10.5703125" style="4" bestFit="1" customWidth="1"/>
    <col min="9719" max="9719" width="6.42578125" style="4" bestFit="1" customWidth="1"/>
    <col min="9720" max="9720" width="7.5703125" style="4" bestFit="1" customWidth="1"/>
    <col min="9721" max="9721" width="7.85546875" style="4" bestFit="1" customWidth="1"/>
    <col min="9722" max="9723" width="9.7109375" style="4" bestFit="1" customWidth="1"/>
    <col min="9724" max="9724" width="8.85546875" style="4" customWidth="1"/>
    <col min="9725" max="9969" width="11.42578125" style="4"/>
    <col min="9970" max="9970" width="18.140625" style="4" customWidth="1"/>
    <col min="9971" max="9971" width="6.5703125" style="4" customWidth="1"/>
    <col min="9972" max="9972" width="9.28515625" style="4" bestFit="1" customWidth="1"/>
    <col min="9973" max="9973" width="9.42578125" style="4" bestFit="1" customWidth="1"/>
    <col min="9974" max="9974" width="10.5703125" style="4" bestFit="1" customWidth="1"/>
    <col min="9975" max="9975" width="6.42578125" style="4" bestFit="1" customWidth="1"/>
    <col min="9976" max="9976" width="7.5703125" style="4" bestFit="1" customWidth="1"/>
    <col min="9977" max="9977" width="7.85546875" style="4" bestFit="1" customWidth="1"/>
    <col min="9978" max="9979" width="9.7109375" style="4" bestFit="1" customWidth="1"/>
    <col min="9980" max="9980" width="8.85546875" style="4" customWidth="1"/>
    <col min="9981" max="10225" width="11.42578125" style="4"/>
    <col min="10226" max="10226" width="18.140625" style="4" customWidth="1"/>
    <col min="10227" max="10227" width="6.5703125" style="4" customWidth="1"/>
    <col min="10228" max="10228" width="9.28515625" style="4" bestFit="1" customWidth="1"/>
    <col min="10229" max="10229" width="9.42578125" style="4" bestFit="1" customWidth="1"/>
    <col min="10230" max="10230" width="10.5703125" style="4" bestFit="1" customWidth="1"/>
    <col min="10231" max="10231" width="6.42578125" style="4" bestFit="1" customWidth="1"/>
    <col min="10232" max="10232" width="7.5703125" style="4" bestFit="1" customWidth="1"/>
    <col min="10233" max="10233" width="7.85546875" style="4" bestFit="1" customWidth="1"/>
    <col min="10234" max="10235" width="9.7109375" style="4" bestFit="1" customWidth="1"/>
    <col min="10236" max="10236" width="8.85546875" style="4" customWidth="1"/>
    <col min="10237" max="10481" width="11.42578125" style="4"/>
    <col min="10482" max="10482" width="18.140625" style="4" customWidth="1"/>
    <col min="10483" max="10483" width="6.5703125" style="4" customWidth="1"/>
    <col min="10484" max="10484" width="9.28515625" style="4" bestFit="1" customWidth="1"/>
    <col min="10485" max="10485" width="9.42578125" style="4" bestFit="1" customWidth="1"/>
    <col min="10486" max="10486" width="10.5703125" style="4" bestFit="1" customWidth="1"/>
    <col min="10487" max="10487" width="6.42578125" style="4" bestFit="1" customWidth="1"/>
    <col min="10488" max="10488" width="7.5703125" style="4" bestFit="1" customWidth="1"/>
    <col min="10489" max="10489" width="7.85546875" style="4" bestFit="1" customWidth="1"/>
    <col min="10490" max="10491" width="9.7109375" style="4" bestFit="1" customWidth="1"/>
    <col min="10492" max="10492" width="8.85546875" style="4" customWidth="1"/>
    <col min="10493" max="10737" width="11.42578125" style="4"/>
    <col min="10738" max="10738" width="18.140625" style="4" customWidth="1"/>
    <col min="10739" max="10739" width="6.5703125" style="4" customWidth="1"/>
    <col min="10740" max="10740" width="9.28515625" style="4" bestFit="1" customWidth="1"/>
    <col min="10741" max="10741" width="9.42578125" style="4" bestFit="1" customWidth="1"/>
    <col min="10742" max="10742" width="10.5703125" style="4" bestFit="1" customWidth="1"/>
    <col min="10743" max="10743" width="6.42578125" style="4" bestFit="1" customWidth="1"/>
    <col min="10744" max="10744" width="7.5703125" style="4" bestFit="1" customWidth="1"/>
    <col min="10745" max="10745" width="7.85546875" style="4" bestFit="1" customWidth="1"/>
    <col min="10746" max="10747" width="9.7109375" style="4" bestFit="1" customWidth="1"/>
    <col min="10748" max="10748" width="8.85546875" style="4" customWidth="1"/>
    <col min="10749" max="10993" width="11.42578125" style="4"/>
    <col min="10994" max="10994" width="18.140625" style="4" customWidth="1"/>
    <col min="10995" max="10995" width="6.5703125" style="4" customWidth="1"/>
    <col min="10996" max="10996" width="9.28515625" style="4" bestFit="1" customWidth="1"/>
    <col min="10997" max="10997" width="9.42578125" style="4" bestFit="1" customWidth="1"/>
    <col min="10998" max="10998" width="10.5703125" style="4" bestFit="1" customWidth="1"/>
    <col min="10999" max="10999" width="6.42578125" style="4" bestFit="1" customWidth="1"/>
    <col min="11000" max="11000" width="7.5703125" style="4" bestFit="1" customWidth="1"/>
    <col min="11001" max="11001" width="7.85546875" style="4" bestFit="1" customWidth="1"/>
    <col min="11002" max="11003" width="9.7109375" style="4" bestFit="1" customWidth="1"/>
    <col min="11004" max="11004" width="8.85546875" style="4" customWidth="1"/>
    <col min="11005" max="11249" width="11.42578125" style="4"/>
    <col min="11250" max="11250" width="18.140625" style="4" customWidth="1"/>
    <col min="11251" max="11251" width="6.5703125" style="4" customWidth="1"/>
    <col min="11252" max="11252" width="9.28515625" style="4" bestFit="1" customWidth="1"/>
    <col min="11253" max="11253" width="9.42578125" style="4" bestFit="1" customWidth="1"/>
    <col min="11254" max="11254" width="10.5703125" style="4" bestFit="1" customWidth="1"/>
    <col min="11255" max="11255" width="6.42578125" style="4" bestFit="1" customWidth="1"/>
    <col min="11256" max="11256" width="7.5703125" style="4" bestFit="1" customWidth="1"/>
    <col min="11257" max="11257" width="7.85546875" style="4" bestFit="1" customWidth="1"/>
    <col min="11258" max="11259" width="9.7109375" style="4" bestFit="1" customWidth="1"/>
    <col min="11260" max="11260" width="8.85546875" style="4" customWidth="1"/>
    <col min="11261" max="11505" width="11.42578125" style="4"/>
    <col min="11506" max="11506" width="18.140625" style="4" customWidth="1"/>
    <col min="11507" max="11507" width="6.5703125" style="4" customWidth="1"/>
    <col min="11508" max="11508" width="9.28515625" style="4" bestFit="1" customWidth="1"/>
    <col min="11509" max="11509" width="9.42578125" style="4" bestFit="1" customWidth="1"/>
    <col min="11510" max="11510" width="10.5703125" style="4" bestFit="1" customWidth="1"/>
    <col min="11511" max="11511" width="6.42578125" style="4" bestFit="1" customWidth="1"/>
    <col min="11512" max="11512" width="7.5703125" style="4" bestFit="1" customWidth="1"/>
    <col min="11513" max="11513" width="7.85546875" style="4" bestFit="1" customWidth="1"/>
    <col min="11514" max="11515" width="9.7109375" style="4" bestFit="1" customWidth="1"/>
    <col min="11516" max="11516" width="8.85546875" style="4" customWidth="1"/>
    <col min="11517" max="11761" width="11.42578125" style="4"/>
    <col min="11762" max="11762" width="18.140625" style="4" customWidth="1"/>
    <col min="11763" max="11763" width="6.5703125" style="4" customWidth="1"/>
    <col min="11764" max="11764" width="9.28515625" style="4" bestFit="1" customWidth="1"/>
    <col min="11765" max="11765" width="9.42578125" style="4" bestFit="1" customWidth="1"/>
    <col min="11766" max="11766" width="10.5703125" style="4" bestFit="1" customWidth="1"/>
    <col min="11767" max="11767" width="6.42578125" style="4" bestFit="1" customWidth="1"/>
    <col min="11768" max="11768" width="7.5703125" style="4" bestFit="1" customWidth="1"/>
    <col min="11769" max="11769" width="7.85546875" style="4" bestFit="1" customWidth="1"/>
    <col min="11770" max="11771" width="9.7109375" style="4" bestFit="1" customWidth="1"/>
    <col min="11772" max="11772" width="8.85546875" style="4" customWidth="1"/>
    <col min="11773" max="12017" width="11.42578125" style="4"/>
    <col min="12018" max="12018" width="18.140625" style="4" customWidth="1"/>
    <col min="12019" max="12019" width="6.5703125" style="4" customWidth="1"/>
    <col min="12020" max="12020" width="9.28515625" style="4" bestFit="1" customWidth="1"/>
    <col min="12021" max="12021" width="9.42578125" style="4" bestFit="1" customWidth="1"/>
    <col min="12022" max="12022" width="10.5703125" style="4" bestFit="1" customWidth="1"/>
    <col min="12023" max="12023" width="6.42578125" style="4" bestFit="1" customWidth="1"/>
    <col min="12024" max="12024" width="7.5703125" style="4" bestFit="1" customWidth="1"/>
    <col min="12025" max="12025" width="7.85546875" style="4" bestFit="1" customWidth="1"/>
    <col min="12026" max="12027" width="9.7109375" style="4" bestFit="1" customWidth="1"/>
    <col min="12028" max="12028" width="8.85546875" style="4" customWidth="1"/>
    <col min="12029" max="12273" width="11.42578125" style="4"/>
    <col min="12274" max="12274" width="18.140625" style="4" customWidth="1"/>
    <col min="12275" max="12275" width="6.5703125" style="4" customWidth="1"/>
    <col min="12276" max="12276" width="9.28515625" style="4" bestFit="1" customWidth="1"/>
    <col min="12277" max="12277" width="9.42578125" style="4" bestFit="1" customWidth="1"/>
    <col min="12278" max="12278" width="10.5703125" style="4" bestFit="1" customWidth="1"/>
    <col min="12279" max="12279" width="6.42578125" style="4" bestFit="1" customWidth="1"/>
    <col min="12280" max="12280" width="7.5703125" style="4" bestFit="1" customWidth="1"/>
    <col min="12281" max="12281" width="7.85546875" style="4" bestFit="1" customWidth="1"/>
    <col min="12282" max="12283" width="9.7109375" style="4" bestFit="1" customWidth="1"/>
    <col min="12284" max="12284" width="8.85546875" style="4" customWidth="1"/>
    <col min="12285" max="12529" width="11.42578125" style="4"/>
    <col min="12530" max="12530" width="18.140625" style="4" customWidth="1"/>
    <col min="12531" max="12531" width="6.5703125" style="4" customWidth="1"/>
    <col min="12532" max="12532" width="9.28515625" style="4" bestFit="1" customWidth="1"/>
    <col min="12533" max="12533" width="9.42578125" style="4" bestFit="1" customWidth="1"/>
    <col min="12534" max="12534" width="10.5703125" style="4" bestFit="1" customWidth="1"/>
    <col min="12535" max="12535" width="6.42578125" style="4" bestFit="1" customWidth="1"/>
    <col min="12536" max="12536" width="7.5703125" style="4" bestFit="1" customWidth="1"/>
    <col min="12537" max="12537" width="7.85546875" style="4" bestFit="1" customWidth="1"/>
    <col min="12538" max="12539" width="9.7109375" style="4" bestFit="1" customWidth="1"/>
    <col min="12540" max="12540" width="8.85546875" style="4" customWidth="1"/>
    <col min="12541" max="12785" width="11.42578125" style="4"/>
    <col min="12786" max="12786" width="18.140625" style="4" customWidth="1"/>
    <col min="12787" max="12787" width="6.5703125" style="4" customWidth="1"/>
    <col min="12788" max="12788" width="9.28515625" style="4" bestFit="1" customWidth="1"/>
    <col min="12789" max="12789" width="9.42578125" style="4" bestFit="1" customWidth="1"/>
    <col min="12790" max="12790" width="10.5703125" style="4" bestFit="1" customWidth="1"/>
    <col min="12791" max="12791" width="6.42578125" style="4" bestFit="1" customWidth="1"/>
    <col min="12792" max="12792" width="7.5703125" style="4" bestFit="1" customWidth="1"/>
    <col min="12793" max="12793" width="7.85546875" style="4" bestFit="1" customWidth="1"/>
    <col min="12794" max="12795" width="9.7109375" style="4" bestFit="1" customWidth="1"/>
    <col min="12796" max="12796" width="8.85546875" style="4" customWidth="1"/>
    <col min="12797" max="13041" width="11.42578125" style="4"/>
    <col min="13042" max="13042" width="18.140625" style="4" customWidth="1"/>
    <col min="13043" max="13043" width="6.5703125" style="4" customWidth="1"/>
    <col min="13044" max="13044" width="9.28515625" style="4" bestFit="1" customWidth="1"/>
    <col min="13045" max="13045" width="9.42578125" style="4" bestFit="1" customWidth="1"/>
    <col min="13046" max="13046" width="10.5703125" style="4" bestFit="1" customWidth="1"/>
    <col min="13047" max="13047" width="6.42578125" style="4" bestFit="1" customWidth="1"/>
    <col min="13048" max="13048" width="7.5703125" style="4" bestFit="1" customWidth="1"/>
    <col min="13049" max="13049" width="7.85546875" style="4" bestFit="1" customWidth="1"/>
    <col min="13050" max="13051" width="9.7109375" style="4" bestFit="1" customWidth="1"/>
    <col min="13052" max="13052" width="8.85546875" style="4" customWidth="1"/>
    <col min="13053" max="13297" width="11.42578125" style="4"/>
    <col min="13298" max="13298" width="18.140625" style="4" customWidth="1"/>
    <col min="13299" max="13299" width="6.5703125" style="4" customWidth="1"/>
    <col min="13300" max="13300" width="9.28515625" style="4" bestFit="1" customWidth="1"/>
    <col min="13301" max="13301" width="9.42578125" style="4" bestFit="1" customWidth="1"/>
    <col min="13302" max="13302" width="10.5703125" style="4" bestFit="1" customWidth="1"/>
    <col min="13303" max="13303" width="6.42578125" style="4" bestFit="1" customWidth="1"/>
    <col min="13304" max="13304" width="7.5703125" style="4" bestFit="1" customWidth="1"/>
    <col min="13305" max="13305" width="7.85546875" style="4" bestFit="1" customWidth="1"/>
    <col min="13306" max="13307" width="9.7109375" style="4" bestFit="1" customWidth="1"/>
    <col min="13308" max="13308" width="8.85546875" style="4" customWidth="1"/>
    <col min="13309" max="13553" width="11.42578125" style="4"/>
    <col min="13554" max="13554" width="18.140625" style="4" customWidth="1"/>
    <col min="13555" max="13555" width="6.5703125" style="4" customWidth="1"/>
    <col min="13556" max="13556" width="9.28515625" style="4" bestFit="1" customWidth="1"/>
    <col min="13557" max="13557" width="9.42578125" style="4" bestFit="1" customWidth="1"/>
    <col min="13558" max="13558" width="10.5703125" style="4" bestFit="1" customWidth="1"/>
    <col min="13559" max="13559" width="6.42578125" style="4" bestFit="1" customWidth="1"/>
    <col min="13560" max="13560" width="7.5703125" style="4" bestFit="1" customWidth="1"/>
    <col min="13561" max="13561" width="7.85546875" style="4" bestFit="1" customWidth="1"/>
    <col min="13562" max="13563" width="9.7109375" style="4" bestFit="1" customWidth="1"/>
    <col min="13564" max="13564" width="8.85546875" style="4" customWidth="1"/>
    <col min="13565" max="13809" width="11.42578125" style="4"/>
    <col min="13810" max="13810" width="18.140625" style="4" customWidth="1"/>
    <col min="13811" max="13811" width="6.5703125" style="4" customWidth="1"/>
    <col min="13812" max="13812" width="9.28515625" style="4" bestFit="1" customWidth="1"/>
    <col min="13813" max="13813" width="9.42578125" style="4" bestFit="1" customWidth="1"/>
    <col min="13814" max="13814" width="10.5703125" style="4" bestFit="1" customWidth="1"/>
    <col min="13815" max="13815" width="6.42578125" style="4" bestFit="1" customWidth="1"/>
    <col min="13816" max="13816" width="7.5703125" style="4" bestFit="1" customWidth="1"/>
    <col min="13817" max="13817" width="7.85546875" style="4" bestFit="1" customWidth="1"/>
    <col min="13818" max="13819" width="9.7109375" style="4" bestFit="1" customWidth="1"/>
    <col min="13820" max="13820" width="8.85546875" style="4" customWidth="1"/>
    <col min="13821" max="14065" width="11.42578125" style="4"/>
    <col min="14066" max="14066" width="18.140625" style="4" customWidth="1"/>
    <col min="14067" max="14067" width="6.5703125" style="4" customWidth="1"/>
    <col min="14068" max="14068" width="9.28515625" style="4" bestFit="1" customWidth="1"/>
    <col min="14069" max="14069" width="9.42578125" style="4" bestFit="1" customWidth="1"/>
    <col min="14070" max="14070" width="10.5703125" style="4" bestFit="1" customWidth="1"/>
    <col min="14071" max="14071" width="6.42578125" style="4" bestFit="1" customWidth="1"/>
    <col min="14072" max="14072" width="7.5703125" style="4" bestFit="1" customWidth="1"/>
    <col min="14073" max="14073" width="7.85546875" style="4" bestFit="1" customWidth="1"/>
    <col min="14074" max="14075" width="9.7109375" style="4" bestFit="1" customWidth="1"/>
    <col min="14076" max="14076" width="8.85546875" style="4" customWidth="1"/>
    <col min="14077" max="14321" width="11.42578125" style="4"/>
    <col min="14322" max="14322" width="18.140625" style="4" customWidth="1"/>
    <col min="14323" max="14323" width="6.5703125" style="4" customWidth="1"/>
    <col min="14324" max="14324" width="9.28515625" style="4" bestFit="1" customWidth="1"/>
    <col min="14325" max="14325" width="9.42578125" style="4" bestFit="1" customWidth="1"/>
    <col min="14326" max="14326" width="10.5703125" style="4" bestFit="1" customWidth="1"/>
    <col min="14327" max="14327" width="6.42578125" style="4" bestFit="1" customWidth="1"/>
    <col min="14328" max="14328" width="7.5703125" style="4" bestFit="1" customWidth="1"/>
    <col min="14329" max="14329" width="7.85546875" style="4" bestFit="1" customWidth="1"/>
    <col min="14330" max="14331" width="9.7109375" style="4" bestFit="1" customWidth="1"/>
    <col min="14332" max="14332" width="8.85546875" style="4" customWidth="1"/>
    <col min="14333" max="14577" width="11.42578125" style="4"/>
    <col min="14578" max="14578" width="18.140625" style="4" customWidth="1"/>
    <col min="14579" max="14579" width="6.5703125" style="4" customWidth="1"/>
    <col min="14580" max="14580" width="9.28515625" style="4" bestFit="1" customWidth="1"/>
    <col min="14581" max="14581" width="9.42578125" style="4" bestFit="1" customWidth="1"/>
    <col min="14582" max="14582" width="10.5703125" style="4" bestFit="1" customWidth="1"/>
    <col min="14583" max="14583" width="6.42578125" style="4" bestFit="1" customWidth="1"/>
    <col min="14584" max="14584" width="7.5703125" style="4" bestFit="1" customWidth="1"/>
    <col min="14585" max="14585" width="7.85546875" style="4" bestFit="1" customWidth="1"/>
    <col min="14586" max="14587" width="9.7109375" style="4" bestFit="1" customWidth="1"/>
    <col min="14588" max="14588" width="8.85546875" style="4" customWidth="1"/>
    <col min="14589" max="14833" width="11.42578125" style="4"/>
    <col min="14834" max="14834" width="18.140625" style="4" customWidth="1"/>
    <col min="14835" max="14835" width="6.5703125" style="4" customWidth="1"/>
    <col min="14836" max="14836" width="9.28515625" style="4" bestFit="1" customWidth="1"/>
    <col min="14837" max="14837" width="9.42578125" style="4" bestFit="1" customWidth="1"/>
    <col min="14838" max="14838" width="10.5703125" style="4" bestFit="1" customWidth="1"/>
    <col min="14839" max="14839" width="6.42578125" style="4" bestFit="1" customWidth="1"/>
    <col min="14840" max="14840" width="7.5703125" style="4" bestFit="1" customWidth="1"/>
    <col min="14841" max="14841" width="7.85546875" style="4" bestFit="1" customWidth="1"/>
    <col min="14842" max="14843" width="9.7109375" style="4" bestFit="1" customWidth="1"/>
    <col min="14844" max="14844" width="8.85546875" style="4" customWidth="1"/>
    <col min="14845" max="15089" width="11.42578125" style="4"/>
    <col min="15090" max="15090" width="18.140625" style="4" customWidth="1"/>
    <col min="15091" max="15091" width="6.5703125" style="4" customWidth="1"/>
    <col min="15092" max="15092" width="9.28515625" style="4" bestFit="1" customWidth="1"/>
    <col min="15093" max="15093" width="9.42578125" style="4" bestFit="1" customWidth="1"/>
    <col min="15094" max="15094" width="10.5703125" style="4" bestFit="1" customWidth="1"/>
    <col min="15095" max="15095" width="6.42578125" style="4" bestFit="1" customWidth="1"/>
    <col min="15096" max="15096" width="7.5703125" style="4" bestFit="1" customWidth="1"/>
    <col min="15097" max="15097" width="7.85546875" style="4" bestFit="1" customWidth="1"/>
    <col min="15098" max="15099" width="9.7109375" style="4" bestFit="1" customWidth="1"/>
    <col min="15100" max="15100" width="8.85546875" style="4" customWidth="1"/>
    <col min="15101" max="15345" width="11.42578125" style="4"/>
    <col min="15346" max="15346" width="18.140625" style="4" customWidth="1"/>
    <col min="15347" max="15347" width="6.5703125" style="4" customWidth="1"/>
    <col min="15348" max="15348" width="9.28515625" style="4" bestFit="1" customWidth="1"/>
    <col min="15349" max="15349" width="9.42578125" style="4" bestFit="1" customWidth="1"/>
    <col min="15350" max="15350" width="10.5703125" style="4" bestFit="1" customWidth="1"/>
    <col min="15351" max="15351" width="6.42578125" style="4" bestFit="1" customWidth="1"/>
    <col min="15352" max="15352" width="7.5703125" style="4" bestFit="1" customWidth="1"/>
    <col min="15353" max="15353" width="7.85546875" style="4" bestFit="1" customWidth="1"/>
    <col min="15354" max="15355" width="9.7109375" style="4" bestFit="1" customWidth="1"/>
    <col min="15356" max="15356" width="8.85546875" style="4" customWidth="1"/>
    <col min="15357" max="15601" width="11.42578125" style="4"/>
    <col min="15602" max="15602" width="18.140625" style="4" customWidth="1"/>
    <col min="15603" max="15603" width="6.5703125" style="4" customWidth="1"/>
    <col min="15604" max="15604" width="9.28515625" style="4" bestFit="1" customWidth="1"/>
    <col min="15605" max="15605" width="9.42578125" style="4" bestFit="1" customWidth="1"/>
    <col min="15606" max="15606" width="10.5703125" style="4" bestFit="1" customWidth="1"/>
    <col min="15607" max="15607" width="6.42578125" style="4" bestFit="1" customWidth="1"/>
    <col min="15608" max="15608" width="7.5703125" style="4" bestFit="1" customWidth="1"/>
    <col min="15609" max="15609" width="7.85546875" style="4" bestFit="1" customWidth="1"/>
    <col min="15610" max="15611" width="9.7109375" style="4" bestFit="1" customWidth="1"/>
    <col min="15612" max="15612" width="8.85546875" style="4" customWidth="1"/>
    <col min="15613" max="15857" width="11.42578125" style="4"/>
    <col min="15858" max="15858" width="18.140625" style="4" customWidth="1"/>
    <col min="15859" max="15859" width="6.5703125" style="4" customWidth="1"/>
    <col min="15860" max="15860" width="9.28515625" style="4" bestFit="1" customWidth="1"/>
    <col min="15861" max="15861" width="9.42578125" style="4" bestFit="1" customWidth="1"/>
    <col min="15862" max="15862" width="10.5703125" style="4" bestFit="1" customWidth="1"/>
    <col min="15863" max="15863" width="6.42578125" style="4" bestFit="1" customWidth="1"/>
    <col min="15864" max="15864" width="7.5703125" style="4" bestFit="1" customWidth="1"/>
    <col min="15865" max="15865" width="7.85546875" style="4" bestFit="1" customWidth="1"/>
    <col min="15866" max="15867" width="9.7109375" style="4" bestFit="1" customWidth="1"/>
    <col min="15868" max="15868" width="8.85546875" style="4" customWidth="1"/>
    <col min="15869" max="16113" width="11.42578125" style="4"/>
    <col min="16114" max="16114" width="18.140625" style="4" customWidth="1"/>
    <col min="16115" max="16115" width="6.5703125" style="4" customWidth="1"/>
    <col min="16116" max="16116" width="9.28515625" style="4" bestFit="1" customWidth="1"/>
    <col min="16117" max="16117" width="9.42578125" style="4" bestFit="1" customWidth="1"/>
    <col min="16118" max="16118" width="10.5703125" style="4" bestFit="1" customWidth="1"/>
    <col min="16119" max="16119" width="6.42578125" style="4" bestFit="1" customWidth="1"/>
    <col min="16120" max="16120" width="7.5703125" style="4" bestFit="1" customWidth="1"/>
    <col min="16121" max="16121" width="7.85546875" style="4" bestFit="1" customWidth="1"/>
    <col min="16122" max="16123" width="9.7109375" style="4" bestFit="1" customWidth="1"/>
    <col min="16124" max="16124" width="8.85546875" style="4" customWidth="1"/>
    <col min="16125" max="16384" width="11.42578125" style="79"/>
  </cols>
  <sheetData>
    <row r="1" spans="1:27" s="79" customFormat="1" ht="12.75" customHeight="1" x14ac:dyDescent="0.25">
      <c r="A1" s="440" t="s">
        <v>313</v>
      </c>
      <c r="B1" s="440"/>
      <c r="C1" s="440"/>
      <c r="D1" s="440"/>
      <c r="E1" s="440"/>
      <c r="F1" s="440"/>
      <c r="G1" s="440"/>
      <c r="H1" s="440"/>
      <c r="I1" s="440"/>
      <c r="J1" s="440"/>
      <c r="K1" s="440"/>
      <c r="L1" s="440"/>
      <c r="M1" s="440"/>
      <c r="N1" s="440"/>
      <c r="O1" s="440"/>
      <c r="P1" s="440"/>
      <c r="Q1" s="440"/>
      <c r="R1" s="440"/>
      <c r="S1" s="440"/>
      <c r="T1" s="440"/>
      <c r="U1" s="440"/>
      <c r="V1" s="440"/>
      <c r="W1" s="440"/>
      <c r="X1" s="440"/>
      <c r="AA1" s="434" t="s">
        <v>178</v>
      </c>
    </row>
    <row r="2" spans="1:27" s="79" customFormat="1" ht="12.75" customHeight="1" x14ac:dyDescent="0.25">
      <c r="A2" s="440" t="s">
        <v>324</v>
      </c>
      <c r="B2" s="440"/>
      <c r="C2" s="440"/>
      <c r="D2" s="440"/>
      <c r="E2" s="440"/>
      <c r="F2" s="440"/>
      <c r="G2" s="440"/>
      <c r="H2" s="440"/>
      <c r="I2" s="440"/>
      <c r="J2" s="440"/>
      <c r="K2" s="440"/>
      <c r="L2" s="440"/>
      <c r="M2" s="440"/>
      <c r="N2" s="440"/>
      <c r="O2" s="440"/>
      <c r="P2" s="440"/>
      <c r="Q2" s="440"/>
      <c r="R2" s="440"/>
      <c r="S2" s="440"/>
      <c r="T2" s="440"/>
      <c r="U2" s="440"/>
      <c r="V2" s="440"/>
      <c r="W2" s="440"/>
      <c r="X2" s="440"/>
      <c r="AA2" s="434"/>
    </row>
    <row r="3" spans="1:27" s="79" customFormat="1" x14ac:dyDescent="0.25">
      <c r="A3" s="440" t="s">
        <v>336</v>
      </c>
      <c r="B3" s="440"/>
      <c r="C3" s="440"/>
      <c r="D3" s="440"/>
      <c r="E3" s="440"/>
      <c r="F3" s="440"/>
      <c r="G3" s="440"/>
      <c r="H3" s="440"/>
      <c r="I3" s="440"/>
      <c r="J3" s="440"/>
      <c r="K3" s="440"/>
      <c r="L3" s="440"/>
      <c r="M3" s="440"/>
      <c r="N3" s="440"/>
      <c r="O3" s="440"/>
      <c r="P3" s="440"/>
      <c r="Q3" s="440"/>
      <c r="R3" s="440"/>
      <c r="S3" s="440"/>
      <c r="T3" s="440"/>
      <c r="U3" s="440"/>
      <c r="V3" s="440"/>
      <c r="W3" s="440"/>
      <c r="X3" s="440"/>
    </row>
    <row r="4" spans="1:27" s="79" customFormat="1" x14ac:dyDescent="0.25">
      <c r="A4" s="440" t="s">
        <v>136</v>
      </c>
      <c r="B4" s="440"/>
      <c r="C4" s="440"/>
      <c r="D4" s="440"/>
      <c r="E4" s="440"/>
      <c r="F4" s="440"/>
      <c r="G4" s="440"/>
      <c r="H4" s="440"/>
      <c r="I4" s="440"/>
      <c r="J4" s="440"/>
      <c r="K4" s="440"/>
      <c r="L4" s="440"/>
      <c r="M4" s="440"/>
      <c r="N4" s="440"/>
      <c r="O4" s="440"/>
      <c r="P4" s="440"/>
      <c r="Q4" s="440"/>
      <c r="R4" s="440"/>
      <c r="S4" s="440"/>
      <c r="T4" s="440"/>
      <c r="U4" s="440"/>
      <c r="V4" s="440"/>
      <c r="W4" s="440"/>
      <c r="X4" s="440"/>
    </row>
    <row r="5" spans="1:27" s="79" customFormat="1" x14ac:dyDescent="0.25">
      <c r="A5" s="440" t="s">
        <v>374</v>
      </c>
      <c r="B5" s="440"/>
      <c r="C5" s="440"/>
      <c r="D5" s="440"/>
      <c r="E5" s="440"/>
      <c r="F5" s="440"/>
      <c r="G5" s="440"/>
      <c r="H5" s="440"/>
      <c r="I5" s="440"/>
      <c r="J5" s="440"/>
      <c r="K5" s="440"/>
      <c r="L5" s="440"/>
      <c r="M5" s="440"/>
      <c r="N5" s="440"/>
      <c r="O5" s="440"/>
      <c r="P5" s="440"/>
      <c r="Q5" s="440"/>
      <c r="R5" s="440"/>
      <c r="S5" s="440"/>
      <c r="T5" s="440"/>
      <c r="U5" s="440"/>
      <c r="V5" s="440"/>
      <c r="W5" s="440"/>
      <c r="X5" s="440"/>
    </row>
    <row r="6" spans="1:27" s="79" customFormat="1" x14ac:dyDescent="0.25">
      <c r="A6" s="178"/>
      <c r="B6" s="178"/>
      <c r="C6" s="178"/>
      <c r="D6" s="178"/>
      <c r="E6" s="178"/>
      <c r="F6" s="178"/>
      <c r="G6" s="178"/>
      <c r="H6" s="178"/>
      <c r="I6" s="178"/>
      <c r="J6" s="178"/>
      <c r="K6" s="98"/>
      <c r="L6" s="98"/>
      <c r="M6" s="98"/>
      <c r="N6" s="98"/>
      <c r="O6" s="98"/>
      <c r="P6" s="98"/>
      <c r="Q6" s="98"/>
      <c r="R6" s="98"/>
    </row>
    <row r="7" spans="1:27" s="93" customFormat="1" ht="37.5" customHeight="1" x14ac:dyDescent="0.25">
      <c r="A7" s="208" t="s">
        <v>77</v>
      </c>
      <c r="B7" s="177" t="s">
        <v>0</v>
      </c>
      <c r="C7" s="152" t="s">
        <v>105</v>
      </c>
      <c r="D7" s="152" t="s">
        <v>51</v>
      </c>
      <c r="E7" s="152" t="s">
        <v>52</v>
      </c>
      <c r="F7" s="152" t="s">
        <v>53</v>
      </c>
      <c r="G7" s="152" t="s">
        <v>54</v>
      </c>
      <c r="H7" s="152" t="s">
        <v>55</v>
      </c>
      <c r="I7" s="152" t="s">
        <v>108</v>
      </c>
      <c r="J7" s="152" t="s">
        <v>56</v>
      </c>
      <c r="K7" s="152" t="s">
        <v>109</v>
      </c>
      <c r="L7" s="152" t="s">
        <v>58</v>
      </c>
      <c r="M7" s="152" t="s">
        <v>57</v>
      </c>
      <c r="N7" s="152" t="s">
        <v>60</v>
      </c>
      <c r="O7" s="152" t="s">
        <v>61</v>
      </c>
      <c r="P7" s="152" t="s">
        <v>59</v>
      </c>
      <c r="Q7" s="152" t="s">
        <v>87</v>
      </c>
      <c r="R7" s="152" t="s">
        <v>72</v>
      </c>
      <c r="S7" s="152" t="s">
        <v>63</v>
      </c>
      <c r="T7" s="152" t="s">
        <v>110</v>
      </c>
      <c r="U7" s="152" t="s">
        <v>356</v>
      </c>
      <c r="V7" s="152" t="s">
        <v>360</v>
      </c>
      <c r="W7" s="152" t="s">
        <v>88</v>
      </c>
      <c r="X7" s="152" t="s">
        <v>89</v>
      </c>
    </row>
    <row r="8" spans="1:27" s="79" customFormat="1" ht="15" customHeight="1" x14ac:dyDescent="0.25">
      <c r="A8" s="110" t="s">
        <v>0</v>
      </c>
      <c r="B8" s="114">
        <f>SUM(B9:B35)</f>
        <v>3639</v>
      </c>
      <c r="C8" s="114">
        <f t="shared" ref="C8:X8" si="0">SUM(C9:C35)</f>
        <v>291</v>
      </c>
      <c r="D8" s="114">
        <f t="shared" si="0"/>
        <v>358</v>
      </c>
      <c r="E8" s="114">
        <f t="shared" si="0"/>
        <v>425</v>
      </c>
      <c r="F8" s="114">
        <f t="shared" si="0"/>
        <v>424</v>
      </c>
      <c r="G8" s="114">
        <f t="shared" si="0"/>
        <v>360</v>
      </c>
      <c r="H8" s="114">
        <f t="shared" si="0"/>
        <v>164</v>
      </c>
      <c r="I8" s="114">
        <f t="shared" si="0"/>
        <v>140</v>
      </c>
      <c r="J8" s="114">
        <f t="shared" si="0"/>
        <v>134</v>
      </c>
      <c r="K8" s="114">
        <f t="shared" si="0"/>
        <v>267</v>
      </c>
      <c r="L8" s="114">
        <f t="shared" si="0"/>
        <v>382</v>
      </c>
      <c r="M8" s="114">
        <f t="shared" si="0"/>
        <v>4</v>
      </c>
      <c r="N8" s="114">
        <f t="shared" si="0"/>
        <v>113</v>
      </c>
      <c r="O8" s="114">
        <f t="shared" si="0"/>
        <v>43</v>
      </c>
      <c r="P8" s="114">
        <f t="shared" si="0"/>
        <v>0</v>
      </c>
      <c r="Q8" s="114">
        <f t="shared" si="0"/>
        <v>86</v>
      </c>
      <c r="R8" s="114">
        <f t="shared" si="0"/>
        <v>26</v>
      </c>
      <c r="S8" s="114">
        <f t="shared" si="0"/>
        <v>4</v>
      </c>
      <c r="T8" s="114">
        <f t="shared" si="0"/>
        <v>97</v>
      </c>
      <c r="U8" s="114">
        <f t="shared" si="0"/>
        <v>10</v>
      </c>
      <c r="V8" s="114">
        <f t="shared" si="0"/>
        <v>99</v>
      </c>
      <c r="W8" s="114">
        <f t="shared" si="0"/>
        <v>7</v>
      </c>
      <c r="X8" s="114">
        <f t="shared" si="0"/>
        <v>205</v>
      </c>
    </row>
    <row r="9" spans="1:27" s="79" customFormat="1" ht="15" customHeight="1" x14ac:dyDescent="0.25">
      <c r="A9" s="98" t="s">
        <v>9</v>
      </c>
      <c r="B9" s="112">
        <f>SUM(C9:X9)</f>
        <v>131</v>
      </c>
      <c r="C9" s="191">
        <v>12</v>
      </c>
      <c r="D9" s="191">
        <v>16</v>
      </c>
      <c r="E9" s="191">
        <v>18</v>
      </c>
      <c r="F9" s="191">
        <v>20</v>
      </c>
      <c r="G9" s="191">
        <v>12</v>
      </c>
      <c r="H9" s="191">
        <v>3</v>
      </c>
      <c r="I9" s="191">
        <v>1</v>
      </c>
      <c r="J9" s="191">
        <v>1</v>
      </c>
      <c r="K9" s="191">
        <v>7</v>
      </c>
      <c r="L9" s="191">
        <v>15</v>
      </c>
      <c r="M9" s="191">
        <v>0</v>
      </c>
      <c r="N9" s="191">
        <v>2</v>
      </c>
      <c r="O9" s="191">
        <v>2</v>
      </c>
      <c r="P9" s="191">
        <v>0</v>
      </c>
      <c r="Q9" s="191">
        <v>1</v>
      </c>
      <c r="R9" s="191">
        <v>0</v>
      </c>
      <c r="S9" s="191">
        <v>0</v>
      </c>
      <c r="T9" s="191">
        <v>6</v>
      </c>
      <c r="U9" s="191">
        <v>1</v>
      </c>
      <c r="V9" s="191">
        <v>5</v>
      </c>
      <c r="W9" s="191">
        <v>0</v>
      </c>
      <c r="X9" s="191">
        <v>9</v>
      </c>
    </row>
    <row r="10" spans="1:27" s="79" customFormat="1" ht="15" customHeight="1" x14ac:dyDescent="0.25">
      <c r="A10" s="98" t="s">
        <v>10</v>
      </c>
      <c r="B10" s="112">
        <f>SUM(C10:X10)</f>
        <v>77</v>
      </c>
      <c r="C10" s="191">
        <v>4</v>
      </c>
      <c r="D10" s="191">
        <v>9</v>
      </c>
      <c r="E10" s="191">
        <v>10</v>
      </c>
      <c r="F10" s="191">
        <v>12</v>
      </c>
      <c r="G10" s="191">
        <v>9</v>
      </c>
      <c r="H10" s="191">
        <v>3</v>
      </c>
      <c r="I10" s="191">
        <v>2</v>
      </c>
      <c r="J10" s="191">
        <v>3</v>
      </c>
      <c r="K10" s="191">
        <v>4</v>
      </c>
      <c r="L10" s="191">
        <v>11</v>
      </c>
      <c r="M10" s="191">
        <v>0</v>
      </c>
      <c r="N10" s="191">
        <v>2</v>
      </c>
      <c r="O10" s="191">
        <v>1</v>
      </c>
      <c r="P10" s="191">
        <v>0</v>
      </c>
      <c r="Q10" s="191">
        <v>1</v>
      </c>
      <c r="R10" s="191">
        <v>0</v>
      </c>
      <c r="S10" s="191">
        <v>0</v>
      </c>
      <c r="T10" s="191">
        <v>0</v>
      </c>
      <c r="U10" s="191">
        <v>0</v>
      </c>
      <c r="V10" s="191">
        <v>0</v>
      </c>
      <c r="W10" s="191">
        <v>1</v>
      </c>
      <c r="X10" s="191">
        <v>5</v>
      </c>
    </row>
    <row r="11" spans="1:27" s="79" customFormat="1" ht="15" customHeight="1" x14ac:dyDescent="0.25">
      <c r="A11" s="98" t="s">
        <v>11</v>
      </c>
      <c r="B11" s="112">
        <f t="shared" ref="B11:B35" si="1">SUM(C11:X11)</f>
        <v>211</v>
      </c>
      <c r="C11" s="191">
        <v>8</v>
      </c>
      <c r="D11" s="191">
        <v>22</v>
      </c>
      <c r="E11" s="191">
        <v>29</v>
      </c>
      <c r="F11" s="191">
        <v>27</v>
      </c>
      <c r="G11" s="191">
        <v>16</v>
      </c>
      <c r="H11" s="191">
        <v>7</v>
      </c>
      <c r="I11" s="191">
        <v>4</v>
      </c>
      <c r="J11" s="191">
        <v>4</v>
      </c>
      <c r="K11" s="191">
        <v>25</v>
      </c>
      <c r="L11" s="191">
        <v>23</v>
      </c>
      <c r="M11" s="191">
        <v>0</v>
      </c>
      <c r="N11" s="191">
        <v>5</v>
      </c>
      <c r="O11" s="191">
        <v>0</v>
      </c>
      <c r="P11" s="191">
        <v>0</v>
      </c>
      <c r="Q11" s="191">
        <v>4</v>
      </c>
      <c r="R11" s="191">
        <v>1</v>
      </c>
      <c r="S11" s="191">
        <v>0</v>
      </c>
      <c r="T11" s="191">
        <v>14</v>
      </c>
      <c r="U11" s="191">
        <v>0</v>
      </c>
      <c r="V11" s="191">
        <v>2</v>
      </c>
      <c r="W11" s="191">
        <v>0</v>
      </c>
      <c r="X11" s="191">
        <v>20</v>
      </c>
    </row>
    <row r="12" spans="1:27" s="79" customFormat="1" ht="15" customHeight="1" x14ac:dyDescent="0.25">
      <c r="A12" s="98" t="s">
        <v>12</v>
      </c>
      <c r="B12" s="112">
        <f t="shared" si="1"/>
        <v>20</v>
      </c>
      <c r="C12" s="191">
        <v>3</v>
      </c>
      <c r="D12" s="191">
        <v>2</v>
      </c>
      <c r="E12" s="191">
        <v>2</v>
      </c>
      <c r="F12" s="191">
        <v>3</v>
      </c>
      <c r="G12" s="191">
        <v>4</v>
      </c>
      <c r="H12" s="191">
        <v>1</v>
      </c>
      <c r="I12" s="191">
        <v>1</v>
      </c>
      <c r="J12" s="191">
        <v>1</v>
      </c>
      <c r="K12" s="191">
        <v>1</v>
      </c>
      <c r="L12" s="191">
        <v>2</v>
      </c>
      <c r="M12" s="191">
        <v>0</v>
      </c>
      <c r="N12" s="191">
        <v>0</v>
      </c>
      <c r="O12" s="191">
        <v>0</v>
      </c>
      <c r="P12" s="191">
        <v>0</v>
      </c>
      <c r="Q12" s="191">
        <v>0</v>
      </c>
      <c r="R12" s="191">
        <v>0</v>
      </c>
      <c r="S12" s="191">
        <v>0</v>
      </c>
      <c r="T12" s="191">
        <v>0</v>
      </c>
      <c r="U12" s="191">
        <v>0</v>
      </c>
      <c r="V12" s="191">
        <v>0</v>
      </c>
      <c r="W12" s="191">
        <v>0</v>
      </c>
      <c r="X12" s="191">
        <v>0</v>
      </c>
    </row>
    <row r="13" spans="1:27" s="79" customFormat="1" ht="15" customHeight="1" x14ac:dyDescent="0.25">
      <c r="A13" s="98" t="s">
        <v>13</v>
      </c>
      <c r="B13" s="112">
        <f t="shared" si="1"/>
        <v>20</v>
      </c>
      <c r="C13" s="191">
        <v>0</v>
      </c>
      <c r="D13" s="191">
        <v>2</v>
      </c>
      <c r="E13" s="191">
        <v>2</v>
      </c>
      <c r="F13" s="191">
        <v>2</v>
      </c>
      <c r="G13" s="191">
        <v>2</v>
      </c>
      <c r="H13" s="191">
        <v>1</v>
      </c>
      <c r="I13" s="191">
        <v>1</v>
      </c>
      <c r="J13" s="191">
        <v>1</v>
      </c>
      <c r="K13" s="191">
        <v>1</v>
      </c>
      <c r="L13" s="191">
        <v>3</v>
      </c>
      <c r="M13" s="191">
        <v>0</v>
      </c>
      <c r="N13" s="191">
        <v>0</v>
      </c>
      <c r="O13" s="191">
        <v>1</v>
      </c>
      <c r="P13" s="191">
        <v>0</v>
      </c>
      <c r="Q13" s="191">
        <v>1</v>
      </c>
      <c r="R13" s="191">
        <v>0</v>
      </c>
      <c r="S13" s="191">
        <v>0</v>
      </c>
      <c r="T13" s="191">
        <v>1</v>
      </c>
      <c r="U13" s="191">
        <v>0</v>
      </c>
      <c r="V13" s="191">
        <v>0</v>
      </c>
      <c r="W13" s="191">
        <v>0</v>
      </c>
      <c r="X13" s="191">
        <v>2</v>
      </c>
    </row>
    <row r="14" spans="1:27" s="79" customFormat="1" ht="15" customHeight="1" x14ac:dyDescent="0.25">
      <c r="A14" s="98" t="s">
        <v>14</v>
      </c>
      <c r="B14" s="112">
        <f t="shared" si="1"/>
        <v>93</v>
      </c>
      <c r="C14" s="191">
        <v>21</v>
      </c>
      <c r="D14" s="191">
        <v>10</v>
      </c>
      <c r="E14" s="191">
        <v>11</v>
      </c>
      <c r="F14" s="191">
        <v>12</v>
      </c>
      <c r="G14" s="191">
        <v>7</v>
      </c>
      <c r="H14" s="191">
        <v>4</v>
      </c>
      <c r="I14" s="191">
        <v>2</v>
      </c>
      <c r="J14" s="191">
        <v>2</v>
      </c>
      <c r="K14" s="191">
        <v>11</v>
      </c>
      <c r="L14" s="191">
        <v>8</v>
      </c>
      <c r="M14" s="191">
        <v>0</v>
      </c>
      <c r="N14" s="191">
        <v>0</v>
      </c>
      <c r="O14" s="191">
        <v>0</v>
      </c>
      <c r="P14" s="191">
        <v>0</v>
      </c>
      <c r="Q14" s="191">
        <v>1</v>
      </c>
      <c r="R14" s="191">
        <v>1</v>
      </c>
      <c r="S14" s="191">
        <v>0</v>
      </c>
      <c r="T14" s="191">
        <v>0</v>
      </c>
      <c r="U14" s="191">
        <v>0</v>
      </c>
      <c r="V14" s="191">
        <v>0</v>
      </c>
      <c r="W14" s="191">
        <v>1</v>
      </c>
      <c r="X14" s="191">
        <v>2</v>
      </c>
    </row>
    <row r="15" spans="1:27" s="79" customFormat="1" ht="15" customHeight="1" x14ac:dyDescent="0.25">
      <c r="A15" s="98" t="s">
        <v>15</v>
      </c>
      <c r="B15" s="112">
        <f t="shared" si="1"/>
        <v>0</v>
      </c>
      <c r="C15" s="191">
        <v>0</v>
      </c>
      <c r="D15" s="191">
        <v>0</v>
      </c>
      <c r="E15" s="191">
        <v>0</v>
      </c>
      <c r="F15" s="191">
        <v>0</v>
      </c>
      <c r="G15" s="191">
        <v>0</v>
      </c>
      <c r="H15" s="191">
        <v>0</v>
      </c>
      <c r="I15" s="191">
        <v>0</v>
      </c>
      <c r="J15" s="191">
        <v>0</v>
      </c>
      <c r="K15" s="191">
        <v>0</v>
      </c>
      <c r="L15" s="191">
        <v>0</v>
      </c>
      <c r="M15" s="191">
        <v>0</v>
      </c>
      <c r="N15" s="191">
        <v>0</v>
      </c>
      <c r="O15" s="191">
        <v>0</v>
      </c>
      <c r="P15" s="191">
        <v>0</v>
      </c>
      <c r="Q15" s="191">
        <v>0</v>
      </c>
      <c r="R15" s="191">
        <v>0</v>
      </c>
      <c r="S15" s="191">
        <v>0</v>
      </c>
      <c r="T15" s="191">
        <v>0</v>
      </c>
      <c r="U15" s="191">
        <v>0</v>
      </c>
      <c r="V15" s="191">
        <v>0</v>
      </c>
      <c r="W15" s="191">
        <v>0</v>
      </c>
      <c r="X15" s="191">
        <v>0</v>
      </c>
    </row>
    <row r="16" spans="1:27" s="79" customFormat="1" ht="15" customHeight="1" x14ac:dyDescent="0.25">
      <c r="A16" s="98" t="s">
        <v>16</v>
      </c>
      <c r="B16" s="112">
        <f t="shared" si="1"/>
        <v>122</v>
      </c>
      <c r="C16" s="191">
        <v>36</v>
      </c>
      <c r="D16" s="191">
        <v>7</v>
      </c>
      <c r="E16" s="191">
        <v>9</v>
      </c>
      <c r="F16" s="191">
        <v>10</v>
      </c>
      <c r="G16" s="191">
        <v>9</v>
      </c>
      <c r="H16" s="191">
        <v>1</v>
      </c>
      <c r="I16" s="191">
        <v>1</v>
      </c>
      <c r="J16" s="191">
        <v>1</v>
      </c>
      <c r="K16" s="191">
        <v>4</v>
      </c>
      <c r="L16" s="191">
        <v>11</v>
      </c>
      <c r="M16" s="191">
        <v>0</v>
      </c>
      <c r="N16" s="191">
        <v>3</v>
      </c>
      <c r="O16" s="191">
        <v>1</v>
      </c>
      <c r="P16" s="191">
        <v>0</v>
      </c>
      <c r="Q16" s="191">
        <v>6</v>
      </c>
      <c r="R16" s="191">
        <v>3</v>
      </c>
      <c r="S16" s="191">
        <v>2</v>
      </c>
      <c r="T16" s="191">
        <v>11</v>
      </c>
      <c r="U16" s="191">
        <v>0</v>
      </c>
      <c r="V16" s="191">
        <v>4</v>
      </c>
      <c r="W16" s="191">
        <v>0</v>
      </c>
      <c r="X16" s="191">
        <v>3</v>
      </c>
    </row>
    <row r="17" spans="1:24" s="79" customFormat="1" ht="15" customHeight="1" x14ac:dyDescent="0.25">
      <c r="A17" s="98" t="s">
        <v>17</v>
      </c>
      <c r="B17" s="112">
        <f t="shared" si="1"/>
        <v>94</v>
      </c>
      <c r="C17" s="191">
        <v>9</v>
      </c>
      <c r="D17" s="191">
        <v>8</v>
      </c>
      <c r="E17" s="191">
        <v>11</v>
      </c>
      <c r="F17" s="191">
        <v>13</v>
      </c>
      <c r="G17" s="191">
        <v>7</v>
      </c>
      <c r="H17" s="191">
        <v>5</v>
      </c>
      <c r="I17" s="191">
        <v>3</v>
      </c>
      <c r="J17" s="191">
        <v>3</v>
      </c>
      <c r="K17" s="191">
        <v>7</v>
      </c>
      <c r="L17" s="191">
        <v>11</v>
      </c>
      <c r="M17" s="191">
        <v>0</v>
      </c>
      <c r="N17" s="191">
        <v>2</v>
      </c>
      <c r="O17" s="191">
        <v>1</v>
      </c>
      <c r="P17" s="191">
        <v>0</v>
      </c>
      <c r="Q17" s="191">
        <v>1</v>
      </c>
      <c r="R17" s="191">
        <v>0</v>
      </c>
      <c r="S17" s="191">
        <v>0</v>
      </c>
      <c r="T17" s="191">
        <v>2</v>
      </c>
      <c r="U17" s="191">
        <v>0</v>
      </c>
      <c r="V17" s="191">
        <v>0</v>
      </c>
      <c r="W17" s="191">
        <v>1</v>
      </c>
      <c r="X17" s="191">
        <v>10</v>
      </c>
    </row>
    <row r="18" spans="1:24" s="79" customFormat="1" ht="15" customHeight="1" x14ac:dyDescent="0.25">
      <c r="A18" s="98" t="s">
        <v>18</v>
      </c>
      <c r="B18" s="112">
        <f t="shared" si="1"/>
        <v>390</v>
      </c>
      <c r="C18" s="191">
        <v>27</v>
      </c>
      <c r="D18" s="191">
        <v>34</v>
      </c>
      <c r="E18" s="191">
        <v>47</v>
      </c>
      <c r="F18" s="191">
        <v>43</v>
      </c>
      <c r="G18" s="191">
        <v>41</v>
      </c>
      <c r="H18" s="191">
        <v>20</v>
      </c>
      <c r="I18" s="191">
        <v>18</v>
      </c>
      <c r="J18" s="191">
        <v>21</v>
      </c>
      <c r="K18" s="191">
        <v>32</v>
      </c>
      <c r="L18" s="191">
        <v>37</v>
      </c>
      <c r="M18" s="191">
        <v>1</v>
      </c>
      <c r="N18" s="191">
        <v>17</v>
      </c>
      <c r="O18" s="191">
        <v>4</v>
      </c>
      <c r="P18" s="191">
        <v>0</v>
      </c>
      <c r="Q18" s="191">
        <v>9</v>
      </c>
      <c r="R18" s="191">
        <v>2</v>
      </c>
      <c r="S18" s="191">
        <v>1</v>
      </c>
      <c r="T18" s="191">
        <v>11</v>
      </c>
      <c r="U18" s="191">
        <v>0</v>
      </c>
      <c r="V18" s="191">
        <v>0</v>
      </c>
      <c r="W18" s="191">
        <v>0</v>
      </c>
      <c r="X18" s="191">
        <v>25</v>
      </c>
    </row>
    <row r="19" spans="1:24" s="79" customFormat="1" ht="15" customHeight="1" x14ac:dyDescent="0.25">
      <c r="A19" s="98" t="s">
        <v>19</v>
      </c>
      <c r="B19" s="112">
        <f t="shared" si="1"/>
        <v>181</v>
      </c>
      <c r="C19" s="191">
        <v>8</v>
      </c>
      <c r="D19" s="191">
        <v>22</v>
      </c>
      <c r="E19" s="191">
        <v>25</v>
      </c>
      <c r="F19" s="191">
        <v>26</v>
      </c>
      <c r="G19" s="191">
        <v>17</v>
      </c>
      <c r="H19" s="191">
        <v>7</v>
      </c>
      <c r="I19" s="191">
        <v>7</v>
      </c>
      <c r="J19" s="191">
        <v>6</v>
      </c>
      <c r="K19" s="191">
        <v>11</v>
      </c>
      <c r="L19" s="191">
        <v>21</v>
      </c>
      <c r="M19" s="191">
        <v>0</v>
      </c>
      <c r="N19" s="191">
        <v>9</v>
      </c>
      <c r="O19" s="191">
        <v>3</v>
      </c>
      <c r="P19" s="191">
        <v>0</v>
      </c>
      <c r="Q19" s="191">
        <v>4</v>
      </c>
      <c r="R19" s="191">
        <v>2</v>
      </c>
      <c r="S19" s="191">
        <v>0</v>
      </c>
      <c r="T19" s="191">
        <v>1</v>
      </c>
      <c r="U19" s="191">
        <v>0</v>
      </c>
      <c r="V19" s="191">
        <v>0</v>
      </c>
      <c r="W19" s="191">
        <v>0</v>
      </c>
      <c r="X19" s="191">
        <v>12</v>
      </c>
    </row>
    <row r="20" spans="1:24" s="79" customFormat="1" ht="15" customHeight="1" x14ac:dyDescent="0.25">
      <c r="A20" s="193" t="s">
        <v>20</v>
      </c>
      <c r="B20" s="112">
        <f t="shared" si="1"/>
        <v>29</v>
      </c>
      <c r="C20" s="191">
        <v>0</v>
      </c>
      <c r="D20" s="191">
        <v>4</v>
      </c>
      <c r="E20" s="191">
        <v>5</v>
      </c>
      <c r="F20" s="191">
        <v>4</v>
      </c>
      <c r="G20" s="191">
        <v>3</v>
      </c>
      <c r="H20" s="191">
        <v>1</v>
      </c>
      <c r="I20" s="191">
        <v>0</v>
      </c>
      <c r="J20" s="191">
        <v>0</v>
      </c>
      <c r="K20" s="191">
        <v>3</v>
      </c>
      <c r="L20" s="191">
        <v>0</v>
      </c>
      <c r="M20" s="191">
        <v>0</v>
      </c>
      <c r="N20" s="191">
        <v>1</v>
      </c>
      <c r="O20" s="191">
        <v>1</v>
      </c>
      <c r="P20" s="191">
        <v>0</v>
      </c>
      <c r="Q20" s="191">
        <v>1</v>
      </c>
      <c r="R20" s="191">
        <v>0</v>
      </c>
      <c r="S20" s="191">
        <v>0</v>
      </c>
      <c r="T20" s="191">
        <v>4</v>
      </c>
      <c r="U20" s="191">
        <v>0</v>
      </c>
      <c r="V20" s="191">
        <v>2</v>
      </c>
      <c r="W20" s="191">
        <v>0</v>
      </c>
      <c r="X20" s="191">
        <v>0</v>
      </c>
    </row>
    <row r="21" spans="1:24" s="79" customFormat="1" ht="15" customHeight="1" x14ac:dyDescent="0.25">
      <c r="A21" s="98" t="s">
        <v>21</v>
      </c>
      <c r="B21" s="112">
        <f t="shared" si="1"/>
        <v>155</v>
      </c>
      <c r="C21" s="191">
        <v>7</v>
      </c>
      <c r="D21" s="191">
        <v>16</v>
      </c>
      <c r="E21" s="191">
        <v>16</v>
      </c>
      <c r="F21" s="191">
        <v>15</v>
      </c>
      <c r="G21" s="191">
        <v>14</v>
      </c>
      <c r="H21" s="191">
        <v>10</v>
      </c>
      <c r="I21" s="191">
        <v>9</v>
      </c>
      <c r="J21" s="191">
        <v>10</v>
      </c>
      <c r="K21" s="191">
        <v>9</v>
      </c>
      <c r="L21" s="191">
        <v>19</v>
      </c>
      <c r="M21" s="191">
        <v>0</v>
      </c>
      <c r="N21" s="191">
        <v>1</v>
      </c>
      <c r="O21" s="191">
        <v>2</v>
      </c>
      <c r="P21" s="191">
        <v>0</v>
      </c>
      <c r="Q21" s="191">
        <v>6</v>
      </c>
      <c r="R21" s="191">
        <v>3</v>
      </c>
      <c r="S21" s="191">
        <v>0</v>
      </c>
      <c r="T21" s="191">
        <v>6</v>
      </c>
      <c r="U21" s="191">
        <v>0</v>
      </c>
      <c r="V21" s="191">
        <v>0</v>
      </c>
      <c r="W21" s="191">
        <v>0</v>
      </c>
      <c r="X21" s="191">
        <v>12</v>
      </c>
    </row>
    <row r="22" spans="1:24" s="79" customFormat="1" ht="15" customHeight="1" x14ac:dyDescent="0.25">
      <c r="A22" s="98" t="s">
        <v>22</v>
      </c>
      <c r="B22" s="112">
        <f t="shared" si="1"/>
        <v>121</v>
      </c>
      <c r="C22" s="191">
        <v>3</v>
      </c>
      <c r="D22" s="191">
        <v>5</v>
      </c>
      <c r="E22" s="191">
        <v>8</v>
      </c>
      <c r="F22" s="191">
        <v>7</v>
      </c>
      <c r="G22" s="191">
        <v>6</v>
      </c>
      <c r="H22" s="191">
        <v>6</v>
      </c>
      <c r="I22" s="191">
        <v>6</v>
      </c>
      <c r="J22" s="191">
        <v>5</v>
      </c>
      <c r="K22" s="191">
        <v>12</v>
      </c>
      <c r="L22" s="191">
        <v>7</v>
      </c>
      <c r="M22" s="191">
        <v>0</v>
      </c>
      <c r="N22" s="191">
        <v>3</v>
      </c>
      <c r="O22" s="191">
        <v>1</v>
      </c>
      <c r="P22" s="191">
        <v>0</v>
      </c>
      <c r="Q22" s="191">
        <v>5</v>
      </c>
      <c r="R22" s="191">
        <v>1</v>
      </c>
      <c r="S22" s="191">
        <v>0</v>
      </c>
      <c r="T22" s="191">
        <v>9</v>
      </c>
      <c r="U22" s="191">
        <v>1</v>
      </c>
      <c r="V22" s="191">
        <v>36</v>
      </c>
      <c r="W22" s="191">
        <v>0</v>
      </c>
      <c r="X22" s="191">
        <v>0</v>
      </c>
    </row>
    <row r="23" spans="1:24" s="79" customFormat="1" ht="15" customHeight="1" x14ac:dyDescent="0.25">
      <c r="A23" s="98" t="s">
        <v>23</v>
      </c>
      <c r="B23" s="112">
        <f t="shared" si="1"/>
        <v>75</v>
      </c>
      <c r="C23" s="191">
        <v>0</v>
      </c>
      <c r="D23" s="191">
        <v>7</v>
      </c>
      <c r="E23" s="191">
        <v>8</v>
      </c>
      <c r="F23" s="191">
        <v>8</v>
      </c>
      <c r="G23" s="191">
        <v>8</v>
      </c>
      <c r="H23" s="191">
        <v>6</v>
      </c>
      <c r="I23" s="191">
        <v>6</v>
      </c>
      <c r="J23" s="191">
        <v>6</v>
      </c>
      <c r="K23" s="191">
        <v>6</v>
      </c>
      <c r="L23" s="191">
        <v>7</v>
      </c>
      <c r="M23" s="191">
        <v>0</v>
      </c>
      <c r="N23" s="191">
        <v>1</v>
      </c>
      <c r="O23" s="191">
        <v>2</v>
      </c>
      <c r="P23" s="191">
        <v>0</v>
      </c>
      <c r="Q23" s="191">
        <v>2</v>
      </c>
      <c r="R23" s="191">
        <v>2</v>
      </c>
      <c r="S23" s="191">
        <v>0</v>
      </c>
      <c r="T23" s="191">
        <v>2</v>
      </c>
      <c r="U23" s="191">
        <v>0</v>
      </c>
      <c r="V23" s="191">
        <v>0</v>
      </c>
      <c r="W23" s="191">
        <v>0</v>
      </c>
      <c r="X23" s="191">
        <v>4</v>
      </c>
    </row>
    <row r="24" spans="1:24" s="79" customFormat="1" ht="15" customHeight="1" x14ac:dyDescent="0.25">
      <c r="A24" s="98" t="s">
        <v>24</v>
      </c>
      <c r="B24" s="112">
        <f t="shared" si="1"/>
        <v>66</v>
      </c>
      <c r="C24" s="191">
        <v>0</v>
      </c>
      <c r="D24" s="191">
        <v>8</v>
      </c>
      <c r="E24" s="191">
        <v>6</v>
      </c>
      <c r="F24" s="191">
        <v>9</v>
      </c>
      <c r="G24" s="191">
        <v>5</v>
      </c>
      <c r="H24" s="191">
        <v>3</v>
      </c>
      <c r="I24" s="191">
        <v>2</v>
      </c>
      <c r="J24" s="191">
        <v>1</v>
      </c>
      <c r="K24" s="191">
        <v>9</v>
      </c>
      <c r="L24" s="191">
        <v>6</v>
      </c>
      <c r="M24" s="191">
        <v>0</v>
      </c>
      <c r="N24" s="191">
        <v>3</v>
      </c>
      <c r="O24" s="191">
        <v>3</v>
      </c>
      <c r="P24" s="191">
        <v>0</v>
      </c>
      <c r="Q24" s="191">
        <v>3</v>
      </c>
      <c r="R24" s="191">
        <v>0</v>
      </c>
      <c r="S24" s="191">
        <v>0</v>
      </c>
      <c r="T24" s="191">
        <v>6</v>
      </c>
      <c r="U24" s="191">
        <v>0</v>
      </c>
      <c r="V24" s="191">
        <v>2</v>
      </c>
      <c r="W24" s="191">
        <v>0</v>
      </c>
      <c r="X24" s="191">
        <v>0</v>
      </c>
    </row>
    <row r="25" spans="1:24" s="79" customFormat="1" ht="15" customHeight="1" x14ac:dyDescent="0.25">
      <c r="A25" s="98" t="s">
        <v>25</v>
      </c>
      <c r="B25" s="112">
        <f t="shared" si="1"/>
        <v>120</v>
      </c>
      <c r="C25" s="191">
        <v>8</v>
      </c>
      <c r="D25" s="191">
        <v>9</v>
      </c>
      <c r="E25" s="191">
        <v>13</v>
      </c>
      <c r="F25" s="191">
        <v>18</v>
      </c>
      <c r="G25" s="191">
        <v>12</v>
      </c>
      <c r="H25" s="191">
        <v>5</v>
      </c>
      <c r="I25" s="191">
        <v>5</v>
      </c>
      <c r="J25" s="191">
        <v>4</v>
      </c>
      <c r="K25" s="191">
        <v>9</v>
      </c>
      <c r="L25" s="191">
        <v>12</v>
      </c>
      <c r="M25" s="191">
        <v>0</v>
      </c>
      <c r="N25" s="191">
        <v>9</v>
      </c>
      <c r="O25" s="191">
        <v>3</v>
      </c>
      <c r="P25" s="191">
        <v>0</v>
      </c>
      <c r="Q25" s="191">
        <v>7</v>
      </c>
      <c r="R25" s="191">
        <v>0</v>
      </c>
      <c r="S25" s="191">
        <v>0</v>
      </c>
      <c r="T25" s="191">
        <v>1</v>
      </c>
      <c r="U25" s="191">
        <v>0</v>
      </c>
      <c r="V25" s="191">
        <v>0</v>
      </c>
      <c r="W25" s="191">
        <v>0</v>
      </c>
      <c r="X25" s="191">
        <v>5</v>
      </c>
    </row>
    <row r="26" spans="1:24" s="79" customFormat="1" ht="15" customHeight="1" x14ac:dyDescent="0.25">
      <c r="A26" s="98" t="s">
        <v>26</v>
      </c>
      <c r="B26" s="112">
        <f t="shared" si="1"/>
        <v>105</v>
      </c>
      <c r="C26" s="191">
        <v>2</v>
      </c>
      <c r="D26" s="191">
        <v>10</v>
      </c>
      <c r="E26" s="191">
        <v>9</v>
      </c>
      <c r="F26" s="191">
        <v>11</v>
      </c>
      <c r="G26" s="191">
        <v>11</v>
      </c>
      <c r="H26" s="191">
        <v>6</v>
      </c>
      <c r="I26" s="191">
        <v>7</v>
      </c>
      <c r="J26" s="191">
        <v>4</v>
      </c>
      <c r="K26" s="191">
        <v>6</v>
      </c>
      <c r="L26" s="191">
        <v>12</v>
      </c>
      <c r="M26" s="191">
        <v>3</v>
      </c>
      <c r="N26" s="191">
        <v>3</v>
      </c>
      <c r="O26" s="191">
        <v>2</v>
      </c>
      <c r="P26" s="191">
        <v>0</v>
      </c>
      <c r="Q26" s="191">
        <v>8</v>
      </c>
      <c r="R26" s="191">
        <v>0</v>
      </c>
      <c r="S26" s="191">
        <v>0</v>
      </c>
      <c r="T26" s="191">
        <v>4</v>
      </c>
      <c r="U26" s="191">
        <v>0</v>
      </c>
      <c r="V26" s="191">
        <v>0</v>
      </c>
      <c r="W26" s="191">
        <v>0</v>
      </c>
      <c r="X26" s="191">
        <v>7</v>
      </c>
    </row>
    <row r="27" spans="1:24" s="79" customFormat="1" ht="15" customHeight="1" x14ac:dyDescent="0.25">
      <c r="A27" s="98" t="s">
        <v>27</v>
      </c>
      <c r="B27" s="112">
        <f t="shared" si="1"/>
        <v>185</v>
      </c>
      <c r="C27" s="191">
        <v>15</v>
      </c>
      <c r="D27" s="191">
        <v>15</v>
      </c>
      <c r="E27" s="191">
        <v>16</v>
      </c>
      <c r="F27" s="191">
        <v>16</v>
      </c>
      <c r="G27" s="191">
        <v>16</v>
      </c>
      <c r="H27" s="191">
        <v>5</v>
      </c>
      <c r="I27" s="191">
        <v>5</v>
      </c>
      <c r="J27" s="191">
        <v>4</v>
      </c>
      <c r="K27" s="191">
        <v>7</v>
      </c>
      <c r="L27" s="191">
        <v>20</v>
      </c>
      <c r="M27" s="191">
        <v>0</v>
      </c>
      <c r="N27" s="191">
        <v>0</v>
      </c>
      <c r="O27" s="191">
        <v>5</v>
      </c>
      <c r="P27" s="191">
        <v>0</v>
      </c>
      <c r="Q27" s="191">
        <v>3</v>
      </c>
      <c r="R27" s="191">
        <v>1</v>
      </c>
      <c r="S27" s="191">
        <v>1</v>
      </c>
      <c r="T27" s="191">
        <v>3</v>
      </c>
      <c r="U27" s="191">
        <v>0</v>
      </c>
      <c r="V27" s="191">
        <v>32</v>
      </c>
      <c r="W27" s="191">
        <v>0</v>
      </c>
      <c r="X27" s="191">
        <v>21</v>
      </c>
    </row>
    <row r="28" spans="1:24" s="79" customFormat="1" ht="15" customHeight="1" x14ac:dyDescent="0.25">
      <c r="A28" s="98" t="s">
        <v>28</v>
      </c>
      <c r="B28" s="112">
        <f t="shared" si="1"/>
        <v>245</v>
      </c>
      <c r="C28" s="191">
        <v>19</v>
      </c>
      <c r="D28" s="191">
        <v>23</v>
      </c>
      <c r="E28" s="191">
        <v>32</v>
      </c>
      <c r="F28" s="191">
        <v>28</v>
      </c>
      <c r="G28" s="191">
        <v>22</v>
      </c>
      <c r="H28" s="191">
        <v>11</v>
      </c>
      <c r="I28" s="191">
        <v>11</v>
      </c>
      <c r="J28" s="191">
        <v>9</v>
      </c>
      <c r="K28" s="191">
        <v>27</v>
      </c>
      <c r="L28" s="191">
        <v>18</v>
      </c>
      <c r="M28" s="191">
        <v>0</v>
      </c>
      <c r="N28" s="191">
        <v>11</v>
      </c>
      <c r="O28" s="191">
        <v>2</v>
      </c>
      <c r="P28" s="191">
        <v>0</v>
      </c>
      <c r="Q28" s="191">
        <v>5</v>
      </c>
      <c r="R28" s="191">
        <v>3</v>
      </c>
      <c r="S28" s="191">
        <v>0</v>
      </c>
      <c r="T28" s="191">
        <v>6</v>
      </c>
      <c r="U28" s="191">
        <v>1</v>
      </c>
      <c r="V28" s="191">
        <v>0</v>
      </c>
      <c r="W28" s="191">
        <v>0</v>
      </c>
      <c r="X28" s="191">
        <v>17</v>
      </c>
    </row>
    <row r="29" spans="1:24" s="79" customFormat="1" ht="15" customHeight="1" x14ac:dyDescent="0.25">
      <c r="A29" s="98" t="s">
        <v>29</v>
      </c>
      <c r="B29" s="112">
        <f t="shared" si="1"/>
        <v>103</v>
      </c>
      <c r="C29" s="191">
        <v>0</v>
      </c>
      <c r="D29" s="191">
        <v>11</v>
      </c>
      <c r="E29" s="191">
        <v>11</v>
      </c>
      <c r="F29" s="191">
        <v>12</v>
      </c>
      <c r="G29" s="191">
        <v>10</v>
      </c>
      <c r="H29" s="191">
        <v>3</v>
      </c>
      <c r="I29" s="191">
        <v>3</v>
      </c>
      <c r="J29" s="191">
        <v>2</v>
      </c>
      <c r="K29" s="191">
        <v>10</v>
      </c>
      <c r="L29" s="191">
        <v>12</v>
      </c>
      <c r="M29" s="191">
        <v>0</v>
      </c>
      <c r="N29" s="191">
        <v>2</v>
      </c>
      <c r="O29" s="191">
        <v>0</v>
      </c>
      <c r="P29" s="191">
        <v>0</v>
      </c>
      <c r="Q29" s="191">
        <v>2</v>
      </c>
      <c r="R29" s="191">
        <v>1</v>
      </c>
      <c r="S29" s="191">
        <v>0</v>
      </c>
      <c r="T29" s="191">
        <v>2</v>
      </c>
      <c r="U29" s="191">
        <v>0</v>
      </c>
      <c r="V29" s="191">
        <v>16</v>
      </c>
      <c r="W29" s="191">
        <v>0</v>
      </c>
      <c r="X29" s="191">
        <v>6</v>
      </c>
    </row>
    <row r="30" spans="1:24" s="79" customFormat="1" ht="15" customHeight="1" x14ac:dyDescent="0.25">
      <c r="A30" s="98" t="s">
        <v>30</v>
      </c>
      <c r="B30" s="112">
        <f t="shared" si="1"/>
        <v>0</v>
      </c>
      <c r="C30" s="191">
        <v>0</v>
      </c>
      <c r="D30" s="191">
        <v>0</v>
      </c>
      <c r="E30" s="191">
        <v>0</v>
      </c>
      <c r="F30" s="191">
        <v>0</v>
      </c>
      <c r="G30" s="191">
        <v>0</v>
      </c>
      <c r="H30" s="191">
        <v>0</v>
      </c>
      <c r="I30" s="191">
        <v>0</v>
      </c>
      <c r="J30" s="191">
        <v>0</v>
      </c>
      <c r="K30" s="191">
        <v>0</v>
      </c>
      <c r="L30" s="191">
        <v>0</v>
      </c>
      <c r="M30" s="191">
        <v>0</v>
      </c>
      <c r="N30" s="191">
        <v>0</v>
      </c>
      <c r="O30" s="191">
        <v>0</v>
      </c>
      <c r="P30" s="191">
        <v>0</v>
      </c>
      <c r="Q30" s="191">
        <v>0</v>
      </c>
      <c r="R30" s="191">
        <v>0</v>
      </c>
      <c r="S30" s="191">
        <v>0</v>
      </c>
      <c r="T30" s="191">
        <v>0</v>
      </c>
      <c r="U30" s="191">
        <v>0</v>
      </c>
      <c r="V30" s="191">
        <v>0</v>
      </c>
      <c r="W30" s="191">
        <v>0</v>
      </c>
      <c r="X30" s="191">
        <v>0</v>
      </c>
    </row>
    <row r="31" spans="1:24" s="79" customFormat="1" ht="15" customHeight="1" x14ac:dyDescent="0.25">
      <c r="A31" s="98" t="s">
        <v>31</v>
      </c>
      <c r="B31" s="112">
        <f t="shared" si="1"/>
        <v>153</v>
      </c>
      <c r="C31" s="191">
        <v>10</v>
      </c>
      <c r="D31" s="191">
        <v>18</v>
      </c>
      <c r="E31" s="191">
        <v>20</v>
      </c>
      <c r="F31" s="191">
        <v>20</v>
      </c>
      <c r="G31" s="191">
        <v>18</v>
      </c>
      <c r="H31" s="191">
        <v>13</v>
      </c>
      <c r="I31" s="191">
        <v>10</v>
      </c>
      <c r="J31" s="191">
        <v>10</v>
      </c>
      <c r="K31" s="191">
        <v>13</v>
      </c>
      <c r="L31" s="191">
        <v>15</v>
      </c>
      <c r="M31" s="191">
        <v>0</v>
      </c>
      <c r="N31" s="191">
        <v>0</v>
      </c>
      <c r="O31" s="191">
        <v>0</v>
      </c>
      <c r="P31" s="191">
        <v>0</v>
      </c>
      <c r="Q31" s="191">
        <v>0</v>
      </c>
      <c r="R31" s="191">
        <v>0</v>
      </c>
      <c r="S31" s="191">
        <v>0</v>
      </c>
      <c r="T31" s="191">
        <v>0</v>
      </c>
      <c r="U31" s="191">
        <v>0</v>
      </c>
      <c r="V31" s="191">
        <v>0</v>
      </c>
      <c r="W31" s="191">
        <v>0</v>
      </c>
      <c r="X31" s="191">
        <v>6</v>
      </c>
    </row>
    <row r="32" spans="1:24" s="79" customFormat="1" ht="15" customHeight="1" x14ac:dyDescent="0.25">
      <c r="A32" s="98" t="s">
        <v>32</v>
      </c>
      <c r="B32" s="112">
        <f t="shared" si="1"/>
        <v>85</v>
      </c>
      <c r="C32" s="191">
        <v>4</v>
      </c>
      <c r="D32" s="191">
        <v>7</v>
      </c>
      <c r="E32" s="191">
        <v>9</v>
      </c>
      <c r="F32" s="191">
        <v>8</v>
      </c>
      <c r="G32" s="191">
        <v>9</v>
      </c>
      <c r="H32" s="191">
        <v>6</v>
      </c>
      <c r="I32" s="191">
        <v>6</v>
      </c>
      <c r="J32" s="191">
        <v>6</v>
      </c>
      <c r="K32" s="191">
        <v>7</v>
      </c>
      <c r="L32" s="191">
        <v>8</v>
      </c>
      <c r="M32" s="191">
        <v>0</v>
      </c>
      <c r="N32" s="191">
        <v>4</v>
      </c>
      <c r="O32" s="191">
        <v>0</v>
      </c>
      <c r="P32" s="191">
        <v>0</v>
      </c>
      <c r="Q32" s="191">
        <v>2</v>
      </c>
      <c r="R32" s="191">
        <v>1</v>
      </c>
      <c r="S32" s="191">
        <v>0</v>
      </c>
      <c r="T32" s="191">
        <v>1</v>
      </c>
      <c r="U32" s="191">
        <v>0</v>
      </c>
      <c r="V32" s="191">
        <v>0</v>
      </c>
      <c r="W32" s="191">
        <v>1</v>
      </c>
      <c r="X32" s="191">
        <v>6</v>
      </c>
    </row>
    <row r="33" spans="1:16124" ht="15" customHeight="1" x14ac:dyDescent="0.25">
      <c r="A33" s="98" t="s">
        <v>33</v>
      </c>
      <c r="B33" s="112">
        <f t="shared" si="1"/>
        <v>362</v>
      </c>
      <c r="C33" s="191">
        <v>47</v>
      </c>
      <c r="D33" s="191">
        <v>36</v>
      </c>
      <c r="E33" s="191">
        <v>44</v>
      </c>
      <c r="F33" s="191">
        <v>42</v>
      </c>
      <c r="G33" s="191">
        <v>48</v>
      </c>
      <c r="H33" s="191">
        <v>16</v>
      </c>
      <c r="I33" s="191">
        <v>9</v>
      </c>
      <c r="J33" s="191">
        <v>9</v>
      </c>
      <c r="K33" s="191">
        <v>18</v>
      </c>
      <c r="L33" s="191">
        <v>44</v>
      </c>
      <c r="M33" s="191">
        <v>0</v>
      </c>
      <c r="N33" s="191">
        <v>13</v>
      </c>
      <c r="O33" s="191">
        <v>5</v>
      </c>
      <c r="P33" s="191">
        <v>0</v>
      </c>
      <c r="Q33" s="191">
        <v>6</v>
      </c>
      <c r="R33" s="191">
        <v>5</v>
      </c>
      <c r="S33" s="191">
        <v>0</v>
      </c>
      <c r="T33" s="191">
        <v>3</v>
      </c>
      <c r="U33" s="191">
        <v>0</v>
      </c>
      <c r="V33" s="191">
        <v>0</v>
      </c>
      <c r="W33" s="191">
        <v>1</v>
      </c>
      <c r="X33" s="191">
        <v>16</v>
      </c>
      <c r="Y33" s="86"/>
      <c r="Z33" s="86"/>
      <c r="AA33" s="86"/>
      <c r="AB33" s="86"/>
      <c r="AC33" s="86"/>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c r="CB33" s="79"/>
      <c r="CC33" s="79"/>
      <c r="CD33" s="79"/>
      <c r="CE33" s="79"/>
      <c r="CF33" s="79"/>
      <c r="CG33" s="79"/>
      <c r="CH33" s="79"/>
      <c r="CI33" s="79"/>
      <c r="CJ33" s="79"/>
      <c r="CK33" s="79"/>
      <c r="CL33" s="79"/>
      <c r="CM33" s="79"/>
      <c r="CN33" s="79"/>
      <c r="CO33" s="79"/>
      <c r="CP33" s="79"/>
      <c r="CQ33" s="79"/>
      <c r="CR33" s="79"/>
      <c r="CS33" s="79"/>
      <c r="CT33" s="79"/>
      <c r="CU33" s="79"/>
      <c r="CV33" s="79"/>
      <c r="CW33" s="79"/>
      <c r="CX33" s="79"/>
      <c r="CY33" s="79"/>
      <c r="CZ33" s="79"/>
      <c r="DA33" s="79"/>
      <c r="DB33" s="79"/>
      <c r="DC33" s="79"/>
      <c r="DD33" s="79"/>
      <c r="DE33" s="79"/>
      <c r="DF33" s="79"/>
      <c r="DG33" s="79"/>
      <c r="DH33" s="79"/>
      <c r="DI33" s="79"/>
      <c r="DJ33" s="79"/>
      <c r="DK33" s="79"/>
      <c r="DL33" s="79"/>
      <c r="DM33" s="79"/>
      <c r="DN33" s="79"/>
      <c r="DO33" s="79"/>
      <c r="DP33" s="79"/>
      <c r="DQ33" s="79"/>
      <c r="DR33" s="79"/>
      <c r="DS33" s="79"/>
      <c r="DT33" s="79"/>
      <c r="DU33" s="79"/>
      <c r="DV33" s="79"/>
      <c r="DW33" s="79"/>
      <c r="DX33" s="79"/>
      <c r="DY33" s="79"/>
      <c r="DZ33" s="79"/>
      <c r="EA33" s="79"/>
      <c r="EB33" s="79"/>
      <c r="EC33" s="79"/>
      <c r="ED33" s="79"/>
      <c r="EE33" s="79"/>
      <c r="EF33" s="79"/>
      <c r="EG33" s="79"/>
      <c r="EH33" s="79"/>
      <c r="EI33" s="79"/>
      <c r="EJ33" s="79"/>
      <c r="EK33" s="79"/>
      <c r="EL33" s="79"/>
      <c r="EM33" s="79"/>
      <c r="EN33" s="79"/>
      <c r="EO33" s="79"/>
      <c r="EP33" s="79"/>
      <c r="EQ33" s="79"/>
      <c r="ER33" s="79"/>
      <c r="ES33" s="79"/>
      <c r="ET33" s="79"/>
      <c r="EU33" s="79"/>
      <c r="EV33" s="79"/>
      <c r="EW33" s="79"/>
      <c r="EX33" s="79"/>
      <c r="EY33" s="79"/>
      <c r="EZ33" s="79"/>
      <c r="FA33" s="79"/>
      <c r="FB33" s="79"/>
      <c r="FC33" s="79"/>
      <c r="FD33" s="79"/>
      <c r="FE33" s="79"/>
      <c r="FF33" s="79"/>
      <c r="FG33" s="79"/>
      <c r="FH33" s="79"/>
      <c r="FI33" s="79"/>
      <c r="FJ33" s="79"/>
      <c r="FK33" s="79"/>
      <c r="FL33" s="79"/>
      <c r="FM33" s="79"/>
      <c r="FN33" s="79"/>
      <c r="FO33" s="79"/>
      <c r="FP33" s="79"/>
      <c r="FQ33" s="79"/>
      <c r="FR33" s="79"/>
      <c r="FS33" s="79"/>
      <c r="FT33" s="79"/>
      <c r="FU33" s="79"/>
      <c r="FV33" s="79"/>
      <c r="FW33" s="79"/>
      <c r="FX33" s="79"/>
      <c r="FY33" s="79"/>
      <c r="FZ33" s="79"/>
      <c r="GA33" s="79"/>
      <c r="GB33" s="79"/>
      <c r="GC33" s="79"/>
      <c r="GD33" s="79"/>
      <c r="GE33" s="79"/>
      <c r="GF33" s="79"/>
      <c r="GG33" s="79"/>
      <c r="GH33" s="79"/>
      <c r="GI33" s="79"/>
      <c r="GJ33" s="79"/>
      <c r="GK33" s="79"/>
      <c r="GL33" s="79"/>
      <c r="GM33" s="79"/>
      <c r="GN33" s="79"/>
      <c r="GO33" s="79"/>
      <c r="GP33" s="79"/>
      <c r="GQ33" s="79"/>
      <c r="GR33" s="79"/>
      <c r="GS33" s="79"/>
      <c r="GT33" s="79"/>
      <c r="GU33" s="79"/>
      <c r="GV33" s="79"/>
      <c r="GW33" s="79"/>
      <c r="GX33" s="79"/>
      <c r="GY33" s="79"/>
      <c r="GZ33" s="79"/>
      <c r="HA33" s="79"/>
      <c r="HB33" s="79"/>
      <c r="HC33" s="79"/>
      <c r="HD33" s="79"/>
      <c r="HE33" s="79"/>
      <c r="HF33" s="79"/>
      <c r="HG33" s="79"/>
      <c r="HH33" s="79"/>
      <c r="HI33" s="79"/>
      <c r="HJ33" s="79"/>
      <c r="HK33" s="79"/>
      <c r="HL33" s="79"/>
      <c r="HM33" s="79"/>
      <c r="HN33" s="79"/>
      <c r="HO33" s="79"/>
      <c r="HP33" s="79"/>
      <c r="HQ33" s="79"/>
      <c r="HR33" s="79"/>
      <c r="HS33" s="79"/>
      <c r="HT33" s="79"/>
      <c r="HU33" s="79"/>
      <c r="HV33" s="79"/>
      <c r="HW33" s="79"/>
      <c r="HX33" s="79"/>
      <c r="HY33" s="79"/>
      <c r="HZ33" s="79"/>
      <c r="IA33" s="79"/>
      <c r="IB33" s="79"/>
      <c r="IC33" s="79"/>
      <c r="ID33" s="79"/>
      <c r="IE33" s="79"/>
      <c r="IF33" s="79"/>
      <c r="IG33" s="79"/>
      <c r="IH33" s="79"/>
      <c r="II33" s="79"/>
      <c r="IJ33" s="79"/>
      <c r="IK33" s="79"/>
      <c r="IL33" s="79"/>
      <c r="IM33" s="79"/>
      <c r="IN33" s="79"/>
      <c r="IO33" s="79"/>
      <c r="IP33" s="79"/>
      <c r="IQ33" s="79"/>
      <c r="IR33" s="79"/>
      <c r="IS33" s="79"/>
      <c r="IT33" s="79"/>
      <c r="IU33" s="79"/>
      <c r="IV33" s="79"/>
      <c r="IW33" s="79"/>
      <c r="IX33" s="79"/>
      <c r="IY33" s="79"/>
      <c r="IZ33" s="79"/>
      <c r="JA33" s="79"/>
      <c r="JB33" s="79"/>
      <c r="JC33" s="79"/>
      <c r="JD33" s="79"/>
      <c r="JE33" s="79"/>
      <c r="JF33" s="79"/>
      <c r="JG33" s="79"/>
      <c r="JH33" s="79"/>
      <c r="JI33" s="79"/>
      <c r="JJ33" s="79"/>
      <c r="JK33" s="79"/>
      <c r="JL33" s="79"/>
      <c r="JM33" s="79"/>
      <c r="JN33" s="79"/>
      <c r="JO33" s="79"/>
      <c r="JP33" s="79"/>
      <c r="JQ33" s="79"/>
      <c r="JR33" s="79"/>
      <c r="JS33" s="79"/>
      <c r="JT33" s="79"/>
      <c r="JU33" s="79"/>
      <c r="JV33" s="79"/>
      <c r="JW33" s="79"/>
      <c r="JX33" s="79"/>
      <c r="JY33" s="79"/>
      <c r="JZ33" s="79"/>
      <c r="KA33" s="79"/>
      <c r="KB33" s="79"/>
      <c r="KC33" s="79"/>
      <c r="KD33" s="79"/>
      <c r="KE33" s="79"/>
      <c r="KF33" s="79"/>
      <c r="KG33" s="79"/>
      <c r="KH33" s="79"/>
      <c r="KI33" s="79"/>
      <c r="KJ33" s="79"/>
      <c r="KK33" s="79"/>
      <c r="KL33" s="79"/>
      <c r="KM33" s="79"/>
      <c r="KN33" s="79"/>
      <c r="KO33" s="79"/>
      <c r="KP33" s="79"/>
      <c r="KQ33" s="79"/>
      <c r="KR33" s="79"/>
      <c r="KS33" s="79"/>
      <c r="KT33" s="79"/>
      <c r="KU33" s="79"/>
      <c r="KV33" s="79"/>
      <c r="KW33" s="79"/>
      <c r="KX33" s="79"/>
      <c r="KY33" s="79"/>
      <c r="KZ33" s="79"/>
      <c r="LA33" s="79"/>
      <c r="LB33" s="79"/>
      <c r="LC33" s="79"/>
      <c r="LD33" s="79"/>
      <c r="LE33" s="79"/>
      <c r="LF33" s="79"/>
      <c r="LG33" s="79"/>
      <c r="LH33" s="79"/>
      <c r="LI33" s="79"/>
      <c r="LJ33" s="79"/>
      <c r="LK33" s="79"/>
      <c r="LL33" s="79"/>
      <c r="LM33" s="79"/>
      <c r="LN33" s="79"/>
      <c r="LO33" s="79"/>
      <c r="LP33" s="79"/>
      <c r="LQ33" s="79"/>
      <c r="LR33" s="79"/>
      <c r="LS33" s="79"/>
      <c r="LT33" s="79"/>
      <c r="LU33" s="79"/>
      <c r="LV33" s="79"/>
      <c r="LW33" s="79"/>
      <c r="LX33" s="79"/>
      <c r="LY33" s="79"/>
      <c r="LZ33" s="79"/>
      <c r="MA33" s="79"/>
      <c r="MB33" s="79"/>
      <c r="MC33" s="79"/>
      <c r="MD33" s="79"/>
      <c r="ME33" s="79"/>
      <c r="MF33" s="79"/>
      <c r="MG33" s="79"/>
      <c r="MH33" s="79"/>
      <c r="MI33" s="79"/>
      <c r="MJ33" s="79"/>
      <c r="MK33" s="79"/>
      <c r="ML33" s="79"/>
      <c r="MM33" s="79"/>
      <c r="MN33" s="79"/>
      <c r="MO33" s="79"/>
      <c r="MP33" s="79"/>
      <c r="MQ33" s="79"/>
      <c r="MR33" s="79"/>
      <c r="MS33" s="79"/>
      <c r="MT33" s="79"/>
      <c r="MU33" s="79"/>
      <c r="MV33" s="79"/>
      <c r="MW33" s="79"/>
      <c r="MX33" s="79"/>
      <c r="MY33" s="79"/>
      <c r="MZ33" s="79"/>
      <c r="NA33" s="79"/>
      <c r="NB33" s="79"/>
      <c r="NC33" s="79"/>
      <c r="ND33" s="79"/>
      <c r="NE33" s="79"/>
      <c r="NF33" s="79"/>
      <c r="NG33" s="79"/>
      <c r="NH33" s="79"/>
      <c r="NI33" s="79"/>
      <c r="NJ33" s="79"/>
      <c r="NK33" s="79"/>
      <c r="NL33" s="79"/>
      <c r="NM33" s="79"/>
      <c r="NN33" s="79"/>
      <c r="NO33" s="79"/>
      <c r="NP33" s="79"/>
      <c r="NQ33" s="79"/>
      <c r="NR33" s="79"/>
      <c r="NS33" s="79"/>
      <c r="NT33" s="79"/>
      <c r="NU33" s="79"/>
      <c r="NV33" s="79"/>
      <c r="NW33" s="79"/>
      <c r="NX33" s="79"/>
      <c r="NY33" s="79"/>
      <c r="NZ33" s="79"/>
      <c r="OA33" s="79"/>
      <c r="OB33" s="79"/>
      <c r="OC33" s="79"/>
      <c r="OD33" s="79"/>
      <c r="OE33" s="79"/>
      <c r="OF33" s="79"/>
      <c r="OG33" s="79"/>
      <c r="OH33" s="79"/>
      <c r="OI33" s="79"/>
      <c r="OJ33" s="79"/>
      <c r="OK33" s="79"/>
      <c r="OL33" s="79"/>
      <c r="OM33" s="79"/>
      <c r="ON33" s="79"/>
      <c r="OO33" s="79"/>
      <c r="OP33" s="79"/>
      <c r="OQ33" s="79"/>
      <c r="OR33" s="79"/>
      <c r="OS33" s="79"/>
      <c r="OT33" s="79"/>
      <c r="OU33" s="79"/>
      <c r="OV33" s="79"/>
      <c r="OW33" s="79"/>
      <c r="OX33" s="79"/>
      <c r="OY33" s="79"/>
      <c r="OZ33" s="79"/>
      <c r="PA33" s="79"/>
      <c r="PB33" s="79"/>
      <c r="PC33" s="79"/>
      <c r="PD33" s="79"/>
      <c r="PE33" s="79"/>
      <c r="PF33" s="79"/>
      <c r="PG33" s="79"/>
      <c r="PH33" s="79"/>
      <c r="PI33" s="79"/>
      <c r="PJ33" s="79"/>
      <c r="PK33" s="79"/>
      <c r="PL33" s="79"/>
      <c r="PM33" s="79"/>
      <c r="PN33" s="79"/>
      <c r="PO33" s="79"/>
      <c r="PP33" s="79"/>
      <c r="PQ33" s="79"/>
      <c r="PR33" s="79"/>
      <c r="PS33" s="79"/>
      <c r="PT33" s="79"/>
      <c r="PU33" s="79"/>
      <c r="PV33" s="79"/>
      <c r="PW33" s="79"/>
      <c r="PX33" s="79"/>
      <c r="PY33" s="79"/>
      <c r="PZ33" s="79"/>
      <c r="QA33" s="79"/>
      <c r="QB33" s="79"/>
      <c r="QC33" s="79"/>
      <c r="QD33" s="79"/>
      <c r="QE33" s="79"/>
      <c r="QF33" s="79"/>
      <c r="QG33" s="79"/>
      <c r="QH33" s="79"/>
      <c r="QI33" s="79"/>
      <c r="QJ33" s="79"/>
      <c r="QK33" s="79"/>
      <c r="QL33" s="79"/>
      <c r="QM33" s="79"/>
      <c r="QN33" s="79"/>
      <c r="QO33" s="79"/>
      <c r="QP33" s="79"/>
      <c r="QQ33" s="79"/>
      <c r="QR33" s="79"/>
      <c r="QS33" s="79"/>
      <c r="QT33" s="79"/>
      <c r="QU33" s="79"/>
      <c r="QV33" s="79"/>
      <c r="QW33" s="79"/>
      <c r="QX33" s="79"/>
      <c r="QY33" s="79"/>
      <c r="QZ33" s="79"/>
      <c r="RA33" s="79"/>
      <c r="RB33" s="79"/>
      <c r="RC33" s="79"/>
      <c r="RD33" s="79"/>
      <c r="RE33" s="79"/>
      <c r="RF33" s="79"/>
      <c r="RG33" s="79"/>
      <c r="RH33" s="79"/>
      <c r="RI33" s="79"/>
      <c r="RJ33" s="79"/>
      <c r="RK33" s="79"/>
      <c r="RL33" s="79"/>
      <c r="RM33" s="79"/>
      <c r="RN33" s="79"/>
      <c r="RO33" s="79"/>
      <c r="RP33" s="79"/>
      <c r="RQ33" s="79"/>
      <c r="RR33" s="79"/>
      <c r="RS33" s="79"/>
      <c r="RT33" s="79"/>
      <c r="RU33" s="79"/>
      <c r="RV33" s="79"/>
      <c r="RW33" s="79"/>
      <c r="RX33" s="79"/>
      <c r="RY33" s="79"/>
      <c r="RZ33" s="79"/>
      <c r="SA33" s="79"/>
      <c r="SB33" s="79"/>
      <c r="SC33" s="79"/>
      <c r="SD33" s="79"/>
      <c r="SE33" s="79"/>
      <c r="SF33" s="79"/>
      <c r="SG33" s="79"/>
      <c r="SH33" s="79"/>
      <c r="SI33" s="79"/>
      <c r="SJ33" s="79"/>
      <c r="SK33" s="79"/>
      <c r="SL33" s="79"/>
      <c r="SM33" s="79"/>
      <c r="SN33" s="79"/>
      <c r="SO33" s="79"/>
      <c r="SP33" s="79"/>
      <c r="SQ33" s="79"/>
      <c r="SR33" s="79"/>
      <c r="SS33" s="79"/>
      <c r="ST33" s="79"/>
      <c r="SU33" s="79"/>
      <c r="SV33" s="79"/>
      <c r="SW33" s="79"/>
      <c r="SX33" s="79"/>
      <c r="SY33" s="79"/>
      <c r="SZ33" s="79"/>
      <c r="TA33" s="79"/>
      <c r="TB33" s="79"/>
      <c r="TC33" s="79"/>
      <c r="TD33" s="79"/>
      <c r="TE33" s="79"/>
      <c r="TF33" s="79"/>
      <c r="TG33" s="79"/>
      <c r="TH33" s="79"/>
      <c r="TI33" s="79"/>
      <c r="TJ33" s="79"/>
      <c r="TK33" s="79"/>
      <c r="TL33" s="79"/>
      <c r="TM33" s="79"/>
      <c r="TN33" s="79"/>
      <c r="TO33" s="79"/>
      <c r="TP33" s="79"/>
      <c r="TQ33" s="79"/>
      <c r="TR33" s="79"/>
      <c r="TS33" s="79"/>
      <c r="TT33" s="79"/>
      <c r="TU33" s="79"/>
      <c r="TV33" s="79"/>
      <c r="TW33" s="79"/>
      <c r="TX33" s="79"/>
      <c r="TY33" s="79"/>
      <c r="TZ33" s="79"/>
      <c r="UA33" s="79"/>
      <c r="UB33" s="79"/>
      <c r="UC33" s="79"/>
      <c r="UD33" s="79"/>
      <c r="UE33" s="79"/>
      <c r="UF33" s="79"/>
      <c r="UG33" s="79"/>
      <c r="UH33" s="79"/>
      <c r="UI33" s="79"/>
      <c r="UJ33" s="79"/>
      <c r="UK33" s="79"/>
      <c r="UL33" s="79"/>
      <c r="UM33" s="79"/>
      <c r="UN33" s="79"/>
      <c r="UO33" s="79"/>
      <c r="UP33" s="79"/>
      <c r="UQ33" s="79"/>
      <c r="UR33" s="79"/>
      <c r="US33" s="79"/>
      <c r="UT33" s="79"/>
      <c r="UU33" s="79"/>
      <c r="UV33" s="79"/>
      <c r="UW33" s="79"/>
      <c r="UX33" s="79"/>
      <c r="UY33" s="79"/>
      <c r="UZ33" s="79"/>
      <c r="VA33" s="79"/>
      <c r="VB33" s="79"/>
      <c r="VC33" s="79"/>
      <c r="VD33" s="79"/>
      <c r="VE33" s="79"/>
      <c r="VF33" s="79"/>
      <c r="VG33" s="79"/>
      <c r="VH33" s="79"/>
      <c r="VI33" s="79"/>
      <c r="VJ33" s="79"/>
      <c r="VK33" s="79"/>
      <c r="VL33" s="79"/>
      <c r="VM33" s="79"/>
      <c r="VN33" s="79"/>
      <c r="VO33" s="79"/>
      <c r="VP33" s="79"/>
      <c r="VQ33" s="79"/>
      <c r="VR33" s="79"/>
      <c r="VS33" s="79"/>
      <c r="VT33" s="79"/>
      <c r="VU33" s="79"/>
      <c r="VV33" s="79"/>
      <c r="VW33" s="79"/>
      <c r="VX33" s="79"/>
      <c r="VY33" s="79"/>
      <c r="VZ33" s="79"/>
      <c r="WA33" s="79"/>
      <c r="WB33" s="79"/>
      <c r="WC33" s="79"/>
      <c r="WD33" s="79"/>
      <c r="WE33" s="79"/>
      <c r="WF33" s="79"/>
      <c r="WG33" s="79"/>
      <c r="WH33" s="79"/>
      <c r="WI33" s="79"/>
      <c r="WJ33" s="79"/>
      <c r="WK33" s="79"/>
      <c r="WL33" s="79"/>
      <c r="WM33" s="79"/>
      <c r="WN33" s="79"/>
      <c r="WO33" s="79"/>
      <c r="WP33" s="79"/>
      <c r="WQ33" s="79"/>
      <c r="WR33" s="79"/>
      <c r="WS33" s="79"/>
      <c r="WT33" s="79"/>
      <c r="WU33" s="79"/>
      <c r="WV33" s="79"/>
      <c r="WW33" s="79"/>
      <c r="WX33" s="79"/>
      <c r="WY33" s="79"/>
      <c r="WZ33" s="79"/>
      <c r="XA33" s="79"/>
      <c r="XB33" s="79"/>
      <c r="XC33" s="79"/>
      <c r="XD33" s="79"/>
      <c r="XE33" s="79"/>
      <c r="XF33" s="79"/>
      <c r="XG33" s="79"/>
      <c r="XH33" s="79"/>
      <c r="XI33" s="79"/>
      <c r="XJ33" s="79"/>
      <c r="XK33" s="79"/>
      <c r="XL33" s="79"/>
      <c r="XM33" s="79"/>
      <c r="XN33" s="79"/>
      <c r="XO33" s="79"/>
      <c r="XP33" s="79"/>
      <c r="XQ33" s="79"/>
      <c r="XR33" s="79"/>
      <c r="XS33" s="79"/>
      <c r="XT33" s="79"/>
      <c r="XU33" s="79"/>
      <c r="XV33" s="79"/>
      <c r="XW33" s="79"/>
      <c r="XX33" s="79"/>
      <c r="XY33" s="79"/>
      <c r="XZ33" s="79"/>
      <c r="YA33" s="79"/>
      <c r="YB33" s="79"/>
      <c r="YC33" s="79"/>
      <c r="YD33" s="79"/>
      <c r="YE33" s="79"/>
      <c r="YF33" s="79"/>
      <c r="YG33" s="79"/>
      <c r="YH33" s="79"/>
      <c r="YI33" s="79"/>
      <c r="YJ33" s="79"/>
      <c r="YK33" s="79"/>
      <c r="YL33" s="79"/>
      <c r="YM33" s="79"/>
      <c r="YN33" s="79"/>
      <c r="YO33" s="79"/>
      <c r="YP33" s="79"/>
      <c r="YQ33" s="79"/>
      <c r="YR33" s="79"/>
      <c r="YS33" s="79"/>
      <c r="YT33" s="79"/>
      <c r="YU33" s="79"/>
      <c r="YV33" s="79"/>
      <c r="YW33" s="79"/>
      <c r="YX33" s="79"/>
      <c r="YY33" s="79"/>
      <c r="YZ33" s="79"/>
      <c r="ZA33" s="79"/>
      <c r="ZB33" s="79"/>
      <c r="ZC33" s="79"/>
      <c r="ZD33" s="79"/>
      <c r="ZE33" s="79"/>
      <c r="ZF33" s="79"/>
      <c r="ZG33" s="79"/>
      <c r="ZH33" s="79"/>
      <c r="ZI33" s="79"/>
      <c r="ZJ33" s="79"/>
      <c r="ZK33" s="79"/>
      <c r="ZL33" s="79"/>
      <c r="ZM33" s="79"/>
      <c r="ZN33" s="79"/>
      <c r="ZO33" s="79"/>
      <c r="ZP33" s="79"/>
      <c r="ZQ33" s="79"/>
      <c r="ZR33" s="79"/>
      <c r="ZS33" s="79"/>
      <c r="ZT33" s="79"/>
      <c r="ZU33" s="79"/>
      <c r="ZV33" s="79"/>
      <c r="ZW33" s="79"/>
      <c r="ZX33" s="79"/>
      <c r="ZY33" s="79"/>
      <c r="ZZ33" s="79"/>
      <c r="AAA33" s="79"/>
      <c r="AAB33" s="79"/>
      <c r="AAC33" s="79"/>
      <c r="AAD33" s="79"/>
      <c r="AAE33" s="79"/>
      <c r="AAF33" s="79"/>
      <c r="AAG33" s="79"/>
      <c r="AAH33" s="79"/>
      <c r="AAI33" s="79"/>
      <c r="AAJ33" s="79"/>
      <c r="AAK33" s="79"/>
      <c r="AAL33" s="79"/>
      <c r="AAM33" s="79"/>
      <c r="AAN33" s="79"/>
      <c r="AAO33" s="79"/>
      <c r="AAP33" s="79"/>
      <c r="AAQ33" s="79"/>
      <c r="AAR33" s="79"/>
      <c r="AAS33" s="79"/>
      <c r="AAT33" s="79"/>
      <c r="AAU33" s="79"/>
      <c r="AAV33" s="79"/>
      <c r="AAW33" s="79"/>
      <c r="AAX33" s="79"/>
      <c r="AAY33" s="79"/>
      <c r="AAZ33" s="79"/>
      <c r="ABA33" s="79"/>
      <c r="ABB33" s="79"/>
      <c r="ABC33" s="79"/>
      <c r="ABD33" s="79"/>
      <c r="ABE33" s="79"/>
      <c r="ABF33" s="79"/>
      <c r="ABG33" s="79"/>
      <c r="ABH33" s="79"/>
      <c r="ABI33" s="79"/>
      <c r="ABJ33" s="79"/>
      <c r="ABK33" s="79"/>
      <c r="ABL33" s="79"/>
      <c r="ABM33" s="79"/>
      <c r="ABN33" s="79"/>
      <c r="ABO33" s="79"/>
      <c r="ABP33" s="79"/>
      <c r="ABQ33" s="79"/>
      <c r="ABR33" s="79"/>
      <c r="ABS33" s="79"/>
      <c r="ABT33" s="79"/>
      <c r="ABU33" s="79"/>
      <c r="ABV33" s="79"/>
      <c r="ABW33" s="79"/>
      <c r="ABX33" s="79"/>
      <c r="ABY33" s="79"/>
      <c r="ABZ33" s="79"/>
      <c r="ACA33" s="79"/>
      <c r="ACB33" s="79"/>
      <c r="ACC33" s="79"/>
      <c r="ACD33" s="79"/>
      <c r="ACE33" s="79"/>
      <c r="ACF33" s="79"/>
      <c r="ACG33" s="79"/>
      <c r="ACH33" s="79"/>
      <c r="ACI33" s="79"/>
      <c r="ACJ33" s="79"/>
      <c r="ACK33" s="79"/>
      <c r="ACL33" s="79"/>
      <c r="ACM33" s="79"/>
      <c r="ACN33" s="79"/>
      <c r="ACO33" s="79"/>
      <c r="ACP33" s="79"/>
      <c r="ACQ33" s="79"/>
      <c r="ACR33" s="79"/>
      <c r="ACS33" s="79"/>
      <c r="ACT33" s="79"/>
      <c r="ACU33" s="79"/>
      <c r="ACV33" s="79"/>
      <c r="ACW33" s="79"/>
      <c r="ACX33" s="79"/>
      <c r="ACY33" s="79"/>
      <c r="ACZ33" s="79"/>
      <c r="ADA33" s="79"/>
      <c r="ADB33" s="79"/>
      <c r="ADC33" s="79"/>
      <c r="ADD33" s="79"/>
      <c r="ADE33" s="79"/>
      <c r="ADF33" s="79"/>
      <c r="ADG33" s="79"/>
      <c r="ADH33" s="79"/>
      <c r="ADI33" s="79"/>
      <c r="ADJ33" s="79"/>
      <c r="ADK33" s="79"/>
      <c r="ADL33" s="79"/>
      <c r="ADM33" s="79"/>
      <c r="ADN33" s="79"/>
      <c r="ADO33" s="79"/>
      <c r="ADP33" s="79"/>
      <c r="ADQ33" s="79"/>
      <c r="ADR33" s="79"/>
      <c r="ADS33" s="79"/>
      <c r="ADT33" s="79"/>
      <c r="ADU33" s="79"/>
      <c r="ADV33" s="79"/>
      <c r="ADW33" s="79"/>
      <c r="ADX33" s="79"/>
      <c r="ADY33" s="79"/>
      <c r="ADZ33" s="79"/>
      <c r="AEA33" s="79"/>
      <c r="AEB33" s="79"/>
      <c r="AEC33" s="79"/>
      <c r="AED33" s="79"/>
      <c r="AEE33" s="79"/>
      <c r="AEF33" s="79"/>
      <c r="AEG33" s="79"/>
      <c r="AEH33" s="79"/>
      <c r="AEI33" s="79"/>
      <c r="AEJ33" s="79"/>
      <c r="AEK33" s="79"/>
      <c r="AEL33" s="79"/>
      <c r="AEM33" s="79"/>
      <c r="AEN33" s="79"/>
      <c r="AEO33" s="79"/>
      <c r="AEP33" s="79"/>
      <c r="AEQ33" s="79"/>
      <c r="AER33" s="79"/>
      <c r="AES33" s="79"/>
      <c r="AET33" s="79"/>
      <c r="AEU33" s="79"/>
      <c r="AEV33" s="79"/>
      <c r="AEW33" s="79"/>
      <c r="AEX33" s="79"/>
      <c r="AEY33" s="79"/>
      <c r="AEZ33" s="79"/>
      <c r="AFA33" s="79"/>
      <c r="AFB33" s="79"/>
      <c r="AFC33" s="79"/>
      <c r="AFD33" s="79"/>
      <c r="AFE33" s="79"/>
      <c r="AFF33" s="79"/>
      <c r="AFG33" s="79"/>
      <c r="AFH33" s="79"/>
      <c r="AFI33" s="79"/>
      <c r="AFJ33" s="79"/>
      <c r="AFK33" s="79"/>
      <c r="AFL33" s="79"/>
      <c r="AFM33" s="79"/>
      <c r="AFN33" s="79"/>
      <c r="AFO33" s="79"/>
      <c r="AFP33" s="79"/>
      <c r="AFQ33" s="79"/>
      <c r="AFR33" s="79"/>
      <c r="AFS33" s="79"/>
      <c r="AFT33" s="79"/>
      <c r="AFU33" s="79"/>
      <c r="AFV33" s="79"/>
      <c r="AFW33" s="79"/>
      <c r="AFX33" s="79"/>
      <c r="AFY33" s="79"/>
      <c r="AFZ33" s="79"/>
      <c r="AGA33" s="79"/>
      <c r="AGB33" s="79"/>
      <c r="AGC33" s="79"/>
      <c r="AGD33" s="79"/>
      <c r="AGE33" s="79"/>
      <c r="AGF33" s="79"/>
      <c r="AGG33" s="79"/>
      <c r="AGH33" s="79"/>
      <c r="AGI33" s="79"/>
      <c r="AGJ33" s="79"/>
      <c r="AGK33" s="79"/>
      <c r="AGL33" s="79"/>
      <c r="AGM33" s="79"/>
      <c r="AGN33" s="79"/>
      <c r="AGO33" s="79"/>
      <c r="AGP33" s="79"/>
      <c r="AGQ33" s="79"/>
      <c r="AGR33" s="79"/>
      <c r="AGS33" s="79"/>
      <c r="AGT33" s="79"/>
      <c r="AGU33" s="79"/>
      <c r="AGV33" s="79"/>
      <c r="AGW33" s="79"/>
      <c r="AGX33" s="79"/>
      <c r="AGY33" s="79"/>
      <c r="AGZ33" s="79"/>
      <c r="AHA33" s="79"/>
      <c r="AHB33" s="79"/>
      <c r="AHC33" s="79"/>
      <c r="AHD33" s="79"/>
      <c r="AHE33" s="79"/>
      <c r="AHF33" s="79"/>
      <c r="AHG33" s="79"/>
      <c r="AHH33" s="79"/>
      <c r="AHI33" s="79"/>
      <c r="AHJ33" s="79"/>
      <c r="AHK33" s="79"/>
      <c r="AHL33" s="79"/>
      <c r="AHM33" s="79"/>
      <c r="AHN33" s="79"/>
      <c r="AHO33" s="79"/>
      <c r="AHP33" s="79"/>
      <c r="AHQ33" s="79"/>
      <c r="AHR33" s="79"/>
      <c r="AHS33" s="79"/>
      <c r="AHT33" s="79"/>
      <c r="AHU33" s="79"/>
      <c r="AHV33" s="79"/>
      <c r="AHW33" s="79"/>
      <c r="AHX33" s="79"/>
      <c r="AHY33" s="79"/>
      <c r="AHZ33" s="79"/>
      <c r="AIA33" s="79"/>
      <c r="AIB33" s="79"/>
      <c r="AIC33" s="79"/>
      <c r="AID33" s="79"/>
      <c r="AIE33" s="79"/>
      <c r="AIF33" s="79"/>
      <c r="AIG33" s="79"/>
      <c r="AIH33" s="79"/>
      <c r="AII33" s="79"/>
      <c r="AIJ33" s="79"/>
      <c r="AIK33" s="79"/>
      <c r="AIL33" s="79"/>
      <c r="AIM33" s="79"/>
      <c r="AIN33" s="79"/>
      <c r="AIO33" s="79"/>
      <c r="AIP33" s="79"/>
      <c r="AIQ33" s="79"/>
      <c r="AIR33" s="79"/>
      <c r="AIS33" s="79"/>
      <c r="AIT33" s="79"/>
      <c r="AIU33" s="79"/>
      <c r="AIV33" s="79"/>
      <c r="AIW33" s="79"/>
      <c r="AIX33" s="79"/>
      <c r="AIY33" s="79"/>
      <c r="AIZ33" s="79"/>
      <c r="AJA33" s="79"/>
      <c r="AJB33" s="79"/>
      <c r="AJC33" s="79"/>
      <c r="AJD33" s="79"/>
      <c r="AJE33" s="79"/>
      <c r="AJF33" s="79"/>
      <c r="AJG33" s="79"/>
      <c r="AJH33" s="79"/>
      <c r="AJI33" s="79"/>
      <c r="AJJ33" s="79"/>
      <c r="AJK33" s="79"/>
      <c r="AJL33" s="79"/>
      <c r="AJM33" s="79"/>
      <c r="AJN33" s="79"/>
      <c r="AJO33" s="79"/>
      <c r="AJP33" s="79"/>
      <c r="AJQ33" s="79"/>
      <c r="AJR33" s="79"/>
      <c r="AJS33" s="79"/>
      <c r="AJT33" s="79"/>
      <c r="AJU33" s="79"/>
      <c r="AJV33" s="79"/>
      <c r="AJW33" s="79"/>
      <c r="AJX33" s="79"/>
      <c r="AJY33" s="79"/>
      <c r="AJZ33" s="79"/>
      <c r="AKA33" s="79"/>
      <c r="AKB33" s="79"/>
      <c r="AKC33" s="79"/>
      <c r="AKD33" s="79"/>
      <c r="AKE33" s="79"/>
      <c r="AKF33" s="79"/>
      <c r="AKG33" s="79"/>
      <c r="AKH33" s="79"/>
      <c r="AKI33" s="79"/>
      <c r="AKJ33" s="79"/>
      <c r="AKK33" s="79"/>
      <c r="AKL33" s="79"/>
      <c r="AKM33" s="79"/>
      <c r="AKN33" s="79"/>
      <c r="AKO33" s="79"/>
      <c r="AKP33" s="79"/>
      <c r="AKQ33" s="79"/>
      <c r="AKR33" s="79"/>
      <c r="AKS33" s="79"/>
      <c r="AKT33" s="79"/>
      <c r="AKU33" s="79"/>
      <c r="AKV33" s="79"/>
      <c r="AKW33" s="79"/>
      <c r="AKX33" s="79"/>
      <c r="AKY33" s="79"/>
      <c r="AKZ33" s="79"/>
      <c r="ALA33" s="79"/>
      <c r="ALB33" s="79"/>
      <c r="ALC33" s="79"/>
      <c r="ALD33" s="79"/>
      <c r="ALE33" s="79"/>
      <c r="ALF33" s="79"/>
      <c r="ALG33" s="79"/>
      <c r="ALH33" s="79"/>
      <c r="ALI33" s="79"/>
      <c r="ALJ33" s="79"/>
      <c r="ALK33" s="79"/>
      <c r="ALL33" s="79"/>
      <c r="ALM33" s="79"/>
      <c r="ALN33" s="79"/>
      <c r="ALO33" s="79"/>
      <c r="ALP33" s="79"/>
      <c r="ALQ33" s="79"/>
      <c r="ALR33" s="79"/>
      <c r="ALS33" s="79"/>
      <c r="ALT33" s="79"/>
      <c r="ALU33" s="79"/>
      <c r="ALV33" s="79"/>
      <c r="ALW33" s="79"/>
      <c r="ALX33" s="79"/>
      <c r="ALY33" s="79"/>
      <c r="ALZ33" s="79"/>
      <c r="AMA33" s="79"/>
      <c r="AMB33" s="79"/>
      <c r="AMC33" s="79"/>
      <c r="AMD33" s="79"/>
      <c r="AME33" s="79"/>
      <c r="AMF33" s="79"/>
      <c r="AMG33" s="79"/>
      <c r="AMH33" s="79"/>
      <c r="AMI33" s="79"/>
      <c r="AMJ33" s="79"/>
      <c r="AMK33" s="79"/>
      <c r="AML33" s="79"/>
      <c r="AMM33" s="79"/>
      <c r="AMN33" s="79"/>
      <c r="AMO33" s="79"/>
      <c r="AMP33" s="79"/>
      <c r="AMQ33" s="79"/>
      <c r="AMR33" s="79"/>
      <c r="AMS33" s="79"/>
      <c r="AMT33" s="79"/>
      <c r="AMU33" s="79"/>
      <c r="AMV33" s="79"/>
      <c r="AMW33" s="79"/>
      <c r="AMX33" s="79"/>
      <c r="AMY33" s="79"/>
      <c r="AMZ33" s="79"/>
      <c r="ANA33" s="79"/>
      <c r="ANB33" s="79"/>
      <c r="ANC33" s="79"/>
      <c r="AND33" s="79"/>
      <c r="ANE33" s="79"/>
      <c r="ANF33" s="79"/>
      <c r="ANG33" s="79"/>
      <c r="ANH33" s="79"/>
      <c r="ANI33" s="79"/>
      <c r="ANJ33" s="79"/>
      <c r="ANK33" s="79"/>
      <c r="ANL33" s="79"/>
      <c r="ANM33" s="79"/>
      <c r="ANN33" s="79"/>
      <c r="ANO33" s="79"/>
      <c r="ANP33" s="79"/>
      <c r="ANQ33" s="79"/>
      <c r="ANR33" s="79"/>
      <c r="ANS33" s="79"/>
      <c r="ANT33" s="79"/>
      <c r="ANU33" s="79"/>
      <c r="ANV33" s="79"/>
      <c r="ANW33" s="79"/>
      <c r="ANX33" s="79"/>
      <c r="ANY33" s="79"/>
      <c r="ANZ33" s="79"/>
      <c r="AOA33" s="79"/>
      <c r="AOB33" s="79"/>
      <c r="AOC33" s="79"/>
      <c r="AOD33" s="79"/>
      <c r="AOE33" s="79"/>
      <c r="AOF33" s="79"/>
      <c r="AOG33" s="79"/>
      <c r="AOH33" s="79"/>
      <c r="AOI33" s="79"/>
      <c r="AOJ33" s="79"/>
      <c r="AOK33" s="79"/>
      <c r="AOL33" s="79"/>
      <c r="AOM33" s="79"/>
      <c r="AON33" s="79"/>
      <c r="AOO33" s="79"/>
      <c r="AOP33" s="79"/>
      <c r="AOQ33" s="79"/>
      <c r="AOR33" s="79"/>
      <c r="AOS33" s="79"/>
      <c r="AOT33" s="79"/>
      <c r="AOU33" s="79"/>
      <c r="AOV33" s="79"/>
      <c r="AOW33" s="79"/>
      <c r="AOX33" s="79"/>
      <c r="AOY33" s="79"/>
      <c r="AOZ33" s="79"/>
      <c r="APA33" s="79"/>
      <c r="APB33" s="79"/>
      <c r="APC33" s="79"/>
      <c r="APD33" s="79"/>
      <c r="APE33" s="79"/>
      <c r="APF33" s="79"/>
      <c r="APG33" s="79"/>
      <c r="APH33" s="79"/>
      <c r="API33" s="79"/>
      <c r="APJ33" s="79"/>
      <c r="APK33" s="79"/>
      <c r="APL33" s="79"/>
      <c r="APM33" s="79"/>
      <c r="APN33" s="79"/>
      <c r="APO33" s="79"/>
      <c r="APP33" s="79"/>
      <c r="APQ33" s="79"/>
      <c r="APR33" s="79"/>
      <c r="APS33" s="79"/>
      <c r="APT33" s="79"/>
      <c r="APU33" s="79"/>
      <c r="APV33" s="79"/>
      <c r="APW33" s="79"/>
      <c r="APX33" s="79"/>
      <c r="APY33" s="79"/>
      <c r="APZ33" s="79"/>
      <c r="AQA33" s="79"/>
      <c r="AQB33" s="79"/>
      <c r="AQC33" s="79"/>
      <c r="AQD33" s="79"/>
      <c r="AQE33" s="79"/>
      <c r="AQF33" s="79"/>
      <c r="AQG33" s="79"/>
      <c r="AQH33" s="79"/>
      <c r="AQI33" s="79"/>
      <c r="AQJ33" s="79"/>
      <c r="AQK33" s="79"/>
      <c r="AQL33" s="79"/>
      <c r="AQM33" s="79"/>
      <c r="AQN33" s="79"/>
      <c r="AQO33" s="79"/>
      <c r="AQP33" s="79"/>
      <c r="AQQ33" s="79"/>
      <c r="AQR33" s="79"/>
      <c r="AQS33" s="79"/>
      <c r="AQT33" s="79"/>
      <c r="AQU33" s="79"/>
      <c r="AQV33" s="79"/>
      <c r="AQW33" s="79"/>
      <c r="AQX33" s="79"/>
      <c r="AQY33" s="79"/>
      <c r="AQZ33" s="79"/>
      <c r="ARA33" s="79"/>
      <c r="ARB33" s="79"/>
      <c r="ARC33" s="79"/>
      <c r="ARD33" s="79"/>
      <c r="ARE33" s="79"/>
      <c r="ARF33" s="79"/>
      <c r="ARG33" s="79"/>
      <c r="ARH33" s="79"/>
      <c r="ARI33" s="79"/>
      <c r="ARJ33" s="79"/>
      <c r="ARK33" s="79"/>
      <c r="ARL33" s="79"/>
      <c r="ARM33" s="79"/>
      <c r="ARN33" s="79"/>
      <c r="ARO33" s="79"/>
      <c r="ARP33" s="79"/>
      <c r="ARQ33" s="79"/>
      <c r="ARR33" s="79"/>
      <c r="ARS33" s="79"/>
      <c r="ART33" s="79"/>
      <c r="ARU33" s="79"/>
      <c r="ARV33" s="79"/>
      <c r="ARW33" s="79"/>
      <c r="ARX33" s="79"/>
      <c r="ARY33" s="79"/>
      <c r="ARZ33" s="79"/>
      <c r="ASA33" s="79"/>
      <c r="ASB33" s="79"/>
      <c r="ASC33" s="79"/>
      <c r="ASD33" s="79"/>
      <c r="ASE33" s="79"/>
      <c r="ASF33" s="79"/>
      <c r="ASG33" s="79"/>
      <c r="ASH33" s="79"/>
      <c r="ASI33" s="79"/>
      <c r="ASJ33" s="79"/>
      <c r="ASK33" s="79"/>
      <c r="ASL33" s="79"/>
      <c r="ASM33" s="79"/>
      <c r="ASN33" s="79"/>
      <c r="ASO33" s="79"/>
      <c r="ASP33" s="79"/>
      <c r="ASQ33" s="79"/>
      <c r="ASR33" s="79"/>
      <c r="ASS33" s="79"/>
      <c r="AST33" s="79"/>
      <c r="ASU33" s="79"/>
      <c r="ASV33" s="79"/>
      <c r="ASW33" s="79"/>
      <c r="ASX33" s="79"/>
      <c r="ASY33" s="79"/>
      <c r="ASZ33" s="79"/>
      <c r="ATA33" s="79"/>
      <c r="ATB33" s="79"/>
      <c r="ATC33" s="79"/>
      <c r="ATD33" s="79"/>
      <c r="ATE33" s="79"/>
      <c r="ATF33" s="79"/>
      <c r="ATG33" s="79"/>
      <c r="ATH33" s="79"/>
      <c r="ATI33" s="79"/>
      <c r="ATJ33" s="79"/>
      <c r="ATK33" s="79"/>
      <c r="ATL33" s="79"/>
      <c r="ATM33" s="79"/>
      <c r="ATN33" s="79"/>
      <c r="ATO33" s="79"/>
      <c r="ATP33" s="79"/>
      <c r="ATQ33" s="79"/>
      <c r="ATR33" s="79"/>
      <c r="ATS33" s="79"/>
      <c r="ATT33" s="79"/>
      <c r="ATU33" s="79"/>
      <c r="ATV33" s="79"/>
      <c r="ATW33" s="79"/>
      <c r="ATX33" s="79"/>
      <c r="ATY33" s="79"/>
      <c r="ATZ33" s="79"/>
      <c r="AUA33" s="79"/>
      <c r="AUB33" s="79"/>
      <c r="AUC33" s="79"/>
      <c r="AUD33" s="79"/>
      <c r="AUE33" s="79"/>
      <c r="AUF33" s="79"/>
      <c r="AUG33" s="79"/>
      <c r="AUH33" s="79"/>
      <c r="AUI33" s="79"/>
      <c r="AUJ33" s="79"/>
      <c r="AUK33" s="79"/>
      <c r="AUL33" s="79"/>
      <c r="AUM33" s="79"/>
      <c r="AUN33" s="79"/>
      <c r="AUO33" s="79"/>
      <c r="AUP33" s="79"/>
      <c r="AUQ33" s="79"/>
      <c r="AUR33" s="79"/>
      <c r="AUS33" s="79"/>
      <c r="AUT33" s="79"/>
      <c r="AUU33" s="79"/>
      <c r="AUV33" s="79"/>
      <c r="AUW33" s="79"/>
      <c r="AUX33" s="79"/>
      <c r="AUY33" s="79"/>
      <c r="AUZ33" s="79"/>
      <c r="AVA33" s="79"/>
      <c r="AVB33" s="79"/>
      <c r="AVC33" s="79"/>
      <c r="AVD33" s="79"/>
      <c r="AVE33" s="79"/>
      <c r="AVF33" s="79"/>
      <c r="AVG33" s="79"/>
      <c r="AVH33" s="79"/>
      <c r="AVI33" s="79"/>
      <c r="AVJ33" s="79"/>
      <c r="AVK33" s="79"/>
      <c r="AVL33" s="79"/>
      <c r="AVM33" s="79"/>
      <c r="AVN33" s="79"/>
      <c r="AVO33" s="79"/>
      <c r="AVP33" s="79"/>
      <c r="AVQ33" s="79"/>
      <c r="AVR33" s="79"/>
      <c r="AVS33" s="79"/>
      <c r="AVT33" s="79"/>
      <c r="AVU33" s="79"/>
      <c r="AVV33" s="79"/>
      <c r="AVW33" s="79"/>
      <c r="AVX33" s="79"/>
      <c r="AVY33" s="79"/>
      <c r="AVZ33" s="79"/>
      <c r="AWA33" s="79"/>
      <c r="AWB33" s="79"/>
      <c r="AWC33" s="79"/>
      <c r="AWD33" s="79"/>
      <c r="AWE33" s="79"/>
      <c r="AWF33" s="79"/>
      <c r="AWG33" s="79"/>
      <c r="AWH33" s="79"/>
      <c r="AWI33" s="79"/>
      <c r="AWJ33" s="79"/>
      <c r="AWK33" s="79"/>
      <c r="AWL33" s="79"/>
      <c r="AWM33" s="79"/>
      <c r="AWN33" s="79"/>
      <c r="AWO33" s="79"/>
      <c r="AWP33" s="79"/>
      <c r="AWQ33" s="79"/>
      <c r="AWR33" s="79"/>
      <c r="AWS33" s="79"/>
      <c r="AWT33" s="79"/>
      <c r="AWU33" s="79"/>
      <c r="AWV33" s="79"/>
      <c r="AWW33" s="79"/>
      <c r="AWX33" s="79"/>
      <c r="AWY33" s="79"/>
      <c r="AWZ33" s="79"/>
      <c r="AXA33" s="79"/>
      <c r="AXB33" s="79"/>
      <c r="AXC33" s="79"/>
      <c r="AXD33" s="79"/>
      <c r="AXE33" s="79"/>
      <c r="AXF33" s="79"/>
      <c r="AXG33" s="79"/>
      <c r="AXH33" s="79"/>
      <c r="AXI33" s="79"/>
      <c r="AXJ33" s="79"/>
      <c r="AXK33" s="79"/>
      <c r="AXL33" s="79"/>
      <c r="AXM33" s="79"/>
      <c r="AXN33" s="79"/>
      <c r="AXO33" s="79"/>
      <c r="AXP33" s="79"/>
      <c r="AXQ33" s="79"/>
      <c r="AXR33" s="79"/>
      <c r="AXS33" s="79"/>
      <c r="AXT33" s="79"/>
      <c r="AXU33" s="79"/>
      <c r="AXV33" s="79"/>
      <c r="AXW33" s="79"/>
      <c r="AXX33" s="79"/>
      <c r="AXY33" s="79"/>
      <c r="AXZ33" s="79"/>
      <c r="AYA33" s="79"/>
      <c r="AYB33" s="79"/>
      <c r="AYC33" s="79"/>
      <c r="AYD33" s="79"/>
      <c r="AYE33" s="79"/>
      <c r="AYF33" s="79"/>
      <c r="AYG33" s="79"/>
      <c r="AYH33" s="79"/>
      <c r="AYI33" s="79"/>
      <c r="AYJ33" s="79"/>
      <c r="AYK33" s="79"/>
      <c r="AYL33" s="79"/>
      <c r="AYM33" s="79"/>
      <c r="AYN33" s="79"/>
      <c r="AYO33" s="79"/>
      <c r="AYP33" s="79"/>
      <c r="AYQ33" s="79"/>
      <c r="AYR33" s="79"/>
      <c r="AYS33" s="79"/>
      <c r="AYT33" s="79"/>
      <c r="AYU33" s="79"/>
      <c r="AYV33" s="79"/>
      <c r="AYW33" s="79"/>
      <c r="AYX33" s="79"/>
      <c r="AYY33" s="79"/>
      <c r="AYZ33" s="79"/>
      <c r="AZA33" s="79"/>
      <c r="AZB33" s="79"/>
      <c r="AZC33" s="79"/>
      <c r="AZD33" s="79"/>
      <c r="AZE33" s="79"/>
      <c r="AZF33" s="79"/>
      <c r="AZG33" s="79"/>
      <c r="AZH33" s="79"/>
      <c r="AZI33" s="79"/>
      <c r="AZJ33" s="79"/>
      <c r="AZK33" s="79"/>
      <c r="AZL33" s="79"/>
      <c r="AZM33" s="79"/>
      <c r="AZN33" s="79"/>
      <c r="AZO33" s="79"/>
      <c r="AZP33" s="79"/>
      <c r="AZQ33" s="79"/>
      <c r="AZR33" s="79"/>
      <c r="AZS33" s="79"/>
      <c r="AZT33" s="79"/>
      <c r="AZU33" s="79"/>
      <c r="AZV33" s="79"/>
      <c r="AZW33" s="79"/>
      <c r="AZX33" s="79"/>
      <c r="AZY33" s="79"/>
      <c r="AZZ33" s="79"/>
      <c r="BAA33" s="79"/>
      <c r="BAB33" s="79"/>
      <c r="BAC33" s="79"/>
      <c r="BAD33" s="79"/>
      <c r="BAE33" s="79"/>
      <c r="BAF33" s="79"/>
      <c r="BAG33" s="79"/>
      <c r="BAH33" s="79"/>
      <c r="BAI33" s="79"/>
      <c r="BAJ33" s="79"/>
      <c r="BAK33" s="79"/>
      <c r="BAL33" s="79"/>
      <c r="BAM33" s="79"/>
      <c r="BAN33" s="79"/>
      <c r="BAO33" s="79"/>
      <c r="BAP33" s="79"/>
      <c r="BAQ33" s="79"/>
      <c r="BAR33" s="79"/>
      <c r="BAS33" s="79"/>
      <c r="BAT33" s="79"/>
      <c r="BAU33" s="79"/>
      <c r="BAV33" s="79"/>
      <c r="BAW33" s="79"/>
      <c r="BAX33" s="79"/>
      <c r="BAY33" s="79"/>
      <c r="BAZ33" s="79"/>
      <c r="BBA33" s="79"/>
      <c r="BBB33" s="79"/>
      <c r="BBC33" s="79"/>
      <c r="BBD33" s="79"/>
      <c r="BBE33" s="79"/>
      <c r="BBF33" s="79"/>
      <c r="BBG33" s="79"/>
      <c r="BBH33" s="79"/>
      <c r="BBI33" s="79"/>
      <c r="BBJ33" s="79"/>
      <c r="BBK33" s="79"/>
      <c r="BBL33" s="79"/>
      <c r="BBM33" s="79"/>
      <c r="BBN33" s="79"/>
      <c r="BBO33" s="79"/>
      <c r="BBP33" s="79"/>
      <c r="BBQ33" s="79"/>
      <c r="BBR33" s="79"/>
      <c r="BBS33" s="79"/>
      <c r="BBT33" s="79"/>
      <c r="BBU33" s="79"/>
      <c r="BBV33" s="79"/>
      <c r="BBW33" s="79"/>
      <c r="BBX33" s="79"/>
      <c r="BBY33" s="79"/>
      <c r="BBZ33" s="79"/>
      <c r="BCA33" s="79"/>
      <c r="BCB33" s="79"/>
      <c r="BCC33" s="79"/>
      <c r="BCD33" s="79"/>
      <c r="BCE33" s="79"/>
      <c r="BCF33" s="79"/>
      <c r="BCG33" s="79"/>
      <c r="BCH33" s="79"/>
      <c r="BCI33" s="79"/>
      <c r="BCJ33" s="79"/>
      <c r="BCK33" s="79"/>
      <c r="BCL33" s="79"/>
      <c r="BCM33" s="79"/>
      <c r="BCN33" s="79"/>
      <c r="BCO33" s="79"/>
      <c r="BCP33" s="79"/>
      <c r="BCQ33" s="79"/>
      <c r="BCR33" s="79"/>
      <c r="BCS33" s="79"/>
      <c r="BCT33" s="79"/>
      <c r="BCU33" s="79"/>
      <c r="BCV33" s="79"/>
      <c r="BCW33" s="79"/>
      <c r="BCX33" s="79"/>
      <c r="BCY33" s="79"/>
      <c r="BCZ33" s="79"/>
      <c r="BDA33" s="79"/>
      <c r="BDB33" s="79"/>
      <c r="BDC33" s="79"/>
      <c r="BDD33" s="79"/>
      <c r="BDE33" s="79"/>
      <c r="BDF33" s="79"/>
      <c r="BDG33" s="79"/>
      <c r="BDH33" s="79"/>
      <c r="BDI33" s="79"/>
      <c r="BDJ33" s="79"/>
      <c r="BDK33" s="79"/>
      <c r="BDL33" s="79"/>
      <c r="BDM33" s="79"/>
      <c r="BDN33" s="79"/>
      <c r="BDO33" s="79"/>
      <c r="BDP33" s="79"/>
      <c r="BDQ33" s="79"/>
      <c r="BDR33" s="79"/>
      <c r="BDS33" s="79"/>
      <c r="BDT33" s="79"/>
      <c r="BDU33" s="79"/>
      <c r="BDV33" s="79"/>
      <c r="BDW33" s="79"/>
      <c r="BDX33" s="79"/>
      <c r="BDY33" s="79"/>
      <c r="BDZ33" s="79"/>
      <c r="BEA33" s="79"/>
      <c r="BEB33" s="79"/>
      <c r="BEC33" s="79"/>
      <c r="BED33" s="79"/>
      <c r="BEE33" s="79"/>
      <c r="BEF33" s="79"/>
      <c r="BEG33" s="79"/>
      <c r="BEH33" s="79"/>
      <c r="BEI33" s="79"/>
      <c r="BEJ33" s="79"/>
      <c r="BEK33" s="79"/>
      <c r="BEL33" s="79"/>
      <c r="BEM33" s="79"/>
      <c r="BEN33" s="79"/>
      <c r="BEO33" s="79"/>
      <c r="BEP33" s="79"/>
      <c r="BEQ33" s="79"/>
      <c r="BER33" s="79"/>
      <c r="BES33" s="79"/>
      <c r="BET33" s="79"/>
      <c r="BEU33" s="79"/>
      <c r="BEV33" s="79"/>
      <c r="BEW33" s="79"/>
      <c r="BEX33" s="79"/>
      <c r="BEY33" s="79"/>
      <c r="BEZ33" s="79"/>
      <c r="BFA33" s="79"/>
      <c r="BFB33" s="79"/>
      <c r="BFC33" s="79"/>
      <c r="BFD33" s="79"/>
      <c r="BFE33" s="79"/>
      <c r="BFF33" s="79"/>
      <c r="BFG33" s="79"/>
      <c r="BFH33" s="79"/>
      <c r="BFI33" s="79"/>
      <c r="BFJ33" s="79"/>
      <c r="BFK33" s="79"/>
      <c r="BFL33" s="79"/>
      <c r="BFM33" s="79"/>
      <c r="BFN33" s="79"/>
      <c r="BFO33" s="79"/>
      <c r="BFP33" s="79"/>
      <c r="BFQ33" s="79"/>
      <c r="BFR33" s="79"/>
      <c r="BFS33" s="79"/>
      <c r="BFT33" s="79"/>
      <c r="BFU33" s="79"/>
      <c r="BFV33" s="79"/>
      <c r="BFW33" s="79"/>
      <c r="BFX33" s="79"/>
      <c r="BFY33" s="79"/>
      <c r="BFZ33" s="79"/>
      <c r="BGA33" s="79"/>
      <c r="BGB33" s="79"/>
      <c r="BGC33" s="79"/>
      <c r="BGD33" s="79"/>
      <c r="BGE33" s="79"/>
      <c r="BGF33" s="79"/>
      <c r="BGG33" s="79"/>
      <c r="BGH33" s="79"/>
      <c r="BGI33" s="79"/>
      <c r="BGJ33" s="79"/>
      <c r="BGK33" s="79"/>
      <c r="BGL33" s="79"/>
      <c r="BGM33" s="79"/>
      <c r="BGN33" s="79"/>
      <c r="BGO33" s="79"/>
      <c r="BGP33" s="79"/>
      <c r="BGQ33" s="79"/>
      <c r="BGR33" s="79"/>
      <c r="BGS33" s="79"/>
      <c r="BGT33" s="79"/>
      <c r="BGU33" s="79"/>
      <c r="BGV33" s="79"/>
      <c r="BGW33" s="79"/>
      <c r="BGX33" s="79"/>
      <c r="BGY33" s="79"/>
      <c r="BGZ33" s="79"/>
      <c r="BHA33" s="79"/>
      <c r="BHB33" s="79"/>
      <c r="BHC33" s="79"/>
      <c r="BHD33" s="79"/>
      <c r="BHE33" s="79"/>
      <c r="BHF33" s="79"/>
      <c r="BHG33" s="79"/>
      <c r="BHH33" s="79"/>
      <c r="BHI33" s="79"/>
      <c r="BHJ33" s="79"/>
      <c r="BHK33" s="79"/>
      <c r="BHL33" s="79"/>
      <c r="BHM33" s="79"/>
      <c r="BHN33" s="79"/>
      <c r="BHO33" s="79"/>
      <c r="BHP33" s="79"/>
      <c r="BHQ33" s="79"/>
      <c r="BHR33" s="79"/>
      <c r="BHS33" s="79"/>
      <c r="BHT33" s="79"/>
      <c r="BHU33" s="79"/>
      <c r="BHV33" s="79"/>
      <c r="BHW33" s="79"/>
      <c r="BHX33" s="79"/>
      <c r="BHY33" s="79"/>
      <c r="BHZ33" s="79"/>
      <c r="BIA33" s="79"/>
      <c r="BIB33" s="79"/>
      <c r="BIC33" s="79"/>
      <c r="BID33" s="79"/>
      <c r="BIE33" s="79"/>
      <c r="BIF33" s="79"/>
      <c r="BIG33" s="79"/>
      <c r="BIH33" s="79"/>
      <c r="BII33" s="79"/>
      <c r="BIJ33" s="79"/>
      <c r="BIK33" s="79"/>
      <c r="BIL33" s="79"/>
      <c r="BIM33" s="79"/>
      <c r="BIN33" s="79"/>
      <c r="BIO33" s="79"/>
      <c r="BIP33" s="79"/>
      <c r="BIQ33" s="79"/>
      <c r="BIR33" s="79"/>
      <c r="BIS33" s="79"/>
      <c r="BIT33" s="79"/>
      <c r="BIU33" s="79"/>
      <c r="BIV33" s="79"/>
      <c r="BIW33" s="79"/>
      <c r="BIX33" s="79"/>
      <c r="BIY33" s="79"/>
      <c r="BIZ33" s="79"/>
      <c r="BJA33" s="79"/>
      <c r="BJB33" s="79"/>
      <c r="BJC33" s="79"/>
      <c r="BJD33" s="79"/>
      <c r="BJE33" s="79"/>
      <c r="BJF33" s="79"/>
      <c r="BJG33" s="79"/>
      <c r="BJH33" s="79"/>
      <c r="BJI33" s="79"/>
      <c r="BJJ33" s="79"/>
      <c r="BJK33" s="79"/>
      <c r="BJL33" s="79"/>
      <c r="BJM33" s="79"/>
      <c r="BJN33" s="79"/>
      <c r="BJO33" s="79"/>
      <c r="BJP33" s="79"/>
      <c r="BJQ33" s="79"/>
      <c r="BJR33" s="79"/>
      <c r="BJS33" s="79"/>
      <c r="BJT33" s="79"/>
      <c r="BJU33" s="79"/>
      <c r="BJV33" s="79"/>
      <c r="BJW33" s="79"/>
      <c r="BJX33" s="79"/>
      <c r="BJY33" s="79"/>
      <c r="BJZ33" s="79"/>
      <c r="BKA33" s="79"/>
      <c r="BKB33" s="79"/>
      <c r="BKC33" s="79"/>
      <c r="BKD33" s="79"/>
      <c r="BKE33" s="79"/>
      <c r="BKF33" s="79"/>
      <c r="BKG33" s="79"/>
      <c r="BKH33" s="79"/>
      <c r="BKI33" s="79"/>
      <c r="BKJ33" s="79"/>
      <c r="BKK33" s="79"/>
      <c r="BKL33" s="79"/>
      <c r="BKM33" s="79"/>
      <c r="BKN33" s="79"/>
      <c r="BKO33" s="79"/>
      <c r="BKP33" s="79"/>
      <c r="BKQ33" s="79"/>
      <c r="BKR33" s="79"/>
      <c r="BKS33" s="79"/>
      <c r="BKT33" s="79"/>
      <c r="BKU33" s="79"/>
      <c r="BKV33" s="79"/>
      <c r="BKW33" s="79"/>
      <c r="BKX33" s="79"/>
      <c r="BKY33" s="79"/>
      <c r="BKZ33" s="79"/>
      <c r="BLA33" s="79"/>
      <c r="BLB33" s="79"/>
      <c r="BLC33" s="79"/>
      <c r="BLD33" s="79"/>
      <c r="BLE33" s="79"/>
      <c r="BLF33" s="79"/>
      <c r="BLG33" s="79"/>
      <c r="BLH33" s="79"/>
      <c r="BLI33" s="79"/>
      <c r="BLJ33" s="79"/>
      <c r="BLK33" s="79"/>
      <c r="BLL33" s="79"/>
      <c r="BLM33" s="79"/>
      <c r="BLN33" s="79"/>
      <c r="BLO33" s="79"/>
      <c r="BLP33" s="79"/>
      <c r="BLQ33" s="79"/>
      <c r="BLR33" s="79"/>
      <c r="BLS33" s="79"/>
      <c r="BLT33" s="79"/>
      <c r="BLU33" s="79"/>
      <c r="BLV33" s="79"/>
      <c r="BLW33" s="79"/>
      <c r="BLX33" s="79"/>
      <c r="BLY33" s="79"/>
      <c r="BLZ33" s="79"/>
      <c r="BMA33" s="79"/>
      <c r="BMB33" s="79"/>
      <c r="BMC33" s="79"/>
      <c r="BMD33" s="79"/>
      <c r="BME33" s="79"/>
      <c r="BMF33" s="79"/>
      <c r="BMG33" s="79"/>
      <c r="BMH33" s="79"/>
      <c r="BMI33" s="79"/>
      <c r="BMJ33" s="79"/>
      <c r="BMK33" s="79"/>
      <c r="BML33" s="79"/>
      <c r="BMM33" s="79"/>
      <c r="BMN33" s="79"/>
      <c r="BMO33" s="79"/>
      <c r="BMP33" s="79"/>
      <c r="BMQ33" s="79"/>
      <c r="BMR33" s="79"/>
      <c r="BMS33" s="79"/>
      <c r="BMT33" s="79"/>
      <c r="BMU33" s="79"/>
      <c r="BMV33" s="79"/>
      <c r="BMW33" s="79"/>
      <c r="BMX33" s="79"/>
      <c r="BMY33" s="79"/>
      <c r="BMZ33" s="79"/>
      <c r="BNA33" s="79"/>
      <c r="BNB33" s="79"/>
      <c r="BNC33" s="79"/>
      <c r="BND33" s="79"/>
      <c r="BNE33" s="79"/>
      <c r="BNF33" s="79"/>
      <c r="BNG33" s="79"/>
      <c r="BNH33" s="79"/>
      <c r="BNI33" s="79"/>
      <c r="BNJ33" s="79"/>
      <c r="BNK33" s="79"/>
      <c r="BNL33" s="79"/>
      <c r="BNM33" s="79"/>
      <c r="BNN33" s="79"/>
      <c r="BNO33" s="79"/>
      <c r="BNP33" s="79"/>
      <c r="BNQ33" s="79"/>
      <c r="BNR33" s="79"/>
      <c r="BNS33" s="79"/>
      <c r="BNT33" s="79"/>
      <c r="BNU33" s="79"/>
      <c r="BNV33" s="79"/>
      <c r="BNW33" s="79"/>
      <c r="BNX33" s="79"/>
      <c r="BNY33" s="79"/>
      <c r="BNZ33" s="79"/>
      <c r="BOA33" s="79"/>
      <c r="BOB33" s="79"/>
      <c r="BOC33" s="79"/>
      <c r="BOD33" s="79"/>
      <c r="BOE33" s="79"/>
      <c r="BOF33" s="79"/>
      <c r="BOG33" s="79"/>
      <c r="BOH33" s="79"/>
      <c r="BOI33" s="79"/>
      <c r="BOJ33" s="79"/>
      <c r="BOK33" s="79"/>
      <c r="BOL33" s="79"/>
      <c r="BOM33" s="79"/>
      <c r="BON33" s="79"/>
      <c r="BOO33" s="79"/>
      <c r="BOP33" s="79"/>
      <c r="BOQ33" s="79"/>
      <c r="BOR33" s="79"/>
      <c r="BOS33" s="79"/>
      <c r="BOT33" s="79"/>
      <c r="BOU33" s="79"/>
      <c r="BOV33" s="79"/>
      <c r="BOW33" s="79"/>
      <c r="BOX33" s="79"/>
      <c r="BOY33" s="79"/>
      <c r="BOZ33" s="79"/>
      <c r="BPA33" s="79"/>
      <c r="BPB33" s="79"/>
      <c r="BPC33" s="79"/>
      <c r="BPD33" s="79"/>
      <c r="BPE33" s="79"/>
      <c r="BPF33" s="79"/>
      <c r="BPG33" s="79"/>
      <c r="BPH33" s="79"/>
      <c r="BPI33" s="79"/>
      <c r="BPJ33" s="79"/>
      <c r="BPK33" s="79"/>
      <c r="BPL33" s="79"/>
      <c r="BPM33" s="79"/>
      <c r="BPN33" s="79"/>
      <c r="BPO33" s="79"/>
      <c r="BPP33" s="79"/>
      <c r="BPQ33" s="79"/>
      <c r="BPR33" s="79"/>
      <c r="BPS33" s="79"/>
      <c r="BPT33" s="79"/>
      <c r="BPU33" s="79"/>
      <c r="BPV33" s="79"/>
      <c r="BPW33" s="79"/>
      <c r="BPX33" s="79"/>
      <c r="BPY33" s="79"/>
      <c r="BPZ33" s="79"/>
      <c r="BQA33" s="79"/>
      <c r="BQB33" s="79"/>
      <c r="BQC33" s="79"/>
      <c r="BQD33" s="79"/>
      <c r="BQE33" s="79"/>
      <c r="BQF33" s="79"/>
      <c r="BQG33" s="79"/>
      <c r="BQH33" s="79"/>
      <c r="BQI33" s="79"/>
      <c r="BQJ33" s="79"/>
      <c r="BQK33" s="79"/>
      <c r="BQL33" s="79"/>
      <c r="BQM33" s="79"/>
      <c r="BQN33" s="79"/>
      <c r="BQO33" s="79"/>
      <c r="BQP33" s="79"/>
      <c r="BQQ33" s="79"/>
      <c r="BQR33" s="79"/>
      <c r="BQS33" s="79"/>
      <c r="BQT33" s="79"/>
      <c r="BQU33" s="79"/>
      <c r="BQV33" s="79"/>
      <c r="BQW33" s="79"/>
      <c r="BQX33" s="79"/>
      <c r="BQY33" s="79"/>
      <c r="BQZ33" s="79"/>
      <c r="BRA33" s="79"/>
      <c r="BRB33" s="79"/>
      <c r="BRC33" s="79"/>
      <c r="BRD33" s="79"/>
      <c r="BRE33" s="79"/>
      <c r="BRF33" s="79"/>
      <c r="BRG33" s="79"/>
      <c r="BRH33" s="79"/>
      <c r="BRI33" s="79"/>
      <c r="BRJ33" s="79"/>
      <c r="BRK33" s="79"/>
      <c r="BRL33" s="79"/>
      <c r="BRM33" s="79"/>
      <c r="BRN33" s="79"/>
      <c r="BRO33" s="79"/>
      <c r="BRP33" s="79"/>
      <c r="BRQ33" s="79"/>
      <c r="BRR33" s="79"/>
      <c r="BRS33" s="79"/>
      <c r="BRT33" s="79"/>
      <c r="BRU33" s="79"/>
      <c r="BRV33" s="79"/>
      <c r="BRW33" s="79"/>
      <c r="BRX33" s="79"/>
      <c r="BRY33" s="79"/>
      <c r="BRZ33" s="79"/>
      <c r="BSA33" s="79"/>
      <c r="BSB33" s="79"/>
      <c r="BSC33" s="79"/>
      <c r="BSD33" s="79"/>
      <c r="BSE33" s="79"/>
      <c r="BSF33" s="79"/>
      <c r="BSG33" s="79"/>
      <c r="BSH33" s="79"/>
      <c r="BSI33" s="79"/>
      <c r="BSJ33" s="79"/>
      <c r="BSK33" s="79"/>
      <c r="BSL33" s="79"/>
      <c r="BSM33" s="79"/>
      <c r="BSN33" s="79"/>
      <c r="BSO33" s="79"/>
      <c r="BSP33" s="79"/>
      <c r="BSQ33" s="79"/>
      <c r="BSR33" s="79"/>
      <c r="BSS33" s="79"/>
      <c r="BST33" s="79"/>
      <c r="BSU33" s="79"/>
      <c r="BSV33" s="79"/>
      <c r="BSW33" s="79"/>
      <c r="BSX33" s="79"/>
      <c r="BSY33" s="79"/>
      <c r="BSZ33" s="79"/>
      <c r="BTA33" s="79"/>
      <c r="BTB33" s="79"/>
      <c r="BTC33" s="79"/>
      <c r="BTD33" s="79"/>
      <c r="BTE33" s="79"/>
      <c r="BTF33" s="79"/>
      <c r="BTG33" s="79"/>
      <c r="BTH33" s="79"/>
      <c r="BTI33" s="79"/>
      <c r="BTJ33" s="79"/>
      <c r="BTK33" s="79"/>
      <c r="BTL33" s="79"/>
      <c r="BTM33" s="79"/>
      <c r="BTN33" s="79"/>
      <c r="BTO33" s="79"/>
      <c r="BTP33" s="79"/>
      <c r="BTQ33" s="79"/>
      <c r="BTR33" s="79"/>
      <c r="BTS33" s="79"/>
      <c r="BTT33" s="79"/>
      <c r="BTU33" s="79"/>
      <c r="BTV33" s="79"/>
      <c r="BTW33" s="79"/>
      <c r="BTX33" s="79"/>
      <c r="BTY33" s="79"/>
      <c r="BTZ33" s="79"/>
      <c r="BUA33" s="79"/>
      <c r="BUB33" s="79"/>
      <c r="BUC33" s="79"/>
      <c r="BUD33" s="79"/>
      <c r="BUE33" s="79"/>
      <c r="BUF33" s="79"/>
      <c r="BUG33" s="79"/>
      <c r="BUH33" s="79"/>
      <c r="BUI33" s="79"/>
      <c r="BUJ33" s="79"/>
      <c r="BUK33" s="79"/>
      <c r="BUL33" s="79"/>
      <c r="BUM33" s="79"/>
      <c r="BUN33" s="79"/>
      <c r="BUO33" s="79"/>
      <c r="BUP33" s="79"/>
      <c r="BUQ33" s="79"/>
      <c r="BUR33" s="79"/>
      <c r="BUS33" s="79"/>
      <c r="BUT33" s="79"/>
      <c r="BUU33" s="79"/>
      <c r="BUV33" s="79"/>
      <c r="BUW33" s="79"/>
      <c r="BUX33" s="79"/>
      <c r="BUY33" s="79"/>
      <c r="BUZ33" s="79"/>
      <c r="BVA33" s="79"/>
      <c r="BVB33" s="79"/>
      <c r="BVC33" s="79"/>
      <c r="BVD33" s="79"/>
      <c r="BVE33" s="79"/>
      <c r="BVF33" s="79"/>
      <c r="BVG33" s="79"/>
      <c r="BVH33" s="79"/>
      <c r="BVI33" s="79"/>
      <c r="BVJ33" s="79"/>
      <c r="BVK33" s="79"/>
      <c r="BVL33" s="79"/>
      <c r="BVM33" s="79"/>
      <c r="BVN33" s="79"/>
      <c r="BVO33" s="79"/>
      <c r="BVP33" s="79"/>
      <c r="BVQ33" s="79"/>
      <c r="BVR33" s="79"/>
      <c r="BVS33" s="79"/>
      <c r="BVT33" s="79"/>
      <c r="BVU33" s="79"/>
      <c r="BVV33" s="79"/>
      <c r="BVW33" s="79"/>
      <c r="BVX33" s="79"/>
      <c r="BVY33" s="79"/>
      <c r="BVZ33" s="79"/>
      <c r="BWA33" s="79"/>
      <c r="BWB33" s="79"/>
      <c r="BWC33" s="79"/>
      <c r="BWD33" s="79"/>
      <c r="BWE33" s="79"/>
      <c r="BWF33" s="79"/>
      <c r="BWG33" s="79"/>
      <c r="BWH33" s="79"/>
      <c r="BWI33" s="79"/>
      <c r="BWJ33" s="79"/>
      <c r="BWK33" s="79"/>
      <c r="BWL33" s="79"/>
      <c r="BWM33" s="79"/>
      <c r="BWN33" s="79"/>
      <c r="BWO33" s="79"/>
      <c r="BWP33" s="79"/>
      <c r="BWQ33" s="79"/>
      <c r="BWR33" s="79"/>
      <c r="BWS33" s="79"/>
      <c r="BWT33" s="79"/>
      <c r="BWU33" s="79"/>
      <c r="BWV33" s="79"/>
      <c r="BWW33" s="79"/>
      <c r="BWX33" s="79"/>
      <c r="BWY33" s="79"/>
      <c r="BWZ33" s="79"/>
      <c r="BXA33" s="79"/>
      <c r="BXB33" s="79"/>
      <c r="BXC33" s="79"/>
      <c r="BXD33" s="79"/>
      <c r="BXE33" s="79"/>
      <c r="BXF33" s="79"/>
      <c r="BXG33" s="79"/>
      <c r="BXH33" s="79"/>
      <c r="BXI33" s="79"/>
      <c r="BXJ33" s="79"/>
      <c r="BXK33" s="79"/>
      <c r="BXL33" s="79"/>
      <c r="BXM33" s="79"/>
      <c r="BXN33" s="79"/>
      <c r="BXO33" s="79"/>
      <c r="BXP33" s="79"/>
      <c r="BXQ33" s="79"/>
      <c r="BXR33" s="79"/>
      <c r="BXS33" s="79"/>
      <c r="BXT33" s="79"/>
      <c r="BXU33" s="79"/>
      <c r="BXV33" s="79"/>
      <c r="BXW33" s="79"/>
      <c r="BXX33" s="79"/>
      <c r="BXY33" s="79"/>
      <c r="BXZ33" s="79"/>
      <c r="BYA33" s="79"/>
      <c r="BYB33" s="79"/>
      <c r="BYC33" s="79"/>
      <c r="BYD33" s="79"/>
      <c r="BYE33" s="79"/>
      <c r="BYF33" s="79"/>
      <c r="BYG33" s="79"/>
      <c r="BYH33" s="79"/>
      <c r="BYI33" s="79"/>
      <c r="BYJ33" s="79"/>
      <c r="BYK33" s="79"/>
      <c r="BYL33" s="79"/>
      <c r="BYM33" s="79"/>
      <c r="BYN33" s="79"/>
      <c r="BYO33" s="79"/>
      <c r="BYP33" s="79"/>
      <c r="BYQ33" s="79"/>
      <c r="BYR33" s="79"/>
      <c r="BYS33" s="79"/>
      <c r="BYT33" s="79"/>
      <c r="BYU33" s="79"/>
      <c r="BYV33" s="79"/>
      <c r="BYW33" s="79"/>
      <c r="BYX33" s="79"/>
      <c r="BYY33" s="79"/>
      <c r="BYZ33" s="79"/>
      <c r="BZA33" s="79"/>
      <c r="BZB33" s="79"/>
      <c r="BZC33" s="79"/>
      <c r="BZD33" s="79"/>
      <c r="BZE33" s="79"/>
      <c r="BZF33" s="79"/>
      <c r="BZG33" s="79"/>
      <c r="BZH33" s="79"/>
      <c r="BZI33" s="79"/>
      <c r="BZJ33" s="79"/>
      <c r="BZK33" s="79"/>
      <c r="BZL33" s="79"/>
      <c r="BZM33" s="79"/>
      <c r="BZN33" s="79"/>
      <c r="BZO33" s="79"/>
      <c r="BZP33" s="79"/>
      <c r="BZQ33" s="79"/>
      <c r="BZR33" s="79"/>
      <c r="BZS33" s="79"/>
      <c r="BZT33" s="79"/>
      <c r="BZU33" s="79"/>
      <c r="BZV33" s="79"/>
      <c r="BZW33" s="79"/>
      <c r="BZX33" s="79"/>
      <c r="BZY33" s="79"/>
      <c r="BZZ33" s="79"/>
      <c r="CAA33" s="79"/>
      <c r="CAB33" s="79"/>
      <c r="CAC33" s="79"/>
      <c r="CAD33" s="79"/>
      <c r="CAE33" s="79"/>
      <c r="CAF33" s="79"/>
      <c r="CAG33" s="79"/>
      <c r="CAH33" s="79"/>
      <c r="CAI33" s="79"/>
      <c r="CAJ33" s="79"/>
      <c r="CAK33" s="79"/>
      <c r="CAL33" s="79"/>
      <c r="CAM33" s="79"/>
      <c r="CAN33" s="79"/>
      <c r="CAO33" s="79"/>
      <c r="CAP33" s="79"/>
      <c r="CAQ33" s="79"/>
      <c r="CAR33" s="79"/>
      <c r="CAS33" s="79"/>
      <c r="CAT33" s="79"/>
      <c r="CAU33" s="79"/>
      <c r="CAV33" s="79"/>
      <c r="CAW33" s="79"/>
      <c r="CAX33" s="79"/>
      <c r="CAY33" s="79"/>
      <c r="CAZ33" s="79"/>
      <c r="CBA33" s="79"/>
      <c r="CBB33" s="79"/>
      <c r="CBC33" s="79"/>
      <c r="CBD33" s="79"/>
      <c r="CBE33" s="79"/>
      <c r="CBF33" s="79"/>
      <c r="CBG33" s="79"/>
      <c r="CBH33" s="79"/>
      <c r="CBI33" s="79"/>
      <c r="CBJ33" s="79"/>
      <c r="CBK33" s="79"/>
      <c r="CBL33" s="79"/>
      <c r="CBM33" s="79"/>
      <c r="CBN33" s="79"/>
      <c r="CBO33" s="79"/>
      <c r="CBP33" s="79"/>
      <c r="CBQ33" s="79"/>
      <c r="CBR33" s="79"/>
      <c r="CBS33" s="79"/>
      <c r="CBT33" s="79"/>
      <c r="CBU33" s="79"/>
      <c r="CBV33" s="79"/>
      <c r="CBW33" s="79"/>
      <c r="CBX33" s="79"/>
      <c r="CBY33" s="79"/>
      <c r="CBZ33" s="79"/>
      <c r="CCA33" s="79"/>
      <c r="CCB33" s="79"/>
      <c r="CCC33" s="79"/>
      <c r="CCD33" s="79"/>
      <c r="CCE33" s="79"/>
      <c r="CCF33" s="79"/>
      <c r="CCG33" s="79"/>
      <c r="CCH33" s="79"/>
      <c r="CCI33" s="79"/>
      <c r="CCJ33" s="79"/>
      <c r="CCK33" s="79"/>
      <c r="CCL33" s="79"/>
      <c r="CCM33" s="79"/>
      <c r="CCN33" s="79"/>
      <c r="CCO33" s="79"/>
      <c r="CCP33" s="79"/>
      <c r="CCQ33" s="79"/>
      <c r="CCR33" s="79"/>
      <c r="CCS33" s="79"/>
      <c r="CCT33" s="79"/>
      <c r="CCU33" s="79"/>
      <c r="CCV33" s="79"/>
      <c r="CCW33" s="79"/>
      <c r="CCX33" s="79"/>
      <c r="CCY33" s="79"/>
      <c r="CCZ33" s="79"/>
      <c r="CDA33" s="79"/>
      <c r="CDB33" s="79"/>
      <c r="CDC33" s="79"/>
      <c r="CDD33" s="79"/>
      <c r="CDE33" s="79"/>
      <c r="CDF33" s="79"/>
      <c r="CDG33" s="79"/>
      <c r="CDH33" s="79"/>
      <c r="CDI33" s="79"/>
      <c r="CDJ33" s="79"/>
      <c r="CDK33" s="79"/>
      <c r="CDL33" s="79"/>
      <c r="CDM33" s="79"/>
      <c r="CDN33" s="79"/>
      <c r="CDO33" s="79"/>
      <c r="CDP33" s="79"/>
      <c r="CDQ33" s="79"/>
      <c r="CDR33" s="79"/>
      <c r="CDS33" s="79"/>
      <c r="CDT33" s="79"/>
      <c r="CDU33" s="79"/>
      <c r="CDV33" s="79"/>
      <c r="CDW33" s="79"/>
      <c r="CDX33" s="79"/>
      <c r="CDY33" s="79"/>
      <c r="CDZ33" s="79"/>
      <c r="CEA33" s="79"/>
      <c r="CEB33" s="79"/>
      <c r="CEC33" s="79"/>
      <c r="CED33" s="79"/>
      <c r="CEE33" s="79"/>
      <c r="CEF33" s="79"/>
      <c r="CEG33" s="79"/>
      <c r="CEH33" s="79"/>
      <c r="CEI33" s="79"/>
      <c r="CEJ33" s="79"/>
      <c r="CEK33" s="79"/>
      <c r="CEL33" s="79"/>
      <c r="CEM33" s="79"/>
      <c r="CEN33" s="79"/>
      <c r="CEO33" s="79"/>
      <c r="CEP33" s="79"/>
      <c r="CEQ33" s="79"/>
      <c r="CER33" s="79"/>
      <c r="CES33" s="79"/>
      <c r="CET33" s="79"/>
      <c r="CEU33" s="79"/>
      <c r="CEV33" s="79"/>
      <c r="CEW33" s="79"/>
      <c r="CEX33" s="79"/>
      <c r="CEY33" s="79"/>
      <c r="CEZ33" s="79"/>
      <c r="CFA33" s="79"/>
      <c r="CFB33" s="79"/>
      <c r="CFC33" s="79"/>
      <c r="CFD33" s="79"/>
      <c r="CFE33" s="79"/>
      <c r="CFF33" s="79"/>
      <c r="CFG33" s="79"/>
      <c r="CFH33" s="79"/>
      <c r="CFI33" s="79"/>
      <c r="CFJ33" s="79"/>
      <c r="CFK33" s="79"/>
      <c r="CFL33" s="79"/>
      <c r="CFM33" s="79"/>
      <c r="CFN33" s="79"/>
      <c r="CFO33" s="79"/>
      <c r="CFP33" s="79"/>
      <c r="CFQ33" s="79"/>
      <c r="CFR33" s="79"/>
      <c r="CFS33" s="79"/>
      <c r="CFT33" s="79"/>
      <c r="CFU33" s="79"/>
      <c r="CFV33" s="79"/>
      <c r="CFW33" s="79"/>
      <c r="CFX33" s="79"/>
      <c r="CFY33" s="79"/>
      <c r="CFZ33" s="79"/>
      <c r="CGA33" s="79"/>
      <c r="CGB33" s="79"/>
      <c r="CGC33" s="79"/>
      <c r="CGD33" s="79"/>
      <c r="CGE33" s="79"/>
      <c r="CGF33" s="79"/>
      <c r="CGG33" s="79"/>
      <c r="CGH33" s="79"/>
      <c r="CGI33" s="79"/>
      <c r="CGJ33" s="79"/>
      <c r="CGK33" s="79"/>
      <c r="CGL33" s="79"/>
      <c r="CGM33" s="79"/>
      <c r="CGN33" s="79"/>
      <c r="CGO33" s="79"/>
      <c r="CGP33" s="79"/>
      <c r="CGQ33" s="79"/>
      <c r="CGR33" s="79"/>
      <c r="CGS33" s="79"/>
      <c r="CGT33" s="79"/>
      <c r="CGU33" s="79"/>
      <c r="CGV33" s="79"/>
      <c r="CGW33" s="79"/>
      <c r="CGX33" s="79"/>
      <c r="CGY33" s="79"/>
      <c r="CGZ33" s="79"/>
      <c r="CHA33" s="79"/>
      <c r="CHB33" s="79"/>
      <c r="CHC33" s="79"/>
      <c r="CHD33" s="79"/>
      <c r="CHE33" s="79"/>
      <c r="CHF33" s="79"/>
      <c r="CHG33" s="79"/>
      <c r="CHH33" s="79"/>
      <c r="CHI33" s="79"/>
      <c r="CHJ33" s="79"/>
      <c r="CHK33" s="79"/>
      <c r="CHL33" s="79"/>
      <c r="CHM33" s="79"/>
      <c r="CHN33" s="79"/>
      <c r="CHO33" s="79"/>
      <c r="CHP33" s="79"/>
      <c r="CHQ33" s="79"/>
      <c r="CHR33" s="79"/>
      <c r="CHS33" s="79"/>
      <c r="CHT33" s="79"/>
      <c r="CHU33" s="79"/>
      <c r="CHV33" s="79"/>
      <c r="CHW33" s="79"/>
      <c r="CHX33" s="79"/>
      <c r="CHY33" s="79"/>
      <c r="CHZ33" s="79"/>
      <c r="CIA33" s="79"/>
      <c r="CIB33" s="79"/>
      <c r="CIC33" s="79"/>
      <c r="CID33" s="79"/>
      <c r="CIE33" s="79"/>
      <c r="CIF33" s="79"/>
      <c r="CIG33" s="79"/>
      <c r="CIH33" s="79"/>
      <c r="CII33" s="79"/>
      <c r="CIJ33" s="79"/>
      <c r="CIK33" s="79"/>
      <c r="CIL33" s="79"/>
      <c r="CIM33" s="79"/>
      <c r="CIN33" s="79"/>
      <c r="CIO33" s="79"/>
      <c r="CIP33" s="79"/>
      <c r="CIQ33" s="79"/>
      <c r="CIR33" s="79"/>
      <c r="CIS33" s="79"/>
      <c r="CIT33" s="79"/>
      <c r="CIU33" s="79"/>
      <c r="CIV33" s="79"/>
      <c r="CIW33" s="79"/>
      <c r="CIX33" s="79"/>
      <c r="CIY33" s="79"/>
      <c r="CIZ33" s="79"/>
      <c r="CJA33" s="79"/>
      <c r="CJB33" s="79"/>
      <c r="CJC33" s="79"/>
      <c r="CJD33" s="79"/>
      <c r="CJE33" s="79"/>
      <c r="CJF33" s="79"/>
      <c r="CJG33" s="79"/>
      <c r="CJH33" s="79"/>
      <c r="CJI33" s="79"/>
      <c r="CJJ33" s="79"/>
      <c r="CJK33" s="79"/>
      <c r="CJL33" s="79"/>
      <c r="CJM33" s="79"/>
      <c r="CJN33" s="79"/>
      <c r="CJO33" s="79"/>
      <c r="CJP33" s="79"/>
      <c r="CJQ33" s="79"/>
      <c r="CJR33" s="79"/>
      <c r="CJS33" s="79"/>
      <c r="CJT33" s="79"/>
      <c r="CJU33" s="79"/>
      <c r="CJV33" s="79"/>
      <c r="CJW33" s="79"/>
      <c r="CJX33" s="79"/>
      <c r="CJY33" s="79"/>
      <c r="CJZ33" s="79"/>
      <c r="CKA33" s="79"/>
      <c r="CKB33" s="79"/>
      <c r="CKC33" s="79"/>
      <c r="CKD33" s="79"/>
      <c r="CKE33" s="79"/>
      <c r="CKF33" s="79"/>
      <c r="CKG33" s="79"/>
      <c r="CKH33" s="79"/>
      <c r="CKI33" s="79"/>
      <c r="CKJ33" s="79"/>
      <c r="CKK33" s="79"/>
      <c r="CKL33" s="79"/>
      <c r="CKM33" s="79"/>
      <c r="CKN33" s="79"/>
      <c r="CKO33" s="79"/>
      <c r="CKP33" s="79"/>
      <c r="CKQ33" s="79"/>
      <c r="CKR33" s="79"/>
      <c r="CKS33" s="79"/>
      <c r="CKT33" s="79"/>
      <c r="CKU33" s="79"/>
      <c r="CKV33" s="79"/>
      <c r="CKW33" s="79"/>
      <c r="CKX33" s="79"/>
      <c r="CKY33" s="79"/>
      <c r="CKZ33" s="79"/>
      <c r="CLA33" s="79"/>
      <c r="CLB33" s="79"/>
      <c r="CLC33" s="79"/>
      <c r="CLD33" s="79"/>
      <c r="CLE33" s="79"/>
      <c r="CLF33" s="79"/>
      <c r="CLG33" s="79"/>
      <c r="CLH33" s="79"/>
      <c r="CLI33" s="79"/>
      <c r="CLJ33" s="79"/>
      <c r="CLK33" s="79"/>
      <c r="CLL33" s="79"/>
      <c r="CLM33" s="79"/>
      <c r="CLN33" s="79"/>
      <c r="CLO33" s="79"/>
      <c r="CLP33" s="79"/>
      <c r="CLQ33" s="79"/>
      <c r="CLR33" s="79"/>
      <c r="CLS33" s="79"/>
      <c r="CLT33" s="79"/>
      <c r="CLU33" s="79"/>
      <c r="CLV33" s="79"/>
      <c r="CLW33" s="79"/>
      <c r="CLX33" s="79"/>
      <c r="CLY33" s="79"/>
      <c r="CLZ33" s="79"/>
      <c r="CMA33" s="79"/>
      <c r="CMB33" s="79"/>
      <c r="CMC33" s="79"/>
      <c r="CMD33" s="79"/>
      <c r="CME33" s="79"/>
      <c r="CMF33" s="79"/>
      <c r="CMG33" s="79"/>
      <c r="CMH33" s="79"/>
      <c r="CMI33" s="79"/>
      <c r="CMJ33" s="79"/>
      <c r="CMK33" s="79"/>
      <c r="CML33" s="79"/>
      <c r="CMM33" s="79"/>
      <c r="CMN33" s="79"/>
      <c r="CMO33" s="79"/>
      <c r="CMP33" s="79"/>
      <c r="CMQ33" s="79"/>
      <c r="CMR33" s="79"/>
      <c r="CMS33" s="79"/>
      <c r="CMT33" s="79"/>
      <c r="CMU33" s="79"/>
      <c r="CMV33" s="79"/>
      <c r="CMW33" s="79"/>
      <c r="CMX33" s="79"/>
      <c r="CMY33" s="79"/>
      <c r="CMZ33" s="79"/>
      <c r="CNA33" s="79"/>
      <c r="CNB33" s="79"/>
      <c r="CNC33" s="79"/>
      <c r="CND33" s="79"/>
      <c r="CNE33" s="79"/>
      <c r="CNF33" s="79"/>
      <c r="CNG33" s="79"/>
      <c r="CNH33" s="79"/>
      <c r="CNI33" s="79"/>
      <c r="CNJ33" s="79"/>
      <c r="CNK33" s="79"/>
      <c r="CNL33" s="79"/>
      <c r="CNM33" s="79"/>
      <c r="CNN33" s="79"/>
      <c r="CNO33" s="79"/>
      <c r="CNP33" s="79"/>
      <c r="CNQ33" s="79"/>
      <c r="CNR33" s="79"/>
      <c r="CNS33" s="79"/>
      <c r="CNT33" s="79"/>
      <c r="CNU33" s="79"/>
      <c r="CNV33" s="79"/>
      <c r="CNW33" s="79"/>
      <c r="CNX33" s="79"/>
      <c r="CNY33" s="79"/>
      <c r="CNZ33" s="79"/>
      <c r="COA33" s="79"/>
      <c r="COB33" s="79"/>
      <c r="COC33" s="79"/>
      <c r="COD33" s="79"/>
      <c r="COE33" s="79"/>
      <c r="COF33" s="79"/>
      <c r="COG33" s="79"/>
      <c r="COH33" s="79"/>
      <c r="COI33" s="79"/>
      <c r="COJ33" s="79"/>
      <c r="COK33" s="79"/>
      <c r="COL33" s="79"/>
      <c r="COM33" s="79"/>
      <c r="CON33" s="79"/>
      <c r="COO33" s="79"/>
      <c r="COP33" s="79"/>
      <c r="COQ33" s="79"/>
      <c r="COR33" s="79"/>
      <c r="COS33" s="79"/>
      <c r="COT33" s="79"/>
      <c r="COU33" s="79"/>
      <c r="COV33" s="79"/>
      <c r="COW33" s="79"/>
      <c r="COX33" s="79"/>
      <c r="COY33" s="79"/>
      <c r="COZ33" s="79"/>
      <c r="CPA33" s="79"/>
      <c r="CPB33" s="79"/>
      <c r="CPC33" s="79"/>
      <c r="CPD33" s="79"/>
      <c r="CPE33" s="79"/>
      <c r="CPF33" s="79"/>
      <c r="CPG33" s="79"/>
      <c r="CPH33" s="79"/>
      <c r="CPI33" s="79"/>
      <c r="CPJ33" s="79"/>
      <c r="CPK33" s="79"/>
      <c r="CPL33" s="79"/>
      <c r="CPM33" s="79"/>
      <c r="CPN33" s="79"/>
      <c r="CPO33" s="79"/>
      <c r="CPP33" s="79"/>
      <c r="CPQ33" s="79"/>
      <c r="CPR33" s="79"/>
      <c r="CPS33" s="79"/>
      <c r="CPT33" s="79"/>
      <c r="CPU33" s="79"/>
      <c r="CPV33" s="79"/>
      <c r="CPW33" s="79"/>
      <c r="CPX33" s="79"/>
      <c r="CPY33" s="79"/>
      <c r="CPZ33" s="79"/>
      <c r="CQA33" s="79"/>
      <c r="CQB33" s="79"/>
      <c r="CQC33" s="79"/>
      <c r="CQD33" s="79"/>
      <c r="CQE33" s="79"/>
      <c r="CQF33" s="79"/>
      <c r="CQG33" s="79"/>
      <c r="CQH33" s="79"/>
      <c r="CQI33" s="79"/>
      <c r="CQJ33" s="79"/>
      <c r="CQK33" s="79"/>
      <c r="CQL33" s="79"/>
      <c r="CQM33" s="79"/>
      <c r="CQN33" s="79"/>
      <c r="CQO33" s="79"/>
      <c r="CQP33" s="79"/>
      <c r="CQQ33" s="79"/>
      <c r="CQR33" s="79"/>
      <c r="CQS33" s="79"/>
      <c r="CQT33" s="79"/>
      <c r="CQU33" s="79"/>
      <c r="CQV33" s="79"/>
      <c r="CQW33" s="79"/>
      <c r="CQX33" s="79"/>
      <c r="CQY33" s="79"/>
      <c r="CQZ33" s="79"/>
      <c r="CRA33" s="79"/>
      <c r="CRB33" s="79"/>
      <c r="CRC33" s="79"/>
      <c r="CRD33" s="79"/>
      <c r="CRE33" s="79"/>
      <c r="CRF33" s="79"/>
      <c r="CRG33" s="79"/>
      <c r="CRH33" s="79"/>
      <c r="CRI33" s="79"/>
      <c r="CRJ33" s="79"/>
      <c r="CRK33" s="79"/>
      <c r="CRL33" s="79"/>
      <c r="CRM33" s="79"/>
      <c r="CRN33" s="79"/>
      <c r="CRO33" s="79"/>
      <c r="CRP33" s="79"/>
      <c r="CRQ33" s="79"/>
      <c r="CRR33" s="79"/>
      <c r="CRS33" s="79"/>
      <c r="CRT33" s="79"/>
      <c r="CRU33" s="79"/>
      <c r="CRV33" s="79"/>
      <c r="CRW33" s="79"/>
      <c r="CRX33" s="79"/>
      <c r="CRY33" s="79"/>
      <c r="CRZ33" s="79"/>
      <c r="CSA33" s="79"/>
      <c r="CSB33" s="79"/>
      <c r="CSC33" s="79"/>
      <c r="CSD33" s="79"/>
      <c r="CSE33" s="79"/>
      <c r="CSF33" s="79"/>
      <c r="CSG33" s="79"/>
      <c r="CSH33" s="79"/>
      <c r="CSI33" s="79"/>
      <c r="CSJ33" s="79"/>
      <c r="CSK33" s="79"/>
      <c r="CSL33" s="79"/>
      <c r="CSM33" s="79"/>
      <c r="CSN33" s="79"/>
      <c r="CSO33" s="79"/>
      <c r="CSP33" s="79"/>
      <c r="CSQ33" s="79"/>
      <c r="CSR33" s="79"/>
      <c r="CSS33" s="79"/>
      <c r="CST33" s="79"/>
      <c r="CSU33" s="79"/>
      <c r="CSV33" s="79"/>
      <c r="CSW33" s="79"/>
      <c r="CSX33" s="79"/>
      <c r="CSY33" s="79"/>
      <c r="CSZ33" s="79"/>
      <c r="CTA33" s="79"/>
      <c r="CTB33" s="79"/>
      <c r="CTC33" s="79"/>
      <c r="CTD33" s="79"/>
      <c r="CTE33" s="79"/>
      <c r="CTF33" s="79"/>
      <c r="CTG33" s="79"/>
      <c r="CTH33" s="79"/>
      <c r="CTI33" s="79"/>
      <c r="CTJ33" s="79"/>
      <c r="CTK33" s="79"/>
      <c r="CTL33" s="79"/>
      <c r="CTM33" s="79"/>
      <c r="CTN33" s="79"/>
      <c r="CTO33" s="79"/>
      <c r="CTP33" s="79"/>
      <c r="CTQ33" s="79"/>
      <c r="CTR33" s="79"/>
      <c r="CTS33" s="79"/>
      <c r="CTT33" s="79"/>
      <c r="CTU33" s="79"/>
      <c r="CTV33" s="79"/>
      <c r="CTW33" s="79"/>
      <c r="CTX33" s="79"/>
      <c r="CTY33" s="79"/>
      <c r="CTZ33" s="79"/>
      <c r="CUA33" s="79"/>
      <c r="CUB33" s="79"/>
      <c r="CUC33" s="79"/>
      <c r="CUD33" s="79"/>
      <c r="CUE33" s="79"/>
      <c r="CUF33" s="79"/>
      <c r="CUG33" s="79"/>
      <c r="CUH33" s="79"/>
      <c r="CUI33" s="79"/>
      <c r="CUJ33" s="79"/>
      <c r="CUK33" s="79"/>
      <c r="CUL33" s="79"/>
      <c r="CUM33" s="79"/>
      <c r="CUN33" s="79"/>
      <c r="CUO33" s="79"/>
      <c r="CUP33" s="79"/>
      <c r="CUQ33" s="79"/>
      <c r="CUR33" s="79"/>
      <c r="CUS33" s="79"/>
      <c r="CUT33" s="79"/>
      <c r="CUU33" s="79"/>
      <c r="CUV33" s="79"/>
      <c r="CUW33" s="79"/>
      <c r="CUX33" s="79"/>
      <c r="CUY33" s="79"/>
      <c r="CUZ33" s="79"/>
      <c r="CVA33" s="79"/>
      <c r="CVB33" s="79"/>
      <c r="CVC33" s="79"/>
      <c r="CVD33" s="79"/>
      <c r="CVE33" s="79"/>
      <c r="CVF33" s="79"/>
      <c r="CVG33" s="79"/>
      <c r="CVH33" s="79"/>
      <c r="CVI33" s="79"/>
      <c r="CVJ33" s="79"/>
      <c r="CVK33" s="79"/>
      <c r="CVL33" s="79"/>
      <c r="CVM33" s="79"/>
      <c r="CVN33" s="79"/>
      <c r="CVO33" s="79"/>
      <c r="CVP33" s="79"/>
      <c r="CVQ33" s="79"/>
      <c r="CVR33" s="79"/>
      <c r="CVS33" s="79"/>
      <c r="CVT33" s="79"/>
      <c r="CVU33" s="79"/>
      <c r="CVV33" s="79"/>
      <c r="CVW33" s="79"/>
      <c r="CVX33" s="79"/>
      <c r="CVY33" s="79"/>
      <c r="CVZ33" s="79"/>
      <c r="CWA33" s="79"/>
      <c r="CWB33" s="79"/>
      <c r="CWC33" s="79"/>
      <c r="CWD33" s="79"/>
      <c r="CWE33" s="79"/>
      <c r="CWF33" s="79"/>
      <c r="CWG33" s="79"/>
      <c r="CWH33" s="79"/>
      <c r="CWI33" s="79"/>
      <c r="CWJ33" s="79"/>
      <c r="CWK33" s="79"/>
      <c r="CWL33" s="79"/>
      <c r="CWM33" s="79"/>
      <c r="CWN33" s="79"/>
      <c r="CWO33" s="79"/>
      <c r="CWP33" s="79"/>
      <c r="CWQ33" s="79"/>
      <c r="CWR33" s="79"/>
      <c r="CWS33" s="79"/>
      <c r="CWT33" s="79"/>
      <c r="CWU33" s="79"/>
      <c r="CWV33" s="79"/>
      <c r="CWW33" s="79"/>
      <c r="CWX33" s="79"/>
      <c r="CWY33" s="79"/>
      <c r="CWZ33" s="79"/>
      <c r="CXA33" s="79"/>
      <c r="CXB33" s="79"/>
      <c r="CXC33" s="79"/>
      <c r="CXD33" s="79"/>
      <c r="CXE33" s="79"/>
      <c r="CXF33" s="79"/>
      <c r="CXG33" s="79"/>
      <c r="CXH33" s="79"/>
      <c r="CXI33" s="79"/>
      <c r="CXJ33" s="79"/>
      <c r="CXK33" s="79"/>
      <c r="CXL33" s="79"/>
      <c r="CXM33" s="79"/>
      <c r="CXN33" s="79"/>
      <c r="CXO33" s="79"/>
      <c r="CXP33" s="79"/>
      <c r="CXQ33" s="79"/>
      <c r="CXR33" s="79"/>
      <c r="CXS33" s="79"/>
      <c r="CXT33" s="79"/>
      <c r="CXU33" s="79"/>
      <c r="CXV33" s="79"/>
      <c r="CXW33" s="79"/>
      <c r="CXX33" s="79"/>
      <c r="CXY33" s="79"/>
      <c r="CXZ33" s="79"/>
      <c r="CYA33" s="79"/>
      <c r="CYB33" s="79"/>
      <c r="CYC33" s="79"/>
      <c r="CYD33" s="79"/>
      <c r="CYE33" s="79"/>
      <c r="CYF33" s="79"/>
      <c r="CYG33" s="79"/>
      <c r="CYH33" s="79"/>
      <c r="CYI33" s="79"/>
      <c r="CYJ33" s="79"/>
      <c r="CYK33" s="79"/>
      <c r="CYL33" s="79"/>
      <c r="CYM33" s="79"/>
      <c r="CYN33" s="79"/>
      <c r="CYO33" s="79"/>
      <c r="CYP33" s="79"/>
      <c r="CYQ33" s="79"/>
      <c r="CYR33" s="79"/>
      <c r="CYS33" s="79"/>
      <c r="CYT33" s="79"/>
      <c r="CYU33" s="79"/>
      <c r="CYV33" s="79"/>
      <c r="CYW33" s="79"/>
      <c r="CYX33" s="79"/>
      <c r="CYY33" s="79"/>
      <c r="CYZ33" s="79"/>
      <c r="CZA33" s="79"/>
      <c r="CZB33" s="79"/>
      <c r="CZC33" s="79"/>
      <c r="CZD33" s="79"/>
      <c r="CZE33" s="79"/>
      <c r="CZF33" s="79"/>
      <c r="CZG33" s="79"/>
      <c r="CZH33" s="79"/>
      <c r="CZI33" s="79"/>
      <c r="CZJ33" s="79"/>
      <c r="CZK33" s="79"/>
      <c r="CZL33" s="79"/>
      <c r="CZM33" s="79"/>
      <c r="CZN33" s="79"/>
      <c r="CZO33" s="79"/>
      <c r="CZP33" s="79"/>
      <c r="CZQ33" s="79"/>
      <c r="CZR33" s="79"/>
      <c r="CZS33" s="79"/>
      <c r="CZT33" s="79"/>
      <c r="CZU33" s="79"/>
      <c r="CZV33" s="79"/>
      <c r="CZW33" s="79"/>
      <c r="CZX33" s="79"/>
      <c r="CZY33" s="79"/>
      <c r="CZZ33" s="79"/>
      <c r="DAA33" s="79"/>
      <c r="DAB33" s="79"/>
      <c r="DAC33" s="79"/>
      <c r="DAD33" s="79"/>
      <c r="DAE33" s="79"/>
      <c r="DAF33" s="79"/>
      <c r="DAG33" s="79"/>
      <c r="DAH33" s="79"/>
      <c r="DAI33" s="79"/>
      <c r="DAJ33" s="79"/>
      <c r="DAK33" s="79"/>
      <c r="DAL33" s="79"/>
      <c r="DAM33" s="79"/>
      <c r="DAN33" s="79"/>
      <c r="DAO33" s="79"/>
      <c r="DAP33" s="79"/>
      <c r="DAQ33" s="79"/>
      <c r="DAR33" s="79"/>
      <c r="DAS33" s="79"/>
      <c r="DAT33" s="79"/>
      <c r="DAU33" s="79"/>
      <c r="DAV33" s="79"/>
      <c r="DAW33" s="79"/>
      <c r="DAX33" s="79"/>
      <c r="DAY33" s="79"/>
      <c r="DAZ33" s="79"/>
      <c r="DBA33" s="79"/>
      <c r="DBB33" s="79"/>
      <c r="DBC33" s="79"/>
      <c r="DBD33" s="79"/>
      <c r="DBE33" s="79"/>
      <c r="DBF33" s="79"/>
      <c r="DBG33" s="79"/>
      <c r="DBH33" s="79"/>
      <c r="DBI33" s="79"/>
      <c r="DBJ33" s="79"/>
      <c r="DBK33" s="79"/>
      <c r="DBL33" s="79"/>
      <c r="DBM33" s="79"/>
      <c r="DBN33" s="79"/>
      <c r="DBO33" s="79"/>
      <c r="DBP33" s="79"/>
      <c r="DBQ33" s="79"/>
      <c r="DBR33" s="79"/>
      <c r="DBS33" s="79"/>
      <c r="DBT33" s="79"/>
      <c r="DBU33" s="79"/>
      <c r="DBV33" s="79"/>
      <c r="DBW33" s="79"/>
      <c r="DBX33" s="79"/>
      <c r="DBY33" s="79"/>
      <c r="DBZ33" s="79"/>
      <c r="DCA33" s="79"/>
      <c r="DCB33" s="79"/>
      <c r="DCC33" s="79"/>
      <c r="DCD33" s="79"/>
      <c r="DCE33" s="79"/>
      <c r="DCF33" s="79"/>
      <c r="DCG33" s="79"/>
      <c r="DCH33" s="79"/>
      <c r="DCI33" s="79"/>
      <c r="DCJ33" s="79"/>
      <c r="DCK33" s="79"/>
      <c r="DCL33" s="79"/>
      <c r="DCM33" s="79"/>
      <c r="DCN33" s="79"/>
      <c r="DCO33" s="79"/>
      <c r="DCP33" s="79"/>
      <c r="DCQ33" s="79"/>
      <c r="DCR33" s="79"/>
      <c r="DCS33" s="79"/>
      <c r="DCT33" s="79"/>
      <c r="DCU33" s="79"/>
      <c r="DCV33" s="79"/>
      <c r="DCW33" s="79"/>
      <c r="DCX33" s="79"/>
      <c r="DCY33" s="79"/>
      <c r="DCZ33" s="79"/>
      <c r="DDA33" s="79"/>
      <c r="DDB33" s="79"/>
      <c r="DDC33" s="79"/>
      <c r="DDD33" s="79"/>
      <c r="DDE33" s="79"/>
      <c r="DDF33" s="79"/>
      <c r="DDG33" s="79"/>
      <c r="DDH33" s="79"/>
      <c r="DDI33" s="79"/>
      <c r="DDJ33" s="79"/>
      <c r="DDK33" s="79"/>
      <c r="DDL33" s="79"/>
      <c r="DDM33" s="79"/>
      <c r="DDN33" s="79"/>
      <c r="DDO33" s="79"/>
      <c r="DDP33" s="79"/>
      <c r="DDQ33" s="79"/>
      <c r="DDR33" s="79"/>
      <c r="DDS33" s="79"/>
      <c r="DDT33" s="79"/>
      <c r="DDU33" s="79"/>
      <c r="DDV33" s="79"/>
      <c r="DDW33" s="79"/>
      <c r="DDX33" s="79"/>
      <c r="DDY33" s="79"/>
      <c r="DDZ33" s="79"/>
      <c r="DEA33" s="79"/>
      <c r="DEB33" s="79"/>
      <c r="DEC33" s="79"/>
      <c r="DED33" s="79"/>
      <c r="DEE33" s="79"/>
      <c r="DEF33" s="79"/>
      <c r="DEG33" s="79"/>
      <c r="DEH33" s="79"/>
      <c r="DEI33" s="79"/>
      <c r="DEJ33" s="79"/>
      <c r="DEK33" s="79"/>
      <c r="DEL33" s="79"/>
      <c r="DEM33" s="79"/>
      <c r="DEN33" s="79"/>
      <c r="DEO33" s="79"/>
      <c r="DEP33" s="79"/>
      <c r="DEQ33" s="79"/>
      <c r="DER33" s="79"/>
      <c r="DES33" s="79"/>
      <c r="DET33" s="79"/>
      <c r="DEU33" s="79"/>
      <c r="DEV33" s="79"/>
      <c r="DEW33" s="79"/>
      <c r="DEX33" s="79"/>
      <c r="DEY33" s="79"/>
      <c r="DEZ33" s="79"/>
      <c r="DFA33" s="79"/>
      <c r="DFB33" s="79"/>
      <c r="DFC33" s="79"/>
      <c r="DFD33" s="79"/>
      <c r="DFE33" s="79"/>
      <c r="DFF33" s="79"/>
      <c r="DFG33" s="79"/>
      <c r="DFH33" s="79"/>
      <c r="DFI33" s="79"/>
      <c r="DFJ33" s="79"/>
      <c r="DFK33" s="79"/>
      <c r="DFL33" s="79"/>
      <c r="DFM33" s="79"/>
      <c r="DFN33" s="79"/>
      <c r="DFO33" s="79"/>
      <c r="DFP33" s="79"/>
      <c r="DFQ33" s="79"/>
      <c r="DFR33" s="79"/>
      <c r="DFS33" s="79"/>
      <c r="DFT33" s="79"/>
      <c r="DFU33" s="79"/>
      <c r="DFV33" s="79"/>
      <c r="DFW33" s="79"/>
      <c r="DFX33" s="79"/>
      <c r="DFY33" s="79"/>
      <c r="DFZ33" s="79"/>
      <c r="DGA33" s="79"/>
      <c r="DGB33" s="79"/>
      <c r="DGC33" s="79"/>
      <c r="DGD33" s="79"/>
      <c r="DGE33" s="79"/>
      <c r="DGF33" s="79"/>
      <c r="DGG33" s="79"/>
      <c r="DGH33" s="79"/>
      <c r="DGI33" s="79"/>
      <c r="DGJ33" s="79"/>
      <c r="DGK33" s="79"/>
      <c r="DGL33" s="79"/>
      <c r="DGM33" s="79"/>
      <c r="DGN33" s="79"/>
      <c r="DGO33" s="79"/>
      <c r="DGP33" s="79"/>
      <c r="DGQ33" s="79"/>
      <c r="DGR33" s="79"/>
      <c r="DGS33" s="79"/>
      <c r="DGT33" s="79"/>
      <c r="DGU33" s="79"/>
      <c r="DGV33" s="79"/>
      <c r="DGW33" s="79"/>
      <c r="DGX33" s="79"/>
      <c r="DGY33" s="79"/>
      <c r="DGZ33" s="79"/>
      <c r="DHA33" s="79"/>
      <c r="DHB33" s="79"/>
      <c r="DHC33" s="79"/>
      <c r="DHD33" s="79"/>
      <c r="DHE33" s="79"/>
      <c r="DHF33" s="79"/>
      <c r="DHG33" s="79"/>
      <c r="DHH33" s="79"/>
      <c r="DHI33" s="79"/>
      <c r="DHJ33" s="79"/>
      <c r="DHK33" s="79"/>
      <c r="DHL33" s="79"/>
      <c r="DHM33" s="79"/>
      <c r="DHN33" s="79"/>
      <c r="DHO33" s="79"/>
      <c r="DHP33" s="79"/>
      <c r="DHQ33" s="79"/>
      <c r="DHR33" s="79"/>
      <c r="DHS33" s="79"/>
      <c r="DHT33" s="79"/>
      <c r="DHU33" s="79"/>
      <c r="DHV33" s="79"/>
      <c r="DHW33" s="79"/>
      <c r="DHX33" s="79"/>
      <c r="DHY33" s="79"/>
      <c r="DHZ33" s="79"/>
      <c r="DIA33" s="79"/>
      <c r="DIB33" s="79"/>
      <c r="DIC33" s="79"/>
      <c r="DID33" s="79"/>
      <c r="DIE33" s="79"/>
      <c r="DIF33" s="79"/>
      <c r="DIG33" s="79"/>
      <c r="DIH33" s="79"/>
      <c r="DII33" s="79"/>
      <c r="DIJ33" s="79"/>
      <c r="DIK33" s="79"/>
      <c r="DIL33" s="79"/>
      <c r="DIM33" s="79"/>
      <c r="DIN33" s="79"/>
      <c r="DIO33" s="79"/>
      <c r="DIP33" s="79"/>
      <c r="DIQ33" s="79"/>
      <c r="DIR33" s="79"/>
      <c r="DIS33" s="79"/>
      <c r="DIT33" s="79"/>
      <c r="DIU33" s="79"/>
      <c r="DIV33" s="79"/>
      <c r="DIW33" s="79"/>
      <c r="DIX33" s="79"/>
      <c r="DIY33" s="79"/>
      <c r="DIZ33" s="79"/>
      <c r="DJA33" s="79"/>
      <c r="DJB33" s="79"/>
      <c r="DJC33" s="79"/>
      <c r="DJD33" s="79"/>
      <c r="DJE33" s="79"/>
      <c r="DJF33" s="79"/>
      <c r="DJG33" s="79"/>
      <c r="DJH33" s="79"/>
      <c r="DJI33" s="79"/>
      <c r="DJJ33" s="79"/>
      <c r="DJK33" s="79"/>
      <c r="DJL33" s="79"/>
      <c r="DJM33" s="79"/>
      <c r="DJN33" s="79"/>
      <c r="DJO33" s="79"/>
      <c r="DJP33" s="79"/>
      <c r="DJQ33" s="79"/>
      <c r="DJR33" s="79"/>
      <c r="DJS33" s="79"/>
      <c r="DJT33" s="79"/>
      <c r="DJU33" s="79"/>
      <c r="DJV33" s="79"/>
      <c r="DJW33" s="79"/>
      <c r="DJX33" s="79"/>
      <c r="DJY33" s="79"/>
      <c r="DJZ33" s="79"/>
      <c r="DKA33" s="79"/>
      <c r="DKB33" s="79"/>
      <c r="DKC33" s="79"/>
      <c r="DKD33" s="79"/>
      <c r="DKE33" s="79"/>
      <c r="DKF33" s="79"/>
      <c r="DKG33" s="79"/>
      <c r="DKH33" s="79"/>
      <c r="DKI33" s="79"/>
      <c r="DKJ33" s="79"/>
      <c r="DKK33" s="79"/>
      <c r="DKL33" s="79"/>
      <c r="DKM33" s="79"/>
      <c r="DKN33" s="79"/>
      <c r="DKO33" s="79"/>
      <c r="DKP33" s="79"/>
      <c r="DKQ33" s="79"/>
      <c r="DKR33" s="79"/>
      <c r="DKS33" s="79"/>
      <c r="DKT33" s="79"/>
      <c r="DKU33" s="79"/>
      <c r="DKV33" s="79"/>
      <c r="DKW33" s="79"/>
      <c r="DKX33" s="79"/>
      <c r="DKY33" s="79"/>
      <c r="DKZ33" s="79"/>
      <c r="DLA33" s="79"/>
      <c r="DLB33" s="79"/>
      <c r="DLC33" s="79"/>
      <c r="DLD33" s="79"/>
      <c r="DLE33" s="79"/>
      <c r="DLF33" s="79"/>
      <c r="DLG33" s="79"/>
      <c r="DLH33" s="79"/>
      <c r="DLI33" s="79"/>
      <c r="DLJ33" s="79"/>
      <c r="DLK33" s="79"/>
      <c r="DLL33" s="79"/>
      <c r="DLM33" s="79"/>
      <c r="DLN33" s="79"/>
      <c r="DLO33" s="79"/>
      <c r="DLP33" s="79"/>
      <c r="DLQ33" s="79"/>
      <c r="DLR33" s="79"/>
      <c r="DLS33" s="79"/>
      <c r="DLT33" s="79"/>
      <c r="DLU33" s="79"/>
      <c r="DLV33" s="79"/>
      <c r="DLW33" s="79"/>
      <c r="DLX33" s="79"/>
      <c r="DLY33" s="79"/>
      <c r="DLZ33" s="79"/>
      <c r="DMA33" s="79"/>
      <c r="DMB33" s="79"/>
      <c r="DMC33" s="79"/>
      <c r="DMD33" s="79"/>
      <c r="DME33" s="79"/>
      <c r="DMF33" s="79"/>
      <c r="DMG33" s="79"/>
      <c r="DMH33" s="79"/>
      <c r="DMI33" s="79"/>
      <c r="DMJ33" s="79"/>
      <c r="DMK33" s="79"/>
      <c r="DML33" s="79"/>
      <c r="DMM33" s="79"/>
      <c r="DMN33" s="79"/>
      <c r="DMO33" s="79"/>
      <c r="DMP33" s="79"/>
      <c r="DMQ33" s="79"/>
      <c r="DMR33" s="79"/>
      <c r="DMS33" s="79"/>
      <c r="DMT33" s="79"/>
      <c r="DMU33" s="79"/>
      <c r="DMV33" s="79"/>
      <c r="DMW33" s="79"/>
      <c r="DMX33" s="79"/>
      <c r="DMY33" s="79"/>
      <c r="DMZ33" s="79"/>
      <c r="DNA33" s="79"/>
      <c r="DNB33" s="79"/>
      <c r="DNC33" s="79"/>
      <c r="DND33" s="79"/>
      <c r="DNE33" s="79"/>
      <c r="DNF33" s="79"/>
      <c r="DNG33" s="79"/>
      <c r="DNH33" s="79"/>
      <c r="DNI33" s="79"/>
      <c r="DNJ33" s="79"/>
      <c r="DNK33" s="79"/>
      <c r="DNL33" s="79"/>
      <c r="DNM33" s="79"/>
      <c r="DNN33" s="79"/>
      <c r="DNO33" s="79"/>
      <c r="DNP33" s="79"/>
      <c r="DNQ33" s="79"/>
      <c r="DNR33" s="79"/>
      <c r="DNS33" s="79"/>
      <c r="DNT33" s="79"/>
      <c r="DNU33" s="79"/>
      <c r="DNV33" s="79"/>
      <c r="DNW33" s="79"/>
      <c r="DNX33" s="79"/>
      <c r="DNY33" s="79"/>
      <c r="DNZ33" s="79"/>
      <c r="DOA33" s="79"/>
      <c r="DOB33" s="79"/>
      <c r="DOC33" s="79"/>
      <c r="DOD33" s="79"/>
      <c r="DOE33" s="79"/>
      <c r="DOF33" s="79"/>
      <c r="DOG33" s="79"/>
      <c r="DOH33" s="79"/>
      <c r="DOI33" s="79"/>
      <c r="DOJ33" s="79"/>
      <c r="DOK33" s="79"/>
      <c r="DOL33" s="79"/>
      <c r="DOM33" s="79"/>
      <c r="DON33" s="79"/>
      <c r="DOO33" s="79"/>
      <c r="DOP33" s="79"/>
      <c r="DOQ33" s="79"/>
      <c r="DOR33" s="79"/>
      <c r="DOS33" s="79"/>
      <c r="DOT33" s="79"/>
      <c r="DOU33" s="79"/>
      <c r="DOV33" s="79"/>
      <c r="DOW33" s="79"/>
      <c r="DOX33" s="79"/>
      <c r="DOY33" s="79"/>
      <c r="DOZ33" s="79"/>
      <c r="DPA33" s="79"/>
      <c r="DPB33" s="79"/>
      <c r="DPC33" s="79"/>
      <c r="DPD33" s="79"/>
      <c r="DPE33" s="79"/>
      <c r="DPF33" s="79"/>
      <c r="DPG33" s="79"/>
      <c r="DPH33" s="79"/>
      <c r="DPI33" s="79"/>
      <c r="DPJ33" s="79"/>
      <c r="DPK33" s="79"/>
      <c r="DPL33" s="79"/>
      <c r="DPM33" s="79"/>
      <c r="DPN33" s="79"/>
      <c r="DPO33" s="79"/>
      <c r="DPP33" s="79"/>
      <c r="DPQ33" s="79"/>
      <c r="DPR33" s="79"/>
      <c r="DPS33" s="79"/>
      <c r="DPT33" s="79"/>
      <c r="DPU33" s="79"/>
      <c r="DPV33" s="79"/>
      <c r="DPW33" s="79"/>
      <c r="DPX33" s="79"/>
      <c r="DPY33" s="79"/>
      <c r="DPZ33" s="79"/>
      <c r="DQA33" s="79"/>
      <c r="DQB33" s="79"/>
      <c r="DQC33" s="79"/>
      <c r="DQD33" s="79"/>
      <c r="DQE33" s="79"/>
      <c r="DQF33" s="79"/>
      <c r="DQG33" s="79"/>
      <c r="DQH33" s="79"/>
      <c r="DQI33" s="79"/>
      <c r="DQJ33" s="79"/>
      <c r="DQK33" s="79"/>
      <c r="DQL33" s="79"/>
      <c r="DQM33" s="79"/>
      <c r="DQN33" s="79"/>
      <c r="DQO33" s="79"/>
      <c r="DQP33" s="79"/>
      <c r="DQQ33" s="79"/>
      <c r="DQR33" s="79"/>
      <c r="DQS33" s="79"/>
      <c r="DQT33" s="79"/>
      <c r="DQU33" s="79"/>
      <c r="DQV33" s="79"/>
      <c r="DQW33" s="79"/>
      <c r="DQX33" s="79"/>
      <c r="DQY33" s="79"/>
      <c r="DQZ33" s="79"/>
      <c r="DRA33" s="79"/>
      <c r="DRB33" s="79"/>
      <c r="DRC33" s="79"/>
      <c r="DRD33" s="79"/>
      <c r="DRE33" s="79"/>
      <c r="DRF33" s="79"/>
      <c r="DRG33" s="79"/>
      <c r="DRH33" s="79"/>
      <c r="DRI33" s="79"/>
      <c r="DRJ33" s="79"/>
      <c r="DRK33" s="79"/>
      <c r="DRL33" s="79"/>
      <c r="DRM33" s="79"/>
      <c r="DRN33" s="79"/>
      <c r="DRO33" s="79"/>
      <c r="DRP33" s="79"/>
      <c r="DRQ33" s="79"/>
      <c r="DRR33" s="79"/>
      <c r="DRS33" s="79"/>
      <c r="DRT33" s="79"/>
      <c r="DRU33" s="79"/>
      <c r="DRV33" s="79"/>
      <c r="DRW33" s="79"/>
      <c r="DRX33" s="79"/>
      <c r="DRY33" s="79"/>
      <c r="DRZ33" s="79"/>
      <c r="DSA33" s="79"/>
      <c r="DSB33" s="79"/>
      <c r="DSC33" s="79"/>
      <c r="DSD33" s="79"/>
      <c r="DSE33" s="79"/>
      <c r="DSF33" s="79"/>
      <c r="DSG33" s="79"/>
      <c r="DSH33" s="79"/>
      <c r="DSI33" s="79"/>
      <c r="DSJ33" s="79"/>
      <c r="DSK33" s="79"/>
      <c r="DSL33" s="79"/>
      <c r="DSM33" s="79"/>
      <c r="DSN33" s="79"/>
      <c r="DSO33" s="79"/>
      <c r="DSP33" s="79"/>
      <c r="DSQ33" s="79"/>
      <c r="DSR33" s="79"/>
      <c r="DSS33" s="79"/>
      <c r="DST33" s="79"/>
      <c r="DSU33" s="79"/>
      <c r="DSV33" s="79"/>
      <c r="DSW33" s="79"/>
      <c r="DSX33" s="79"/>
      <c r="DSY33" s="79"/>
      <c r="DSZ33" s="79"/>
      <c r="DTA33" s="79"/>
      <c r="DTB33" s="79"/>
      <c r="DTC33" s="79"/>
      <c r="DTD33" s="79"/>
      <c r="DTE33" s="79"/>
      <c r="DTF33" s="79"/>
      <c r="DTG33" s="79"/>
      <c r="DTH33" s="79"/>
      <c r="DTI33" s="79"/>
      <c r="DTJ33" s="79"/>
      <c r="DTK33" s="79"/>
      <c r="DTL33" s="79"/>
      <c r="DTM33" s="79"/>
      <c r="DTN33" s="79"/>
      <c r="DTO33" s="79"/>
      <c r="DTP33" s="79"/>
      <c r="DTQ33" s="79"/>
      <c r="DTR33" s="79"/>
      <c r="DTS33" s="79"/>
      <c r="DTT33" s="79"/>
      <c r="DTU33" s="79"/>
      <c r="DTV33" s="79"/>
      <c r="DTW33" s="79"/>
      <c r="DTX33" s="79"/>
      <c r="DTY33" s="79"/>
      <c r="DTZ33" s="79"/>
      <c r="DUA33" s="79"/>
      <c r="DUB33" s="79"/>
      <c r="DUC33" s="79"/>
      <c r="DUD33" s="79"/>
      <c r="DUE33" s="79"/>
      <c r="DUF33" s="79"/>
      <c r="DUG33" s="79"/>
      <c r="DUH33" s="79"/>
      <c r="DUI33" s="79"/>
      <c r="DUJ33" s="79"/>
      <c r="DUK33" s="79"/>
      <c r="DUL33" s="79"/>
      <c r="DUM33" s="79"/>
      <c r="DUN33" s="79"/>
      <c r="DUO33" s="79"/>
      <c r="DUP33" s="79"/>
      <c r="DUQ33" s="79"/>
      <c r="DUR33" s="79"/>
      <c r="DUS33" s="79"/>
      <c r="DUT33" s="79"/>
      <c r="DUU33" s="79"/>
      <c r="DUV33" s="79"/>
      <c r="DUW33" s="79"/>
      <c r="DUX33" s="79"/>
      <c r="DUY33" s="79"/>
      <c r="DUZ33" s="79"/>
      <c r="DVA33" s="79"/>
      <c r="DVB33" s="79"/>
      <c r="DVC33" s="79"/>
      <c r="DVD33" s="79"/>
      <c r="DVE33" s="79"/>
      <c r="DVF33" s="79"/>
      <c r="DVG33" s="79"/>
      <c r="DVH33" s="79"/>
      <c r="DVI33" s="79"/>
      <c r="DVJ33" s="79"/>
      <c r="DVK33" s="79"/>
      <c r="DVL33" s="79"/>
      <c r="DVM33" s="79"/>
      <c r="DVN33" s="79"/>
      <c r="DVO33" s="79"/>
      <c r="DVP33" s="79"/>
      <c r="DVQ33" s="79"/>
      <c r="DVR33" s="79"/>
      <c r="DVS33" s="79"/>
      <c r="DVT33" s="79"/>
      <c r="DVU33" s="79"/>
      <c r="DVV33" s="79"/>
      <c r="DVW33" s="79"/>
      <c r="DVX33" s="79"/>
      <c r="DVY33" s="79"/>
      <c r="DVZ33" s="79"/>
      <c r="DWA33" s="79"/>
      <c r="DWB33" s="79"/>
      <c r="DWC33" s="79"/>
      <c r="DWD33" s="79"/>
      <c r="DWE33" s="79"/>
      <c r="DWF33" s="79"/>
      <c r="DWG33" s="79"/>
      <c r="DWH33" s="79"/>
      <c r="DWI33" s="79"/>
      <c r="DWJ33" s="79"/>
      <c r="DWK33" s="79"/>
      <c r="DWL33" s="79"/>
      <c r="DWM33" s="79"/>
      <c r="DWN33" s="79"/>
      <c r="DWO33" s="79"/>
      <c r="DWP33" s="79"/>
      <c r="DWQ33" s="79"/>
      <c r="DWR33" s="79"/>
      <c r="DWS33" s="79"/>
      <c r="DWT33" s="79"/>
      <c r="DWU33" s="79"/>
      <c r="DWV33" s="79"/>
      <c r="DWW33" s="79"/>
      <c r="DWX33" s="79"/>
      <c r="DWY33" s="79"/>
      <c r="DWZ33" s="79"/>
      <c r="DXA33" s="79"/>
      <c r="DXB33" s="79"/>
      <c r="DXC33" s="79"/>
      <c r="DXD33" s="79"/>
      <c r="DXE33" s="79"/>
      <c r="DXF33" s="79"/>
      <c r="DXG33" s="79"/>
      <c r="DXH33" s="79"/>
      <c r="DXI33" s="79"/>
      <c r="DXJ33" s="79"/>
      <c r="DXK33" s="79"/>
      <c r="DXL33" s="79"/>
      <c r="DXM33" s="79"/>
      <c r="DXN33" s="79"/>
      <c r="DXO33" s="79"/>
      <c r="DXP33" s="79"/>
      <c r="DXQ33" s="79"/>
      <c r="DXR33" s="79"/>
      <c r="DXS33" s="79"/>
      <c r="DXT33" s="79"/>
      <c r="DXU33" s="79"/>
      <c r="DXV33" s="79"/>
      <c r="DXW33" s="79"/>
      <c r="DXX33" s="79"/>
      <c r="DXY33" s="79"/>
      <c r="DXZ33" s="79"/>
      <c r="DYA33" s="79"/>
      <c r="DYB33" s="79"/>
      <c r="DYC33" s="79"/>
      <c r="DYD33" s="79"/>
      <c r="DYE33" s="79"/>
      <c r="DYF33" s="79"/>
      <c r="DYG33" s="79"/>
      <c r="DYH33" s="79"/>
      <c r="DYI33" s="79"/>
      <c r="DYJ33" s="79"/>
      <c r="DYK33" s="79"/>
      <c r="DYL33" s="79"/>
      <c r="DYM33" s="79"/>
      <c r="DYN33" s="79"/>
      <c r="DYO33" s="79"/>
      <c r="DYP33" s="79"/>
      <c r="DYQ33" s="79"/>
      <c r="DYR33" s="79"/>
      <c r="DYS33" s="79"/>
      <c r="DYT33" s="79"/>
      <c r="DYU33" s="79"/>
      <c r="DYV33" s="79"/>
      <c r="DYW33" s="79"/>
      <c r="DYX33" s="79"/>
      <c r="DYY33" s="79"/>
      <c r="DYZ33" s="79"/>
      <c r="DZA33" s="79"/>
      <c r="DZB33" s="79"/>
      <c r="DZC33" s="79"/>
      <c r="DZD33" s="79"/>
      <c r="DZE33" s="79"/>
      <c r="DZF33" s="79"/>
      <c r="DZG33" s="79"/>
      <c r="DZH33" s="79"/>
      <c r="DZI33" s="79"/>
      <c r="DZJ33" s="79"/>
      <c r="DZK33" s="79"/>
      <c r="DZL33" s="79"/>
      <c r="DZM33" s="79"/>
      <c r="DZN33" s="79"/>
      <c r="DZO33" s="79"/>
      <c r="DZP33" s="79"/>
      <c r="DZQ33" s="79"/>
      <c r="DZR33" s="79"/>
      <c r="DZS33" s="79"/>
      <c r="DZT33" s="79"/>
      <c r="DZU33" s="79"/>
      <c r="DZV33" s="79"/>
      <c r="DZW33" s="79"/>
      <c r="DZX33" s="79"/>
      <c r="DZY33" s="79"/>
      <c r="DZZ33" s="79"/>
      <c r="EAA33" s="79"/>
      <c r="EAB33" s="79"/>
      <c r="EAC33" s="79"/>
      <c r="EAD33" s="79"/>
      <c r="EAE33" s="79"/>
      <c r="EAF33" s="79"/>
      <c r="EAG33" s="79"/>
      <c r="EAH33" s="79"/>
      <c r="EAI33" s="79"/>
      <c r="EAJ33" s="79"/>
      <c r="EAK33" s="79"/>
      <c r="EAL33" s="79"/>
      <c r="EAM33" s="79"/>
      <c r="EAN33" s="79"/>
      <c r="EAO33" s="79"/>
      <c r="EAP33" s="79"/>
      <c r="EAQ33" s="79"/>
      <c r="EAR33" s="79"/>
      <c r="EAS33" s="79"/>
      <c r="EAT33" s="79"/>
      <c r="EAU33" s="79"/>
      <c r="EAV33" s="79"/>
      <c r="EAW33" s="79"/>
      <c r="EAX33" s="79"/>
      <c r="EAY33" s="79"/>
      <c r="EAZ33" s="79"/>
      <c r="EBA33" s="79"/>
      <c r="EBB33" s="79"/>
      <c r="EBC33" s="79"/>
      <c r="EBD33" s="79"/>
      <c r="EBE33" s="79"/>
      <c r="EBF33" s="79"/>
      <c r="EBG33" s="79"/>
      <c r="EBH33" s="79"/>
      <c r="EBI33" s="79"/>
      <c r="EBJ33" s="79"/>
      <c r="EBK33" s="79"/>
      <c r="EBL33" s="79"/>
      <c r="EBM33" s="79"/>
      <c r="EBN33" s="79"/>
      <c r="EBO33" s="79"/>
      <c r="EBP33" s="79"/>
      <c r="EBQ33" s="79"/>
      <c r="EBR33" s="79"/>
      <c r="EBS33" s="79"/>
      <c r="EBT33" s="79"/>
      <c r="EBU33" s="79"/>
      <c r="EBV33" s="79"/>
      <c r="EBW33" s="79"/>
      <c r="EBX33" s="79"/>
      <c r="EBY33" s="79"/>
      <c r="EBZ33" s="79"/>
      <c r="ECA33" s="79"/>
      <c r="ECB33" s="79"/>
      <c r="ECC33" s="79"/>
      <c r="ECD33" s="79"/>
      <c r="ECE33" s="79"/>
      <c r="ECF33" s="79"/>
      <c r="ECG33" s="79"/>
      <c r="ECH33" s="79"/>
      <c r="ECI33" s="79"/>
      <c r="ECJ33" s="79"/>
      <c r="ECK33" s="79"/>
      <c r="ECL33" s="79"/>
      <c r="ECM33" s="79"/>
      <c r="ECN33" s="79"/>
      <c r="ECO33" s="79"/>
      <c r="ECP33" s="79"/>
      <c r="ECQ33" s="79"/>
      <c r="ECR33" s="79"/>
      <c r="ECS33" s="79"/>
      <c r="ECT33" s="79"/>
      <c r="ECU33" s="79"/>
      <c r="ECV33" s="79"/>
      <c r="ECW33" s="79"/>
      <c r="ECX33" s="79"/>
      <c r="ECY33" s="79"/>
      <c r="ECZ33" s="79"/>
      <c r="EDA33" s="79"/>
      <c r="EDB33" s="79"/>
      <c r="EDC33" s="79"/>
      <c r="EDD33" s="79"/>
      <c r="EDE33" s="79"/>
      <c r="EDF33" s="79"/>
      <c r="EDG33" s="79"/>
      <c r="EDH33" s="79"/>
      <c r="EDI33" s="79"/>
      <c r="EDJ33" s="79"/>
      <c r="EDK33" s="79"/>
      <c r="EDL33" s="79"/>
      <c r="EDM33" s="79"/>
      <c r="EDN33" s="79"/>
      <c r="EDO33" s="79"/>
      <c r="EDP33" s="79"/>
      <c r="EDQ33" s="79"/>
      <c r="EDR33" s="79"/>
      <c r="EDS33" s="79"/>
      <c r="EDT33" s="79"/>
      <c r="EDU33" s="79"/>
      <c r="EDV33" s="79"/>
      <c r="EDW33" s="79"/>
      <c r="EDX33" s="79"/>
      <c r="EDY33" s="79"/>
      <c r="EDZ33" s="79"/>
      <c r="EEA33" s="79"/>
      <c r="EEB33" s="79"/>
      <c r="EEC33" s="79"/>
      <c r="EED33" s="79"/>
      <c r="EEE33" s="79"/>
      <c r="EEF33" s="79"/>
      <c r="EEG33" s="79"/>
      <c r="EEH33" s="79"/>
      <c r="EEI33" s="79"/>
      <c r="EEJ33" s="79"/>
      <c r="EEK33" s="79"/>
      <c r="EEL33" s="79"/>
      <c r="EEM33" s="79"/>
      <c r="EEN33" s="79"/>
      <c r="EEO33" s="79"/>
      <c r="EEP33" s="79"/>
      <c r="EEQ33" s="79"/>
      <c r="EER33" s="79"/>
      <c r="EES33" s="79"/>
      <c r="EET33" s="79"/>
      <c r="EEU33" s="79"/>
      <c r="EEV33" s="79"/>
      <c r="EEW33" s="79"/>
      <c r="EEX33" s="79"/>
      <c r="EEY33" s="79"/>
      <c r="EEZ33" s="79"/>
      <c r="EFA33" s="79"/>
      <c r="EFB33" s="79"/>
      <c r="EFC33" s="79"/>
      <c r="EFD33" s="79"/>
      <c r="EFE33" s="79"/>
      <c r="EFF33" s="79"/>
      <c r="EFG33" s="79"/>
      <c r="EFH33" s="79"/>
      <c r="EFI33" s="79"/>
      <c r="EFJ33" s="79"/>
      <c r="EFK33" s="79"/>
      <c r="EFL33" s="79"/>
      <c r="EFM33" s="79"/>
      <c r="EFN33" s="79"/>
      <c r="EFO33" s="79"/>
      <c r="EFP33" s="79"/>
      <c r="EFQ33" s="79"/>
      <c r="EFR33" s="79"/>
      <c r="EFS33" s="79"/>
      <c r="EFT33" s="79"/>
      <c r="EFU33" s="79"/>
      <c r="EFV33" s="79"/>
      <c r="EFW33" s="79"/>
      <c r="EFX33" s="79"/>
      <c r="EFY33" s="79"/>
      <c r="EFZ33" s="79"/>
      <c r="EGA33" s="79"/>
      <c r="EGB33" s="79"/>
      <c r="EGC33" s="79"/>
      <c r="EGD33" s="79"/>
      <c r="EGE33" s="79"/>
      <c r="EGF33" s="79"/>
      <c r="EGG33" s="79"/>
      <c r="EGH33" s="79"/>
      <c r="EGI33" s="79"/>
      <c r="EGJ33" s="79"/>
      <c r="EGK33" s="79"/>
      <c r="EGL33" s="79"/>
      <c r="EGM33" s="79"/>
      <c r="EGN33" s="79"/>
      <c r="EGO33" s="79"/>
      <c r="EGP33" s="79"/>
      <c r="EGQ33" s="79"/>
      <c r="EGR33" s="79"/>
      <c r="EGS33" s="79"/>
      <c r="EGT33" s="79"/>
      <c r="EGU33" s="79"/>
      <c r="EGV33" s="79"/>
      <c r="EGW33" s="79"/>
      <c r="EGX33" s="79"/>
      <c r="EGY33" s="79"/>
      <c r="EGZ33" s="79"/>
      <c r="EHA33" s="79"/>
      <c r="EHB33" s="79"/>
      <c r="EHC33" s="79"/>
      <c r="EHD33" s="79"/>
      <c r="EHE33" s="79"/>
      <c r="EHF33" s="79"/>
      <c r="EHG33" s="79"/>
      <c r="EHH33" s="79"/>
      <c r="EHI33" s="79"/>
      <c r="EHJ33" s="79"/>
      <c r="EHK33" s="79"/>
      <c r="EHL33" s="79"/>
      <c r="EHM33" s="79"/>
      <c r="EHN33" s="79"/>
      <c r="EHO33" s="79"/>
      <c r="EHP33" s="79"/>
      <c r="EHQ33" s="79"/>
      <c r="EHR33" s="79"/>
      <c r="EHS33" s="79"/>
      <c r="EHT33" s="79"/>
      <c r="EHU33" s="79"/>
      <c r="EHV33" s="79"/>
      <c r="EHW33" s="79"/>
      <c r="EHX33" s="79"/>
      <c r="EHY33" s="79"/>
      <c r="EHZ33" s="79"/>
      <c r="EIA33" s="79"/>
      <c r="EIB33" s="79"/>
      <c r="EIC33" s="79"/>
      <c r="EID33" s="79"/>
      <c r="EIE33" s="79"/>
      <c r="EIF33" s="79"/>
      <c r="EIG33" s="79"/>
      <c r="EIH33" s="79"/>
      <c r="EII33" s="79"/>
      <c r="EIJ33" s="79"/>
      <c r="EIK33" s="79"/>
      <c r="EIL33" s="79"/>
      <c r="EIM33" s="79"/>
      <c r="EIN33" s="79"/>
      <c r="EIO33" s="79"/>
      <c r="EIP33" s="79"/>
      <c r="EIQ33" s="79"/>
      <c r="EIR33" s="79"/>
      <c r="EIS33" s="79"/>
      <c r="EIT33" s="79"/>
      <c r="EIU33" s="79"/>
      <c r="EIV33" s="79"/>
      <c r="EIW33" s="79"/>
      <c r="EIX33" s="79"/>
      <c r="EIY33" s="79"/>
      <c r="EIZ33" s="79"/>
      <c r="EJA33" s="79"/>
      <c r="EJB33" s="79"/>
      <c r="EJC33" s="79"/>
      <c r="EJD33" s="79"/>
      <c r="EJE33" s="79"/>
      <c r="EJF33" s="79"/>
      <c r="EJG33" s="79"/>
      <c r="EJH33" s="79"/>
      <c r="EJI33" s="79"/>
      <c r="EJJ33" s="79"/>
      <c r="EJK33" s="79"/>
      <c r="EJL33" s="79"/>
      <c r="EJM33" s="79"/>
      <c r="EJN33" s="79"/>
      <c r="EJO33" s="79"/>
      <c r="EJP33" s="79"/>
      <c r="EJQ33" s="79"/>
      <c r="EJR33" s="79"/>
      <c r="EJS33" s="79"/>
      <c r="EJT33" s="79"/>
      <c r="EJU33" s="79"/>
      <c r="EJV33" s="79"/>
      <c r="EJW33" s="79"/>
      <c r="EJX33" s="79"/>
      <c r="EJY33" s="79"/>
      <c r="EJZ33" s="79"/>
      <c r="EKA33" s="79"/>
      <c r="EKB33" s="79"/>
      <c r="EKC33" s="79"/>
      <c r="EKD33" s="79"/>
      <c r="EKE33" s="79"/>
      <c r="EKF33" s="79"/>
      <c r="EKG33" s="79"/>
      <c r="EKH33" s="79"/>
      <c r="EKI33" s="79"/>
      <c r="EKJ33" s="79"/>
      <c r="EKK33" s="79"/>
      <c r="EKL33" s="79"/>
      <c r="EKM33" s="79"/>
      <c r="EKN33" s="79"/>
      <c r="EKO33" s="79"/>
      <c r="EKP33" s="79"/>
      <c r="EKQ33" s="79"/>
      <c r="EKR33" s="79"/>
      <c r="EKS33" s="79"/>
      <c r="EKT33" s="79"/>
      <c r="EKU33" s="79"/>
      <c r="EKV33" s="79"/>
      <c r="EKW33" s="79"/>
      <c r="EKX33" s="79"/>
      <c r="EKY33" s="79"/>
      <c r="EKZ33" s="79"/>
      <c r="ELA33" s="79"/>
      <c r="ELB33" s="79"/>
      <c r="ELC33" s="79"/>
      <c r="ELD33" s="79"/>
      <c r="ELE33" s="79"/>
      <c r="ELF33" s="79"/>
      <c r="ELG33" s="79"/>
      <c r="ELH33" s="79"/>
      <c r="ELI33" s="79"/>
      <c r="ELJ33" s="79"/>
      <c r="ELK33" s="79"/>
      <c r="ELL33" s="79"/>
      <c r="ELM33" s="79"/>
      <c r="ELN33" s="79"/>
      <c r="ELO33" s="79"/>
      <c r="ELP33" s="79"/>
      <c r="ELQ33" s="79"/>
      <c r="ELR33" s="79"/>
      <c r="ELS33" s="79"/>
      <c r="ELT33" s="79"/>
      <c r="ELU33" s="79"/>
      <c r="ELV33" s="79"/>
      <c r="ELW33" s="79"/>
      <c r="ELX33" s="79"/>
      <c r="ELY33" s="79"/>
      <c r="ELZ33" s="79"/>
      <c r="EMA33" s="79"/>
      <c r="EMB33" s="79"/>
      <c r="EMC33" s="79"/>
      <c r="EMD33" s="79"/>
      <c r="EME33" s="79"/>
      <c r="EMF33" s="79"/>
      <c r="EMG33" s="79"/>
      <c r="EMH33" s="79"/>
      <c r="EMI33" s="79"/>
      <c r="EMJ33" s="79"/>
      <c r="EMK33" s="79"/>
      <c r="EML33" s="79"/>
      <c r="EMM33" s="79"/>
      <c r="EMN33" s="79"/>
      <c r="EMO33" s="79"/>
      <c r="EMP33" s="79"/>
      <c r="EMQ33" s="79"/>
      <c r="EMR33" s="79"/>
      <c r="EMS33" s="79"/>
      <c r="EMT33" s="79"/>
      <c r="EMU33" s="79"/>
      <c r="EMV33" s="79"/>
      <c r="EMW33" s="79"/>
      <c r="EMX33" s="79"/>
      <c r="EMY33" s="79"/>
      <c r="EMZ33" s="79"/>
      <c r="ENA33" s="79"/>
      <c r="ENB33" s="79"/>
      <c r="ENC33" s="79"/>
      <c r="END33" s="79"/>
      <c r="ENE33" s="79"/>
      <c r="ENF33" s="79"/>
      <c r="ENG33" s="79"/>
      <c r="ENH33" s="79"/>
      <c r="ENI33" s="79"/>
      <c r="ENJ33" s="79"/>
      <c r="ENK33" s="79"/>
      <c r="ENL33" s="79"/>
      <c r="ENM33" s="79"/>
      <c r="ENN33" s="79"/>
      <c r="ENO33" s="79"/>
      <c r="ENP33" s="79"/>
      <c r="ENQ33" s="79"/>
      <c r="ENR33" s="79"/>
      <c r="ENS33" s="79"/>
      <c r="ENT33" s="79"/>
      <c r="ENU33" s="79"/>
      <c r="ENV33" s="79"/>
      <c r="ENW33" s="79"/>
      <c r="ENX33" s="79"/>
      <c r="ENY33" s="79"/>
      <c r="ENZ33" s="79"/>
      <c r="EOA33" s="79"/>
      <c r="EOB33" s="79"/>
      <c r="EOC33" s="79"/>
      <c r="EOD33" s="79"/>
      <c r="EOE33" s="79"/>
      <c r="EOF33" s="79"/>
      <c r="EOG33" s="79"/>
      <c r="EOH33" s="79"/>
      <c r="EOI33" s="79"/>
      <c r="EOJ33" s="79"/>
      <c r="EOK33" s="79"/>
      <c r="EOL33" s="79"/>
      <c r="EOM33" s="79"/>
      <c r="EON33" s="79"/>
      <c r="EOO33" s="79"/>
      <c r="EOP33" s="79"/>
      <c r="EOQ33" s="79"/>
      <c r="EOR33" s="79"/>
      <c r="EOS33" s="79"/>
      <c r="EOT33" s="79"/>
      <c r="EOU33" s="79"/>
      <c r="EOV33" s="79"/>
      <c r="EOW33" s="79"/>
      <c r="EOX33" s="79"/>
      <c r="EOY33" s="79"/>
      <c r="EOZ33" s="79"/>
      <c r="EPA33" s="79"/>
      <c r="EPB33" s="79"/>
      <c r="EPC33" s="79"/>
      <c r="EPD33" s="79"/>
      <c r="EPE33" s="79"/>
      <c r="EPF33" s="79"/>
      <c r="EPG33" s="79"/>
      <c r="EPH33" s="79"/>
      <c r="EPI33" s="79"/>
      <c r="EPJ33" s="79"/>
      <c r="EPK33" s="79"/>
      <c r="EPL33" s="79"/>
      <c r="EPM33" s="79"/>
      <c r="EPN33" s="79"/>
      <c r="EPO33" s="79"/>
      <c r="EPP33" s="79"/>
      <c r="EPQ33" s="79"/>
      <c r="EPR33" s="79"/>
      <c r="EPS33" s="79"/>
      <c r="EPT33" s="79"/>
      <c r="EPU33" s="79"/>
      <c r="EPV33" s="79"/>
      <c r="EPW33" s="79"/>
      <c r="EPX33" s="79"/>
      <c r="EPY33" s="79"/>
      <c r="EPZ33" s="79"/>
      <c r="EQA33" s="79"/>
      <c r="EQB33" s="79"/>
      <c r="EQC33" s="79"/>
      <c r="EQD33" s="79"/>
      <c r="EQE33" s="79"/>
      <c r="EQF33" s="79"/>
      <c r="EQG33" s="79"/>
      <c r="EQH33" s="79"/>
      <c r="EQI33" s="79"/>
      <c r="EQJ33" s="79"/>
      <c r="EQK33" s="79"/>
      <c r="EQL33" s="79"/>
      <c r="EQM33" s="79"/>
      <c r="EQN33" s="79"/>
      <c r="EQO33" s="79"/>
      <c r="EQP33" s="79"/>
      <c r="EQQ33" s="79"/>
      <c r="EQR33" s="79"/>
      <c r="EQS33" s="79"/>
      <c r="EQT33" s="79"/>
      <c r="EQU33" s="79"/>
      <c r="EQV33" s="79"/>
      <c r="EQW33" s="79"/>
      <c r="EQX33" s="79"/>
      <c r="EQY33" s="79"/>
      <c r="EQZ33" s="79"/>
      <c r="ERA33" s="79"/>
      <c r="ERB33" s="79"/>
      <c r="ERC33" s="79"/>
      <c r="ERD33" s="79"/>
      <c r="ERE33" s="79"/>
      <c r="ERF33" s="79"/>
      <c r="ERG33" s="79"/>
      <c r="ERH33" s="79"/>
      <c r="ERI33" s="79"/>
      <c r="ERJ33" s="79"/>
      <c r="ERK33" s="79"/>
      <c r="ERL33" s="79"/>
      <c r="ERM33" s="79"/>
      <c r="ERN33" s="79"/>
      <c r="ERO33" s="79"/>
      <c r="ERP33" s="79"/>
      <c r="ERQ33" s="79"/>
      <c r="ERR33" s="79"/>
      <c r="ERS33" s="79"/>
      <c r="ERT33" s="79"/>
      <c r="ERU33" s="79"/>
      <c r="ERV33" s="79"/>
      <c r="ERW33" s="79"/>
      <c r="ERX33" s="79"/>
      <c r="ERY33" s="79"/>
      <c r="ERZ33" s="79"/>
      <c r="ESA33" s="79"/>
      <c r="ESB33" s="79"/>
      <c r="ESC33" s="79"/>
      <c r="ESD33" s="79"/>
      <c r="ESE33" s="79"/>
      <c r="ESF33" s="79"/>
      <c r="ESG33" s="79"/>
      <c r="ESH33" s="79"/>
      <c r="ESI33" s="79"/>
      <c r="ESJ33" s="79"/>
      <c r="ESK33" s="79"/>
      <c r="ESL33" s="79"/>
      <c r="ESM33" s="79"/>
      <c r="ESN33" s="79"/>
      <c r="ESO33" s="79"/>
      <c r="ESP33" s="79"/>
      <c r="ESQ33" s="79"/>
      <c r="ESR33" s="79"/>
      <c r="ESS33" s="79"/>
      <c r="EST33" s="79"/>
      <c r="ESU33" s="79"/>
      <c r="ESV33" s="79"/>
      <c r="ESW33" s="79"/>
      <c r="ESX33" s="79"/>
      <c r="ESY33" s="79"/>
      <c r="ESZ33" s="79"/>
      <c r="ETA33" s="79"/>
      <c r="ETB33" s="79"/>
      <c r="ETC33" s="79"/>
      <c r="ETD33" s="79"/>
      <c r="ETE33" s="79"/>
      <c r="ETF33" s="79"/>
      <c r="ETG33" s="79"/>
      <c r="ETH33" s="79"/>
      <c r="ETI33" s="79"/>
      <c r="ETJ33" s="79"/>
      <c r="ETK33" s="79"/>
      <c r="ETL33" s="79"/>
      <c r="ETM33" s="79"/>
      <c r="ETN33" s="79"/>
      <c r="ETO33" s="79"/>
      <c r="ETP33" s="79"/>
      <c r="ETQ33" s="79"/>
      <c r="ETR33" s="79"/>
      <c r="ETS33" s="79"/>
      <c r="ETT33" s="79"/>
      <c r="ETU33" s="79"/>
      <c r="ETV33" s="79"/>
      <c r="ETW33" s="79"/>
      <c r="ETX33" s="79"/>
      <c r="ETY33" s="79"/>
      <c r="ETZ33" s="79"/>
      <c r="EUA33" s="79"/>
      <c r="EUB33" s="79"/>
      <c r="EUC33" s="79"/>
      <c r="EUD33" s="79"/>
      <c r="EUE33" s="79"/>
      <c r="EUF33" s="79"/>
      <c r="EUG33" s="79"/>
      <c r="EUH33" s="79"/>
      <c r="EUI33" s="79"/>
      <c r="EUJ33" s="79"/>
      <c r="EUK33" s="79"/>
      <c r="EUL33" s="79"/>
      <c r="EUM33" s="79"/>
      <c r="EUN33" s="79"/>
      <c r="EUO33" s="79"/>
      <c r="EUP33" s="79"/>
      <c r="EUQ33" s="79"/>
      <c r="EUR33" s="79"/>
      <c r="EUS33" s="79"/>
      <c r="EUT33" s="79"/>
      <c r="EUU33" s="79"/>
      <c r="EUV33" s="79"/>
      <c r="EUW33" s="79"/>
      <c r="EUX33" s="79"/>
      <c r="EUY33" s="79"/>
      <c r="EUZ33" s="79"/>
      <c r="EVA33" s="79"/>
      <c r="EVB33" s="79"/>
      <c r="EVC33" s="79"/>
      <c r="EVD33" s="79"/>
      <c r="EVE33" s="79"/>
      <c r="EVF33" s="79"/>
      <c r="EVG33" s="79"/>
      <c r="EVH33" s="79"/>
      <c r="EVI33" s="79"/>
      <c r="EVJ33" s="79"/>
      <c r="EVK33" s="79"/>
      <c r="EVL33" s="79"/>
      <c r="EVM33" s="79"/>
      <c r="EVN33" s="79"/>
      <c r="EVO33" s="79"/>
      <c r="EVP33" s="79"/>
      <c r="EVQ33" s="79"/>
      <c r="EVR33" s="79"/>
      <c r="EVS33" s="79"/>
      <c r="EVT33" s="79"/>
      <c r="EVU33" s="79"/>
      <c r="EVV33" s="79"/>
      <c r="EVW33" s="79"/>
      <c r="EVX33" s="79"/>
      <c r="EVY33" s="79"/>
      <c r="EVZ33" s="79"/>
      <c r="EWA33" s="79"/>
      <c r="EWB33" s="79"/>
      <c r="EWC33" s="79"/>
      <c r="EWD33" s="79"/>
      <c r="EWE33" s="79"/>
      <c r="EWF33" s="79"/>
      <c r="EWG33" s="79"/>
      <c r="EWH33" s="79"/>
      <c r="EWI33" s="79"/>
      <c r="EWJ33" s="79"/>
      <c r="EWK33" s="79"/>
      <c r="EWL33" s="79"/>
      <c r="EWM33" s="79"/>
      <c r="EWN33" s="79"/>
      <c r="EWO33" s="79"/>
      <c r="EWP33" s="79"/>
      <c r="EWQ33" s="79"/>
      <c r="EWR33" s="79"/>
      <c r="EWS33" s="79"/>
      <c r="EWT33" s="79"/>
      <c r="EWU33" s="79"/>
      <c r="EWV33" s="79"/>
      <c r="EWW33" s="79"/>
      <c r="EWX33" s="79"/>
      <c r="EWY33" s="79"/>
      <c r="EWZ33" s="79"/>
      <c r="EXA33" s="79"/>
      <c r="EXB33" s="79"/>
      <c r="EXC33" s="79"/>
      <c r="EXD33" s="79"/>
      <c r="EXE33" s="79"/>
      <c r="EXF33" s="79"/>
      <c r="EXG33" s="79"/>
      <c r="EXH33" s="79"/>
      <c r="EXI33" s="79"/>
      <c r="EXJ33" s="79"/>
      <c r="EXK33" s="79"/>
      <c r="EXL33" s="79"/>
      <c r="EXM33" s="79"/>
      <c r="EXN33" s="79"/>
      <c r="EXO33" s="79"/>
      <c r="EXP33" s="79"/>
      <c r="EXQ33" s="79"/>
      <c r="EXR33" s="79"/>
      <c r="EXS33" s="79"/>
      <c r="EXT33" s="79"/>
      <c r="EXU33" s="79"/>
      <c r="EXV33" s="79"/>
      <c r="EXW33" s="79"/>
      <c r="EXX33" s="79"/>
      <c r="EXY33" s="79"/>
      <c r="EXZ33" s="79"/>
      <c r="EYA33" s="79"/>
      <c r="EYB33" s="79"/>
      <c r="EYC33" s="79"/>
      <c r="EYD33" s="79"/>
      <c r="EYE33" s="79"/>
      <c r="EYF33" s="79"/>
      <c r="EYG33" s="79"/>
      <c r="EYH33" s="79"/>
      <c r="EYI33" s="79"/>
      <c r="EYJ33" s="79"/>
      <c r="EYK33" s="79"/>
      <c r="EYL33" s="79"/>
      <c r="EYM33" s="79"/>
      <c r="EYN33" s="79"/>
      <c r="EYO33" s="79"/>
      <c r="EYP33" s="79"/>
      <c r="EYQ33" s="79"/>
      <c r="EYR33" s="79"/>
      <c r="EYS33" s="79"/>
      <c r="EYT33" s="79"/>
      <c r="EYU33" s="79"/>
      <c r="EYV33" s="79"/>
      <c r="EYW33" s="79"/>
      <c r="EYX33" s="79"/>
      <c r="EYY33" s="79"/>
      <c r="EYZ33" s="79"/>
      <c r="EZA33" s="79"/>
      <c r="EZB33" s="79"/>
      <c r="EZC33" s="79"/>
      <c r="EZD33" s="79"/>
      <c r="EZE33" s="79"/>
      <c r="EZF33" s="79"/>
      <c r="EZG33" s="79"/>
      <c r="EZH33" s="79"/>
      <c r="EZI33" s="79"/>
      <c r="EZJ33" s="79"/>
      <c r="EZK33" s="79"/>
      <c r="EZL33" s="79"/>
      <c r="EZM33" s="79"/>
      <c r="EZN33" s="79"/>
      <c r="EZO33" s="79"/>
      <c r="EZP33" s="79"/>
      <c r="EZQ33" s="79"/>
      <c r="EZR33" s="79"/>
      <c r="EZS33" s="79"/>
      <c r="EZT33" s="79"/>
      <c r="EZU33" s="79"/>
      <c r="EZV33" s="79"/>
      <c r="EZW33" s="79"/>
      <c r="EZX33" s="79"/>
      <c r="EZY33" s="79"/>
      <c r="EZZ33" s="79"/>
      <c r="FAA33" s="79"/>
      <c r="FAB33" s="79"/>
      <c r="FAC33" s="79"/>
      <c r="FAD33" s="79"/>
      <c r="FAE33" s="79"/>
      <c r="FAF33" s="79"/>
      <c r="FAG33" s="79"/>
      <c r="FAH33" s="79"/>
      <c r="FAI33" s="79"/>
      <c r="FAJ33" s="79"/>
      <c r="FAK33" s="79"/>
      <c r="FAL33" s="79"/>
      <c r="FAM33" s="79"/>
      <c r="FAN33" s="79"/>
      <c r="FAO33" s="79"/>
      <c r="FAP33" s="79"/>
      <c r="FAQ33" s="79"/>
      <c r="FAR33" s="79"/>
      <c r="FAS33" s="79"/>
      <c r="FAT33" s="79"/>
      <c r="FAU33" s="79"/>
      <c r="FAV33" s="79"/>
      <c r="FAW33" s="79"/>
      <c r="FAX33" s="79"/>
      <c r="FAY33" s="79"/>
      <c r="FAZ33" s="79"/>
      <c r="FBA33" s="79"/>
      <c r="FBB33" s="79"/>
      <c r="FBC33" s="79"/>
      <c r="FBD33" s="79"/>
      <c r="FBE33" s="79"/>
      <c r="FBF33" s="79"/>
      <c r="FBG33" s="79"/>
      <c r="FBH33" s="79"/>
      <c r="FBI33" s="79"/>
      <c r="FBJ33" s="79"/>
      <c r="FBK33" s="79"/>
      <c r="FBL33" s="79"/>
      <c r="FBM33" s="79"/>
      <c r="FBN33" s="79"/>
      <c r="FBO33" s="79"/>
      <c r="FBP33" s="79"/>
      <c r="FBQ33" s="79"/>
      <c r="FBR33" s="79"/>
      <c r="FBS33" s="79"/>
      <c r="FBT33" s="79"/>
      <c r="FBU33" s="79"/>
      <c r="FBV33" s="79"/>
      <c r="FBW33" s="79"/>
      <c r="FBX33" s="79"/>
      <c r="FBY33" s="79"/>
      <c r="FBZ33" s="79"/>
      <c r="FCA33" s="79"/>
      <c r="FCB33" s="79"/>
      <c r="FCC33" s="79"/>
      <c r="FCD33" s="79"/>
      <c r="FCE33" s="79"/>
      <c r="FCF33" s="79"/>
      <c r="FCG33" s="79"/>
      <c r="FCH33" s="79"/>
      <c r="FCI33" s="79"/>
      <c r="FCJ33" s="79"/>
      <c r="FCK33" s="79"/>
      <c r="FCL33" s="79"/>
      <c r="FCM33" s="79"/>
      <c r="FCN33" s="79"/>
      <c r="FCO33" s="79"/>
      <c r="FCP33" s="79"/>
      <c r="FCQ33" s="79"/>
      <c r="FCR33" s="79"/>
      <c r="FCS33" s="79"/>
      <c r="FCT33" s="79"/>
      <c r="FCU33" s="79"/>
      <c r="FCV33" s="79"/>
      <c r="FCW33" s="79"/>
      <c r="FCX33" s="79"/>
      <c r="FCY33" s="79"/>
      <c r="FCZ33" s="79"/>
      <c r="FDA33" s="79"/>
      <c r="FDB33" s="79"/>
      <c r="FDC33" s="79"/>
      <c r="FDD33" s="79"/>
      <c r="FDE33" s="79"/>
      <c r="FDF33" s="79"/>
      <c r="FDG33" s="79"/>
      <c r="FDH33" s="79"/>
      <c r="FDI33" s="79"/>
      <c r="FDJ33" s="79"/>
      <c r="FDK33" s="79"/>
      <c r="FDL33" s="79"/>
      <c r="FDM33" s="79"/>
      <c r="FDN33" s="79"/>
      <c r="FDO33" s="79"/>
      <c r="FDP33" s="79"/>
      <c r="FDQ33" s="79"/>
      <c r="FDR33" s="79"/>
      <c r="FDS33" s="79"/>
      <c r="FDT33" s="79"/>
      <c r="FDU33" s="79"/>
      <c r="FDV33" s="79"/>
      <c r="FDW33" s="79"/>
      <c r="FDX33" s="79"/>
      <c r="FDY33" s="79"/>
      <c r="FDZ33" s="79"/>
      <c r="FEA33" s="79"/>
      <c r="FEB33" s="79"/>
      <c r="FEC33" s="79"/>
      <c r="FED33" s="79"/>
      <c r="FEE33" s="79"/>
      <c r="FEF33" s="79"/>
      <c r="FEG33" s="79"/>
      <c r="FEH33" s="79"/>
      <c r="FEI33" s="79"/>
      <c r="FEJ33" s="79"/>
      <c r="FEK33" s="79"/>
      <c r="FEL33" s="79"/>
      <c r="FEM33" s="79"/>
      <c r="FEN33" s="79"/>
      <c r="FEO33" s="79"/>
      <c r="FEP33" s="79"/>
      <c r="FEQ33" s="79"/>
      <c r="FER33" s="79"/>
      <c r="FES33" s="79"/>
      <c r="FET33" s="79"/>
      <c r="FEU33" s="79"/>
      <c r="FEV33" s="79"/>
      <c r="FEW33" s="79"/>
      <c r="FEX33" s="79"/>
      <c r="FEY33" s="79"/>
      <c r="FEZ33" s="79"/>
      <c r="FFA33" s="79"/>
      <c r="FFB33" s="79"/>
      <c r="FFC33" s="79"/>
      <c r="FFD33" s="79"/>
      <c r="FFE33" s="79"/>
      <c r="FFF33" s="79"/>
      <c r="FFG33" s="79"/>
      <c r="FFH33" s="79"/>
      <c r="FFI33" s="79"/>
      <c r="FFJ33" s="79"/>
      <c r="FFK33" s="79"/>
      <c r="FFL33" s="79"/>
      <c r="FFM33" s="79"/>
      <c r="FFN33" s="79"/>
      <c r="FFO33" s="79"/>
      <c r="FFP33" s="79"/>
      <c r="FFQ33" s="79"/>
      <c r="FFR33" s="79"/>
      <c r="FFS33" s="79"/>
      <c r="FFT33" s="79"/>
      <c r="FFU33" s="79"/>
      <c r="FFV33" s="79"/>
      <c r="FFW33" s="79"/>
      <c r="FFX33" s="79"/>
      <c r="FFY33" s="79"/>
      <c r="FFZ33" s="79"/>
      <c r="FGA33" s="79"/>
      <c r="FGB33" s="79"/>
      <c r="FGC33" s="79"/>
      <c r="FGD33" s="79"/>
      <c r="FGE33" s="79"/>
      <c r="FGF33" s="79"/>
      <c r="FGG33" s="79"/>
      <c r="FGH33" s="79"/>
      <c r="FGI33" s="79"/>
      <c r="FGJ33" s="79"/>
      <c r="FGK33" s="79"/>
      <c r="FGL33" s="79"/>
      <c r="FGM33" s="79"/>
      <c r="FGN33" s="79"/>
      <c r="FGO33" s="79"/>
      <c r="FGP33" s="79"/>
      <c r="FGQ33" s="79"/>
      <c r="FGR33" s="79"/>
      <c r="FGS33" s="79"/>
      <c r="FGT33" s="79"/>
      <c r="FGU33" s="79"/>
      <c r="FGV33" s="79"/>
      <c r="FGW33" s="79"/>
      <c r="FGX33" s="79"/>
      <c r="FGY33" s="79"/>
      <c r="FGZ33" s="79"/>
      <c r="FHA33" s="79"/>
      <c r="FHB33" s="79"/>
      <c r="FHC33" s="79"/>
      <c r="FHD33" s="79"/>
      <c r="FHE33" s="79"/>
      <c r="FHF33" s="79"/>
      <c r="FHG33" s="79"/>
      <c r="FHH33" s="79"/>
      <c r="FHI33" s="79"/>
      <c r="FHJ33" s="79"/>
      <c r="FHK33" s="79"/>
      <c r="FHL33" s="79"/>
      <c r="FHM33" s="79"/>
      <c r="FHN33" s="79"/>
      <c r="FHO33" s="79"/>
      <c r="FHP33" s="79"/>
      <c r="FHQ33" s="79"/>
      <c r="FHR33" s="79"/>
      <c r="FHS33" s="79"/>
      <c r="FHT33" s="79"/>
      <c r="FHU33" s="79"/>
      <c r="FHV33" s="79"/>
      <c r="FHW33" s="79"/>
      <c r="FHX33" s="79"/>
      <c r="FHY33" s="79"/>
      <c r="FHZ33" s="79"/>
      <c r="FIA33" s="79"/>
      <c r="FIB33" s="79"/>
      <c r="FIC33" s="79"/>
      <c r="FID33" s="79"/>
      <c r="FIE33" s="79"/>
      <c r="FIF33" s="79"/>
      <c r="FIG33" s="79"/>
      <c r="FIH33" s="79"/>
      <c r="FII33" s="79"/>
      <c r="FIJ33" s="79"/>
      <c r="FIK33" s="79"/>
      <c r="FIL33" s="79"/>
      <c r="FIM33" s="79"/>
      <c r="FIN33" s="79"/>
      <c r="FIO33" s="79"/>
      <c r="FIP33" s="79"/>
      <c r="FIQ33" s="79"/>
      <c r="FIR33" s="79"/>
      <c r="FIS33" s="79"/>
      <c r="FIT33" s="79"/>
      <c r="FIU33" s="79"/>
      <c r="FIV33" s="79"/>
      <c r="FIW33" s="79"/>
      <c r="FIX33" s="79"/>
      <c r="FIY33" s="79"/>
      <c r="FIZ33" s="79"/>
      <c r="FJA33" s="79"/>
      <c r="FJB33" s="79"/>
      <c r="FJC33" s="79"/>
      <c r="FJD33" s="79"/>
      <c r="FJE33" s="79"/>
      <c r="FJF33" s="79"/>
      <c r="FJG33" s="79"/>
      <c r="FJH33" s="79"/>
      <c r="FJI33" s="79"/>
      <c r="FJJ33" s="79"/>
      <c r="FJK33" s="79"/>
      <c r="FJL33" s="79"/>
      <c r="FJM33" s="79"/>
      <c r="FJN33" s="79"/>
      <c r="FJO33" s="79"/>
      <c r="FJP33" s="79"/>
      <c r="FJQ33" s="79"/>
      <c r="FJR33" s="79"/>
      <c r="FJS33" s="79"/>
      <c r="FJT33" s="79"/>
      <c r="FJU33" s="79"/>
      <c r="FJV33" s="79"/>
      <c r="FJW33" s="79"/>
      <c r="FJX33" s="79"/>
      <c r="FJY33" s="79"/>
      <c r="FJZ33" s="79"/>
      <c r="FKA33" s="79"/>
      <c r="FKB33" s="79"/>
      <c r="FKC33" s="79"/>
      <c r="FKD33" s="79"/>
      <c r="FKE33" s="79"/>
      <c r="FKF33" s="79"/>
      <c r="FKG33" s="79"/>
      <c r="FKH33" s="79"/>
      <c r="FKI33" s="79"/>
      <c r="FKJ33" s="79"/>
      <c r="FKK33" s="79"/>
      <c r="FKL33" s="79"/>
      <c r="FKM33" s="79"/>
      <c r="FKN33" s="79"/>
      <c r="FKO33" s="79"/>
      <c r="FKP33" s="79"/>
      <c r="FKQ33" s="79"/>
      <c r="FKR33" s="79"/>
      <c r="FKS33" s="79"/>
      <c r="FKT33" s="79"/>
      <c r="FKU33" s="79"/>
      <c r="FKV33" s="79"/>
      <c r="FKW33" s="79"/>
      <c r="FKX33" s="79"/>
      <c r="FKY33" s="79"/>
      <c r="FKZ33" s="79"/>
      <c r="FLA33" s="79"/>
      <c r="FLB33" s="79"/>
      <c r="FLC33" s="79"/>
      <c r="FLD33" s="79"/>
      <c r="FLE33" s="79"/>
      <c r="FLF33" s="79"/>
      <c r="FLG33" s="79"/>
      <c r="FLH33" s="79"/>
      <c r="FLI33" s="79"/>
      <c r="FLJ33" s="79"/>
      <c r="FLK33" s="79"/>
      <c r="FLL33" s="79"/>
      <c r="FLM33" s="79"/>
      <c r="FLN33" s="79"/>
      <c r="FLO33" s="79"/>
      <c r="FLP33" s="79"/>
      <c r="FLQ33" s="79"/>
      <c r="FLR33" s="79"/>
      <c r="FLS33" s="79"/>
      <c r="FLT33" s="79"/>
      <c r="FLU33" s="79"/>
      <c r="FLV33" s="79"/>
      <c r="FLW33" s="79"/>
      <c r="FLX33" s="79"/>
      <c r="FLY33" s="79"/>
      <c r="FLZ33" s="79"/>
      <c r="FMA33" s="79"/>
      <c r="FMB33" s="79"/>
      <c r="FMC33" s="79"/>
      <c r="FMD33" s="79"/>
      <c r="FME33" s="79"/>
      <c r="FMF33" s="79"/>
      <c r="FMG33" s="79"/>
      <c r="FMH33" s="79"/>
      <c r="FMI33" s="79"/>
      <c r="FMJ33" s="79"/>
      <c r="FMK33" s="79"/>
      <c r="FML33" s="79"/>
      <c r="FMM33" s="79"/>
      <c r="FMN33" s="79"/>
      <c r="FMO33" s="79"/>
      <c r="FMP33" s="79"/>
      <c r="FMQ33" s="79"/>
      <c r="FMR33" s="79"/>
      <c r="FMS33" s="79"/>
      <c r="FMT33" s="79"/>
      <c r="FMU33" s="79"/>
      <c r="FMV33" s="79"/>
      <c r="FMW33" s="79"/>
      <c r="FMX33" s="79"/>
      <c r="FMY33" s="79"/>
      <c r="FMZ33" s="79"/>
      <c r="FNA33" s="79"/>
      <c r="FNB33" s="79"/>
      <c r="FNC33" s="79"/>
      <c r="FND33" s="79"/>
      <c r="FNE33" s="79"/>
      <c r="FNF33" s="79"/>
      <c r="FNG33" s="79"/>
      <c r="FNH33" s="79"/>
      <c r="FNI33" s="79"/>
      <c r="FNJ33" s="79"/>
      <c r="FNK33" s="79"/>
      <c r="FNL33" s="79"/>
      <c r="FNM33" s="79"/>
      <c r="FNN33" s="79"/>
      <c r="FNO33" s="79"/>
      <c r="FNP33" s="79"/>
      <c r="FNQ33" s="79"/>
      <c r="FNR33" s="79"/>
      <c r="FNS33" s="79"/>
      <c r="FNT33" s="79"/>
      <c r="FNU33" s="79"/>
      <c r="FNV33" s="79"/>
      <c r="FNW33" s="79"/>
      <c r="FNX33" s="79"/>
      <c r="FNY33" s="79"/>
      <c r="FNZ33" s="79"/>
      <c r="FOA33" s="79"/>
      <c r="FOB33" s="79"/>
      <c r="FOC33" s="79"/>
      <c r="FOD33" s="79"/>
      <c r="FOE33" s="79"/>
      <c r="FOF33" s="79"/>
      <c r="FOG33" s="79"/>
      <c r="FOH33" s="79"/>
      <c r="FOI33" s="79"/>
      <c r="FOJ33" s="79"/>
      <c r="FOK33" s="79"/>
      <c r="FOL33" s="79"/>
      <c r="FOM33" s="79"/>
      <c r="FON33" s="79"/>
      <c r="FOO33" s="79"/>
      <c r="FOP33" s="79"/>
      <c r="FOQ33" s="79"/>
      <c r="FOR33" s="79"/>
      <c r="FOS33" s="79"/>
      <c r="FOT33" s="79"/>
      <c r="FOU33" s="79"/>
      <c r="FOV33" s="79"/>
      <c r="FOW33" s="79"/>
      <c r="FOX33" s="79"/>
      <c r="FOY33" s="79"/>
      <c r="FOZ33" s="79"/>
      <c r="FPA33" s="79"/>
      <c r="FPB33" s="79"/>
      <c r="FPC33" s="79"/>
      <c r="FPD33" s="79"/>
      <c r="FPE33" s="79"/>
      <c r="FPF33" s="79"/>
      <c r="FPG33" s="79"/>
      <c r="FPH33" s="79"/>
      <c r="FPI33" s="79"/>
      <c r="FPJ33" s="79"/>
      <c r="FPK33" s="79"/>
      <c r="FPL33" s="79"/>
      <c r="FPM33" s="79"/>
      <c r="FPN33" s="79"/>
      <c r="FPO33" s="79"/>
      <c r="FPP33" s="79"/>
      <c r="FPQ33" s="79"/>
      <c r="FPR33" s="79"/>
      <c r="FPS33" s="79"/>
      <c r="FPT33" s="79"/>
      <c r="FPU33" s="79"/>
      <c r="FPV33" s="79"/>
      <c r="FPW33" s="79"/>
      <c r="FPX33" s="79"/>
      <c r="FPY33" s="79"/>
      <c r="FPZ33" s="79"/>
      <c r="FQA33" s="79"/>
      <c r="FQB33" s="79"/>
      <c r="FQC33" s="79"/>
      <c r="FQD33" s="79"/>
      <c r="FQE33" s="79"/>
      <c r="FQF33" s="79"/>
      <c r="FQG33" s="79"/>
      <c r="FQH33" s="79"/>
      <c r="FQI33" s="79"/>
      <c r="FQJ33" s="79"/>
      <c r="FQK33" s="79"/>
      <c r="FQL33" s="79"/>
      <c r="FQM33" s="79"/>
      <c r="FQN33" s="79"/>
      <c r="FQO33" s="79"/>
      <c r="FQP33" s="79"/>
      <c r="FQQ33" s="79"/>
      <c r="FQR33" s="79"/>
      <c r="FQS33" s="79"/>
      <c r="FQT33" s="79"/>
      <c r="FQU33" s="79"/>
      <c r="FQV33" s="79"/>
      <c r="FQW33" s="79"/>
      <c r="FQX33" s="79"/>
      <c r="FQY33" s="79"/>
      <c r="FQZ33" s="79"/>
      <c r="FRA33" s="79"/>
      <c r="FRB33" s="79"/>
      <c r="FRC33" s="79"/>
      <c r="FRD33" s="79"/>
      <c r="FRE33" s="79"/>
      <c r="FRF33" s="79"/>
      <c r="FRG33" s="79"/>
      <c r="FRH33" s="79"/>
      <c r="FRI33" s="79"/>
      <c r="FRJ33" s="79"/>
      <c r="FRK33" s="79"/>
      <c r="FRL33" s="79"/>
      <c r="FRM33" s="79"/>
      <c r="FRN33" s="79"/>
      <c r="FRO33" s="79"/>
      <c r="FRP33" s="79"/>
      <c r="FRQ33" s="79"/>
      <c r="FRR33" s="79"/>
      <c r="FRS33" s="79"/>
      <c r="FRT33" s="79"/>
      <c r="FRU33" s="79"/>
      <c r="FRV33" s="79"/>
      <c r="FRW33" s="79"/>
      <c r="FRX33" s="79"/>
      <c r="FRY33" s="79"/>
      <c r="FRZ33" s="79"/>
      <c r="FSA33" s="79"/>
      <c r="FSB33" s="79"/>
      <c r="FSC33" s="79"/>
      <c r="FSD33" s="79"/>
      <c r="FSE33" s="79"/>
      <c r="FSF33" s="79"/>
      <c r="FSG33" s="79"/>
      <c r="FSH33" s="79"/>
      <c r="FSI33" s="79"/>
      <c r="FSJ33" s="79"/>
      <c r="FSK33" s="79"/>
      <c r="FSL33" s="79"/>
      <c r="FSM33" s="79"/>
      <c r="FSN33" s="79"/>
      <c r="FSO33" s="79"/>
      <c r="FSP33" s="79"/>
      <c r="FSQ33" s="79"/>
      <c r="FSR33" s="79"/>
      <c r="FSS33" s="79"/>
      <c r="FST33" s="79"/>
      <c r="FSU33" s="79"/>
      <c r="FSV33" s="79"/>
      <c r="FSW33" s="79"/>
      <c r="FSX33" s="79"/>
      <c r="FSY33" s="79"/>
      <c r="FSZ33" s="79"/>
      <c r="FTA33" s="79"/>
      <c r="FTB33" s="79"/>
      <c r="FTC33" s="79"/>
      <c r="FTD33" s="79"/>
      <c r="FTE33" s="79"/>
      <c r="FTF33" s="79"/>
      <c r="FTG33" s="79"/>
      <c r="FTH33" s="79"/>
      <c r="FTI33" s="79"/>
      <c r="FTJ33" s="79"/>
      <c r="FTK33" s="79"/>
      <c r="FTL33" s="79"/>
      <c r="FTM33" s="79"/>
      <c r="FTN33" s="79"/>
      <c r="FTO33" s="79"/>
      <c r="FTP33" s="79"/>
      <c r="FTQ33" s="79"/>
      <c r="FTR33" s="79"/>
      <c r="FTS33" s="79"/>
      <c r="FTT33" s="79"/>
      <c r="FTU33" s="79"/>
      <c r="FTV33" s="79"/>
      <c r="FTW33" s="79"/>
      <c r="FTX33" s="79"/>
      <c r="FTY33" s="79"/>
      <c r="FTZ33" s="79"/>
      <c r="FUA33" s="79"/>
      <c r="FUB33" s="79"/>
      <c r="FUC33" s="79"/>
      <c r="FUD33" s="79"/>
      <c r="FUE33" s="79"/>
      <c r="FUF33" s="79"/>
      <c r="FUG33" s="79"/>
      <c r="FUH33" s="79"/>
      <c r="FUI33" s="79"/>
      <c r="FUJ33" s="79"/>
      <c r="FUK33" s="79"/>
      <c r="FUL33" s="79"/>
      <c r="FUM33" s="79"/>
      <c r="FUN33" s="79"/>
      <c r="FUO33" s="79"/>
      <c r="FUP33" s="79"/>
      <c r="FUQ33" s="79"/>
      <c r="FUR33" s="79"/>
      <c r="FUS33" s="79"/>
      <c r="FUT33" s="79"/>
      <c r="FUU33" s="79"/>
      <c r="FUV33" s="79"/>
      <c r="FUW33" s="79"/>
      <c r="FUX33" s="79"/>
      <c r="FUY33" s="79"/>
      <c r="FUZ33" s="79"/>
      <c r="FVA33" s="79"/>
      <c r="FVB33" s="79"/>
      <c r="FVC33" s="79"/>
      <c r="FVD33" s="79"/>
      <c r="FVE33" s="79"/>
      <c r="FVF33" s="79"/>
      <c r="FVG33" s="79"/>
      <c r="FVH33" s="79"/>
      <c r="FVI33" s="79"/>
      <c r="FVJ33" s="79"/>
      <c r="FVK33" s="79"/>
      <c r="FVL33" s="79"/>
      <c r="FVM33" s="79"/>
      <c r="FVN33" s="79"/>
      <c r="FVO33" s="79"/>
      <c r="FVP33" s="79"/>
      <c r="FVQ33" s="79"/>
      <c r="FVR33" s="79"/>
      <c r="FVS33" s="79"/>
      <c r="FVT33" s="79"/>
      <c r="FVU33" s="79"/>
      <c r="FVV33" s="79"/>
      <c r="FVW33" s="79"/>
      <c r="FVX33" s="79"/>
      <c r="FVY33" s="79"/>
      <c r="FVZ33" s="79"/>
      <c r="FWA33" s="79"/>
      <c r="FWB33" s="79"/>
      <c r="FWC33" s="79"/>
      <c r="FWD33" s="79"/>
      <c r="FWE33" s="79"/>
      <c r="FWF33" s="79"/>
      <c r="FWG33" s="79"/>
      <c r="FWH33" s="79"/>
      <c r="FWI33" s="79"/>
      <c r="FWJ33" s="79"/>
      <c r="FWK33" s="79"/>
      <c r="FWL33" s="79"/>
      <c r="FWM33" s="79"/>
      <c r="FWN33" s="79"/>
      <c r="FWO33" s="79"/>
      <c r="FWP33" s="79"/>
      <c r="FWQ33" s="79"/>
      <c r="FWR33" s="79"/>
      <c r="FWS33" s="79"/>
      <c r="FWT33" s="79"/>
      <c r="FWU33" s="79"/>
      <c r="FWV33" s="79"/>
      <c r="FWW33" s="79"/>
      <c r="FWX33" s="79"/>
      <c r="FWY33" s="79"/>
      <c r="FWZ33" s="79"/>
      <c r="FXA33" s="79"/>
      <c r="FXB33" s="79"/>
      <c r="FXC33" s="79"/>
      <c r="FXD33" s="79"/>
      <c r="FXE33" s="79"/>
      <c r="FXF33" s="79"/>
      <c r="FXG33" s="79"/>
      <c r="FXH33" s="79"/>
      <c r="FXI33" s="79"/>
      <c r="FXJ33" s="79"/>
      <c r="FXK33" s="79"/>
      <c r="FXL33" s="79"/>
      <c r="FXM33" s="79"/>
      <c r="FXN33" s="79"/>
      <c r="FXO33" s="79"/>
      <c r="FXP33" s="79"/>
      <c r="FXQ33" s="79"/>
      <c r="FXR33" s="79"/>
      <c r="FXS33" s="79"/>
      <c r="FXT33" s="79"/>
      <c r="FXU33" s="79"/>
      <c r="FXV33" s="79"/>
      <c r="FXW33" s="79"/>
      <c r="FXX33" s="79"/>
      <c r="FXY33" s="79"/>
      <c r="FXZ33" s="79"/>
      <c r="FYA33" s="79"/>
      <c r="FYB33" s="79"/>
      <c r="FYC33" s="79"/>
      <c r="FYD33" s="79"/>
      <c r="FYE33" s="79"/>
      <c r="FYF33" s="79"/>
      <c r="FYG33" s="79"/>
      <c r="FYH33" s="79"/>
      <c r="FYI33" s="79"/>
      <c r="FYJ33" s="79"/>
      <c r="FYK33" s="79"/>
      <c r="FYL33" s="79"/>
      <c r="FYM33" s="79"/>
      <c r="FYN33" s="79"/>
      <c r="FYO33" s="79"/>
      <c r="FYP33" s="79"/>
      <c r="FYQ33" s="79"/>
      <c r="FYR33" s="79"/>
      <c r="FYS33" s="79"/>
      <c r="FYT33" s="79"/>
      <c r="FYU33" s="79"/>
      <c r="FYV33" s="79"/>
      <c r="FYW33" s="79"/>
      <c r="FYX33" s="79"/>
      <c r="FYY33" s="79"/>
      <c r="FYZ33" s="79"/>
      <c r="FZA33" s="79"/>
      <c r="FZB33" s="79"/>
      <c r="FZC33" s="79"/>
      <c r="FZD33" s="79"/>
      <c r="FZE33" s="79"/>
      <c r="FZF33" s="79"/>
      <c r="FZG33" s="79"/>
      <c r="FZH33" s="79"/>
      <c r="FZI33" s="79"/>
      <c r="FZJ33" s="79"/>
      <c r="FZK33" s="79"/>
      <c r="FZL33" s="79"/>
      <c r="FZM33" s="79"/>
      <c r="FZN33" s="79"/>
      <c r="FZO33" s="79"/>
      <c r="FZP33" s="79"/>
      <c r="FZQ33" s="79"/>
      <c r="FZR33" s="79"/>
      <c r="FZS33" s="79"/>
      <c r="FZT33" s="79"/>
      <c r="FZU33" s="79"/>
      <c r="FZV33" s="79"/>
      <c r="FZW33" s="79"/>
      <c r="FZX33" s="79"/>
      <c r="FZY33" s="79"/>
      <c r="FZZ33" s="79"/>
      <c r="GAA33" s="79"/>
      <c r="GAB33" s="79"/>
      <c r="GAC33" s="79"/>
      <c r="GAD33" s="79"/>
      <c r="GAE33" s="79"/>
      <c r="GAF33" s="79"/>
      <c r="GAG33" s="79"/>
      <c r="GAH33" s="79"/>
      <c r="GAI33" s="79"/>
      <c r="GAJ33" s="79"/>
      <c r="GAK33" s="79"/>
      <c r="GAL33" s="79"/>
      <c r="GAM33" s="79"/>
      <c r="GAN33" s="79"/>
      <c r="GAO33" s="79"/>
      <c r="GAP33" s="79"/>
      <c r="GAQ33" s="79"/>
      <c r="GAR33" s="79"/>
      <c r="GAS33" s="79"/>
      <c r="GAT33" s="79"/>
      <c r="GAU33" s="79"/>
      <c r="GAV33" s="79"/>
      <c r="GAW33" s="79"/>
      <c r="GAX33" s="79"/>
      <c r="GAY33" s="79"/>
      <c r="GAZ33" s="79"/>
      <c r="GBA33" s="79"/>
      <c r="GBB33" s="79"/>
      <c r="GBC33" s="79"/>
      <c r="GBD33" s="79"/>
      <c r="GBE33" s="79"/>
      <c r="GBF33" s="79"/>
      <c r="GBG33" s="79"/>
      <c r="GBH33" s="79"/>
      <c r="GBI33" s="79"/>
      <c r="GBJ33" s="79"/>
      <c r="GBK33" s="79"/>
      <c r="GBL33" s="79"/>
      <c r="GBM33" s="79"/>
      <c r="GBN33" s="79"/>
      <c r="GBO33" s="79"/>
      <c r="GBP33" s="79"/>
      <c r="GBQ33" s="79"/>
      <c r="GBR33" s="79"/>
      <c r="GBS33" s="79"/>
      <c r="GBT33" s="79"/>
      <c r="GBU33" s="79"/>
      <c r="GBV33" s="79"/>
      <c r="GBW33" s="79"/>
      <c r="GBX33" s="79"/>
      <c r="GBY33" s="79"/>
      <c r="GBZ33" s="79"/>
      <c r="GCA33" s="79"/>
      <c r="GCB33" s="79"/>
      <c r="GCC33" s="79"/>
      <c r="GCD33" s="79"/>
      <c r="GCE33" s="79"/>
      <c r="GCF33" s="79"/>
      <c r="GCG33" s="79"/>
      <c r="GCH33" s="79"/>
      <c r="GCI33" s="79"/>
      <c r="GCJ33" s="79"/>
      <c r="GCK33" s="79"/>
      <c r="GCL33" s="79"/>
      <c r="GCM33" s="79"/>
      <c r="GCN33" s="79"/>
      <c r="GCO33" s="79"/>
      <c r="GCP33" s="79"/>
      <c r="GCQ33" s="79"/>
      <c r="GCR33" s="79"/>
      <c r="GCS33" s="79"/>
      <c r="GCT33" s="79"/>
      <c r="GCU33" s="79"/>
      <c r="GCV33" s="79"/>
      <c r="GCW33" s="79"/>
      <c r="GCX33" s="79"/>
      <c r="GCY33" s="79"/>
      <c r="GCZ33" s="79"/>
      <c r="GDA33" s="79"/>
      <c r="GDB33" s="79"/>
      <c r="GDC33" s="79"/>
      <c r="GDD33" s="79"/>
      <c r="GDE33" s="79"/>
      <c r="GDF33" s="79"/>
      <c r="GDG33" s="79"/>
      <c r="GDH33" s="79"/>
      <c r="GDI33" s="79"/>
      <c r="GDJ33" s="79"/>
      <c r="GDK33" s="79"/>
      <c r="GDL33" s="79"/>
      <c r="GDM33" s="79"/>
      <c r="GDN33" s="79"/>
      <c r="GDO33" s="79"/>
      <c r="GDP33" s="79"/>
      <c r="GDQ33" s="79"/>
      <c r="GDR33" s="79"/>
      <c r="GDS33" s="79"/>
      <c r="GDT33" s="79"/>
      <c r="GDU33" s="79"/>
      <c r="GDV33" s="79"/>
      <c r="GDW33" s="79"/>
      <c r="GDX33" s="79"/>
      <c r="GDY33" s="79"/>
      <c r="GDZ33" s="79"/>
      <c r="GEA33" s="79"/>
      <c r="GEB33" s="79"/>
      <c r="GEC33" s="79"/>
      <c r="GED33" s="79"/>
      <c r="GEE33" s="79"/>
      <c r="GEF33" s="79"/>
      <c r="GEG33" s="79"/>
      <c r="GEH33" s="79"/>
      <c r="GEI33" s="79"/>
      <c r="GEJ33" s="79"/>
      <c r="GEK33" s="79"/>
      <c r="GEL33" s="79"/>
      <c r="GEM33" s="79"/>
      <c r="GEN33" s="79"/>
      <c r="GEO33" s="79"/>
      <c r="GEP33" s="79"/>
      <c r="GEQ33" s="79"/>
      <c r="GER33" s="79"/>
      <c r="GES33" s="79"/>
      <c r="GET33" s="79"/>
      <c r="GEU33" s="79"/>
      <c r="GEV33" s="79"/>
      <c r="GEW33" s="79"/>
      <c r="GEX33" s="79"/>
      <c r="GEY33" s="79"/>
      <c r="GEZ33" s="79"/>
      <c r="GFA33" s="79"/>
      <c r="GFB33" s="79"/>
      <c r="GFC33" s="79"/>
      <c r="GFD33" s="79"/>
      <c r="GFE33" s="79"/>
      <c r="GFF33" s="79"/>
      <c r="GFG33" s="79"/>
      <c r="GFH33" s="79"/>
      <c r="GFI33" s="79"/>
      <c r="GFJ33" s="79"/>
      <c r="GFK33" s="79"/>
      <c r="GFL33" s="79"/>
      <c r="GFM33" s="79"/>
      <c r="GFN33" s="79"/>
      <c r="GFO33" s="79"/>
      <c r="GFP33" s="79"/>
      <c r="GFQ33" s="79"/>
      <c r="GFR33" s="79"/>
      <c r="GFS33" s="79"/>
      <c r="GFT33" s="79"/>
      <c r="GFU33" s="79"/>
      <c r="GFV33" s="79"/>
      <c r="GFW33" s="79"/>
      <c r="GFX33" s="79"/>
      <c r="GFY33" s="79"/>
      <c r="GFZ33" s="79"/>
      <c r="GGA33" s="79"/>
      <c r="GGB33" s="79"/>
      <c r="GGC33" s="79"/>
      <c r="GGD33" s="79"/>
      <c r="GGE33" s="79"/>
      <c r="GGF33" s="79"/>
      <c r="GGG33" s="79"/>
      <c r="GGH33" s="79"/>
      <c r="GGI33" s="79"/>
      <c r="GGJ33" s="79"/>
      <c r="GGK33" s="79"/>
      <c r="GGL33" s="79"/>
      <c r="GGM33" s="79"/>
      <c r="GGN33" s="79"/>
      <c r="GGO33" s="79"/>
      <c r="GGP33" s="79"/>
      <c r="GGQ33" s="79"/>
      <c r="GGR33" s="79"/>
      <c r="GGS33" s="79"/>
      <c r="GGT33" s="79"/>
      <c r="GGU33" s="79"/>
      <c r="GGV33" s="79"/>
      <c r="GGW33" s="79"/>
      <c r="GGX33" s="79"/>
      <c r="GGY33" s="79"/>
      <c r="GGZ33" s="79"/>
      <c r="GHA33" s="79"/>
      <c r="GHB33" s="79"/>
      <c r="GHC33" s="79"/>
      <c r="GHD33" s="79"/>
      <c r="GHE33" s="79"/>
      <c r="GHF33" s="79"/>
      <c r="GHG33" s="79"/>
      <c r="GHH33" s="79"/>
      <c r="GHI33" s="79"/>
      <c r="GHJ33" s="79"/>
      <c r="GHK33" s="79"/>
      <c r="GHL33" s="79"/>
      <c r="GHM33" s="79"/>
      <c r="GHN33" s="79"/>
      <c r="GHO33" s="79"/>
      <c r="GHP33" s="79"/>
      <c r="GHQ33" s="79"/>
      <c r="GHR33" s="79"/>
      <c r="GHS33" s="79"/>
      <c r="GHT33" s="79"/>
      <c r="GHU33" s="79"/>
      <c r="GHV33" s="79"/>
      <c r="GHW33" s="79"/>
      <c r="GHX33" s="79"/>
      <c r="GHY33" s="79"/>
      <c r="GHZ33" s="79"/>
      <c r="GIA33" s="79"/>
      <c r="GIB33" s="79"/>
      <c r="GIC33" s="79"/>
      <c r="GID33" s="79"/>
      <c r="GIE33" s="79"/>
      <c r="GIF33" s="79"/>
      <c r="GIG33" s="79"/>
      <c r="GIH33" s="79"/>
      <c r="GII33" s="79"/>
      <c r="GIJ33" s="79"/>
      <c r="GIK33" s="79"/>
      <c r="GIL33" s="79"/>
      <c r="GIM33" s="79"/>
      <c r="GIN33" s="79"/>
      <c r="GIO33" s="79"/>
      <c r="GIP33" s="79"/>
      <c r="GIQ33" s="79"/>
      <c r="GIR33" s="79"/>
      <c r="GIS33" s="79"/>
      <c r="GIT33" s="79"/>
      <c r="GIU33" s="79"/>
      <c r="GIV33" s="79"/>
      <c r="GIW33" s="79"/>
      <c r="GIX33" s="79"/>
      <c r="GIY33" s="79"/>
      <c r="GIZ33" s="79"/>
      <c r="GJA33" s="79"/>
      <c r="GJB33" s="79"/>
      <c r="GJC33" s="79"/>
      <c r="GJD33" s="79"/>
      <c r="GJE33" s="79"/>
      <c r="GJF33" s="79"/>
      <c r="GJG33" s="79"/>
      <c r="GJH33" s="79"/>
      <c r="GJI33" s="79"/>
      <c r="GJJ33" s="79"/>
      <c r="GJK33" s="79"/>
      <c r="GJL33" s="79"/>
      <c r="GJM33" s="79"/>
      <c r="GJN33" s="79"/>
      <c r="GJO33" s="79"/>
      <c r="GJP33" s="79"/>
      <c r="GJQ33" s="79"/>
      <c r="GJR33" s="79"/>
      <c r="GJS33" s="79"/>
      <c r="GJT33" s="79"/>
      <c r="GJU33" s="79"/>
      <c r="GJV33" s="79"/>
      <c r="GJW33" s="79"/>
      <c r="GJX33" s="79"/>
      <c r="GJY33" s="79"/>
      <c r="GJZ33" s="79"/>
      <c r="GKA33" s="79"/>
      <c r="GKB33" s="79"/>
      <c r="GKC33" s="79"/>
      <c r="GKD33" s="79"/>
      <c r="GKE33" s="79"/>
      <c r="GKF33" s="79"/>
      <c r="GKG33" s="79"/>
      <c r="GKH33" s="79"/>
      <c r="GKI33" s="79"/>
      <c r="GKJ33" s="79"/>
      <c r="GKK33" s="79"/>
      <c r="GKL33" s="79"/>
      <c r="GKM33" s="79"/>
      <c r="GKN33" s="79"/>
      <c r="GKO33" s="79"/>
      <c r="GKP33" s="79"/>
      <c r="GKQ33" s="79"/>
      <c r="GKR33" s="79"/>
      <c r="GKS33" s="79"/>
      <c r="GKT33" s="79"/>
      <c r="GKU33" s="79"/>
      <c r="GKV33" s="79"/>
      <c r="GKW33" s="79"/>
      <c r="GKX33" s="79"/>
      <c r="GKY33" s="79"/>
      <c r="GKZ33" s="79"/>
      <c r="GLA33" s="79"/>
      <c r="GLB33" s="79"/>
      <c r="GLC33" s="79"/>
      <c r="GLD33" s="79"/>
      <c r="GLE33" s="79"/>
      <c r="GLF33" s="79"/>
      <c r="GLG33" s="79"/>
      <c r="GLH33" s="79"/>
      <c r="GLI33" s="79"/>
      <c r="GLJ33" s="79"/>
      <c r="GLK33" s="79"/>
      <c r="GLL33" s="79"/>
      <c r="GLM33" s="79"/>
      <c r="GLN33" s="79"/>
      <c r="GLO33" s="79"/>
      <c r="GLP33" s="79"/>
      <c r="GLQ33" s="79"/>
      <c r="GLR33" s="79"/>
      <c r="GLS33" s="79"/>
      <c r="GLT33" s="79"/>
      <c r="GLU33" s="79"/>
      <c r="GLV33" s="79"/>
      <c r="GLW33" s="79"/>
      <c r="GLX33" s="79"/>
      <c r="GLY33" s="79"/>
      <c r="GLZ33" s="79"/>
      <c r="GMA33" s="79"/>
      <c r="GMB33" s="79"/>
      <c r="GMC33" s="79"/>
      <c r="GMD33" s="79"/>
      <c r="GME33" s="79"/>
      <c r="GMF33" s="79"/>
      <c r="GMG33" s="79"/>
      <c r="GMH33" s="79"/>
      <c r="GMI33" s="79"/>
      <c r="GMJ33" s="79"/>
      <c r="GMK33" s="79"/>
      <c r="GML33" s="79"/>
      <c r="GMM33" s="79"/>
      <c r="GMN33" s="79"/>
      <c r="GMO33" s="79"/>
      <c r="GMP33" s="79"/>
      <c r="GMQ33" s="79"/>
      <c r="GMR33" s="79"/>
      <c r="GMS33" s="79"/>
      <c r="GMT33" s="79"/>
      <c r="GMU33" s="79"/>
      <c r="GMV33" s="79"/>
      <c r="GMW33" s="79"/>
      <c r="GMX33" s="79"/>
      <c r="GMY33" s="79"/>
      <c r="GMZ33" s="79"/>
      <c r="GNA33" s="79"/>
      <c r="GNB33" s="79"/>
      <c r="GNC33" s="79"/>
      <c r="GND33" s="79"/>
      <c r="GNE33" s="79"/>
      <c r="GNF33" s="79"/>
      <c r="GNG33" s="79"/>
      <c r="GNH33" s="79"/>
      <c r="GNI33" s="79"/>
      <c r="GNJ33" s="79"/>
      <c r="GNK33" s="79"/>
      <c r="GNL33" s="79"/>
      <c r="GNM33" s="79"/>
      <c r="GNN33" s="79"/>
      <c r="GNO33" s="79"/>
      <c r="GNP33" s="79"/>
      <c r="GNQ33" s="79"/>
      <c r="GNR33" s="79"/>
      <c r="GNS33" s="79"/>
      <c r="GNT33" s="79"/>
      <c r="GNU33" s="79"/>
      <c r="GNV33" s="79"/>
      <c r="GNW33" s="79"/>
      <c r="GNX33" s="79"/>
      <c r="GNY33" s="79"/>
      <c r="GNZ33" s="79"/>
      <c r="GOA33" s="79"/>
      <c r="GOB33" s="79"/>
      <c r="GOC33" s="79"/>
      <c r="GOD33" s="79"/>
      <c r="GOE33" s="79"/>
      <c r="GOF33" s="79"/>
      <c r="GOG33" s="79"/>
      <c r="GOH33" s="79"/>
      <c r="GOI33" s="79"/>
      <c r="GOJ33" s="79"/>
      <c r="GOK33" s="79"/>
      <c r="GOL33" s="79"/>
      <c r="GOM33" s="79"/>
      <c r="GON33" s="79"/>
      <c r="GOO33" s="79"/>
      <c r="GOP33" s="79"/>
      <c r="GOQ33" s="79"/>
      <c r="GOR33" s="79"/>
      <c r="GOS33" s="79"/>
      <c r="GOT33" s="79"/>
      <c r="GOU33" s="79"/>
      <c r="GOV33" s="79"/>
      <c r="GOW33" s="79"/>
      <c r="GOX33" s="79"/>
      <c r="GOY33" s="79"/>
      <c r="GOZ33" s="79"/>
      <c r="GPA33" s="79"/>
      <c r="GPB33" s="79"/>
      <c r="GPC33" s="79"/>
      <c r="GPD33" s="79"/>
      <c r="GPE33" s="79"/>
      <c r="GPF33" s="79"/>
      <c r="GPG33" s="79"/>
      <c r="GPH33" s="79"/>
      <c r="GPI33" s="79"/>
      <c r="GPJ33" s="79"/>
      <c r="GPK33" s="79"/>
      <c r="GPL33" s="79"/>
      <c r="GPM33" s="79"/>
      <c r="GPN33" s="79"/>
      <c r="GPO33" s="79"/>
      <c r="GPP33" s="79"/>
      <c r="GPQ33" s="79"/>
      <c r="GPR33" s="79"/>
      <c r="GPS33" s="79"/>
      <c r="GPT33" s="79"/>
      <c r="GPU33" s="79"/>
      <c r="GPV33" s="79"/>
      <c r="GPW33" s="79"/>
      <c r="GPX33" s="79"/>
      <c r="GPY33" s="79"/>
      <c r="GPZ33" s="79"/>
      <c r="GQA33" s="79"/>
      <c r="GQB33" s="79"/>
      <c r="GQC33" s="79"/>
      <c r="GQD33" s="79"/>
      <c r="GQE33" s="79"/>
      <c r="GQF33" s="79"/>
      <c r="GQG33" s="79"/>
      <c r="GQH33" s="79"/>
      <c r="GQI33" s="79"/>
      <c r="GQJ33" s="79"/>
      <c r="GQK33" s="79"/>
      <c r="GQL33" s="79"/>
      <c r="GQM33" s="79"/>
      <c r="GQN33" s="79"/>
      <c r="GQO33" s="79"/>
      <c r="GQP33" s="79"/>
      <c r="GQQ33" s="79"/>
      <c r="GQR33" s="79"/>
      <c r="GQS33" s="79"/>
      <c r="GQT33" s="79"/>
      <c r="GQU33" s="79"/>
      <c r="GQV33" s="79"/>
      <c r="GQW33" s="79"/>
      <c r="GQX33" s="79"/>
      <c r="GQY33" s="79"/>
      <c r="GQZ33" s="79"/>
      <c r="GRA33" s="79"/>
      <c r="GRB33" s="79"/>
      <c r="GRC33" s="79"/>
      <c r="GRD33" s="79"/>
      <c r="GRE33" s="79"/>
      <c r="GRF33" s="79"/>
      <c r="GRG33" s="79"/>
      <c r="GRH33" s="79"/>
      <c r="GRI33" s="79"/>
      <c r="GRJ33" s="79"/>
      <c r="GRK33" s="79"/>
      <c r="GRL33" s="79"/>
      <c r="GRM33" s="79"/>
      <c r="GRN33" s="79"/>
      <c r="GRO33" s="79"/>
      <c r="GRP33" s="79"/>
      <c r="GRQ33" s="79"/>
      <c r="GRR33" s="79"/>
      <c r="GRS33" s="79"/>
      <c r="GRT33" s="79"/>
      <c r="GRU33" s="79"/>
      <c r="GRV33" s="79"/>
      <c r="GRW33" s="79"/>
      <c r="GRX33" s="79"/>
      <c r="GRY33" s="79"/>
      <c r="GRZ33" s="79"/>
      <c r="GSA33" s="79"/>
      <c r="GSB33" s="79"/>
      <c r="GSC33" s="79"/>
      <c r="GSD33" s="79"/>
      <c r="GSE33" s="79"/>
      <c r="GSF33" s="79"/>
      <c r="GSG33" s="79"/>
      <c r="GSH33" s="79"/>
      <c r="GSI33" s="79"/>
      <c r="GSJ33" s="79"/>
      <c r="GSK33" s="79"/>
      <c r="GSL33" s="79"/>
      <c r="GSM33" s="79"/>
      <c r="GSN33" s="79"/>
      <c r="GSO33" s="79"/>
      <c r="GSP33" s="79"/>
      <c r="GSQ33" s="79"/>
      <c r="GSR33" s="79"/>
      <c r="GSS33" s="79"/>
      <c r="GST33" s="79"/>
      <c r="GSU33" s="79"/>
      <c r="GSV33" s="79"/>
      <c r="GSW33" s="79"/>
      <c r="GSX33" s="79"/>
      <c r="GSY33" s="79"/>
      <c r="GSZ33" s="79"/>
      <c r="GTA33" s="79"/>
      <c r="GTB33" s="79"/>
      <c r="GTC33" s="79"/>
      <c r="GTD33" s="79"/>
      <c r="GTE33" s="79"/>
      <c r="GTF33" s="79"/>
      <c r="GTG33" s="79"/>
      <c r="GTH33" s="79"/>
      <c r="GTI33" s="79"/>
      <c r="GTJ33" s="79"/>
      <c r="GTK33" s="79"/>
      <c r="GTL33" s="79"/>
      <c r="GTM33" s="79"/>
      <c r="GTN33" s="79"/>
      <c r="GTO33" s="79"/>
      <c r="GTP33" s="79"/>
      <c r="GTQ33" s="79"/>
      <c r="GTR33" s="79"/>
      <c r="GTS33" s="79"/>
      <c r="GTT33" s="79"/>
      <c r="GTU33" s="79"/>
      <c r="GTV33" s="79"/>
      <c r="GTW33" s="79"/>
      <c r="GTX33" s="79"/>
      <c r="GTY33" s="79"/>
      <c r="GTZ33" s="79"/>
      <c r="GUA33" s="79"/>
      <c r="GUB33" s="79"/>
      <c r="GUC33" s="79"/>
      <c r="GUD33" s="79"/>
      <c r="GUE33" s="79"/>
      <c r="GUF33" s="79"/>
      <c r="GUG33" s="79"/>
      <c r="GUH33" s="79"/>
      <c r="GUI33" s="79"/>
      <c r="GUJ33" s="79"/>
      <c r="GUK33" s="79"/>
      <c r="GUL33" s="79"/>
      <c r="GUM33" s="79"/>
      <c r="GUN33" s="79"/>
      <c r="GUO33" s="79"/>
      <c r="GUP33" s="79"/>
      <c r="GUQ33" s="79"/>
      <c r="GUR33" s="79"/>
      <c r="GUS33" s="79"/>
      <c r="GUT33" s="79"/>
      <c r="GUU33" s="79"/>
      <c r="GUV33" s="79"/>
      <c r="GUW33" s="79"/>
      <c r="GUX33" s="79"/>
      <c r="GUY33" s="79"/>
      <c r="GUZ33" s="79"/>
      <c r="GVA33" s="79"/>
      <c r="GVB33" s="79"/>
      <c r="GVC33" s="79"/>
      <c r="GVD33" s="79"/>
      <c r="GVE33" s="79"/>
      <c r="GVF33" s="79"/>
      <c r="GVG33" s="79"/>
      <c r="GVH33" s="79"/>
      <c r="GVI33" s="79"/>
      <c r="GVJ33" s="79"/>
      <c r="GVK33" s="79"/>
      <c r="GVL33" s="79"/>
      <c r="GVM33" s="79"/>
      <c r="GVN33" s="79"/>
      <c r="GVO33" s="79"/>
      <c r="GVP33" s="79"/>
      <c r="GVQ33" s="79"/>
      <c r="GVR33" s="79"/>
      <c r="GVS33" s="79"/>
      <c r="GVT33" s="79"/>
      <c r="GVU33" s="79"/>
      <c r="GVV33" s="79"/>
      <c r="GVW33" s="79"/>
      <c r="GVX33" s="79"/>
      <c r="GVY33" s="79"/>
      <c r="GVZ33" s="79"/>
      <c r="GWA33" s="79"/>
      <c r="GWB33" s="79"/>
      <c r="GWC33" s="79"/>
      <c r="GWD33" s="79"/>
      <c r="GWE33" s="79"/>
      <c r="GWF33" s="79"/>
      <c r="GWG33" s="79"/>
      <c r="GWH33" s="79"/>
      <c r="GWI33" s="79"/>
      <c r="GWJ33" s="79"/>
      <c r="GWK33" s="79"/>
      <c r="GWL33" s="79"/>
      <c r="GWM33" s="79"/>
      <c r="GWN33" s="79"/>
      <c r="GWO33" s="79"/>
      <c r="GWP33" s="79"/>
      <c r="GWQ33" s="79"/>
      <c r="GWR33" s="79"/>
      <c r="GWS33" s="79"/>
      <c r="GWT33" s="79"/>
      <c r="GWU33" s="79"/>
      <c r="GWV33" s="79"/>
      <c r="GWW33" s="79"/>
      <c r="GWX33" s="79"/>
      <c r="GWY33" s="79"/>
      <c r="GWZ33" s="79"/>
      <c r="GXA33" s="79"/>
      <c r="GXB33" s="79"/>
      <c r="GXC33" s="79"/>
      <c r="GXD33" s="79"/>
      <c r="GXE33" s="79"/>
      <c r="GXF33" s="79"/>
      <c r="GXG33" s="79"/>
      <c r="GXH33" s="79"/>
      <c r="GXI33" s="79"/>
      <c r="GXJ33" s="79"/>
      <c r="GXK33" s="79"/>
      <c r="GXL33" s="79"/>
      <c r="GXM33" s="79"/>
      <c r="GXN33" s="79"/>
      <c r="GXO33" s="79"/>
      <c r="GXP33" s="79"/>
      <c r="GXQ33" s="79"/>
      <c r="GXR33" s="79"/>
      <c r="GXS33" s="79"/>
      <c r="GXT33" s="79"/>
      <c r="GXU33" s="79"/>
      <c r="GXV33" s="79"/>
      <c r="GXW33" s="79"/>
      <c r="GXX33" s="79"/>
      <c r="GXY33" s="79"/>
      <c r="GXZ33" s="79"/>
      <c r="GYA33" s="79"/>
      <c r="GYB33" s="79"/>
      <c r="GYC33" s="79"/>
      <c r="GYD33" s="79"/>
      <c r="GYE33" s="79"/>
      <c r="GYF33" s="79"/>
      <c r="GYG33" s="79"/>
      <c r="GYH33" s="79"/>
      <c r="GYI33" s="79"/>
      <c r="GYJ33" s="79"/>
      <c r="GYK33" s="79"/>
      <c r="GYL33" s="79"/>
      <c r="GYM33" s="79"/>
      <c r="GYN33" s="79"/>
      <c r="GYO33" s="79"/>
      <c r="GYP33" s="79"/>
      <c r="GYQ33" s="79"/>
      <c r="GYR33" s="79"/>
      <c r="GYS33" s="79"/>
      <c r="GYT33" s="79"/>
      <c r="GYU33" s="79"/>
      <c r="GYV33" s="79"/>
      <c r="GYW33" s="79"/>
      <c r="GYX33" s="79"/>
      <c r="GYY33" s="79"/>
      <c r="GYZ33" s="79"/>
      <c r="GZA33" s="79"/>
      <c r="GZB33" s="79"/>
      <c r="GZC33" s="79"/>
      <c r="GZD33" s="79"/>
      <c r="GZE33" s="79"/>
      <c r="GZF33" s="79"/>
      <c r="GZG33" s="79"/>
      <c r="GZH33" s="79"/>
      <c r="GZI33" s="79"/>
      <c r="GZJ33" s="79"/>
      <c r="GZK33" s="79"/>
      <c r="GZL33" s="79"/>
      <c r="GZM33" s="79"/>
      <c r="GZN33" s="79"/>
      <c r="GZO33" s="79"/>
      <c r="GZP33" s="79"/>
      <c r="GZQ33" s="79"/>
      <c r="GZR33" s="79"/>
      <c r="GZS33" s="79"/>
      <c r="GZT33" s="79"/>
      <c r="GZU33" s="79"/>
      <c r="GZV33" s="79"/>
      <c r="GZW33" s="79"/>
      <c r="GZX33" s="79"/>
      <c r="GZY33" s="79"/>
      <c r="GZZ33" s="79"/>
      <c r="HAA33" s="79"/>
      <c r="HAB33" s="79"/>
      <c r="HAC33" s="79"/>
      <c r="HAD33" s="79"/>
      <c r="HAE33" s="79"/>
      <c r="HAF33" s="79"/>
      <c r="HAG33" s="79"/>
      <c r="HAH33" s="79"/>
      <c r="HAI33" s="79"/>
      <c r="HAJ33" s="79"/>
      <c r="HAK33" s="79"/>
      <c r="HAL33" s="79"/>
      <c r="HAM33" s="79"/>
      <c r="HAN33" s="79"/>
      <c r="HAO33" s="79"/>
      <c r="HAP33" s="79"/>
      <c r="HAQ33" s="79"/>
      <c r="HAR33" s="79"/>
      <c r="HAS33" s="79"/>
      <c r="HAT33" s="79"/>
      <c r="HAU33" s="79"/>
      <c r="HAV33" s="79"/>
      <c r="HAW33" s="79"/>
      <c r="HAX33" s="79"/>
      <c r="HAY33" s="79"/>
      <c r="HAZ33" s="79"/>
      <c r="HBA33" s="79"/>
      <c r="HBB33" s="79"/>
      <c r="HBC33" s="79"/>
      <c r="HBD33" s="79"/>
      <c r="HBE33" s="79"/>
      <c r="HBF33" s="79"/>
      <c r="HBG33" s="79"/>
      <c r="HBH33" s="79"/>
      <c r="HBI33" s="79"/>
      <c r="HBJ33" s="79"/>
      <c r="HBK33" s="79"/>
      <c r="HBL33" s="79"/>
      <c r="HBM33" s="79"/>
      <c r="HBN33" s="79"/>
      <c r="HBO33" s="79"/>
      <c r="HBP33" s="79"/>
      <c r="HBQ33" s="79"/>
      <c r="HBR33" s="79"/>
      <c r="HBS33" s="79"/>
      <c r="HBT33" s="79"/>
      <c r="HBU33" s="79"/>
      <c r="HBV33" s="79"/>
      <c r="HBW33" s="79"/>
      <c r="HBX33" s="79"/>
      <c r="HBY33" s="79"/>
      <c r="HBZ33" s="79"/>
      <c r="HCA33" s="79"/>
      <c r="HCB33" s="79"/>
      <c r="HCC33" s="79"/>
      <c r="HCD33" s="79"/>
      <c r="HCE33" s="79"/>
      <c r="HCF33" s="79"/>
      <c r="HCG33" s="79"/>
      <c r="HCH33" s="79"/>
      <c r="HCI33" s="79"/>
      <c r="HCJ33" s="79"/>
      <c r="HCK33" s="79"/>
      <c r="HCL33" s="79"/>
      <c r="HCM33" s="79"/>
      <c r="HCN33" s="79"/>
      <c r="HCO33" s="79"/>
      <c r="HCP33" s="79"/>
      <c r="HCQ33" s="79"/>
      <c r="HCR33" s="79"/>
      <c r="HCS33" s="79"/>
      <c r="HCT33" s="79"/>
      <c r="HCU33" s="79"/>
      <c r="HCV33" s="79"/>
      <c r="HCW33" s="79"/>
      <c r="HCX33" s="79"/>
      <c r="HCY33" s="79"/>
      <c r="HCZ33" s="79"/>
      <c r="HDA33" s="79"/>
      <c r="HDB33" s="79"/>
      <c r="HDC33" s="79"/>
      <c r="HDD33" s="79"/>
      <c r="HDE33" s="79"/>
      <c r="HDF33" s="79"/>
      <c r="HDG33" s="79"/>
      <c r="HDH33" s="79"/>
      <c r="HDI33" s="79"/>
      <c r="HDJ33" s="79"/>
      <c r="HDK33" s="79"/>
      <c r="HDL33" s="79"/>
      <c r="HDM33" s="79"/>
      <c r="HDN33" s="79"/>
      <c r="HDO33" s="79"/>
      <c r="HDP33" s="79"/>
      <c r="HDQ33" s="79"/>
      <c r="HDR33" s="79"/>
      <c r="HDS33" s="79"/>
      <c r="HDT33" s="79"/>
      <c r="HDU33" s="79"/>
      <c r="HDV33" s="79"/>
      <c r="HDW33" s="79"/>
      <c r="HDX33" s="79"/>
      <c r="HDY33" s="79"/>
      <c r="HDZ33" s="79"/>
      <c r="HEA33" s="79"/>
      <c r="HEB33" s="79"/>
      <c r="HEC33" s="79"/>
      <c r="HED33" s="79"/>
      <c r="HEE33" s="79"/>
      <c r="HEF33" s="79"/>
      <c r="HEG33" s="79"/>
      <c r="HEH33" s="79"/>
      <c r="HEI33" s="79"/>
      <c r="HEJ33" s="79"/>
      <c r="HEK33" s="79"/>
      <c r="HEL33" s="79"/>
      <c r="HEM33" s="79"/>
      <c r="HEN33" s="79"/>
      <c r="HEO33" s="79"/>
      <c r="HEP33" s="79"/>
      <c r="HEQ33" s="79"/>
      <c r="HER33" s="79"/>
      <c r="HES33" s="79"/>
      <c r="HET33" s="79"/>
      <c r="HEU33" s="79"/>
      <c r="HEV33" s="79"/>
      <c r="HEW33" s="79"/>
      <c r="HEX33" s="79"/>
      <c r="HEY33" s="79"/>
      <c r="HEZ33" s="79"/>
      <c r="HFA33" s="79"/>
      <c r="HFB33" s="79"/>
      <c r="HFC33" s="79"/>
      <c r="HFD33" s="79"/>
      <c r="HFE33" s="79"/>
      <c r="HFF33" s="79"/>
      <c r="HFG33" s="79"/>
      <c r="HFH33" s="79"/>
      <c r="HFI33" s="79"/>
      <c r="HFJ33" s="79"/>
      <c r="HFK33" s="79"/>
      <c r="HFL33" s="79"/>
      <c r="HFM33" s="79"/>
      <c r="HFN33" s="79"/>
      <c r="HFO33" s="79"/>
      <c r="HFP33" s="79"/>
      <c r="HFQ33" s="79"/>
      <c r="HFR33" s="79"/>
      <c r="HFS33" s="79"/>
      <c r="HFT33" s="79"/>
      <c r="HFU33" s="79"/>
      <c r="HFV33" s="79"/>
      <c r="HFW33" s="79"/>
      <c r="HFX33" s="79"/>
      <c r="HFY33" s="79"/>
      <c r="HFZ33" s="79"/>
      <c r="HGA33" s="79"/>
      <c r="HGB33" s="79"/>
      <c r="HGC33" s="79"/>
      <c r="HGD33" s="79"/>
      <c r="HGE33" s="79"/>
      <c r="HGF33" s="79"/>
      <c r="HGG33" s="79"/>
      <c r="HGH33" s="79"/>
      <c r="HGI33" s="79"/>
      <c r="HGJ33" s="79"/>
      <c r="HGK33" s="79"/>
      <c r="HGL33" s="79"/>
      <c r="HGM33" s="79"/>
      <c r="HGN33" s="79"/>
      <c r="HGO33" s="79"/>
      <c r="HGP33" s="79"/>
      <c r="HGQ33" s="79"/>
      <c r="HGR33" s="79"/>
      <c r="HGS33" s="79"/>
      <c r="HGT33" s="79"/>
      <c r="HGU33" s="79"/>
      <c r="HGV33" s="79"/>
      <c r="HGW33" s="79"/>
      <c r="HGX33" s="79"/>
      <c r="HGY33" s="79"/>
      <c r="HGZ33" s="79"/>
      <c r="HHA33" s="79"/>
      <c r="HHB33" s="79"/>
      <c r="HHC33" s="79"/>
      <c r="HHD33" s="79"/>
      <c r="HHE33" s="79"/>
      <c r="HHF33" s="79"/>
      <c r="HHG33" s="79"/>
      <c r="HHH33" s="79"/>
      <c r="HHI33" s="79"/>
      <c r="HHJ33" s="79"/>
      <c r="HHK33" s="79"/>
      <c r="HHL33" s="79"/>
      <c r="HHM33" s="79"/>
      <c r="HHN33" s="79"/>
      <c r="HHO33" s="79"/>
      <c r="HHP33" s="79"/>
      <c r="HHQ33" s="79"/>
      <c r="HHR33" s="79"/>
      <c r="HHS33" s="79"/>
      <c r="HHT33" s="79"/>
      <c r="HHU33" s="79"/>
      <c r="HHV33" s="79"/>
      <c r="HHW33" s="79"/>
      <c r="HHX33" s="79"/>
      <c r="HHY33" s="79"/>
      <c r="HHZ33" s="79"/>
      <c r="HIA33" s="79"/>
      <c r="HIB33" s="79"/>
      <c r="HIC33" s="79"/>
      <c r="HID33" s="79"/>
      <c r="HIE33" s="79"/>
      <c r="HIF33" s="79"/>
      <c r="HIG33" s="79"/>
      <c r="HIH33" s="79"/>
      <c r="HII33" s="79"/>
      <c r="HIJ33" s="79"/>
      <c r="HIK33" s="79"/>
      <c r="HIL33" s="79"/>
      <c r="HIM33" s="79"/>
      <c r="HIN33" s="79"/>
      <c r="HIO33" s="79"/>
      <c r="HIP33" s="79"/>
      <c r="HIQ33" s="79"/>
      <c r="HIR33" s="79"/>
      <c r="HIS33" s="79"/>
      <c r="HIT33" s="79"/>
      <c r="HIU33" s="79"/>
      <c r="HIV33" s="79"/>
      <c r="HIW33" s="79"/>
      <c r="HIX33" s="79"/>
      <c r="HIY33" s="79"/>
      <c r="HIZ33" s="79"/>
      <c r="HJA33" s="79"/>
      <c r="HJB33" s="79"/>
      <c r="HJC33" s="79"/>
      <c r="HJD33" s="79"/>
      <c r="HJE33" s="79"/>
      <c r="HJF33" s="79"/>
      <c r="HJG33" s="79"/>
      <c r="HJH33" s="79"/>
      <c r="HJI33" s="79"/>
      <c r="HJJ33" s="79"/>
      <c r="HJK33" s="79"/>
      <c r="HJL33" s="79"/>
      <c r="HJM33" s="79"/>
      <c r="HJN33" s="79"/>
      <c r="HJO33" s="79"/>
      <c r="HJP33" s="79"/>
      <c r="HJQ33" s="79"/>
      <c r="HJR33" s="79"/>
      <c r="HJS33" s="79"/>
      <c r="HJT33" s="79"/>
      <c r="HJU33" s="79"/>
      <c r="HJV33" s="79"/>
      <c r="HJW33" s="79"/>
      <c r="HJX33" s="79"/>
      <c r="HJY33" s="79"/>
      <c r="HJZ33" s="79"/>
      <c r="HKA33" s="79"/>
      <c r="HKB33" s="79"/>
      <c r="HKC33" s="79"/>
      <c r="HKD33" s="79"/>
      <c r="HKE33" s="79"/>
      <c r="HKF33" s="79"/>
      <c r="HKG33" s="79"/>
      <c r="HKH33" s="79"/>
      <c r="HKI33" s="79"/>
      <c r="HKJ33" s="79"/>
      <c r="HKK33" s="79"/>
      <c r="HKL33" s="79"/>
      <c r="HKM33" s="79"/>
      <c r="HKN33" s="79"/>
      <c r="HKO33" s="79"/>
      <c r="HKP33" s="79"/>
      <c r="HKQ33" s="79"/>
      <c r="HKR33" s="79"/>
      <c r="HKS33" s="79"/>
      <c r="HKT33" s="79"/>
      <c r="HKU33" s="79"/>
      <c r="HKV33" s="79"/>
      <c r="HKW33" s="79"/>
      <c r="HKX33" s="79"/>
      <c r="HKY33" s="79"/>
      <c r="HKZ33" s="79"/>
      <c r="HLA33" s="79"/>
      <c r="HLB33" s="79"/>
      <c r="HLC33" s="79"/>
      <c r="HLD33" s="79"/>
      <c r="HLE33" s="79"/>
      <c r="HLF33" s="79"/>
      <c r="HLG33" s="79"/>
      <c r="HLH33" s="79"/>
      <c r="HLI33" s="79"/>
      <c r="HLJ33" s="79"/>
      <c r="HLK33" s="79"/>
      <c r="HLL33" s="79"/>
      <c r="HLM33" s="79"/>
      <c r="HLN33" s="79"/>
      <c r="HLO33" s="79"/>
      <c r="HLP33" s="79"/>
      <c r="HLQ33" s="79"/>
      <c r="HLR33" s="79"/>
      <c r="HLS33" s="79"/>
      <c r="HLT33" s="79"/>
      <c r="HLU33" s="79"/>
      <c r="HLV33" s="79"/>
      <c r="HLW33" s="79"/>
      <c r="HLX33" s="79"/>
      <c r="HLY33" s="79"/>
      <c r="HLZ33" s="79"/>
      <c r="HMA33" s="79"/>
      <c r="HMB33" s="79"/>
      <c r="HMC33" s="79"/>
      <c r="HMD33" s="79"/>
      <c r="HME33" s="79"/>
      <c r="HMF33" s="79"/>
      <c r="HMG33" s="79"/>
      <c r="HMH33" s="79"/>
      <c r="HMI33" s="79"/>
      <c r="HMJ33" s="79"/>
      <c r="HMK33" s="79"/>
      <c r="HML33" s="79"/>
      <c r="HMM33" s="79"/>
      <c r="HMN33" s="79"/>
      <c r="HMO33" s="79"/>
      <c r="HMP33" s="79"/>
      <c r="HMQ33" s="79"/>
      <c r="HMR33" s="79"/>
      <c r="HMS33" s="79"/>
      <c r="HMT33" s="79"/>
      <c r="HMU33" s="79"/>
      <c r="HMV33" s="79"/>
      <c r="HMW33" s="79"/>
      <c r="HMX33" s="79"/>
      <c r="HMY33" s="79"/>
      <c r="HMZ33" s="79"/>
      <c r="HNA33" s="79"/>
      <c r="HNB33" s="79"/>
      <c r="HNC33" s="79"/>
      <c r="HND33" s="79"/>
      <c r="HNE33" s="79"/>
      <c r="HNF33" s="79"/>
      <c r="HNG33" s="79"/>
      <c r="HNH33" s="79"/>
      <c r="HNI33" s="79"/>
      <c r="HNJ33" s="79"/>
      <c r="HNK33" s="79"/>
      <c r="HNL33" s="79"/>
      <c r="HNM33" s="79"/>
      <c r="HNN33" s="79"/>
      <c r="HNO33" s="79"/>
      <c r="HNP33" s="79"/>
      <c r="HNQ33" s="79"/>
      <c r="HNR33" s="79"/>
      <c r="HNS33" s="79"/>
      <c r="HNT33" s="79"/>
      <c r="HNU33" s="79"/>
      <c r="HNV33" s="79"/>
      <c r="HNW33" s="79"/>
      <c r="HNX33" s="79"/>
      <c r="HNY33" s="79"/>
      <c r="HNZ33" s="79"/>
      <c r="HOA33" s="79"/>
      <c r="HOB33" s="79"/>
      <c r="HOC33" s="79"/>
      <c r="HOD33" s="79"/>
      <c r="HOE33" s="79"/>
      <c r="HOF33" s="79"/>
      <c r="HOG33" s="79"/>
      <c r="HOH33" s="79"/>
      <c r="HOI33" s="79"/>
      <c r="HOJ33" s="79"/>
      <c r="HOK33" s="79"/>
      <c r="HOL33" s="79"/>
      <c r="HOM33" s="79"/>
      <c r="HON33" s="79"/>
      <c r="HOO33" s="79"/>
      <c r="HOP33" s="79"/>
      <c r="HOQ33" s="79"/>
      <c r="HOR33" s="79"/>
      <c r="HOS33" s="79"/>
      <c r="HOT33" s="79"/>
      <c r="HOU33" s="79"/>
      <c r="HOV33" s="79"/>
      <c r="HOW33" s="79"/>
      <c r="HOX33" s="79"/>
      <c r="HOY33" s="79"/>
      <c r="HOZ33" s="79"/>
      <c r="HPA33" s="79"/>
      <c r="HPB33" s="79"/>
      <c r="HPC33" s="79"/>
      <c r="HPD33" s="79"/>
      <c r="HPE33" s="79"/>
      <c r="HPF33" s="79"/>
      <c r="HPG33" s="79"/>
      <c r="HPH33" s="79"/>
      <c r="HPI33" s="79"/>
      <c r="HPJ33" s="79"/>
      <c r="HPK33" s="79"/>
      <c r="HPL33" s="79"/>
      <c r="HPM33" s="79"/>
      <c r="HPN33" s="79"/>
      <c r="HPO33" s="79"/>
      <c r="HPP33" s="79"/>
      <c r="HPQ33" s="79"/>
      <c r="HPR33" s="79"/>
      <c r="HPS33" s="79"/>
      <c r="HPT33" s="79"/>
      <c r="HPU33" s="79"/>
      <c r="HPV33" s="79"/>
      <c r="HPW33" s="79"/>
      <c r="HPX33" s="79"/>
      <c r="HPY33" s="79"/>
      <c r="HPZ33" s="79"/>
      <c r="HQA33" s="79"/>
      <c r="HQB33" s="79"/>
      <c r="HQC33" s="79"/>
      <c r="HQD33" s="79"/>
      <c r="HQE33" s="79"/>
      <c r="HQF33" s="79"/>
      <c r="HQG33" s="79"/>
      <c r="HQH33" s="79"/>
      <c r="HQI33" s="79"/>
      <c r="HQJ33" s="79"/>
      <c r="HQK33" s="79"/>
      <c r="HQL33" s="79"/>
      <c r="HQM33" s="79"/>
      <c r="HQN33" s="79"/>
      <c r="HQO33" s="79"/>
      <c r="HQP33" s="79"/>
      <c r="HQQ33" s="79"/>
      <c r="HQR33" s="79"/>
      <c r="HQS33" s="79"/>
      <c r="HQT33" s="79"/>
      <c r="HQU33" s="79"/>
      <c r="HQV33" s="79"/>
      <c r="HQW33" s="79"/>
      <c r="HQX33" s="79"/>
      <c r="HQY33" s="79"/>
      <c r="HQZ33" s="79"/>
      <c r="HRA33" s="79"/>
      <c r="HRB33" s="79"/>
      <c r="HRC33" s="79"/>
      <c r="HRD33" s="79"/>
      <c r="HRE33" s="79"/>
      <c r="HRF33" s="79"/>
      <c r="HRG33" s="79"/>
      <c r="HRH33" s="79"/>
      <c r="HRI33" s="79"/>
      <c r="HRJ33" s="79"/>
      <c r="HRK33" s="79"/>
      <c r="HRL33" s="79"/>
      <c r="HRM33" s="79"/>
      <c r="HRN33" s="79"/>
      <c r="HRO33" s="79"/>
      <c r="HRP33" s="79"/>
      <c r="HRQ33" s="79"/>
      <c r="HRR33" s="79"/>
      <c r="HRS33" s="79"/>
      <c r="HRT33" s="79"/>
      <c r="HRU33" s="79"/>
      <c r="HRV33" s="79"/>
      <c r="HRW33" s="79"/>
      <c r="HRX33" s="79"/>
      <c r="HRY33" s="79"/>
      <c r="HRZ33" s="79"/>
      <c r="HSA33" s="79"/>
      <c r="HSB33" s="79"/>
      <c r="HSC33" s="79"/>
      <c r="HSD33" s="79"/>
      <c r="HSE33" s="79"/>
      <c r="HSF33" s="79"/>
      <c r="HSG33" s="79"/>
      <c r="HSH33" s="79"/>
      <c r="HSI33" s="79"/>
      <c r="HSJ33" s="79"/>
      <c r="HSK33" s="79"/>
      <c r="HSL33" s="79"/>
      <c r="HSM33" s="79"/>
      <c r="HSN33" s="79"/>
      <c r="HSO33" s="79"/>
      <c r="HSP33" s="79"/>
      <c r="HSQ33" s="79"/>
      <c r="HSR33" s="79"/>
      <c r="HSS33" s="79"/>
      <c r="HST33" s="79"/>
      <c r="HSU33" s="79"/>
      <c r="HSV33" s="79"/>
      <c r="HSW33" s="79"/>
      <c r="HSX33" s="79"/>
      <c r="HSY33" s="79"/>
      <c r="HSZ33" s="79"/>
      <c r="HTA33" s="79"/>
      <c r="HTB33" s="79"/>
      <c r="HTC33" s="79"/>
      <c r="HTD33" s="79"/>
      <c r="HTE33" s="79"/>
      <c r="HTF33" s="79"/>
      <c r="HTG33" s="79"/>
      <c r="HTH33" s="79"/>
      <c r="HTI33" s="79"/>
      <c r="HTJ33" s="79"/>
      <c r="HTK33" s="79"/>
      <c r="HTL33" s="79"/>
      <c r="HTM33" s="79"/>
      <c r="HTN33" s="79"/>
      <c r="HTO33" s="79"/>
      <c r="HTP33" s="79"/>
      <c r="HTQ33" s="79"/>
      <c r="HTR33" s="79"/>
      <c r="HTS33" s="79"/>
      <c r="HTT33" s="79"/>
      <c r="HTU33" s="79"/>
      <c r="HTV33" s="79"/>
      <c r="HTW33" s="79"/>
      <c r="HTX33" s="79"/>
      <c r="HTY33" s="79"/>
      <c r="HTZ33" s="79"/>
      <c r="HUA33" s="79"/>
      <c r="HUB33" s="79"/>
      <c r="HUC33" s="79"/>
      <c r="HUD33" s="79"/>
      <c r="HUE33" s="79"/>
      <c r="HUF33" s="79"/>
      <c r="HUG33" s="79"/>
      <c r="HUH33" s="79"/>
      <c r="HUI33" s="79"/>
      <c r="HUJ33" s="79"/>
      <c r="HUK33" s="79"/>
      <c r="HUL33" s="79"/>
      <c r="HUM33" s="79"/>
      <c r="HUN33" s="79"/>
      <c r="HUO33" s="79"/>
      <c r="HUP33" s="79"/>
      <c r="HUQ33" s="79"/>
      <c r="HUR33" s="79"/>
      <c r="HUS33" s="79"/>
      <c r="HUT33" s="79"/>
      <c r="HUU33" s="79"/>
      <c r="HUV33" s="79"/>
      <c r="HUW33" s="79"/>
      <c r="HUX33" s="79"/>
      <c r="HUY33" s="79"/>
      <c r="HUZ33" s="79"/>
      <c r="HVA33" s="79"/>
      <c r="HVB33" s="79"/>
      <c r="HVC33" s="79"/>
      <c r="HVD33" s="79"/>
      <c r="HVE33" s="79"/>
      <c r="HVF33" s="79"/>
      <c r="HVG33" s="79"/>
      <c r="HVH33" s="79"/>
      <c r="HVI33" s="79"/>
      <c r="HVJ33" s="79"/>
      <c r="HVK33" s="79"/>
      <c r="HVL33" s="79"/>
      <c r="HVM33" s="79"/>
      <c r="HVN33" s="79"/>
      <c r="HVO33" s="79"/>
      <c r="HVP33" s="79"/>
      <c r="HVQ33" s="79"/>
      <c r="HVR33" s="79"/>
      <c r="HVS33" s="79"/>
      <c r="HVT33" s="79"/>
      <c r="HVU33" s="79"/>
      <c r="HVV33" s="79"/>
      <c r="HVW33" s="79"/>
      <c r="HVX33" s="79"/>
      <c r="HVY33" s="79"/>
      <c r="HVZ33" s="79"/>
      <c r="HWA33" s="79"/>
      <c r="HWB33" s="79"/>
      <c r="HWC33" s="79"/>
      <c r="HWD33" s="79"/>
      <c r="HWE33" s="79"/>
      <c r="HWF33" s="79"/>
      <c r="HWG33" s="79"/>
      <c r="HWH33" s="79"/>
      <c r="HWI33" s="79"/>
      <c r="HWJ33" s="79"/>
      <c r="HWK33" s="79"/>
      <c r="HWL33" s="79"/>
      <c r="HWM33" s="79"/>
      <c r="HWN33" s="79"/>
      <c r="HWO33" s="79"/>
      <c r="HWP33" s="79"/>
      <c r="HWQ33" s="79"/>
      <c r="HWR33" s="79"/>
      <c r="HWS33" s="79"/>
      <c r="HWT33" s="79"/>
      <c r="HWU33" s="79"/>
      <c r="HWV33" s="79"/>
      <c r="HWW33" s="79"/>
      <c r="HWX33" s="79"/>
      <c r="HWY33" s="79"/>
      <c r="HWZ33" s="79"/>
      <c r="HXA33" s="79"/>
      <c r="HXB33" s="79"/>
      <c r="HXC33" s="79"/>
      <c r="HXD33" s="79"/>
      <c r="HXE33" s="79"/>
      <c r="HXF33" s="79"/>
      <c r="HXG33" s="79"/>
      <c r="HXH33" s="79"/>
      <c r="HXI33" s="79"/>
      <c r="HXJ33" s="79"/>
      <c r="HXK33" s="79"/>
      <c r="HXL33" s="79"/>
      <c r="HXM33" s="79"/>
      <c r="HXN33" s="79"/>
      <c r="HXO33" s="79"/>
      <c r="HXP33" s="79"/>
      <c r="HXQ33" s="79"/>
      <c r="HXR33" s="79"/>
      <c r="HXS33" s="79"/>
      <c r="HXT33" s="79"/>
      <c r="HXU33" s="79"/>
      <c r="HXV33" s="79"/>
      <c r="HXW33" s="79"/>
      <c r="HXX33" s="79"/>
      <c r="HXY33" s="79"/>
      <c r="HXZ33" s="79"/>
      <c r="HYA33" s="79"/>
      <c r="HYB33" s="79"/>
      <c r="HYC33" s="79"/>
      <c r="HYD33" s="79"/>
      <c r="HYE33" s="79"/>
      <c r="HYF33" s="79"/>
      <c r="HYG33" s="79"/>
      <c r="HYH33" s="79"/>
      <c r="HYI33" s="79"/>
      <c r="HYJ33" s="79"/>
      <c r="HYK33" s="79"/>
      <c r="HYL33" s="79"/>
      <c r="HYM33" s="79"/>
      <c r="HYN33" s="79"/>
      <c r="HYO33" s="79"/>
      <c r="HYP33" s="79"/>
      <c r="HYQ33" s="79"/>
      <c r="HYR33" s="79"/>
      <c r="HYS33" s="79"/>
      <c r="HYT33" s="79"/>
      <c r="HYU33" s="79"/>
      <c r="HYV33" s="79"/>
      <c r="HYW33" s="79"/>
      <c r="HYX33" s="79"/>
      <c r="HYY33" s="79"/>
      <c r="HYZ33" s="79"/>
      <c r="HZA33" s="79"/>
      <c r="HZB33" s="79"/>
      <c r="HZC33" s="79"/>
      <c r="HZD33" s="79"/>
      <c r="HZE33" s="79"/>
      <c r="HZF33" s="79"/>
      <c r="HZG33" s="79"/>
      <c r="HZH33" s="79"/>
      <c r="HZI33" s="79"/>
      <c r="HZJ33" s="79"/>
      <c r="HZK33" s="79"/>
      <c r="HZL33" s="79"/>
      <c r="HZM33" s="79"/>
      <c r="HZN33" s="79"/>
      <c r="HZO33" s="79"/>
      <c r="HZP33" s="79"/>
      <c r="HZQ33" s="79"/>
      <c r="HZR33" s="79"/>
      <c r="HZS33" s="79"/>
      <c r="HZT33" s="79"/>
      <c r="HZU33" s="79"/>
      <c r="HZV33" s="79"/>
      <c r="HZW33" s="79"/>
      <c r="HZX33" s="79"/>
      <c r="HZY33" s="79"/>
      <c r="HZZ33" s="79"/>
      <c r="IAA33" s="79"/>
      <c r="IAB33" s="79"/>
      <c r="IAC33" s="79"/>
      <c r="IAD33" s="79"/>
      <c r="IAE33" s="79"/>
      <c r="IAF33" s="79"/>
      <c r="IAG33" s="79"/>
      <c r="IAH33" s="79"/>
      <c r="IAI33" s="79"/>
      <c r="IAJ33" s="79"/>
      <c r="IAK33" s="79"/>
      <c r="IAL33" s="79"/>
      <c r="IAM33" s="79"/>
      <c r="IAN33" s="79"/>
      <c r="IAO33" s="79"/>
      <c r="IAP33" s="79"/>
      <c r="IAQ33" s="79"/>
      <c r="IAR33" s="79"/>
      <c r="IAS33" s="79"/>
      <c r="IAT33" s="79"/>
      <c r="IAU33" s="79"/>
      <c r="IAV33" s="79"/>
      <c r="IAW33" s="79"/>
      <c r="IAX33" s="79"/>
      <c r="IAY33" s="79"/>
      <c r="IAZ33" s="79"/>
      <c r="IBA33" s="79"/>
      <c r="IBB33" s="79"/>
      <c r="IBC33" s="79"/>
      <c r="IBD33" s="79"/>
      <c r="IBE33" s="79"/>
      <c r="IBF33" s="79"/>
      <c r="IBG33" s="79"/>
      <c r="IBH33" s="79"/>
      <c r="IBI33" s="79"/>
      <c r="IBJ33" s="79"/>
      <c r="IBK33" s="79"/>
      <c r="IBL33" s="79"/>
      <c r="IBM33" s="79"/>
      <c r="IBN33" s="79"/>
      <c r="IBO33" s="79"/>
      <c r="IBP33" s="79"/>
      <c r="IBQ33" s="79"/>
      <c r="IBR33" s="79"/>
      <c r="IBS33" s="79"/>
      <c r="IBT33" s="79"/>
      <c r="IBU33" s="79"/>
      <c r="IBV33" s="79"/>
      <c r="IBW33" s="79"/>
      <c r="IBX33" s="79"/>
      <c r="IBY33" s="79"/>
      <c r="IBZ33" s="79"/>
      <c r="ICA33" s="79"/>
      <c r="ICB33" s="79"/>
      <c r="ICC33" s="79"/>
      <c r="ICD33" s="79"/>
      <c r="ICE33" s="79"/>
      <c r="ICF33" s="79"/>
      <c r="ICG33" s="79"/>
      <c r="ICH33" s="79"/>
      <c r="ICI33" s="79"/>
      <c r="ICJ33" s="79"/>
      <c r="ICK33" s="79"/>
      <c r="ICL33" s="79"/>
      <c r="ICM33" s="79"/>
      <c r="ICN33" s="79"/>
      <c r="ICO33" s="79"/>
      <c r="ICP33" s="79"/>
      <c r="ICQ33" s="79"/>
      <c r="ICR33" s="79"/>
      <c r="ICS33" s="79"/>
      <c r="ICT33" s="79"/>
      <c r="ICU33" s="79"/>
      <c r="ICV33" s="79"/>
      <c r="ICW33" s="79"/>
      <c r="ICX33" s="79"/>
      <c r="ICY33" s="79"/>
      <c r="ICZ33" s="79"/>
      <c r="IDA33" s="79"/>
      <c r="IDB33" s="79"/>
      <c r="IDC33" s="79"/>
      <c r="IDD33" s="79"/>
      <c r="IDE33" s="79"/>
      <c r="IDF33" s="79"/>
      <c r="IDG33" s="79"/>
      <c r="IDH33" s="79"/>
      <c r="IDI33" s="79"/>
      <c r="IDJ33" s="79"/>
      <c r="IDK33" s="79"/>
      <c r="IDL33" s="79"/>
      <c r="IDM33" s="79"/>
      <c r="IDN33" s="79"/>
      <c r="IDO33" s="79"/>
      <c r="IDP33" s="79"/>
      <c r="IDQ33" s="79"/>
      <c r="IDR33" s="79"/>
      <c r="IDS33" s="79"/>
      <c r="IDT33" s="79"/>
      <c r="IDU33" s="79"/>
      <c r="IDV33" s="79"/>
      <c r="IDW33" s="79"/>
      <c r="IDX33" s="79"/>
      <c r="IDY33" s="79"/>
      <c r="IDZ33" s="79"/>
      <c r="IEA33" s="79"/>
      <c r="IEB33" s="79"/>
      <c r="IEC33" s="79"/>
      <c r="IED33" s="79"/>
      <c r="IEE33" s="79"/>
      <c r="IEF33" s="79"/>
      <c r="IEG33" s="79"/>
      <c r="IEH33" s="79"/>
      <c r="IEI33" s="79"/>
      <c r="IEJ33" s="79"/>
      <c r="IEK33" s="79"/>
      <c r="IEL33" s="79"/>
      <c r="IEM33" s="79"/>
      <c r="IEN33" s="79"/>
      <c r="IEO33" s="79"/>
      <c r="IEP33" s="79"/>
      <c r="IEQ33" s="79"/>
      <c r="IER33" s="79"/>
      <c r="IES33" s="79"/>
      <c r="IET33" s="79"/>
      <c r="IEU33" s="79"/>
      <c r="IEV33" s="79"/>
      <c r="IEW33" s="79"/>
      <c r="IEX33" s="79"/>
      <c r="IEY33" s="79"/>
      <c r="IEZ33" s="79"/>
      <c r="IFA33" s="79"/>
      <c r="IFB33" s="79"/>
      <c r="IFC33" s="79"/>
      <c r="IFD33" s="79"/>
      <c r="IFE33" s="79"/>
      <c r="IFF33" s="79"/>
      <c r="IFG33" s="79"/>
      <c r="IFH33" s="79"/>
      <c r="IFI33" s="79"/>
      <c r="IFJ33" s="79"/>
      <c r="IFK33" s="79"/>
      <c r="IFL33" s="79"/>
      <c r="IFM33" s="79"/>
      <c r="IFN33" s="79"/>
      <c r="IFO33" s="79"/>
      <c r="IFP33" s="79"/>
      <c r="IFQ33" s="79"/>
      <c r="IFR33" s="79"/>
      <c r="IFS33" s="79"/>
      <c r="IFT33" s="79"/>
      <c r="IFU33" s="79"/>
      <c r="IFV33" s="79"/>
      <c r="IFW33" s="79"/>
      <c r="IFX33" s="79"/>
      <c r="IFY33" s="79"/>
      <c r="IFZ33" s="79"/>
      <c r="IGA33" s="79"/>
      <c r="IGB33" s="79"/>
      <c r="IGC33" s="79"/>
      <c r="IGD33" s="79"/>
      <c r="IGE33" s="79"/>
      <c r="IGF33" s="79"/>
      <c r="IGG33" s="79"/>
      <c r="IGH33" s="79"/>
      <c r="IGI33" s="79"/>
      <c r="IGJ33" s="79"/>
      <c r="IGK33" s="79"/>
      <c r="IGL33" s="79"/>
      <c r="IGM33" s="79"/>
      <c r="IGN33" s="79"/>
      <c r="IGO33" s="79"/>
      <c r="IGP33" s="79"/>
      <c r="IGQ33" s="79"/>
      <c r="IGR33" s="79"/>
      <c r="IGS33" s="79"/>
      <c r="IGT33" s="79"/>
      <c r="IGU33" s="79"/>
      <c r="IGV33" s="79"/>
      <c r="IGW33" s="79"/>
      <c r="IGX33" s="79"/>
      <c r="IGY33" s="79"/>
      <c r="IGZ33" s="79"/>
      <c r="IHA33" s="79"/>
      <c r="IHB33" s="79"/>
      <c r="IHC33" s="79"/>
      <c r="IHD33" s="79"/>
      <c r="IHE33" s="79"/>
      <c r="IHF33" s="79"/>
      <c r="IHG33" s="79"/>
      <c r="IHH33" s="79"/>
      <c r="IHI33" s="79"/>
      <c r="IHJ33" s="79"/>
      <c r="IHK33" s="79"/>
      <c r="IHL33" s="79"/>
      <c r="IHM33" s="79"/>
      <c r="IHN33" s="79"/>
      <c r="IHO33" s="79"/>
      <c r="IHP33" s="79"/>
      <c r="IHQ33" s="79"/>
      <c r="IHR33" s="79"/>
      <c r="IHS33" s="79"/>
      <c r="IHT33" s="79"/>
      <c r="IHU33" s="79"/>
      <c r="IHV33" s="79"/>
      <c r="IHW33" s="79"/>
      <c r="IHX33" s="79"/>
      <c r="IHY33" s="79"/>
      <c r="IHZ33" s="79"/>
      <c r="IIA33" s="79"/>
      <c r="IIB33" s="79"/>
      <c r="IIC33" s="79"/>
      <c r="IID33" s="79"/>
      <c r="IIE33" s="79"/>
      <c r="IIF33" s="79"/>
      <c r="IIG33" s="79"/>
      <c r="IIH33" s="79"/>
      <c r="III33" s="79"/>
      <c r="IIJ33" s="79"/>
      <c r="IIK33" s="79"/>
      <c r="IIL33" s="79"/>
      <c r="IIM33" s="79"/>
      <c r="IIN33" s="79"/>
      <c r="IIO33" s="79"/>
      <c r="IIP33" s="79"/>
      <c r="IIQ33" s="79"/>
      <c r="IIR33" s="79"/>
      <c r="IIS33" s="79"/>
      <c r="IIT33" s="79"/>
      <c r="IIU33" s="79"/>
      <c r="IIV33" s="79"/>
      <c r="IIW33" s="79"/>
      <c r="IIX33" s="79"/>
      <c r="IIY33" s="79"/>
      <c r="IIZ33" s="79"/>
      <c r="IJA33" s="79"/>
      <c r="IJB33" s="79"/>
      <c r="IJC33" s="79"/>
      <c r="IJD33" s="79"/>
      <c r="IJE33" s="79"/>
      <c r="IJF33" s="79"/>
      <c r="IJG33" s="79"/>
      <c r="IJH33" s="79"/>
      <c r="IJI33" s="79"/>
      <c r="IJJ33" s="79"/>
      <c r="IJK33" s="79"/>
      <c r="IJL33" s="79"/>
      <c r="IJM33" s="79"/>
      <c r="IJN33" s="79"/>
      <c r="IJO33" s="79"/>
      <c r="IJP33" s="79"/>
      <c r="IJQ33" s="79"/>
      <c r="IJR33" s="79"/>
      <c r="IJS33" s="79"/>
      <c r="IJT33" s="79"/>
      <c r="IJU33" s="79"/>
      <c r="IJV33" s="79"/>
      <c r="IJW33" s="79"/>
      <c r="IJX33" s="79"/>
      <c r="IJY33" s="79"/>
      <c r="IJZ33" s="79"/>
      <c r="IKA33" s="79"/>
      <c r="IKB33" s="79"/>
      <c r="IKC33" s="79"/>
      <c r="IKD33" s="79"/>
      <c r="IKE33" s="79"/>
      <c r="IKF33" s="79"/>
      <c r="IKG33" s="79"/>
      <c r="IKH33" s="79"/>
      <c r="IKI33" s="79"/>
      <c r="IKJ33" s="79"/>
      <c r="IKK33" s="79"/>
      <c r="IKL33" s="79"/>
      <c r="IKM33" s="79"/>
      <c r="IKN33" s="79"/>
      <c r="IKO33" s="79"/>
      <c r="IKP33" s="79"/>
      <c r="IKQ33" s="79"/>
      <c r="IKR33" s="79"/>
      <c r="IKS33" s="79"/>
      <c r="IKT33" s="79"/>
      <c r="IKU33" s="79"/>
      <c r="IKV33" s="79"/>
      <c r="IKW33" s="79"/>
      <c r="IKX33" s="79"/>
      <c r="IKY33" s="79"/>
      <c r="IKZ33" s="79"/>
      <c r="ILA33" s="79"/>
      <c r="ILB33" s="79"/>
      <c r="ILC33" s="79"/>
      <c r="ILD33" s="79"/>
      <c r="ILE33" s="79"/>
      <c r="ILF33" s="79"/>
      <c r="ILG33" s="79"/>
      <c r="ILH33" s="79"/>
      <c r="ILI33" s="79"/>
      <c r="ILJ33" s="79"/>
      <c r="ILK33" s="79"/>
      <c r="ILL33" s="79"/>
      <c r="ILM33" s="79"/>
      <c r="ILN33" s="79"/>
      <c r="ILO33" s="79"/>
      <c r="ILP33" s="79"/>
      <c r="ILQ33" s="79"/>
      <c r="ILR33" s="79"/>
      <c r="ILS33" s="79"/>
      <c r="ILT33" s="79"/>
      <c r="ILU33" s="79"/>
      <c r="ILV33" s="79"/>
      <c r="ILW33" s="79"/>
      <c r="ILX33" s="79"/>
      <c r="ILY33" s="79"/>
      <c r="ILZ33" s="79"/>
      <c r="IMA33" s="79"/>
      <c r="IMB33" s="79"/>
      <c r="IMC33" s="79"/>
      <c r="IMD33" s="79"/>
      <c r="IME33" s="79"/>
      <c r="IMF33" s="79"/>
      <c r="IMG33" s="79"/>
      <c r="IMH33" s="79"/>
      <c r="IMI33" s="79"/>
      <c r="IMJ33" s="79"/>
      <c r="IMK33" s="79"/>
      <c r="IML33" s="79"/>
      <c r="IMM33" s="79"/>
      <c r="IMN33" s="79"/>
      <c r="IMO33" s="79"/>
      <c r="IMP33" s="79"/>
      <c r="IMQ33" s="79"/>
      <c r="IMR33" s="79"/>
      <c r="IMS33" s="79"/>
      <c r="IMT33" s="79"/>
      <c r="IMU33" s="79"/>
      <c r="IMV33" s="79"/>
      <c r="IMW33" s="79"/>
      <c r="IMX33" s="79"/>
      <c r="IMY33" s="79"/>
      <c r="IMZ33" s="79"/>
      <c r="INA33" s="79"/>
      <c r="INB33" s="79"/>
      <c r="INC33" s="79"/>
      <c r="IND33" s="79"/>
      <c r="INE33" s="79"/>
      <c r="INF33" s="79"/>
      <c r="ING33" s="79"/>
      <c r="INH33" s="79"/>
      <c r="INI33" s="79"/>
      <c r="INJ33" s="79"/>
      <c r="INK33" s="79"/>
      <c r="INL33" s="79"/>
      <c r="INM33" s="79"/>
      <c r="INN33" s="79"/>
      <c r="INO33" s="79"/>
      <c r="INP33" s="79"/>
      <c r="INQ33" s="79"/>
      <c r="INR33" s="79"/>
      <c r="INS33" s="79"/>
      <c r="INT33" s="79"/>
      <c r="INU33" s="79"/>
      <c r="INV33" s="79"/>
      <c r="INW33" s="79"/>
      <c r="INX33" s="79"/>
      <c r="INY33" s="79"/>
      <c r="INZ33" s="79"/>
      <c r="IOA33" s="79"/>
      <c r="IOB33" s="79"/>
      <c r="IOC33" s="79"/>
      <c r="IOD33" s="79"/>
      <c r="IOE33" s="79"/>
      <c r="IOF33" s="79"/>
      <c r="IOG33" s="79"/>
      <c r="IOH33" s="79"/>
      <c r="IOI33" s="79"/>
      <c r="IOJ33" s="79"/>
      <c r="IOK33" s="79"/>
      <c r="IOL33" s="79"/>
      <c r="IOM33" s="79"/>
      <c r="ION33" s="79"/>
      <c r="IOO33" s="79"/>
      <c r="IOP33" s="79"/>
      <c r="IOQ33" s="79"/>
      <c r="IOR33" s="79"/>
      <c r="IOS33" s="79"/>
      <c r="IOT33" s="79"/>
      <c r="IOU33" s="79"/>
      <c r="IOV33" s="79"/>
      <c r="IOW33" s="79"/>
      <c r="IOX33" s="79"/>
      <c r="IOY33" s="79"/>
      <c r="IOZ33" s="79"/>
      <c r="IPA33" s="79"/>
      <c r="IPB33" s="79"/>
      <c r="IPC33" s="79"/>
      <c r="IPD33" s="79"/>
      <c r="IPE33" s="79"/>
      <c r="IPF33" s="79"/>
      <c r="IPG33" s="79"/>
      <c r="IPH33" s="79"/>
      <c r="IPI33" s="79"/>
      <c r="IPJ33" s="79"/>
      <c r="IPK33" s="79"/>
      <c r="IPL33" s="79"/>
      <c r="IPM33" s="79"/>
      <c r="IPN33" s="79"/>
      <c r="IPO33" s="79"/>
      <c r="IPP33" s="79"/>
      <c r="IPQ33" s="79"/>
      <c r="IPR33" s="79"/>
      <c r="IPS33" s="79"/>
      <c r="IPT33" s="79"/>
      <c r="IPU33" s="79"/>
      <c r="IPV33" s="79"/>
      <c r="IPW33" s="79"/>
      <c r="IPX33" s="79"/>
      <c r="IPY33" s="79"/>
      <c r="IPZ33" s="79"/>
      <c r="IQA33" s="79"/>
      <c r="IQB33" s="79"/>
      <c r="IQC33" s="79"/>
      <c r="IQD33" s="79"/>
      <c r="IQE33" s="79"/>
      <c r="IQF33" s="79"/>
      <c r="IQG33" s="79"/>
      <c r="IQH33" s="79"/>
      <c r="IQI33" s="79"/>
      <c r="IQJ33" s="79"/>
      <c r="IQK33" s="79"/>
      <c r="IQL33" s="79"/>
      <c r="IQM33" s="79"/>
      <c r="IQN33" s="79"/>
      <c r="IQO33" s="79"/>
      <c r="IQP33" s="79"/>
      <c r="IQQ33" s="79"/>
      <c r="IQR33" s="79"/>
      <c r="IQS33" s="79"/>
      <c r="IQT33" s="79"/>
      <c r="IQU33" s="79"/>
      <c r="IQV33" s="79"/>
      <c r="IQW33" s="79"/>
      <c r="IQX33" s="79"/>
      <c r="IQY33" s="79"/>
      <c r="IQZ33" s="79"/>
      <c r="IRA33" s="79"/>
      <c r="IRB33" s="79"/>
      <c r="IRC33" s="79"/>
      <c r="IRD33" s="79"/>
      <c r="IRE33" s="79"/>
      <c r="IRF33" s="79"/>
      <c r="IRG33" s="79"/>
      <c r="IRH33" s="79"/>
      <c r="IRI33" s="79"/>
      <c r="IRJ33" s="79"/>
      <c r="IRK33" s="79"/>
      <c r="IRL33" s="79"/>
      <c r="IRM33" s="79"/>
      <c r="IRN33" s="79"/>
      <c r="IRO33" s="79"/>
      <c r="IRP33" s="79"/>
      <c r="IRQ33" s="79"/>
      <c r="IRR33" s="79"/>
      <c r="IRS33" s="79"/>
      <c r="IRT33" s="79"/>
      <c r="IRU33" s="79"/>
      <c r="IRV33" s="79"/>
      <c r="IRW33" s="79"/>
      <c r="IRX33" s="79"/>
      <c r="IRY33" s="79"/>
      <c r="IRZ33" s="79"/>
      <c r="ISA33" s="79"/>
      <c r="ISB33" s="79"/>
      <c r="ISC33" s="79"/>
      <c r="ISD33" s="79"/>
      <c r="ISE33" s="79"/>
      <c r="ISF33" s="79"/>
      <c r="ISG33" s="79"/>
      <c r="ISH33" s="79"/>
      <c r="ISI33" s="79"/>
      <c r="ISJ33" s="79"/>
      <c r="ISK33" s="79"/>
      <c r="ISL33" s="79"/>
      <c r="ISM33" s="79"/>
      <c r="ISN33" s="79"/>
      <c r="ISO33" s="79"/>
      <c r="ISP33" s="79"/>
      <c r="ISQ33" s="79"/>
      <c r="ISR33" s="79"/>
      <c r="ISS33" s="79"/>
      <c r="IST33" s="79"/>
      <c r="ISU33" s="79"/>
      <c r="ISV33" s="79"/>
      <c r="ISW33" s="79"/>
      <c r="ISX33" s="79"/>
      <c r="ISY33" s="79"/>
      <c r="ISZ33" s="79"/>
      <c r="ITA33" s="79"/>
      <c r="ITB33" s="79"/>
      <c r="ITC33" s="79"/>
      <c r="ITD33" s="79"/>
      <c r="ITE33" s="79"/>
      <c r="ITF33" s="79"/>
      <c r="ITG33" s="79"/>
      <c r="ITH33" s="79"/>
      <c r="ITI33" s="79"/>
      <c r="ITJ33" s="79"/>
      <c r="ITK33" s="79"/>
      <c r="ITL33" s="79"/>
      <c r="ITM33" s="79"/>
      <c r="ITN33" s="79"/>
      <c r="ITO33" s="79"/>
      <c r="ITP33" s="79"/>
      <c r="ITQ33" s="79"/>
      <c r="ITR33" s="79"/>
      <c r="ITS33" s="79"/>
      <c r="ITT33" s="79"/>
      <c r="ITU33" s="79"/>
      <c r="ITV33" s="79"/>
      <c r="ITW33" s="79"/>
      <c r="ITX33" s="79"/>
      <c r="ITY33" s="79"/>
      <c r="ITZ33" s="79"/>
      <c r="IUA33" s="79"/>
      <c r="IUB33" s="79"/>
      <c r="IUC33" s="79"/>
      <c r="IUD33" s="79"/>
      <c r="IUE33" s="79"/>
      <c r="IUF33" s="79"/>
      <c r="IUG33" s="79"/>
      <c r="IUH33" s="79"/>
      <c r="IUI33" s="79"/>
      <c r="IUJ33" s="79"/>
      <c r="IUK33" s="79"/>
      <c r="IUL33" s="79"/>
      <c r="IUM33" s="79"/>
      <c r="IUN33" s="79"/>
      <c r="IUO33" s="79"/>
      <c r="IUP33" s="79"/>
      <c r="IUQ33" s="79"/>
      <c r="IUR33" s="79"/>
      <c r="IUS33" s="79"/>
      <c r="IUT33" s="79"/>
      <c r="IUU33" s="79"/>
      <c r="IUV33" s="79"/>
      <c r="IUW33" s="79"/>
      <c r="IUX33" s="79"/>
      <c r="IUY33" s="79"/>
      <c r="IUZ33" s="79"/>
      <c r="IVA33" s="79"/>
      <c r="IVB33" s="79"/>
      <c r="IVC33" s="79"/>
      <c r="IVD33" s="79"/>
      <c r="IVE33" s="79"/>
      <c r="IVF33" s="79"/>
      <c r="IVG33" s="79"/>
      <c r="IVH33" s="79"/>
      <c r="IVI33" s="79"/>
      <c r="IVJ33" s="79"/>
      <c r="IVK33" s="79"/>
      <c r="IVL33" s="79"/>
      <c r="IVM33" s="79"/>
      <c r="IVN33" s="79"/>
      <c r="IVO33" s="79"/>
      <c r="IVP33" s="79"/>
      <c r="IVQ33" s="79"/>
      <c r="IVR33" s="79"/>
      <c r="IVS33" s="79"/>
      <c r="IVT33" s="79"/>
      <c r="IVU33" s="79"/>
      <c r="IVV33" s="79"/>
      <c r="IVW33" s="79"/>
      <c r="IVX33" s="79"/>
      <c r="IVY33" s="79"/>
      <c r="IVZ33" s="79"/>
      <c r="IWA33" s="79"/>
      <c r="IWB33" s="79"/>
      <c r="IWC33" s="79"/>
      <c r="IWD33" s="79"/>
      <c r="IWE33" s="79"/>
      <c r="IWF33" s="79"/>
      <c r="IWG33" s="79"/>
      <c r="IWH33" s="79"/>
      <c r="IWI33" s="79"/>
      <c r="IWJ33" s="79"/>
      <c r="IWK33" s="79"/>
      <c r="IWL33" s="79"/>
      <c r="IWM33" s="79"/>
      <c r="IWN33" s="79"/>
      <c r="IWO33" s="79"/>
      <c r="IWP33" s="79"/>
      <c r="IWQ33" s="79"/>
      <c r="IWR33" s="79"/>
      <c r="IWS33" s="79"/>
      <c r="IWT33" s="79"/>
      <c r="IWU33" s="79"/>
      <c r="IWV33" s="79"/>
      <c r="IWW33" s="79"/>
      <c r="IWX33" s="79"/>
      <c r="IWY33" s="79"/>
      <c r="IWZ33" s="79"/>
      <c r="IXA33" s="79"/>
      <c r="IXB33" s="79"/>
      <c r="IXC33" s="79"/>
      <c r="IXD33" s="79"/>
      <c r="IXE33" s="79"/>
      <c r="IXF33" s="79"/>
      <c r="IXG33" s="79"/>
      <c r="IXH33" s="79"/>
      <c r="IXI33" s="79"/>
      <c r="IXJ33" s="79"/>
      <c r="IXK33" s="79"/>
      <c r="IXL33" s="79"/>
      <c r="IXM33" s="79"/>
      <c r="IXN33" s="79"/>
      <c r="IXO33" s="79"/>
      <c r="IXP33" s="79"/>
      <c r="IXQ33" s="79"/>
      <c r="IXR33" s="79"/>
      <c r="IXS33" s="79"/>
      <c r="IXT33" s="79"/>
      <c r="IXU33" s="79"/>
      <c r="IXV33" s="79"/>
      <c r="IXW33" s="79"/>
      <c r="IXX33" s="79"/>
      <c r="IXY33" s="79"/>
      <c r="IXZ33" s="79"/>
      <c r="IYA33" s="79"/>
      <c r="IYB33" s="79"/>
      <c r="IYC33" s="79"/>
      <c r="IYD33" s="79"/>
      <c r="IYE33" s="79"/>
      <c r="IYF33" s="79"/>
      <c r="IYG33" s="79"/>
      <c r="IYH33" s="79"/>
      <c r="IYI33" s="79"/>
      <c r="IYJ33" s="79"/>
      <c r="IYK33" s="79"/>
      <c r="IYL33" s="79"/>
      <c r="IYM33" s="79"/>
      <c r="IYN33" s="79"/>
      <c r="IYO33" s="79"/>
      <c r="IYP33" s="79"/>
      <c r="IYQ33" s="79"/>
      <c r="IYR33" s="79"/>
      <c r="IYS33" s="79"/>
      <c r="IYT33" s="79"/>
      <c r="IYU33" s="79"/>
      <c r="IYV33" s="79"/>
      <c r="IYW33" s="79"/>
      <c r="IYX33" s="79"/>
      <c r="IYY33" s="79"/>
      <c r="IYZ33" s="79"/>
      <c r="IZA33" s="79"/>
      <c r="IZB33" s="79"/>
      <c r="IZC33" s="79"/>
      <c r="IZD33" s="79"/>
      <c r="IZE33" s="79"/>
      <c r="IZF33" s="79"/>
      <c r="IZG33" s="79"/>
      <c r="IZH33" s="79"/>
      <c r="IZI33" s="79"/>
      <c r="IZJ33" s="79"/>
      <c r="IZK33" s="79"/>
      <c r="IZL33" s="79"/>
      <c r="IZM33" s="79"/>
      <c r="IZN33" s="79"/>
      <c r="IZO33" s="79"/>
      <c r="IZP33" s="79"/>
      <c r="IZQ33" s="79"/>
      <c r="IZR33" s="79"/>
      <c r="IZS33" s="79"/>
      <c r="IZT33" s="79"/>
      <c r="IZU33" s="79"/>
      <c r="IZV33" s="79"/>
      <c r="IZW33" s="79"/>
      <c r="IZX33" s="79"/>
      <c r="IZY33" s="79"/>
      <c r="IZZ33" s="79"/>
      <c r="JAA33" s="79"/>
      <c r="JAB33" s="79"/>
      <c r="JAC33" s="79"/>
      <c r="JAD33" s="79"/>
      <c r="JAE33" s="79"/>
      <c r="JAF33" s="79"/>
      <c r="JAG33" s="79"/>
      <c r="JAH33" s="79"/>
      <c r="JAI33" s="79"/>
      <c r="JAJ33" s="79"/>
      <c r="JAK33" s="79"/>
      <c r="JAL33" s="79"/>
      <c r="JAM33" s="79"/>
      <c r="JAN33" s="79"/>
      <c r="JAO33" s="79"/>
      <c r="JAP33" s="79"/>
      <c r="JAQ33" s="79"/>
      <c r="JAR33" s="79"/>
      <c r="JAS33" s="79"/>
      <c r="JAT33" s="79"/>
      <c r="JAU33" s="79"/>
      <c r="JAV33" s="79"/>
      <c r="JAW33" s="79"/>
      <c r="JAX33" s="79"/>
      <c r="JAY33" s="79"/>
      <c r="JAZ33" s="79"/>
      <c r="JBA33" s="79"/>
      <c r="JBB33" s="79"/>
      <c r="JBC33" s="79"/>
      <c r="JBD33" s="79"/>
      <c r="JBE33" s="79"/>
      <c r="JBF33" s="79"/>
      <c r="JBG33" s="79"/>
      <c r="JBH33" s="79"/>
      <c r="JBI33" s="79"/>
      <c r="JBJ33" s="79"/>
      <c r="JBK33" s="79"/>
      <c r="JBL33" s="79"/>
      <c r="JBM33" s="79"/>
      <c r="JBN33" s="79"/>
      <c r="JBO33" s="79"/>
      <c r="JBP33" s="79"/>
      <c r="JBQ33" s="79"/>
      <c r="JBR33" s="79"/>
      <c r="JBS33" s="79"/>
      <c r="JBT33" s="79"/>
      <c r="JBU33" s="79"/>
      <c r="JBV33" s="79"/>
      <c r="JBW33" s="79"/>
      <c r="JBX33" s="79"/>
      <c r="JBY33" s="79"/>
      <c r="JBZ33" s="79"/>
      <c r="JCA33" s="79"/>
      <c r="JCB33" s="79"/>
      <c r="JCC33" s="79"/>
      <c r="JCD33" s="79"/>
      <c r="JCE33" s="79"/>
      <c r="JCF33" s="79"/>
      <c r="JCG33" s="79"/>
      <c r="JCH33" s="79"/>
      <c r="JCI33" s="79"/>
      <c r="JCJ33" s="79"/>
      <c r="JCK33" s="79"/>
      <c r="JCL33" s="79"/>
      <c r="JCM33" s="79"/>
      <c r="JCN33" s="79"/>
      <c r="JCO33" s="79"/>
      <c r="JCP33" s="79"/>
      <c r="JCQ33" s="79"/>
      <c r="JCR33" s="79"/>
      <c r="JCS33" s="79"/>
      <c r="JCT33" s="79"/>
      <c r="JCU33" s="79"/>
      <c r="JCV33" s="79"/>
      <c r="JCW33" s="79"/>
      <c r="JCX33" s="79"/>
      <c r="JCY33" s="79"/>
      <c r="JCZ33" s="79"/>
      <c r="JDA33" s="79"/>
      <c r="JDB33" s="79"/>
      <c r="JDC33" s="79"/>
      <c r="JDD33" s="79"/>
      <c r="JDE33" s="79"/>
      <c r="JDF33" s="79"/>
      <c r="JDG33" s="79"/>
      <c r="JDH33" s="79"/>
      <c r="JDI33" s="79"/>
      <c r="JDJ33" s="79"/>
      <c r="JDK33" s="79"/>
      <c r="JDL33" s="79"/>
      <c r="JDM33" s="79"/>
      <c r="JDN33" s="79"/>
      <c r="JDO33" s="79"/>
      <c r="JDP33" s="79"/>
      <c r="JDQ33" s="79"/>
      <c r="JDR33" s="79"/>
      <c r="JDS33" s="79"/>
      <c r="JDT33" s="79"/>
      <c r="JDU33" s="79"/>
      <c r="JDV33" s="79"/>
      <c r="JDW33" s="79"/>
      <c r="JDX33" s="79"/>
      <c r="JDY33" s="79"/>
      <c r="JDZ33" s="79"/>
      <c r="JEA33" s="79"/>
      <c r="JEB33" s="79"/>
      <c r="JEC33" s="79"/>
      <c r="JED33" s="79"/>
      <c r="JEE33" s="79"/>
      <c r="JEF33" s="79"/>
      <c r="JEG33" s="79"/>
      <c r="JEH33" s="79"/>
      <c r="JEI33" s="79"/>
      <c r="JEJ33" s="79"/>
      <c r="JEK33" s="79"/>
      <c r="JEL33" s="79"/>
      <c r="JEM33" s="79"/>
      <c r="JEN33" s="79"/>
      <c r="JEO33" s="79"/>
      <c r="JEP33" s="79"/>
      <c r="JEQ33" s="79"/>
      <c r="JER33" s="79"/>
      <c r="JES33" s="79"/>
      <c r="JET33" s="79"/>
      <c r="JEU33" s="79"/>
      <c r="JEV33" s="79"/>
      <c r="JEW33" s="79"/>
      <c r="JEX33" s="79"/>
      <c r="JEY33" s="79"/>
      <c r="JEZ33" s="79"/>
      <c r="JFA33" s="79"/>
      <c r="JFB33" s="79"/>
      <c r="JFC33" s="79"/>
      <c r="JFD33" s="79"/>
      <c r="JFE33" s="79"/>
      <c r="JFF33" s="79"/>
      <c r="JFG33" s="79"/>
      <c r="JFH33" s="79"/>
      <c r="JFI33" s="79"/>
      <c r="JFJ33" s="79"/>
      <c r="JFK33" s="79"/>
      <c r="JFL33" s="79"/>
      <c r="JFM33" s="79"/>
      <c r="JFN33" s="79"/>
      <c r="JFO33" s="79"/>
      <c r="JFP33" s="79"/>
      <c r="JFQ33" s="79"/>
      <c r="JFR33" s="79"/>
      <c r="JFS33" s="79"/>
      <c r="JFT33" s="79"/>
      <c r="JFU33" s="79"/>
      <c r="JFV33" s="79"/>
      <c r="JFW33" s="79"/>
      <c r="JFX33" s="79"/>
      <c r="JFY33" s="79"/>
      <c r="JFZ33" s="79"/>
      <c r="JGA33" s="79"/>
      <c r="JGB33" s="79"/>
      <c r="JGC33" s="79"/>
      <c r="JGD33" s="79"/>
      <c r="JGE33" s="79"/>
      <c r="JGF33" s="79"/>
      <c r="JGG33" s="79"/>
      <c r="JGH33" s="79"/>
      <c r="JGI33" s="79"/>
      <c r="JGJ33" s="79"/>
      <c r="JGK33" s="79"/>
      <c r="JGL33" s="79"/>
      <c r="JGM33" s="79"/>
      <c r="JGN33" s="79"/>
      <c r="JGO33" s="79"/>
      <c r="JGP33" s="79"/>
      <c r="JGQ33" s="79"/>
      <c r="JGR33" s="79"/>
      <c r="JGS33" s="79"/>
      <c r="JGT33" s="79"/>
      <c r="JGU33" s="79"/>
      <c r="JGV33" s="79"/>
      <c r="JGW33" s="79"/>
      <c r="JGX33" s="79"/>
      <c r="JGY33" s="79"/>
      <c r="JGZ33" s="79"/>
      <c r="JHA33" s="79"/>
      <c r="JHB33" s="79"/>
      <c r="JHC33" s="79"/>
      <c r="JHD33" s="79"/>
      <c r="JHE33" s="79"/>
      <c r="JHF33" s="79"/>
      <c r="JHG33" s="79"/>
      <c r="JHH33" s="79"/>
      <c r="JHI33" s="79"/>
      <c r="JHJ33" s="79"/>
      <c r="JHK33" s="79"/>
      <c r="JHL33" s="79"/>
      <c r="JHM33" s="79"/>
      <c r="JHN33" s="79"/>
      <c r="JHO33" s="79"/>
      <c r="JHP33" s="79"/>
      <c r="JHQ33" s="79"/>
      <c r="JHR33" s="79"/>
      <c r="JHS33" s="79"/>
      <c r="JHT33" s="79"/>
      <c r="JHU33" s="79"/>
      <c r="JHV33" s="79"/>
      <c r="JHW33" s="79"/>
      <c r="JHX33" s="79"/>
      <c r="JHY33" s="79"/>
      <c r="JHZ33" s="79"/>
      <c r="JIA33" s="79"/>
      <c r="JIB33" s="79"/>
      <c r="JIC33" s="79"/>
      <c r="JID33" s="79"/>
      <c r="JIE33" s="79"/>
      <c r="JIF33" s="79"/>
      <c r="JIG33" s="79"/>
      <c r="JIH33" s="79"/>
      <c r="JII33" s="79"/>
      <c r="JIJ33" s="79"/>
      <c r="JIK33" s="79"/>
      <c r="JIL33" s="79"/>
      <c r="JIM33" s="79"/>
      <c r="JIN33" s="79"/>
      <c r="JIO33" s="79"/>
      <c r="JIP33" s="79"/>
      <c r="JIQ33" s="79"/>
      <c r="JIR33" s="79"/>
      <c r="JIS33" s="79"/>
      <c r="JIT33" s="79"/>
      <c r="JIU33" s="79"/>
      <c r="JIV33" s="79"/>
      <c r="JIW33" s="79"/>
      <c r="JIX33" s="79"/>
      <c r="JIY33" s="79"/>
      <c r="JIZ33" s="79"/>
      <c r="JJA33" s="79"/>
      <c r="JJB33" s="79"/>
      <c r="JJC33" s="79"/>
      <c r="JJD33" s="79"/>
      <c r="JJE33" s="79"/>
      <c r="JJF33" s="79"/>
      <c r="JJG33" s="79"/>
      <c r="JJH33" s="79"/>
      <c r="JJI33" s="79"/>
      <c r="JJJ33" s="79"/>
      <c r="JJK33" s="79"/>
      <c r="JJL33" s="79"/>
      <c r="JJM33" s="79"/>
      <c r="JJN33" s="79"/>
      <c r="JJO33" s="79"/>
      <c r="JJP33" s="79"/>
      <c r="JJQ33" s="79"/>
      <c r="JJR33" s="79"/>
      <c r="JJS33" s="79"/>
      <c r="JJT33" s="79"/>
      <c r="JJU33" s="79"/>
      <c r="JJV33" s="79"/>
      <c r="JJW33" s="79"/>
      <c r="JJX33" s="79"/>
      <c r="JJY33" s="79"/>
      <c r="JJZ33" s="79"/>
      <c r="JKA33" s="79"/>
      <c r="JKB33" s="79"/>
      <c r="JKC33" s="79"/>
      <c r="JKD33" s="79"/>
      <c r="JKE33" s="79"/>
      <c r="JKF33" s="79"/>
      <c r="JKG33" s="79"/>
      <c r="JKH33" s="79"/>
      <c r="JKI33" s="79"/>
      <c r="JKJ33" s="79"/>
      <c r="JKK33" s="79"/>
      <c r="JKL33" s="79"/>
      <c r="JKM33" s="79"/>
      <c r="JKN33" s="79"/>
      <c r="JKO33" s="79"/>
      <c r="JKP33" s="79"/>
      <c r="JKQ33" s="79"/>
      <c r="JKR33" s="79"/>
      <c r="JKS33" s="79"/>
      <c r="JKT33" s="79"/>
      <c r="JKU33" s="79"/>
      <c r="JKV33" s="79"/>
      <c r="JKW33" s="79"/>
      <c r="JKX33" s="79"/>
      <c r="JKY33" s="79"/>
      <c r="JKZ33" s="79"/>
      <c r="JLA33" s="79"/>
      <c r="JLB33" s="79"/>
      <c r="JLC33" s="79"/>
      <c r="JLD33" s="79"/>
      <c r="JLE33" s="79"/>
      <c r="JLF33" s="79"/>
      <c r="JLG33" s="79"/>
      <c r="JLH33" s="79"/>
      <c r="JLI33" s="79"/>
      <c r="JLJ33" s="79"/>
      <c r="JLK33" s="79"/>
      <c r="JLL33" s="79"/>
      <c r="JLM33" s="79"/>
      <c r="JLN33" s="79"/>
      <c r="JLO33" s="79"/>
      <c r="JLP33" s="79"/>
      <c r="JLQ33" s="79"/>
      <c r="JLR33" s="79"/>
      <c r="JLS33" s="79"/>
      <c r="JLT33" s="79"/>
      <c r="JLU33" s="79"/>
      <c r="JLV33" s="79"/>
      <c r="JLW33" s="79"/>
      <c r="JLX33" s="79"/>
      <c r="JLY33" s="79"/>
      <c r="JLZ33" s="79"/>
      <c r="JMA33" s="79"/>
      <c r="JMB33" s="79"/>
      <c r="JMC33" s="79"/>
      <c r="JMD33" s="79"/>
      <c r="JME33" s="79"/>
      <c r="JMF33" s="79"/>
      <c r="JMG33" s="79"/>
      <c r="JMH33" s="79"/>
      <c r="JMI33" s="79"/>
      <c r="JMJ33" s="79"/>
      <c r="JMK33" s="79"/>
      <c r="JML33" s="79"/>
      <c r="JMM33" s="79"/>
      <c r="JMN33" s="79"/>
      <c r="JMO33" s="79"/>
      <c r="JMP33" s="79"/>
      <c r="JMQ33" s="79"/>
      <c r="JMR33" s="79"/>
      <c r="JMS33" s="79"/>
      <c r="JMT33" s="79"/>
      <c r="JMU33" s="79"/>
      <c r="JMV33" s="79"/>
      <c r="JMW33" s="79"/>
      <c r="JMX33" s="79"/>
      <c r="JMY33" s="79"/>
      <c r="JMZ33" s="79"/>
      <c r="JNA33" s="79"/>
      <c r="JNB33" s="79"/>
      <c r="JNC33" s="79"/>
      <c r="JND33" s="79"/>
      <c r="JNE33" s="79"/>
      <c r="JNF33" s="79"/>
      <c r="JNG33" s="79"/>
      <c r="JNH33" s="79"/>
      <c r="JNI33" s="79"/>
      <c r="JNJ33" s="79"/>
      <c r="JNK33" s="79"/>
      <c r="JNL33" s="79"/>
      <c r="JNM33" s="79"/>
      <c r="JNN33" s="79"/>
      <c r="JNO33" s="79"/>
      <c r="JNP33" s="79"/>
      <c r="JNQ33" s="79"/>
      <c r="JNR33" s="79"/>
      <c r="JNS33" s="79"/>
      <c r="JNT33" s="79"/>
      <c r="JNU33" s="79"/>
      <c r="JNV33" s="79"/>
      <c r="JNW33" s="79"/>
      <c r="JNX33" s="79"/>
      <c r="JNY33" s="79"/>
      <c r="JNZ33" s="79"/>
      <c r="JOA33" s="79"/>
      <c r="JOB33" s="79"/>
      <c r="JOC33" s="79"/>
      <c r="JOD33" s="79"/>
      <c r="JOE33" s="79"/>
      <c r="JOF33" s="79"/>
      <c r="JOG33" s="79"/>
      <c r="JOH33" s="79"/>
      <c r="JOI33" s="79"/>
      <c r="JOJ33" s="79"/>
      <c r="JOK33" s="79"/>
      <c r="JOL33" s="79"/>
      <c r="JOM33" s="79"/>
      <c r="JON33" s="79"/>
      <c r="JOO33" s="79"/>
      <c r="JOP33" s="79"/>
      <c r="JOQ33" s="79"/>
      <c r="JOR33" s="79"/>
      <c r="JOS33" s="79"/>
      <c r="JOT33" s="79"/>
      <c r="JOU33" s="79"/>
      <c r="JOV33" s="79"/>
      <c r="JOW33" s="79"/>
      <c r="JOX33" s="79"/>
      <c r="JOY33" s="79"/>
      <c r="JOZ33" s="79"/>
      <c r="JPA33" s="79"/>
      <c r="JPB33" s="79"/>
      <c r="JPC33" s="79"/>
      <c r="JPD33" s="79"/>
      <c r="JPE33" s="79"/>
      <c r="JPF33" s="79"/>
      <c r="JPG33" s="79"/>
      <c r="JPH33" s="79"/>
      <c r="JPI33" s="79"/>
      <c r="JPJ33" s="79"/>
      <c r="JPK33" s="79"/>
      <c r="JPL33" s="79"/>
      <c r="JPM33" s="79"/>
      <c r="JPN33" s="79"/>
      <c r="JPO33" s="79"/>
      <c r="JPP33" s="79"/>
      <c r="JPQ33" s="79"/>
      <c r="JPR33" s="79"/>
      <c r="JPS33" s="79"/>
      <c r="JPT33" s="79"/>
      <c r="JPU33" s="79"/>
      <c r="JPV33" s="79"/>
      <c r="JPW33" s="79"/>
      <c r="JPX33" s="79"/>
      <c r="JPY33" s="79"/>
      <c r="JPZ33" s="79"/>
      <c r="JQA33" s="79"/>
      <c r="JQB33" s="79"/>
      <c r="JQC33" s="79"/>
      <c r="JQD33" s="79"/>
      <c r="JQE33" s="79"/>
      <c r="JQF33" s="79"/>
      <c r="JQG33" s="79"/>
      <c r="JQH33" s="79"/>
      <c r="JQI33" s="79"/>
      <c r="JQJ33" s="79"/>
      <c r="JQK33" s="79"/>
      <c r="JQL33" s="79"/>
      <c r="JQM33" s="79"/>
      <c r="JQN33" s="79"/>
      <c r="JQO33" s="79"/>
      <c r="JQP33" s="79"/>
      <c r="JQQ33" s="79"/>
      <c r="JQR33" s="79"/>
      <c r="JQS33" s="79"/>
      <c r="JQT33" s="79"/>
      <c r="JQU33" s="79"/>
      <c r="JQV33" s="79"/>
      <c r="JQW33" s="79"/>
      <c r="JQX33" s="79"/>
      <c r="JQY33" s="79"/>
      <c r="JQZ33" s="79"/>
      <c r="JRA33" s="79"/>
      <c r="JRB33" s="79"/>
      <c r="JRC33" s="79"/>
      <c r="JRD33" s="79"/>
      <c r="JRE33" s="79"/>
      <c r="JRF33" s="79"/>
      <c r="JRG33" s="79"/>
      <c r="JRH33" s="79"/>
      <c r="JRI33" s="79"/>
      <c r="JRJ33" s="79"/>
      <c r="JRK33" s="79"/>
      <c r="JRL33" s="79"/>
      <c r="JRM33" s="79"/>
      <c r="JRN33" s="79"/>
      <c r="JRO33" s="79"/>
      <c r="JRP33" s="79"/>
      <c r="JRQ33" s="79"/>
      <c r="JRR33" s="79"/>
      <c r="JRS33" s="79"/>
      <c r="JRT33" s="79"/>
      <c r="JRU33" s="79"/>
      <c r="JRV33" s="79"/>
      <c r="JRW33" s="79"/>
      <c r="JRX33" s="79"/>
      <c r="JRY33" s="79"/>
      <c r="JRZ33" s="79"/>
      <c r="JSA33" s="79"/>
      <c r="JSB33" s="79"/>
      <c r="JSC33" s="79"/>
      <c r="JSD33" s="79"/>
      <c r="JSE33" s="79"/>
      <c r="JSF33" s="79"/>
      <c r="JSG33" s="79"/>
      <c r="JSH33" s="79"/>
      <c r="JSI33" s="79"/>
      <c r="JSJ33" s="79"/>
      <c r="JSK33" s="79"/>
      <c r="JSL33" s="79"/>
      <c r="JSM33" s="79"/>
      <c r="JSN33" s="79"/>
      <c r="JSO33" s="79"/>
      <c r="JSP33" s="79"/>
      <c r="JSQ33" s="79"/>
      <c r="JSR33" s="79"/>
      <c r="JSS33" s="79"/>
      <c r="JST33" s="79"/>
      <c r="JSU33" s="79"/>
      <c r="JSV33" s="79"/>
      <c r="JSW33" s="79"/>
      <c r="JSX33" s="79"/>
      <c r="JSY33" s="79"/>
      <c r="JSZ33" s="79"/>
      <c r="JTA33" s="79"/>
      <c r="JTB33" s="79"/>
      <c r="JTC33" s="79"/>
      <c r="JTD33" s="79"/>
      <c r="JTE33" s="79"/>
      <c r="JTF33" s="79"/>
      <c r="JTG33" s="79"/>
      <c r="JTH33" s="79"/>
      <c r="JTI33" s="79"/>
      <c r="JTJ33" s="79"/>
      <c r="JTK33" s="79"/>
      <c r="JTL33" s="79"/>
      <c r="JTM33" s="79"/>
      <c r="JTN33" s="79"/>
      <c r="JTO33" s="79"/>
      <c r="JTP33" s="79"/>
      <c r="JTQ33" s="79"/>
      <c r="JTR33" s="79"/>
      <c r="JTS33" s="79"/>
      <c r="JTT33" s="79"/>
      <c r="JTU33" s="79"/>
      <c r="JTV33" s="79"/>
      <c r="JTW33" s="79"/>
      <c r="JTX33" s="79"/>
      <c r="JTY33" s="79"/>
      <c r="JTZ33" s="79"/>
      <c r="JUA33" s="79"/>
      <c r="JUB33" s="79"/>
      <c r="JUC33" s="79"/>
      <c r="JUD33" s="79"/>
      <c r="JUE33" s="79"/>
      <c r="JUF33" s="79"/>
      <c r="JUG33" s="79"/>
      <c r="JUH33" s="79"/>
      <c r="JUI33" s="79"/>
      <c r="JUJ33" s="79"/>
      <c r="JUK33" s="79"/>
      <c r="JUL33" s="79"/>
      <c r="JUM33" s="79"/>
      <c r="JUN33" s="79"/>
      <c r="JUO33" s="79"/>
      <c r="JUP33" s="79"/>
      <c r="JUQ33" s="79"/>
      <c r="JUR33" s="79"/>
      <c r="JUS33" s="79"/>
      <c r="JUT33" s="79"/>
      <c r="JUU33" s="79"/>
      <c r="JUV33" s="79"/>
      <c r="JUW33" s="79"/>
      <c r="JUX33" s="79"/>
      <c r="JUY33" s="79"/>
      <c r="JUZ33" s="79"/>
      <c r="JVA33" s="79"/>
      <c r="JVB33" s="79"/>
      <c r="JVC33" s="79"/>
      <c r="JVD33" s="79"/>
      <c r="JVE33" s="79"/>
      <c r="JVF33" s="79"/>
      <c r="JVG33" s="79"/>
      <c r="JVH33" s="79"/>
      <c r="JVI33" s="79"/>
      <c r="JVJ33" s="79"/>
      <c r="JVK33" s="79"/>
      <c r="JVL33" s="79"/>
      <c r="JVM33" s="79"/>
      <c r="JVN33" s="79"/>
      <c r="JVO33" s="79"/>
      <c r="JVP33" s="79"/>
      <c r="JVQ33" s="79"/>
      <c r="JVR33" s="79"/>
      <c r="JVS33" s="79"/>
      <c r="JVT33" s="79"/>
      <c r="JVU33" s="79"/>
      <c r="JVV33" s="79"/>
      <c r="JVW33" s="79"/>
      <c r="JVX33" s="79"/>
      <c r="JVY33" s="79"/>
      <c r="JVZ33" s="79"/>
      <c r="JWA33" s="79"/>
      <c r="JWB33" s="79"/>
      <c r="JWC33" s="79"/>
      <c r="JWD33" s="79"/>
      <c r="JWE33" s="79"/>
      <c r="JWF33" s="79"/>
      <c r="JWG33" s="79"/>
      <c r="JWH33" s="79"/>
      <c r="JWI33" s="79"/>
      <c r="JWJ33" s="79"/>
      <c r="JWK33" s="79"/>
      <c r="JWL33" s="79"/>
      <c r="JWM33" s="79"/>
      <c r="JWN33" s="79"/>
      <c r="JWO33" s="79"/>
      <c r="JWP33" s="79"/>
      <c r="JWQ33" s="79"/>
      <c r="JWR33" s="79"/>
      <c r="JWS33" s="79"/>
      <c r="JWT33" s="79"/>
      <c r="JWU33" s="79"/>
      <c r="JWV33" s="79"/>
      <c r="JWW33" s="79"/>
      <c r="JWX33" s="79"/>
      <c r="JWY33" s="79"/>
      <c r="JWZ33" s="79"/>
      <c r="JXA33" s="79"/>
      <c r="JXB33" s="79"/>
      <c r="JXC33" s="79"/>
      <c r="JXD33" s="79"/>
      <c r="JXE33" s="79"/>
      <c r="JXF33" s="79"/>
      <c r="JXG33" s="79"/>
      <c r="JXH33" s="79"/>
      <c r="JXI33" s="79"/>
      <c r="JXJ33" s="79"/>
      <c r="JXK33" s="79"/>
      <c r="JXL33" s="79"/>
      <c r="JXM33" s="79"/>
      <c r="JXN33" s="79"/>
      <c r="JXO33" s="79"/>
      <c r="JXP33" s="79"/>
      <c r="JXQ33" s="79"/>
      <c r="JXR33" s="79"/>
      <c r="JXS33" s="79"/>
      <c r="JXT33" s="79"/>
      <c r="JXU33" s="79"/>
      <c r="JXV33" s="79"/>
      <c r="JXW33" s="79"/>
      <c r="JXX33" s="79"/>
      <c r="JXY33" s="79"/>
      <c r="JXZ33" s="79"/>
      <c r="JYA33" s="79"/>
      <c r="JYB33" s="79"/>
      <c r="JYC33" s="79"/>
      <c r="JYD33" s="79"/>
      <c r="JYE33" s="79"/>
      <c r="JYF33" s="79"/>
      <c r="JYG33" s="79"/>
      <c r="JYH33" s="79"/>
      <c r="JYI33" s="79"/>
      <c r="JYJ33" s="79"/>
      <c r="JYK33" s="79"/>
      <c r="JYL33" s="79"/>
      <c r="JYM33" s="79"/>
      <c r="JYN33" s="79"/>
      <c r="JYO33" s="79"/>
      <c r="JYP33" s="79"/>
      <c r="JYQ33" s="79"/>
      <c r="JYR33" s="79"/>
      <c r="JYS33" s="79"/>
      <c r="JYT33" s="79"/>
      <c r="JYU33" s="79"/>
      <c r="JYV33" s="79"/>
      <c r="JYW33" s="79"/>
      <c r="JYX33" s="79"/>
      <c r="JYY33" s="79"/>
      <c r="JYZ33" s="79"/>
      <c r="JZA33" s="79"/>
      <c r="JZB33" s="79"/>
      <c r="JZC33" s="79"/>
      <c r="JZD33" s="79"/>
      <c r="JZE33" s="79"/>
      <c r="JZF33" s="79"/>
      <c r="JZG33" s="79"/>
      <c r="JZH33" s="79"/>
      <c r="JZI33" s="79"/>
      <c r="JZJ33" s="79"/>
      <c r="JZK33" s="79"/>
      <c r="JZL33" s="79"/>
      <c r="JZM33" s="79"/>
      <c r="JZN33" s="79"/>
      <c r="JZO33" s="79"/>
      <c r="JZP33" s="79"/>
      <c r="JZQ33" s="79"/>
      <c r="JZR33" s="79"/>
      <c r="JZS33" s="79"/>
      <c r="JZT33" s="79"/>
      <c r="JZU33" s="79"/>
      <c r="JZV33" s="79"/>
      <c r="JZW33" s="79"/>
      <c r="JZX33" s="79"/>
      <c r="JZY33" s="79"/>
      <c r="JZZ33" s="79"/>
      <c r="KAA33" s="79"/>
      <c r="KAB33" s="79"/>
      <c r="KAC33" s="79"/>
      <c r="KAD33" s="79"/>
      <c r="KAE33" s="79"/>
      <c r="KAF33" s="79"/>
      <c r="KAG33" s="79"/>
      <c r="KAH33" s="79"/>
      <c r="KAI33" s="79"/>
      <c r="KAJ33" s="79"/>
      <c r="KAK33" s="79"/>
      <c r="KAL33" s="79"/>
      <c r="KAM33" s="79"/>
      <c r="KAN33" s="79"/>
      <c r="KAO33" s="79"/>
      <c r="KAP33" s="79"/>
      <c r="KAQ33" s="79"/>
      <c r="KAR33" s="79"/>
      <c r="KAS33" s="79"/>
      <c r="KAT33" s="79"/>
      <c r="KAU33" s="79"/>
      <c r="KAV33" s="79"/>
      <c r="KAW33" s="79"/>
      <c r="KAX33" s="79"/>
      <c r="KAY33" s="79"/>
      <c r="KAZ33" s="79"/>
      <c r="KBA33" s="79"/>
      <c r="KBB33" s="79"/>
      <c r="KBC33" s="79"/>
      <c r="KBD33" s="79"/>
      <c r="KBE33" s="79"/>
      <c r="KBF33" s="79"/>
      <c r="KBG33" s="79"/>
      <c r="KBH33" s="79"/>
      <c r="KBI33" s="79"/>
      <c r="KBJ33" s="79"/>
      <c r="KBK33" s="79"/>
      <c r="KBL33" s="79"/>
      <c r="KBM33" s="79"/>
      <c r="KBN33" s="79"/>
      <c r="KBO33" s="79"/>
      <c r="KBP33" s="79"/>
      <c r="KBQ33" s="79"/>
      <c r="KBR33" s="79"/>
      <c r="KBS33" s="79"/>
      <c r="KBT33" s="79"/>
      <c r="KBU33" s="79"/>
      <c r="KBV33" s="79"/>
      <c r="KBW33" s="79"/>
      <c r="KBX33" s="79"/>
      <c r="KBY33" s="79"/>
      <c r="KBZ33" s="79"/>
      <c r="KCA33" s="79"/>
      <c r="KCB33" s="79"/>
      <c r="KCC33" s="79"/>
      <c r="KCD33" s="79"/>
      <c r="KCE33" s="79"/>
      <c r="KCF33" s="79"/>
      <c r="KCG33" s="79"/>
      <c r="KCH33" s="79"/>
      <c r="KCI33" s="79"/>
      <c r="KCJ33" s="79"/>
      <c r="KCK33" s="79"/>
      <c r="KCL33" s="79"/>
      <c r="KCM33" s="79"/>
      <c r="KCN33" s="79"/>
      <c r="KCO33" s="79"/>
      <c r="KCP33" s="79"/>
      <c r="KCQ33" s="79"/>
      <c r="KCR33" s="79"/>
      <c r="KCS33" s="79"/>
      <c r="KCT33" s="79"/>
      <c r="KCU33" s="79"/>
      <c r="KCV33" s="79"/>
      <c r="KCW33" s="79"/>
      <c r="KCX33" s="79"/>
      <c r="KCY33" s="79"/>
      <c r="KCZ33" s="79"/>
      <c r="KDA33" s="79"/>
      <c r="KDB33" s="79"/>
      <c r="KDC33" s="79"/>
      <c r="KDD33" s="79"/>
      <c r="KDE33" s="79"/>
      <c r="KDF33" s="79"/>
      <c r="KDG33" s="79"/>
      <c r="KDH33" s="79"/>
      <c r="KDI33" s="79"/>
      <c r="KDJ33" s="79"/>
      <c r="KDK33" s="79"/>
      <c r="KDL33" s="79"/>
      <c r="KDM33" s="79"/>
      <c r="KDN33" s="79"/>
      <c r="KDO33" s="79"/>
      <c r="KDP33" s="79"/>
      <c r="KDQ33" s="79"/>
      <c r="KDR33" s="79"/>
      <c r="KDS33" s="79"/>
      <c r="KDT33" s="79"/>
      <c r="KDU33" s="79"/>
      <c r="KDV33" s="79"/>
      <c r="KDW33" s="79"/>
      <c r="KDX33" s="79"/>
      <c r="KDY33" s="79"/>
      <c r="KDZ33" s="79"/>
      <c r="KEA33" s="79"/>
      <c r="KEB33" s="79"/>
      <c r="KEC33" s="79"/>
      <c r="KED33" s="79"/>
      <c r="KEE33" s="79"/>
      <c r="KEF33" s="79"/>
      <c r="KEG33" s="79"/>
      <c r="KEH33" s="79"/>
      <c r="KEI33" s="79"/>
      <c r="KEJ33" s="79"/>
      <c r="KEK33" s="79"/>
      <c r="KEL33" s="79"/>
      <c r="KEM33" s="79"/>
      <c r="KEN33" s="79"/>
      <c r="KEO33" s="79"/>
      <c r="KEP33" s="79"/>
      <c r="KEQ33" s="79"/>
      <c r="KER33" s="79"/>
      <c r="KES33" s="79"/>
      <c r="KET33" s="79"/>
      <c r="KEU33" s="79"/>
      <c r="KEV33" s="79"/>
      <c r="KEW33" s="79"/>
      <c r="KEX33" s="79"/>
      <c r="KEY33" s="79"/>
      <c r="KEZ33" s="79"/>
      <c r="KFA33" s="79"/>
      <c r="KFB33" s="79"/>
      <c r="KFC33" s="79"/>
      <c r="KFD33" s="79"/>
      <c r="KFE33" s="79"/>
      <c r="KFF33" s="79"/>
      <c r="KFG33" s="79"/>
      <c r="KFH33" s="79"/>
      <c r="KFI33" s="79"/>
      <c r="KFJ33" s="79"/>
      <c r="KFK33" s="79"/>
      <c r="KFL33" s="79"/>
      <c r="KFM33" s="79"/>
      <c r="KFN33" s="79"/>
      <c r="KFO33" s="79"/>
      <c r="KFP33" s="79"/>
      <c r="KFQ33" s="79"/>
      <c r="KFR33" s="79"/>
      <c r="KFS33" s="79"/>
      <c r="KFT33" s="79"/>
      <c r="KFU33" s="79"/>
      <c r="KFV33" s="79"/>
      <c r="KFW33" s="79"/>
      <c r="KFX33" s="79"/>
      <c r="KFY33" s="79"/>
      <c r="KFZ33" s="79"/>
      <c r="KGA33" s="79"/>
      <c r="KGB33" s="79"/>
      <c r="KGC33" s="79"/>
      <c r="KGD33" s="79"/>
      <c r="KGE33" s="79"/>
      <c r="KGF33" s="79"/>
      <c r="KGG33" s="79"/>
      <c r="KGH33" s="79"/>
      <c r="KGI33" s="79"/>
      <c r="KGJ33" s="79"/>
      <c r="KGK33" s="79"/>
      <c r="KGL33" s="79"/>
      <c r="KGM33" s="79"/>
      <c r="KGN33" s="79"/>
      <c r="KGO33" s="79"/>
      <c r="KGP33" s="79"/>
      <c r="KGQ33" s="79"/>
      <c r="KGR33" s="79"/>
      <c r="KGS33" s="79"/>
      <c r="KGT33" s="79"/>
      <c r="KGU33" s="79"/>
      <c r="KGV33" s="79"/>
      <c r="KGW33" s="79"/>
      <c r="KGX33" s="79"/>
      <c r="KGY33" s="79"/>
      <c r="KGZ33" s="79"/>
      <c r="KHA33" s="79"/>
      <c r="KHB33" s="79"/>
      <c r="KHC33" s="79"/>
      <c r="KHD33" s="79"/>
      <c r="KHE33" s="79"/>
      <c r="KHF33" s="79"/>
      <c r="KHG33" s="79"/>
      <c r="KHH33" s="79"/>
      <c r="KHI33" s="79"/>
      <c r="KHJ33" s="79"/>
      <c r="KHK33" s="79"/>
      <c r="KHL33" s="79"/>
      <c r="KHM33" s="79"/>
      <c r="KHN33" s="79"/>
      <c r="KHO33" s="79"/>
      <c r="KHP33" s="79"/>
      <c r="KHQ33" s="79"/>
      <c r="KHR33" s="79"/>
      <c r="KHS33" s="79"/>
      <c r="KHT33" s="79"/>
      <c r="KHU33" s="79"/>
      <c r="KHV33" s="79"/>
      <c r="KHW33" s="79"/>
      <c r="KHX33" s="79"/>
      <c r="KHY33" s="79"/>
      <c r="KHZ33" s="79"/>
      <c r="KIA33" s="79"/>
      <c r="KIB33" s="79"/>
      <c r="KIC33" s="79"/>
      <c r="KID33" s="79"/>
      <c r="KIE33" s="79"/>
      <c r="KIF33" s="79"/>
      <c r="KIG33" s="79"/>
      <c r="KIH33" s="79"/>
      <c r="KII33" s="79"/>
      <c r="KIJ33" s="79"/>
      <c r="KIK33" s="79"/>
      <c r="KIL33" s="79"/>
      <c r="KIM33" s="79"/>
      <c r="KIN33" s="79"/>
      <c r="KIO33" s="79"/>
      <c r="KIP33" s="79"/>
      <c r="KIQ33" s="79"/>
      <c r="KIR33" s="79"/>
      <c r="KIS33" s="79"/>
      <c r="KIT33" s="79"/>
      <c r="KIU33" s="79"/>
      <c r="KIV33" s="79"/>
      <c r="KIW33" s="79"/>
      <c r="KIX33" s="79"/>
      <c r="KIY33" s="79"/>
      <c r="KIZ33" s="79"/>
      <c r="KJA33" s="79"/>
      <c r="KJB33" s="79"/>
      <c r="KJC33" s="79"/>
      <c r="KJD33" s="79"/>
      <c r="KJE33" s="79"/>
      <c r="KJF33" s="79"/>
      <c r="KJG33" s="79"/>
      <c r="KJH33" s="79"/>
      <c r="KJI33" s="79"/>
      <c r="KJJ33" s="79"/>
      <c r="KJK33" s="79"/>
      <c r="KJL33" s="79"/>
      <c r="KJM33" s="79"/>
      <c r="KJN33" s="79"/>
      <c r="KJO33" s="79"/>
      <c r="KJP33" s="79"/>
      <c r="KJQ33" s="79"/>
      <c r="KJR33" s="79"/>
      <c r="KJS33" s="79"/>
      <c r="KJT33" s="79"/>
      <c r="KJU33" s="79"/>
      <c r="KJV33" s="79"/>
      <c r="KJW33" s="79"/>
      <c r="KJX33" s="79"/>
      <c r="KJY33" s="79"/>
      <c r="KJZ33" s="79"/>
      <c r="KKA33" s="79"/>
      <c r="KKB33" s="79"/>
      <c r="KKC33" s="79"/>
      <c r="KKD33" s="79"/>
      <c r="KKE33" s="79"/>
      <c r="KKF33" s="79"/>
      <c r="KKG33" s="79"/>
      <c r="KKH33" s="79"/>
      <c r="KKI33" s="79"/>
      <c r="KKJ33" s="79"/>
      <c r="KKK33" s="79"/>
      <c r="KKL33" s="79"/>
      <c r="KKM33" s="79"/>
      <c r="KKN33" s="79"/>
      <c r="KKO33" s="79"/>
      <c r="KKP33" s="79"/>
      <c r="KKQ33" s="79"/>
      <c r="KKR33" s="79"/>
      <c r="KKS33" s="79"/>
      <c r="KKT33" s="79"/>
      <c r="KKU33" s="79"/>
      <c r="KKV33" s="79"/>
      <c r="KKW33" s="79"/>
      <c r="KKX33" s="79"/>
      <c r="KKY33" s="79"/>
      <c r="KKZ33" s="79"/>
      <c r="KLA33" s="79"/>
      <c r="KLB33" s="79"/>
      <c r="KLC33" s="79"/>
      <c r="KLD33" s="79"/>
      <c r="KLE33" s="79"/>
      <c r="KLF33" s="79"/>
      <c r="KLG33" s="79"/>
      <c r="KLH33" s="79"/>
      <c r="KLI33" s="79"/>
      <c r="KLJ33" s="79"/>
      <c r="KLK33" s="79"/>
      <c r="KLL33" s="79"/>
      <c r="KLM33" s="79"/>
      <c r="KLN33" s="79"/>
      <c r="KLO33" s="79"/>
      <c r="KLP33" s="79"/>
      <c r="KLQ33" s="79"/>
      <c r="KLR33" s="79"/>
      <c r="KLS33" s="79"/>
      <c r="KLT33" s="79"/>
      <c r="KLU33" s="79"/>
      <c r="KLV33" s="79"/>
      <c r="KLW33" s="79"/>
      <c r="KLX33" s="79"/>
      <c r="KLY33" s="79"/>
      <c r="KLZ33" s="79"/>
      <c r="KMA33" s="79"/>
      <c r="KMB33" s="79"/>
      <c r="KMC33" s="79"/>
      <c r="KMD33" s="79"/>
      <c r="KME33" s="79"/>
      <c r="KMF33" s="79"/>
      <c r="KMG33" s="79"/>
      <c r="KMH33" s="79"/>
      <c r="KMI33" s="79"/>
      <c r="KMJ33" s="79"/>
      <c r="KMK33" s="79"/>
      <c r="KML33" s="79"/>
      <c r="KMM33" s="79"/>
      <c r="KMN33" s="79"/>
      <c r="KMO33" s="79"/>
      <c r="KMP33" s="79"/>
      <c r="KMQ33" s="79"/>
      <c r="KMR33" s="79"/>
      <c r="KMS33" s="79"/>
      <c r="KMT33" s="79"/>
      <c r="KMU33" s="79"/>
      <c r="KMV33" s="79"/>
      <c r="KMW33" s="79"/>
      <c r="KMX33" s="79"/>
      <c r="KMY33" s="79"/>
      <c r="KMZ33" s="79"/>
      <c r="KNA33" s="79"/>
      <c r="KNB33" s="79"/>
      <c r="KNC33" s="79"/>
      <c r="KND33" s="79"/>
      <c r="KNE33" s="79"/>
      <c r="KNF33" s="79"/>
      <c r="KNG33" s="79"/>
      <c r="KNH33" s="79"/>
      <c r="KNI33" s="79"/>
      <c r="KNJ33" s="79"/>
      <c r="KNK33" s="79"/>
      <c r="KNL33" s="79"/>
      <c r="KNM33" s="79"/>
      <c r="KNN33" s="79"/>
      <c r="KNO33" s="79"/>
      <c r="KNP33" s="79"/>
      <c r="KNQ33" s="79"/>
      <c r="KNR33" s="79"/>
      <c r="KNS33" s="79"/>
      <c r="KNT33" s="79"/>
      <c r="KNU33" s="79"/>
      <c r="KNV33" s="79"/>
      <c r="KNW33" s="79"/>
      <c r="KNX33" s="79"/>
      <c r="KNY33" s="79"/>
      <c r="KNZ33" s="79"/>
      <c r="KOA33" s="79"/>
      <c r="KOB33" s="79"/>
      <c r="KOC33" s="79"/>
      <c r="KOD33" s="79"/>
      <c r="KOE33" s="79"/>
      <c r="KOF33" s="79"/>
      <c r="KOG33" s="79"/>
      <c r="KOH33" s="79"/>
      <c r="KOI33" s="79"/>
      <c r="KOJ33" s="79"/>
      <c r="KOK33" s="79"/>
      <c r="KOL33" s="79"/>
      <c r="KOM33" s="79"/>
      <c r="KON33" s="79"/>
      <c r="KOO33" s="79"/>
      <c r="KOP33" s="79"/>
      <c r="KOQ33" s="79"/>
      <c r="KOR33" s="79"/>
      <c r="KOS33" s="79"/>
      <c r="KOT33" s="79"/>
      <c r="KOU33" s="79"/>
      <c r="KOV33" s="79"/>
      <c r="KOW33" s="79"/>
      <c r="KOX33" s="79"/>
      <c r="KOY33" s="79"/>
      <c r="KOZ33" s="79"/>
      <c r="KPA33" s="79"/>
      <c r="KPB33" s="79"/>
      <c r="KPC33" s="79"/>
      <c r="KPD33" s="79"/>
      <c r="KPE33" s="79"/>
      <c r="KPF33" s="79"/>
      <c r="KPG33" s="79"/>
      <c r="KPH33" s="79"/>
      <c r="KPI33" s="79"/>
      <c r="KPJ33" s="79"/>
      <c r="KPK33" s="79"/>
      <c r="KPL33" s="79"/>
      <c r="KPM33" s="79"/>
      <c r="KPN33" s="79"/>
      <c r="KPO33" s="79"/>
      <c r="KPP33" s="79"/>
      <c r="KPQ33" s="79"/>
      <c r="KPR33" s="79"/>
      <c r="KPS33" s="79"/>
      <c r="KPT33" s="79"/>
      <c r="KPU33" s="79"/>
      <c r="KPV33" s="79"/>
      <c r="KPW33" s="79"/>
      <c r="KPX33" s="79"/>
      <c r="KPY33" s="79"/>
      <c r="KPZ33" s="79"/>
      <c r="KQA33" s="79"/>
      <c r="KQB33" s="79"/>
      <c r="KQC33" s="79"/>
      <c r="KQD33" s="79"/>
      <c r="KQE33" s="79"/>
      <c r="KQF33" s="79"/>
      <c r="KQG33" s="79"/>
      <c r="KQH33" s="79"/>
      <c r="KQI33" s="79"/>
      <c r="KQJ33" s="79"/>
      <c r="KQK33" s="79"/>
      <c r="KQL33" s="79"/>
      <c r="KQM33" s="79"/>
      <c r="KQN33" s="79"/>
      <c r="KQO33" s="79"/>
      <c r="KQP33" s="79"/>
      <c r="KQQ33" s="79"/>
      <c r="KQR33" s="79"/>
      <c r="KQS33" s="79"/>
      <c r="KQT33" s="79"/>
      <c r="KQU33" s="79"/>
      <c r="KQV33" s="79"/>
      <c r="KQW33" s="79"/>
      <c r="KQX33" s="79"/>
      <c r="KQY33" s="79"/>
      <c r="KQZ33" s="79"/>
      <c r="KRA33" s="79"/>
      <c r="KRB33" s="79"/>
      <c r="KRC33" s="79"/>
      <c r="KRD33" s="79"/>
      <c r="KRE33" s="79"/>
      <c r="KRF33" s="79"/>
      <c r="KRG33" s="79"/>
      <c r="KRH33" s="79"/>
      <c r="KRI33" s="79"/>
      <c r="KRJ33" s="79"/>
      <c r="KRK33" s="79"/>
      <c r="KRL33" s="79"/>
      <c r="KRM33" s="79"/>
      <c r="KRN33" s="79"/>
      <c r="KRO33" s="79"/>
      <c r="KRP33" s="79"/>
      <c r="KRQ33" s="79"/>
      <c r="KRR33" s="79"/>
      <c r="KRS33" s="79"/>
      <c r="KRT33" s="79"/>
      <c r="KRU33" s="79"/>
      <c r="KRV33" s="79"/>
      <c r="KRW33" s="79"/>
      <c r="KRX33" s="79"/>
      <c r="KRY33" s="79"/>
      <c r="KRZ33" s="79"/>
      <c r="KSA33" s="79"/>
      <c r="KSB33" s="79"/>
      <c r="KSC33" s="79"/>
      <c r="KSD33" s="79"/>
      <c r="KSE33" s="79"/>
      <c r="KSF33" s="79"/>
      <c r="KSG33" s="79"/>
      <c r="KSH33" s="79"/>
      <c r="KSI33" s="79"/>
      <c r="KSJ33" s="79"/>
      <c r="KSK33" s="79"/>
      <c r="KSL33" s="79"/>
      <c r="KSM33" s="79"/>
      <c r="KSN33" s="79"/>
      <c r="KSO33" s="79"/>
      <c r="KSP33" s="79"/>
      <c r="KSQ33" s="79"/>
      <c r="KSR33" s="79"/>
      <c r="KSS33" s="79"/>
      <c r="KST33" s="79"/>
      <c r="KSU33" s="79"/>
      <c r="KSV33" s="79"/>
      <c r="KSW33" s="79"/>
      <c r="KSX33" s="79"/>
      <c r="KSY33" s="79"/>
      <c r="KSZ33" s="79"/>
      <c r="KTA33" s="79"/>
      <c r="KTB33" s="79"/>
      <c r="KTC33" s="79"/>
      <c r="KTD33" s="79"/>
      <c r="KTE33" s="79"/>
      <c r="KTF33" s="79"/>
      <c r="KTG33" s="79"/>
      <c r="KTH33" s="79"/>
      <c r="KTI33" s="79"/>
      <c r="KTJ33" s="79"/>
      <c r="KTK33" s="79"/>
      <c r="KTL33" s="79"/>
      <c r="KTM33" s="79"/>
      <c r="KTN33" s="79"/>
      <c r="KTO33" s="79"/>
      <c r="KTP33" s="79"/>
      <c r="KTQ33" s="79"/>
      <c r="KTR33" s="79"/>
      <c r="KTS33" s="79"/>
      <c r="KTT33" s="79"/>
      <c r="KTU33" s="79"/>
      <c r="KTV33" s="79"/>
      <c r="KTW33" s="79"/>
      <c r="KTX33" s="79"/>
      <c r="KTY33" s="79"/>
      <c r="KTZ33" s="79"/>
      <c r="KUA33" s="79"/>
      <c r="KUB33" s="79"/>
      <c r="KUC33" s="79"/>
      <c r="KUD33" s="79"/>
      <c r="KUE33" s="79"/>
      <c r="KUF33" s="79"/>
      <c r="KUG33" s="79"/>
      <c r="KUH33" s="79"/>
      <c r="KUI33" s="79"/>
      <c r="KUJ33" s="79"/>
      <c r="KUK33" s="79"/>
      <c r="KUL33" s="79"/>
      <c r="KUM33" s="79"/>
      <c r="KUN33" s="79"/>
      <c r="KUO33" s="79"/>
      <c r="KUP33" s="79"/>
      <c r="KUQ33" s="79"/>
      <c r="KUR33" s="79"/>
      <c r="KUS33" s="79"/>
      <c r="KUT33" s="79"/>
      <c r="KUU33" s="79"/>
      <c r="KUV33" s="79"/>
      <c r="KUW33" s="79"/>
      <c r="KUX33" s="79"/>
      <c r="KUY33" s="79"/>
      <c r="KUZ33" s="79"/>
      <c r="KVA33" s="79"/>
      <c r="KVB33" s="79"/>
      <c r="KVC33" s="79"/>
      <c r="KVD33" s="79"/>
      <c r="KVE33" s="79"/>
      <c r="KVF33" s="79"/>
      <c r="KVG33" s="79"/>
      <c r="KVH33" s="79"/>
      <c r="KVI33" s="79"/>
      <c r="KVJ33" s="79"/>
      <c r="KVK33" s="79"/>
      <c r="KVL33" s="79"/>
      <c r="KVM33" s="79"/>
      <c r="KVN33" s="79"/>
      <c r="KVO33" s="79"/>
      <c r="KVP33" s="79"/>
      <c r="KVQ33" s="79"/>
      <c r="KVR33" s="79"/>
      <c r="KVS33" s="79"/>
      <c r="KVT33" s="79"/>
      <c r="KVU33" s="79"/>
      <c r="KVV33" s="79"/>
      <c r="KVW33" s="79"/>
      <c r="KVX33" s="79"/>
      <c r="KVY33" s="79"/>
      <c r="KVZ33" s="79"/>
      <c r="KWA33" s="79"/>
      <c r="KWB33" s="79"/>
      <c r="KWC33" s="79"/>
      <c r="KWD33" s="79"/>
      <c r="KWE33" s="79"/>
      <c r="KWF33" s="79"/>
      <c r="KWG33" s="79"/>
      <c r="KWH33" s="79"/>
      <c r="KWI33" s="79"/>
      <c r="KWJ33" s="79"/>
      <c r="KWK33" s="79"/>
      <c r="KWL33" s="79"/>
      <c r="KWM33" s="79"/>
      <c r="KWN33" s="79"/>
      <c r="KWO33" s="79"/>
      <c r="KWP33" s="79"/>
      <c r="KWQ33" s="79"/>
      <c r="KWR33" s="79"/>
      <c r="KWS33" s="79"/>
      <c r="KWT33" s="79"/>
      <c r="KWU33" s="79"/>
      <c r="KWV33" s="79"/>
      <c r="KWW33" s="79"/>
      <c r="KWX33" s="79"/>
      <c r="KWY33" s="79"/>
      <c r="KWZ33" s="79"/>
      <c r="KXA33" s="79"/>
      <c r="KXB33" s="79"/>
      <c r="KXC33" s="79"/>
      <c r="KXD33" s="79"/>
      <c r="KXE33" s="79"/>
      <c r="KXF33" s="79"/>
      <c r="KXG33" s="79"/>
      <c r="KXH33" s="79"/>
      <c r="KXI33" s="79"/>
      <c r="KXJ33" s="79"/>
      <c r="KXK33" s="79"/>
      <c r="KXL33" s="79"/>
      <c r="KXM33" s="79"/>
      <c r="KXN33" s="79"/>
      <c r="KXO33" s="79"/>
      <c r="KXP33" s="79"/>
      <c r="KXQ33" s="79"/>
      <c r="KXR33" s="79"/>
      <c r="KXS33" s="79"/>
      <c r="KXT33" s="79"/>
      <c r="KXU33" s="79"/>
      <c r="KXV33" s="79"/>
      <c r="KXW33" s="79"/>
      <c r="KXX33" s="79"/>
      <c r="KXY33" s="79"/>
      <c r="KXZ33" s="79"/>
      <c r="KYA33" s="79"/>
      <c r="KYB33" s="79"/>
      <c r="KYC33" s="79"/>
      <c r="KYD33" s="79"/>
      <c r="KYE33" s="79"/>
      <c r="KYF33" s="79"/>
      <c r="KYG33" s="79"/>
      <c r="KYH33" s="79"/>
      <c r="KYI33" s="79"/>
      <c r="KYJ33" s="79"/>
      <c r="KYK33" s="79"/>
      <c r="KYL33" s="79"/>
      <c r="KYM33" s="79"/>
      <c r="KYN33" s="79"/>
      <c r="KYO33" s="79"/>
      <c r="KYP33" s="79"/>
      <c r="KYQ33" s="79"/>
      <c r="KYR33" s="79"/>
      <c r="KYS33" s="79"/>
      <c r="KYT33" s="79"/>
      <c r="KYU33" s="79"/>
      <c r="KYV33" s="79"/>
      <c r="KYW33" s="79"/>
      <c r="KYX33" s="79"/>
      <c r="KYY33" s="79"/>
      <c r="KYZ33" s="79"/>
      <c r="KZA33" s="79"/>
      <c r="KZB33" s="79"/>
      <c r="KZC33" s="79"/>
      <c r="KZD33" s="79"/>
      <c r="KZE33" s="79"/>
      <c r="KZF33" s="79"/>
      <c r="KZG33" s="79"/>
      <c r="KZH33" s="79"/>
      <c r="KZI33" s="79"/>
      <c r="KZJ33" s="79"/>
      <c r="KZK33" s="79"/>
      <c r="KZL33" s="79"/>
      <c r="KZM33" s="79"/>
      <c r="KZN33" s="79"/>
      <c r="KZO33" s="79"/>
      <c r="KZP33" s="79"/>
      <c r="KZQ33" s="79"/>
      <c r="KZR33" s="79"/>
      <c r="KZS33" s="79"/>
      <c r="KZT33" s="79"/>
      <c r="KZU33" s="79"/>
      <c r="KZV33" s="79"/>
      <c r="KZW33" s="79"/>
      <c r="KZX33" s="79"/>
      <c r="KZY33" s="79"/>
      <c r="KZZ33" s="79"/>
      <c r="LAA33" s="79"/>
      <c r="LAB33" s="79"/>
      <c r="LAC33" s="79"/>
      <c r="LAD33" s="79"/>
      <c r="LAE33" s="79"/>
      <c r="LAF33" s="79"/>
      <c r="LAG33" s="79"/>
      <c r="LAH33" s="79"/>
      <c r="LAI33" s="79"/>
      <c r="LAJ33" s="79"/>
      <c r="LAK33" s="79"/>
      <c r="LAL33" s="79"/>
      <c r="LAM33" s="79"/>
      <c r="LAN33" s="79"/>
      <c r="LAO33" s="79"/>
      <c r="LAP33" s="79"/>
      <c r="LAQ33" s="79"/>
      <c r="LAR33" s="79"/>
      <c r="LAS33" s="79"/>
      <c r="LAT33" s="79"/>
      <c r="LAU33" s="79"/>
      <c r="LAV33" s="79"/>
      <c r="LAW33" s="79"/>
      <c r="LAX33" s="79"/>
      <c r="LAY33" s="79"/>
      <c r="LAZ33" s="79"/>
      <c r="LBA33" s="79"/>
      <c r="LBB33" s="79"/>
      <c r="LBC33" s="79"/>
      <c r="LBD33" s="79"/>
      <c r="LBE33" s="79"/>
      <c r="LBF33" s="79"/>
      <c r="LBG33" s="79"/>
      <c r="LBH33" s="79"/>
      <c r="LBI33" s="79"/>
      <c r="LBJ33" s="79"/>
      <c r="LBK33" s="79"/>
      <c r="LBL33" s="79"/>
      <c r="LBM33" s="79"/>
      <c r="LBN33" s="79"/>
      <c r="LBO33" s="79"/>
      <c r="LBP33" s="79"/>
      <c r="LBQ33" s="79"/>
      <c r="LBR33" s="79"/>
      <c r="LBS33" s="79"/>
      <c r="LBT33" s="79"/>
      <c r="LBU33" s="79"/>
      <c r="LBV33" s="79"/>
      <c r="LBW33" s="79"/>
      <c r="LBX33" s="79"/>
      <c r="LBY33" s="79"/>
      <c r="LBZ33" s="79"/>
      <c r="LCA33" s="79"/>
      <c r="LCB33" s="79"/>
      <c r="LCC33" s="79"/>
      <c r="LCD33" s="79"/>
      <c r="LCE33" s="79"/>
      <c r="LCF33" s="79"/>
      <c r="LCG33" s="79"/>
      <c r="LCH33" s="79"/>
      <c r="LCI33" s="79"/>
      <c r="LCJ33" s="79"/>
      <c r="LCK33" s="79"/>
      <c r="LCL33" s="79"/>
      <c r="LCM33" s="79"/>
      <c r="LCN33" s="79"/>
      <c r="LCO33" s="79"/>
      <c r="LCP33" s="79"/>
      <c r="LCQ33" s="79"/>
      <c r="LCR33" s="79"/>
      <c r="LCS33" s="79"/>
      <c r="LCT33" s="79"/>
      <c r="LCU33" s="79"/>
      <c r="LCV33" s="79"/>
      <c r="LCW33" s="79"/>
      <c r="LCX33" s="79"/>
      <c r="LCY33" s="79"/>
      <c r="LCZ33" s="79"/>
      <c r="LDA33" s="79"/>
      <c r="LDB33" s="79"/>
      <c r="LDC33" s="79"/>
      <c r="LDD33" s="79"/>
      <c r="LDE33" s="79"/>
      <c r="LDF33" s="79"/>
      <c r="LDG33" s="79"/>
      <c r="LDH33" s="79"/>
      <c r="LDI33" s="79"/>
      <c r="LDJ33" s="79"/>
      <c r="LDK33" s="79"/>
      <c r="LDL33" s="79"/>
      <c r="LDM33" s="79"/>
      <c r="LDN33" s="79"/>
      <c r="LDO33" s="79"/>
      <c r="LDP33" s="79"/>
      <c r="LDQ33" s="79"/>
      <c r="LDR33" s="79"/>
      <c r="LDS33" s="79"/>
      <c r="LDT33" s="79"/>
      <c r="LDU33" s="79"/>
      <c r="LDV33" s="79"/>
      <c r="LDW33" s="79"/>
      <c r="LDX33" s="79"/>
      <c r="LDY33" s="79"/>
      <c r="LDZ33" s="79"/>
      <c r="LEA33" s="79"/>
      <c r="LEB33" s="79"/>
      <c r="LEC33" s="79"/>
      <c r="LED33" s="79"/>
      <c r="LEE33" s="79"/>
      <c r="LEF33" s="79"/>
      <c r="LEG33" s="79"/>
      <c r="LEH33" s="79"/>
      <c r="LEI33" s="79"/>
      <c r="LEJ33" s="79"/>
      <c r="LEK33" s="79"/>
      <c r="LEL33" s="79"/>
      <c r="LEM33" s="79"/>
      <c r="LEN33" s="79"/>
      <c r="LEO33" s="79"/>
      <c r="LEP33" s="79"/>
      <c r="LEQ33" s="79"/>
      <c r="LER33" s="79"/>
      <c r="LES33" s="79"/>
      <c r="LET33" s="79"/>
      <c r="LEU33" s="79"/>
      <c r="LEV33" s="79"/>
      <c r="LEW33" s="79"/>
      <c r="LEX33" s="79"/>
      <c r="LEY33" s="79"/>
      <c r="LEZ33" s="79"/>
      <c r="LFA33" s="79"/>
      <c r="LFB33" s="79"/>
      <c r="LFC33" s="79"/>
      <c r="LFD33" s="79"/>
      <c r="LFE33" s="79"/>
      <c r="LFF33" s="79"/>
      <c r="LFG33" s="79"/>
      <c r="LFH33" s="79"/>
      <c r="LFI33" s="79"/>
      <c r="LFJ33" s="79"/>
      <c r="LFK33" s="79"/>
      <c r="LFL33" s="79"/>
      <c r="LFM33" s="79"/>
      <c r="LFN33" s="79"/>
      <c r="LFO33" s="79"/>
      <c r="LFP33" s="79"/>
      <c r="LFQ33" s="79"/>
      <c r="LFR33" s="79"/>
      <c r="LFS33" s="79"/>
      <c r="LFT33" s="79"/>
      <c r="LFU33" s="79"/>
      <c r="LFV33" s="79"/>
      <c r="LFW33" s="79"/>
      <c r="LFX33" s="79"/>
      <c r="LFY33" s="79"/>
      <c r="LFZ33" s="79"/>
      <c r="LGA33" s="79"/>
      <c r="LGB33" s="79"/>
      <c r="LGC33" s="79"/>
      <c r="LGD33" s="79"/>
      <c r="LGE33" s="79"/>
      <c r="LGF33" s="79"/>
      <c r="LGG33" s="79"/>
      <c r="LGH33" s="79"/>
      <c r="LGI33" s="79"/>
      <c r="LGJ33" s="79"/>
      <c r="LGK33" s="79"/>
      <c r="LGL33" s="79"/>
      <c r="LGM33" s="79"/>
      <c r="LGN33" s="79"/>
      <c r="LGO33" s="79"/>
      <c r="LGP33" s="79"/>
      <c r="LGQ33" s="79"/>
      <c r="LGR33" s="79"/>
      <c r="LGS33" s="79"/>
      <c r="LGT33" s="79"/>
      <c r="LGU33" s="79"/>
      <c r="LGV33" s="79"/>
      <c r="LGW33" s="79"/>
      <c r="LGX33" s="79"/>
      <c r="LGY33" s="79"/>
      <c r="LGZ33" s="79"/>
      <c r="LHA33" s="79"/>
      <c r="LHB33" s="79"/>
      <c r="LHC33" s="79"/>
      <c r="LHD33" s="79"/>
      <c r="LHE33" s="79"/>
      <c r="LHF33" s="79"/>
      <c r="LHG33" s="79"/>
      <c r="LHH33" s="79"/>
      <c r="LHI33" s="79"/>
      <c r="LHJ33" s="79"/>
      <c r="LHK33" s="79"/>
      <c r="LHL33" s="79"/>
      <c r="LHM33" s="79"/>
      <c r="LHN33" s="79"/>
      <c r="LHO33" s="79"/>
      <c r="LHP33" s="79"/>
      <c r="LHQ33" s="79"/>
      <c r="LHR33" s="79"/>
      <c r="LHS33" s="79"/>
      <c r="LHT33" s="79"/>
      <c r="LHU33" s="79"/>
      <c r="LHV33" s="79"/>
      <c r="LHW33" s="79"/>
      <c r="LHX33" s="79"/>
      <c r="LHY33" s="79"/>
      <c r="LHZ33" s="79"/>
      <c r="LIA33" s="79"/>
      <c r="LIB33" s="79"/>
      <c r="LIC33" s="79"/>
      <c r="LID33" s="79"/>
      <c r="LIE33" s="79"/>
      <c r="LIF33" s="79"/>
      <c r="LIG33" s="79"/>
      <c r="LIH33" s="79"/>
      <c r="LII33" s="79"/>
      <c r="LIJ33" s="79"/>
      <c r="LIK33" s="79"/>
      <c r="LIL33" s="79"/>
      <c r="LIM33" s="79"/>
      <c r="LIN33" s="79"/>
      <c r="LIO33" s="79"/>
      <c r="LIP33" s="79"/>
      <c r="LIQ33" s="79"/>
      <c r="LIR33" s="79"/>
      <c r="LIS33" s="79"/>
      <c r="LIT33" s="79"/>
      <c r="LIU33" s="79"/>
      <c r="LIV33" s="79"/>
      <c r="LIW33" s="79"/>
      <c r="LIX33" s="79"/>
      <c r="LIY33" s="79"/>
      <c r="LIZ33" s="79"/>
      <c r="LJA33" s="79"/>
      <c r="LJB33" s="79"/>
      <c r="LJC33" s="79"/>
      <c r="LJD33" s="79"/>
      <c r="LJE33" s="79"/>
      <c r="LJF33" s="79"/>
      <c r="LJG33" s="79"/>
      <c r="LJH33" s="79"/>
      <c r="LJI33" s="79"/>
      <c r="LJJ33" s="79"/>
      <c r="LJK33" s="79"/>
      <c r="LJL33" s="79"/>
      <c r="LJM33" s="79"/>
      <c r="LJN33" s="79"/>
      <c r="LJO33" s="79"/>
      <c r="LJP33" s="79"/>
      <c r="LJQ33" s="79"/>
      <c r="LJR33" s="79"/>
      <c r="LJS33" s="79"/>
      <c r="LJT33" s="79"/>
      <c r="LJU33" s="79"/>
      <c r="LJV33" s="79"/>
      <c r="LJW33" s="79"/>
      <c r="LJX33" s="79"/>
      <c r="LJY33" s="79"/>
      <c r="LJZ33" s="79"/>
      <c r="LKA33" s="79"/>
      <c r="LKB33" s="79"/>
      <c r="LKC33" s="79"/>
      <c r="LKD33" s="79"/>
      <c r="LKE33" s="79"/>
      <c r="LKF33" s="79"/>
      <c r="LKG33" s="79"/>
      <c r="LKH33" s="79"/>
      <c r="LKI33" s="79"/>
      <c r="LKJ33" s="79"/>
      <c r="LKK33" s="79"/>
      <c r="LKL33" s="79"/>
      <c r="LKM33" s="79"/>
      <c r="LKN33" s="79"/>
      <c r="LKO33" s="79"/>
      <c r="LKP33" s="79"/>
      <c r="LKQ33" s="79"/>
      <c r="LKR33" s="79"/>
      <c r="LKS33" s="79"/>
      <c r="LKT33" s="79"/>
      <c r="LKU33" s="79"/>
      <c r="LKV33" s="79"/>
      <c r="LKW33" s="79"/>
      <c r="LKX33" s="79"/>
      <c r="LKY33" s="79"/>
      <c r="LKZ33" s="79"/>
      <c r="LLA33" s="79"/>
      <c r="LLB33" s="79"/>
      <c r="LLC33" s="79"/>
      <c r="LLD33" s="79"/>
      <c r="LLE33" s="79"/>
      <c r="LLF33" s="79"/>
      <c r="LLG33" s="79"/>
      <c r="LLH33" s="79"/>
      <c r="LLI33" s="79"/>
      <c r="LLJ33" s="79"/>
      <c r="LLK33" s="79"/>
      <c r="LLL33" s="79"/>
      <c r="LLM33" s="79"/>
      <c r="LLN33" s="79"/>
      <c r="LLO33" s="79"/>
      <c r="LLP33" s="79"/>
      <c r="LLQ33" s="79"/>
      <c r="LLR33" s="79"/>
      <c r="LLS33" s="79"/>
      <c r="LLT33" s="79"/>
      <c r="LLU33" s="79"/>
      <c r="LLV33" s="79"/>
      <c r="LLW33" s="79"/>
      <c r="LLX33" s="79"/>
      <c r="LLY33" s="79"/>
      <c r="LLZ33" s="79"/>
      <c r="LMA33" s="79"/>
      <c r="LMB33" s="79"/>
      <c r="LMC33" s="79"/>
      <c r="LMD33" s="79"/>
      <c r="LME33" s="79"/>
      <c r="LMF33" s="79"/>
      <c r="LMG33" s="79"/>
      <c r="LMH33" s="79"/>
      <c r="LMI33" s="79"/>
      <c r="LMJ33" s="79"/>
      <c r="LMK33" s="79"/>
      <c r="LML33" s="79"/>
      <c r="LMM33" s="79"/>
      <c r="LMN33" s="79"/>
      <c r="LMO33" s="79"/>
      <c r="LMP33" s="79"/>
      <c r="LMQ33" s="79"/>
      <c r="LMR33" s="79"/>
      <c r="LMS33" s="79"/>
      <c r="LMT33" s="79"/>
      <c r="LMU33" s="79"/>
      <c r="LMV33" s="79"/>
      <c r="LMW33" s="79"/>
      <c r="LMX33" s="79"/>
      <c r="LMY33" s="79"/>
      <c r="LMZ33" s="79"/>
      <c r="LNA33" s="79"/>
      <c r="LNB33" s="79"/>
      <c r="LNC33" s="79"/>
      <c r="LND33" s="79"/>
      <c r="LNE33" s="79"/>
      <c r="LNF33" s="79"/>
      <c r="LNG33" s="79"/>
      <c r="LNH33" s="79"/>
      <c r="LNI33" s="79"/>
      <c r="LNJ33" s="79"/>
      <c r="LNK33" s="79"/>
      <c r="LNL33" s="79"/>
      <c r="LNM33" s="79"/>
      <c r="LNN33" s="79"/>
      <c r="LNO33" s="79"/>
      <c r="LNP33" s="79"/>
      <c r="LNQ33" s="79"/>
      <c r="LNR33" s="79"/>
      <c r="LNS33" s="79"/>
      <c r="LNT33" s="79"/>
      <c r="LNU33" s="79"/>
      <c r="LNV33" s="79"/>
      <c r="LNW33" s="79"/>
      <c r="LNX33" s="79"/>
      <c r="LNY33" s="79"/>
      <c r="LNZ33" s="79"/>
      <c r="LOA33" s="79"/>
      <c r="LOB33" s="79"/>
      <c r="LOC33" s="79"/>
      <c r="LOD33" s="79"/>
      <c r="LOE33" s="79"/>
      <c r="LOF33" s="79"/>
      <c r="LOG33" s="79"/>
      <c r="LOH33" s="79"/>
      <c r="LOI33" s="79"/>
      <c r="LOJ33" s="79"/>
      <c r="LOK33" s="79"/>
      <c r="LOL33" s="79"/>
      <c r="LOM33" s="79"/>
      <c r="LON33" s="79"/>
      <c r="LOO33" s="79"/>
      <c r="LOP33" s="79"/>
      <c r="LOQ33" s="79"/>
      <c r="LOR33" s="79"/>
      <c r="LOS33" s="79"/>
      <c r="LOT33" s="79"/>
      <c r="LOU33" s="79"/>
      <c r="LOV33" s="79"/>
      <c r="LOW33" s="79"/>
      <c r="LOX33" s="79"/>
      <c r="LOY33" s="79"/>
      <c r="LOZ33" s="79"/>
      <c r="LPA33" s="79"/>
      <c r="LPB33" s="79"/>
      <c r="LPC33" s="79"/>
      <c r="LPD33" s="79"/>
      <c r="LPE33" s="79"/>
      <c r="LPF33" s="79"/>
      <c r="LPG33" s="79"/>
      <c r="LPH33" s="79"/>
      <c r="LPI33" s="79"/>
      <c r="LPJ33" s="79"/>
      <c r="LPK33" s="79"/>
      <c r="LPL33" s="79"/>
      <c r="LPM33" s="79"/>
      <c r="LPN33" s="79"/>
      <c r="LPO33" s="79"/>
      <c r="LPP33" s="79"/>
      <c r="LPQ33" s="79"/>
      <c r="LPR33" s="79"/>
      <c r="LPS33" s="79"/>
      <c r="LPT33" s="79"/>
      <c r="LPU33" s="79"/>
      <c r="LPV33" s="79"/>
      <c r="LPW33" s="79"/>
      <c r="LPX33" s="79"/>
      <c r="LPY33" s="79"/>
      <c r="LPZ33" s="79"/>
      <c r="LQA33" s="79"/>
      <c r="LQB33" s="79"/>
      <c r="LQC33" s="79"/>
      <c r="LQD33" s="79"/>
      <c r="LQE33" s="79"/>
      <c r="LQF33" s="79"/>
      <c r="LQG33" s="79"/>
      <c r="LQH33" s="79"/>
      <c r="LQI33" s="79"/>
      <c r="LQJ33" s="79"/>
      <c r="LQK33" s="79"/>
      <c r="LQL33" s="79"/>
      <c r="LQM33" s="79"/>
      <c r="LQN33" s="79"/>
      <c r="LQO33" s="79"/>
      <c r="LQP33" s="79"/>
      <c r="LQQ33" s="79"/>
      <c r="LQR33" s="79"/>
      <c r="LQS33" s="79"/>
      <c r="LQT33" s="79"/>
      <c r="LQU33" s="79"/>
      <c r="LQV33" s="79"/>
      <c r="LQW33" s="79"/>
      <c r="LQX33" s="79"/>
      <c r="LQY33" s="79"/>
      <c r="LQZ33" s="79"/>
      <c r="LRA33" s="79"/>
      <c r="LRB33" s="79"/>
      <c r="LRC33" s="79"/>
      <c r="LRD33" s="79"/>
      <c r="LRE33" s="79"/>
      <c r="LRF33" s="79"/>
      <c r="LRG33" s="79"/>
      <c r="LRH33" s="79"/>
      <c r="LRI33" s="79"/>
      <c r="LRJ33" s="79"/>
      <c r="LRK33" s="79"/>
      <c r="LRL33" s="79"/>
      <c r="LRM33" s="79"/>
      <c r="LRN33" s="79"/>
      <c r="LRO33" s="79"/>
      <c r="LRP33" s="79"/>
      <c r="LRQ33" s="79"/>
      <c r="LRR33" s="79"/>
      <c r="LRS33" s="79"/>
      <c r="LRT33" s="79"/>
      <c r="LRU33" s="79"/>
      <c r="LRV33" s="79"/>
      <c r="LRW33" s="79"/>
      <c r="LRX33" s="79"/>
      <c r="LRY33" s="79"/>
      <c r="LRZ33" s="79"/>
      <c r="LSA33" s="79"/>
      <c r="LSB33" s="79"/>
      <c r="LSC33" s="79"/>
      <c r="LSD33" s="79"/>
      <c r="LSE33" s="79"/>
      <c r="LSF33" s="79"/>
      <c r="LSG33" s="79"/>
      <c r="LSH33" s="79"/>
      <c r="LSI33" s="79"/>
      <c r="LSJ33" s="79"/>
      <c r="LSK33" s="79"/>
      <c r="LSL33" s="79"/>
      <c r="LSM33" s="79"/>
      <c r="LSN33" s="79"/>
      <c r="LSO33" s="79"/>
      <c r="LSP33" s="79"/>
      <c r="LSQ33" s="79"/>
      <c r="LSR33" s="79"/>
      <c r="LSS33" s="79"/>
      <c r="LST33" s="79"/>
      <c r="LSU33" s="79"/>
      <c r="LSV33" s="79"/>
      <c r="LSW33" s="79"/>
      <c r="LSX33" s="79"/>
      <c r="LSY33" s="79"/>
      <c r="LSZ33" s="79"/>
      <c r="LTA33" s="79"/>
      <c r="LTB33" s="79"/>
      <c r="LTC33" s="79"/>
      <c r="LTD33" s="79"/>
      <c r="LTE33" s="79"/>
      <c r="LTF33" s="79"/>
      <c r="LTG33" s="79"/>
      <c r="LTH33" s="79"/>
      <c r="LTI33" s="79"/>
      <c r="LTJ33" s="79"/>
      <c r="LTK33" s="79"/>
      <c r="LTL33" s="79"/>
      <c r="LTM33" s="79"/>
      <c r="LTN33" s="79"/>
      <c r="LTO33" s="79"/>
      <c r="LTP33" s="79"/>
      <c r="LTQ33" s="79"/>
      <c r="LTR33" s="79"/>
      <c r="LTS33" s="79"/>
      <c r="LTT33" s="79"/>
      <c r="LTU33" s="79"/>
      <c r="LTV33" s="79"/>
      <c r="LTW33" s="79"/>
      <c r="LTX33" s="79"/>
      <c r="LTY33" s="79"/>
      <c r="LTZ33" s="79"/>
      <c r="LUA33" s="79"/>
      <c r="LUB33" s="79"/>
      <c r="LUC33" s="79"/>
      <c r="LUD33" s="79"/>
      <c r="LUE33" s="79"/>
      <c r="LUF33" s="79"/>
      <c r="LUG33" s="79"/>
      <c r="LUH33" s="79"/>
      <c r="LUI33" s="79"/>
      <c r="LUJ33" s="79"/>
      <c r="LUK33" s="79"/>
      <c r="LUL33" s="79"/>
      <c r="LUM33" s="79"/>
      <c r="LUN33" s="79"/>
      <c r="LUO33" s="79"/>
      <c r="LUP33" s="79"/>
      <c r="LUQ33" s="79"/>
      <c r="LUR33" s="79"/>
      <c r="LUS33" s="79"/>
      <c r="LUT33" s="79"/>
      <c r="LUU33" s="79"/>
      <c r="LUV33" s="79"/>
      <c r="LUW33" s="79"/>
      <c r="LUX33" s="79"/>
      <c r="LUY33" s="79"/>
      <c r="LUZ33" s="79"/>
      <c r="LVA33" s="79"/>
      <c r="LVB33" s="79"/>
      <c r="LVC33" s="79"/>
      <c r="LVD33" s="79"/>
      <c r="LVE33" s="79"/>
      <c r="LVF33" s="79"/>
      <c r="LVG33" s="79"/>
      <c r="LVH33" s="79"/>
      <c r="LVI33" s="79"/>
      <c r="LVJ33" s="79"/>
      <c r="LVK33" s="79"/>
      <c r="LVL33" s="79"/>
      <c r="LVM33" s="79"/>
      <c r="LVN33" s="79"/>
      <c r="LVO33" s="79"/>
      <c r="LVP33" s="79"/>
      <c r="LVQ33" s="79"/>
      <c r="LVR33" s="79"/>
      <c r="LVS33" s="79"/>
      <c r="LVT33" s="79"/>
      <c r="LVU33" s="79"/>
      <c r="LVV33" s="79"/>
      <c r="LVW33" s="79"/>
      <c r="LVX33" s="79"/>
      <c r="LVY33" s="79"/>
      <c r="LVZ33" s="79"/>
      <c r="LWA33" s="79"/>
      <c r="LWB33" s="79"/>
      <c r="LWC33" s="79"/>
      <c r="LWD33" s="79"/>
      <c r="LWE33" s="79"/>
      <c r="LWF33" s="79"/>
      <c r="LWG33" s="79"/>
      <c r="LWH33" s="79"/>
      <c r="LWI33" s="79"/>
      <c r="LWJ33" s="79"/>
      <c r="LWK33" s="79"/>
      <c r="LWL33" s="79"/>
      <c r="LWM33" s="79"/>
      <c r="LWN33" s="79"/>
      <c r="LWO33" s="79"/>
      <c r="LWP33" s="79"/>
      <c r="LWQ33" s="79"/>
      <c r="LWR33" s="79"/>
      <c r="LWS33" s="79"/>
      <c r="LWT33" s="79"/>
      <c r="LWU33" s="79"/>
      <c r="LWV33" s="79"/>
      <c r="LWW33" s="79"/>
      <c r="LWX33" s="79"/>
      <c r="LWY33" s="79"/>
      <c r="LWZ33" s="79"/>
      <c r="LXA33" s="79"/>
      <c r="LXB33" s="79"/>
      <c r="LXC33" s="79"/>
      <c r="LXD33" s="79"/>
      <c r="LXE33" s="79"/>
      <c r="LXF33" s="79"/>
      <c r="LXG33" s="79"/>
      <c r="LXH33" s="79"/>
      <c r="LXI33" s="79"/>
      <c r="LXJ33" s="79"/>
      <c r="LXK33" s="79"/>
      <c r="LXL33" s="79"/>
      <c r="LXM33" s="79"/>
      <c r="LXN33" s="79"/>
      <c r="LXO33" s="79"/>
      <c r="LXP33" s="79"/>
      <c r="LXQ33" s="79"/>
      <c r="LXR33" s="79"/>
      <c r="LXS33" s="79"/>
      <c r="LXT33" s="79"/>
      <c r="LXU33" s="79"/>
      <c r="LXV33" s="79"/>
      <c r="LXW33" s="79"/>
      <c r="LXX33" s="79"/>
      <c r="LXY33" s="79"/>
      <c r="LXZ33" s="79"/>
      <c r="LYA33" s="79"/>
      <c r="LYB33" s="79"/>
      <c r="LYC33" s="79"/>
      <c r="LYD33" s="79"/>
      <c r="LYE33" s="79"/>
      <c r="LYF33" s="79"/>
      <c r="LYG33" s="79"/>
      <c r="LYH33" s="79"/>
      <c r="LYI33" s="79"/>
      <c r="LYJ33" s="79"/>
      <c r="LYK33" s="79"/>
      <c r="LYL33" s="79"/>
      <c r="LYM33" s="79"/>
      <c r="LYN33" s="79"/>
      <c r="LYO33" s="79"/>
      <c r="LYP33" s="79"/>
      <c r="LYQ33" s="79"/>
      <c r="LYR33" s="79"/>
      <c r="LYS33" s="79"/>
      <c r="LYT33" s="79"/>
      <c r="LYU33" s="79"/>
      <c r="LYV33" s="79"/>
      <c r="LYW33" s="79"/>
      <c r="LYX33" s="79"/>
      <c r="LYY33" s="79"/>
      <c r="LYZ33" s="79"/>
      <c r="LZA33" s="79"/>
      <c r="LZB33" s="79"/>
      <c r="LZC33" s="79"/>
      <c r="LZD33" s="79"/>
      <c r="LZE33" s="79"/>
      <c r="LZF33" s="79"/>
      <c r="LZG33" s="79"/>
      <c r="LZH33" s="79"/>
      <c r="LZI33" s="79"/>
      <c r="LZJ33" s="79"/>
      <c r="LZK33" s="79"/>
      <c r="LZL33" s="79"/>
      <c r="LZM33" s="79"/>
      <c r="LZN33" s="79"/>
      <c r="LZO33" s="79"/>
      <c r="LZP33" s="79"/>
      <c r="LZQ33" s="79"/>
      <c r="LZR33" s="79"/>
      <c r="LZS33" s="79"/>
      <c r="LZT33" s="79"/>
      <c r="LZU33" s="79"/>
      <c r="LZV33" s="79"/>
      <c r="LZW33" s="79"/>
      <c r="LZX33" s="79"/>
      <c r="LZY33" s="79"/>
      <c r="LZZ33" s="79"/>
      <c r="MAA33" s="79"/>
      <c r="MAB33" s="79"/>
      <c r="MAC33" s="79"/>
      <c r="MAD33" s="79"/>
      <c r="MAE33" s="79"/>
      <c r="MAF33" s="79"/>
      <c r="MAG33" s="79"/>
      <c r="MAH33" s="79"/>
      <c r="MAI33" s="79"/>
      <c r="MAJ33" s="79"/>
      <c r="MAK33" s="79"/>
      <c r="MAL33" s="79"/>
      <c r="MAM33" s="79"/>
      <c r="MAN33" s="79"/>
      <c r="MAO33" s="79"/>
      <c r="MAP33" s="79"/>
      <c r="MAQ33" s="79"/>
      <c r="MAR33" s="79"/>
      <c r="MAS33" s="79"/>
      <c r="MAT33" s="79"/>
      <c r="MAU33" s="79"/>
      <c r="MAV33" s="79"/>
      <c r="MAW33" s="79"/>
      <c r="MAX33" s="79"/>
      <c r="MAY33" s="79"/>
      <c r="MAZ33" s="79"/>
      <c r="MBA33" s="79"/>
      <c r="MBB33" s="79"/>
      <c r="MBC33" s="79"/>
      <c r="MBD33" s="79"/>
      <c r="MBE33" s="79"/>
      <c r="MBF33" s="79"/>
      <c r="MBG33" s="79"/>
      <c r="MBH33" s="79"/>
      <c r="MBI33" s="79"/>
      <c r="MBJ33" s="79"/>
      <c r="MBK33" s="79"/>
      <c r="MBL33" s="79"/>
      <c r="MBM33" s="79"/>
      <c r="MBN33" s="79"/>
      <c r="MBO33" s="79"/>
      <c r="MBP33" s="79"/>
      <c r="MBQ33" s="79"/>
      <c r="MBR33" s="79"/>
      <c r="MBS33" s="79"/>
      <c r="MBT33" s="79"/>
      <c r="MBU33" s="79"/>
      <c r="MBV33" s="79"/>
      <c r="MBW33" s="79"/>
      <c r="MBX33" s="79"/>
      <c r="MBY33" s="79"/>
      <c r="MBZ33" s="79"/>
      <c r="MCA33" s="79"/>
      <c r="MCB33" s="79"/>
      <c r="MCC33" s="79"/>
      <c r="MCD33" s="79"/>
      <c r="MCE33" s="79"/>
      <c r="MCF33" s="79"/>
      <c r="MCG33" s="79"/>
      <c r="MCH33" s="79"/>
      <c r="MCI33" s="79"/>
      <c r="MCJ33" s="79"/>
      <c r="MCK33" s="79"/>
      <c r="MCL33" s="79"/>
      <c r="MCM33" s="79"/>
      <c r="MCN33" s="79"/>
      <c r="MCO33" s="79"/>
      <c r="MCP33" s="79"/>
      <c r="MCQ33" s="79"/>
      <c r="MCR33" s="79"/>
      <c r="MCS33" s="79"/>
      <c r="MCT33" s="79"/>
      <c r="MCU33" s="79"/>
      <c r="MCV33" s="79"/>
      <c r="MCW33" s="79"/>
      <c r="MCX33" s="79"/>
      <c r="MCY33" s="79"/>
      <c r="MCZ33" s="79"/>
      <c r="MDA33" s="79"/>
      <c r="MDB33" s="79"/>
      <c r="MDC33" s="79"/>
      <c r="MDD33" s="79"/>
      <c r="MDE33" s="79"/>
      <c r="MDF33" s="79"/>
      <c r="MDG33" s="79"/>
      <c r="MDH33" s="79"/>
      <c r="MDI33" s="79"/>
      <c r="MDJ33" s="79"/>
      <c r="MDK33" s="79"/>
      <c r="MDL33" s="79"/>
      <c r="MDM33" s="79"/>
      <c r="MDN33" s="79"/>
      <c r="MDO33" s="79"/>
      <c r="MDP33" s="79"/>
      <c r="MDQ33" s="79"/>
      <c r="MDR33" s="79"/>
      <c r="MDS33" s="79"/>
      <c r="MDT33" s="79"/>
      <c r="MDU33" s="79"/>
      <c r="MDV33" s="79"/>
      <c r="MDW33" s="79"/>
      <c r="MDX33" s="79"/>
      <c r="MDY33" s="79"/>
      <c r="MDZ33" s="79"/>
      <c r="MEA33" s="79"/>
      <c r="MEB33" s="79"/>
      <c r="MEC33" s="79"/>
      <c r="MED33" s="79"/>
      <c r="MEE33" s="79"/>
      <c r="MEF33" s="79"/>
      <c r="MEG33" s="79"/>
      <c r="MEH33" s="79"/>
      <c r="MEI33" s="79"/>
      <c r="MEJ33" s="79"/>
      <c r="MEK33" s="79"/>
      <c r="MEL33" s="79"/>
      <c r="MEM33" s="79"/>
      <c r="MEN33" s="79"/>
      <c r="MEO33" s="79"/>
      <c r="MEP33" s="79"/>
      <c r="MEQ33" s="79"/>
      <c r="MER33" s="79"/>
      <c r="MES33" s="79"/>
      <c r="MET33" s="79"/>
      <c r="MEU33" s="79"/>
      <c r="MEV33" s="79"/>
      <c r="MEW33" s="79"/>
      <c r="MEX33" s="79"/>
      <c r="MEY33" s="79"/>
      <c r="MEZ33" s="79"/>
      <c r="MFA33" s="79"/>
      <c r="MFB33" s="79"/>
      <c r="MFC33" s="79"/>
      <c r="MFD33" s="79"/>
      <c r="MFE33" s="79"/>
      <c r="MFF33" s="79"/>
      <c r="MFG33" s="79"/>
      <c r="MFH33" s="79"/>
      <c r="MFI33" s="79"/>
      <c r="MFJ33" s="79"/>
      <c r="MFK33" s="79"/>
      <c r="MFL33" s="79"/>
      <c r="MFM33" s="79"/>
      <c r="MFN33" s="79"/>
      <c r="MFO33" s="79"/>
      <c r="MFP33" s="79"/>
      <c r="MFQ33" s="79"/>
      <c r="MFR33" s="79"/>
      <c r="MFS33" s="79"/>
      <c r="MFT33" s="79"/>
      <c r="MFU33" s="79"/>
      <c r="MFV33" s="79"/>
      <c r="MFW33" s="79"/>
      <c r="MFX33" s="79"/>
      <c r="MFY33" s="79"/>
      <c r="MFZ33" s="79"/>
      <c r="MGA33" s="79"/>
      <c r="MGB33" s="79"/>
      <c r="MGC33" s="79"/>
      <c r="MGD33" s="79"/>
      <c r="MGE33" s="79"/>
      <c r="MGF33" s="79"/>
      <c r="MGG33" s="79"/>
      <c r="MGH33" s="79"/>
      <c r="MGI33" s="79"/>
      <c r="MGJ33" s="79"/>
      <c r="MGK33" s="79"/>
      <c r="MGL33" s="79"/>
      <c r="MGM33" s="79"/>
      <c r="MGN33" s="79"/>
      <c r="MGO33" s="79"/>
      <c r="MGP33" s="79"/>
      <c r="MGQ33" s="79"/>
      <c r="MGR33" s="79"/>
      <c r="MGS33" s="79"/>
      <c r="MGT33" s="79"/>
      <c r="MGU33" s="79"/>
      <c r="MGV33" s="79"/>
      <c r="MGW33" s="79"/>
      <c r="MGX33" s="79"/>
      <c r="MGY33" s="79"/>
      <c r="MGZ33" s="79"/>
      <c r="MHA33" s="79"/>
      <c r="MHB33" s="79"/>
      <c r="MHC33" s="79"/>
      <c r="MHD33" s="79"/>
      <c r="MHE33" s="79"/>
      <c r="MHF33" s="79"/>
      <c r="MHG33" s="79"/>
      <c r="MHH33" s="79"/>
      <c r="MHI33" s="79"/>
      <c r="MHJ33" s="79"/>
      <c r="MHK33" s="79"/>
      <c r="MHL33" s="79"/>
      <c r="MHM33" s="79"/>
      <c r="MHN33" s="79"/>
      <c r="MHO33" s="79"/>
      <c r="MHP33" s="79"/>
      <c r="MHQ33" s="79"/>
      <c r="MHR33" s="79"/>
      <c r="MHS33" s="79"/>
      <c r="MHT33" s="79"/>
      <c r="MHU33" s="79"/>
      <c r="MHV33" s="79"/>
      <c r="MHW33" s="79"/>
      <c r="MHX33" s="79"/>
      <c r="MHY33" s="79"/>
      <c r="MHZ33" s="79"/>
      <c r="MIA33" s="79"/>
      <c r="MIB33" s="79"/>
      <c r="MIC33" s="79"/>
      <c r="MID33" s="79"/>
      <c r="MIE33" s="79"/>
      <c r="MIF33" s="79"/>
      <c r="MIG33" s="79"/>
      <c r="MIH33" s="79"/>
      <c r="MII33" s="79"/>
      <c r="MIJ33" s="79"/>
      <c r="MIK33" s="79"/>
      <c r="MIL33" s="79"/>
      <c r="MIM33" s="79"/>
      <c r="MIN33" s="79"/>
      <c r="MIO33" s="79"/>
      <c r="MIP33" s="79"/>
      <c r="MIQ33" s="79"/>
      <c r="MIR33" s="79"/>
      <c r="MIS33" s="79"/>
      <c r="MIT33" s="79"/>
      <c r="MIU33" s="79"/>
      <c r="MIV33" s="79"/>
      <c r="MIW33" s="79"/>
      <c r="MIX33" s="79"/>
      <c r="MIY33" s="79"/>
      <c r="MIZ33" s="79"/>
      <c r="MJA33" s="79"/>
      <c r="MJB33" s="79"/>
      <c r="MJC33" s="79"/>
      <c r="MJD33" s="79"/>
      <c r="MJE33" s="79"/>
      <c r="MJF33" s="79"/>
      <c r="MJG33" s="79"/>
      <c r="MJH33" s="79"/>
      <c r="MJI33" s="79"/>
      <c r="MJJ33" s="79"/>
      <c r="MJK33" s="79"/>
      <c r="MJL33" s="79"/>
      <c r="MJM33" s="79"/>
      <c r="MJN33" s="79"/>
      <c r="MJO33" s="79"/>
      <c r="MJP33" s="79"/>
      <c r="MJQ33" s="79"/>
      <c r="MJR33" s="79"/>
      <c r="MJS33" s="79"/>
      <c r="MJT33" s="79"/>
      <c r="MJU33" s="79"/>
      <c r="MJV33" s="79"/>
      <c r="MJW33" s="79"/>
      <c r="MJX33" s="79"/>
      <c r="MJY33" s="79"/>
      <c r="MJZ33" s="79"/>
      <c r="MKA33" s="79"/>
      <c r="MKB33" s="79"/>
      <c r="MKC33" s="79"/>
      <c r="MKD33" s="79"/>
      <c r="MKE33" s="79"/>
      <c r="MKF33" s="79"/>
      <c r="MKG33" s="79"/>
      <c r="MKH33" s="79"/>
      <c r="MKI33" s="79"/>
      <c r="MKJ33" s="79"/>
      <c r="MKK33" s="79"/>
      <c r="MKL33" s="79"/>
      <c r="MKM33" s="79"/>
      <c r="MKN33" s="79"/>
      <c r="MKO33" s="79"/>
      <c r="MKP33" s="79"/>
      <c r="MKQ33" s="79"/>
      <c r="MKR33" s="79"/>
      <c r="MKS33" s="79"/>
      <c r="MKT33" s="79"/>
      <c r="MKU33" s="79"/>
      <c r="MKV33" s="79"/>
      <c r="MKW33" s="79"/>
      <c r="MKX33" s="79"/>
      <c r="MKY33" s="79"/>
      <c r="MKZ33" s="79"/>
      <c r="MLA33" s="79"/>
      <c r="MLB33" s="79"/>
      <c r="MLC33" s="79"/>
      <c r="MLD33" s="79"/>
      <c r="MLE33" s="79"/>
      <c r="MLF33" s="79"/>
      <c r="MLG33" s="79"/>
      <c r="MLH33" s="79"/>
      <c r="MLI33" s="79"/>
      <c r="MLJ33" s="79"/>
      <c r="MLK33" s="79"/>
      <c r="MLL33" s="79"/>
      <c r="MLM33" s="79"/>
      <c r="MLN33" s="79"/>
      <c r="MLO33" s="79"/>
      <c r="MLP33" s="79"/>
      <c r="MLQ33" s="79"/>
      <c r="MLR33" s="79"/>
      <c r="MLS33" s="79"/>
      <c r="MLT33" s="79"/>
      <c r="MLU33" s="79"/>
      <c r="MLV33" s="79"/>
      <c r="MLW33" s="79"/>
      <c r="MLX33" s="79"/>
      <c r="MLY33" s="79"/>
      <c r="MLZ33" s="79"/>
      <c r="MMA33" s="79"/>
      <c r="MMB33" s="79"/>
      <c r="MMC33" s="79"/>
      <c r="MMD33" s="79"/>
      <c r="MME33" s="79"/>
      <c r="MMF33" s="79"/>
      <c r="MMG33" s="79"/>
      <c r="MMH33" s="79"/>
      <c r="MMI33" s="79"/>
      <c r="MMJ33" s="79"/>
      <c r="MMK33" s="79"/>
      <c r="MML33" s="79"/>
      <c r="MMM33" s="79"/>
      <c r="MMN33" s="79"/>
      <c r="MMO33" s="79"/>
      <c r="MMP33" s="79"/>
      <c r="MMQ33" s="79"/>
      <c r="MMR33" s="79"/>
      <c r="MMS33" s="79"/>
      <c r="MMT33" s="79"/>
      <c r="MMU33" s="79"/>
      <c r="MMV33" s="79"/>
      <c r="MMW33" s="79"/>
      <c r="MMX33" s="79"/>
      <c r="MMY33" s="79"/>
      <c r="MMZ33" s="79"/>
      <c r="MNA33" s="79"/>
      <c r="MNB33" s="79"/>
      <c r="MNC33" s="79"/>
      <c r="MND33" s="79"/>
      <c r="MNE33" s="79"/>
      <c r="MNF33" s="79"/>
      <c r="MNG33" s="79"/>
      <c r="MNH33" s="79"/>
      <c r="MNI33" s="79"/>
      <c r="MNJ33" s="79"/>
      <c r="MNK33" s="79"/>
      <c r="MNL33" s="79"/>
      <c r="MNM33" s="79"/>
      <c r="MNN33" s="79"/>
      <c r="MNO33" s="79"/>
      <c r="MNP33" s="79"/>
      <c r="MNQ33" s="79"/>
      <c r="MNR33" s="79"/>
      <c r="MNS33" s="79"/>
      <c r="MNT33" s="79"/>
      <c r="MNU33" s="79"/>
      <c r="MNV33" s="79"/>
      <c r="MNW33" s="79"/>
      <c r="MNX33" s="79"/>
      <c r="MNY33" s="79"/>
      <c r="MNZ33" s="79"/>
      <c r="MOA33" s="79"/>
      <c r="MOB33" s="79"/>
      <c r="MOC33" s="79"/>
      <c r="MOD33" s="79"/>
      <c r="MOE33" s="79"/>
      <c r="MOF33" s="79"/>
      <c r="MOG33" s="79"/>
      <c r="MOH33" s="79"/>
      <c r="MOI33" s="79"/>
      <c r="MOJ33" s="79"/>
      <c r="MOK33" s="79"/>
      <c r="MOL33" s="79"/>
      <c r="MOM33" s="79"/>
      <c r="MON33" s="79"/>
      <c r="MOO33" s="79"/>
      <c r="MOP33" s="79"/>
      <c r="MOQ33" s="79"/>
      <c r="MOR33" s="79"/>
      <c r="MOS33" s="79"/>
      <c r="MOT33" s="79"/>
      <c r="MOU33" s="79"/>
      <c r="MOV33" s="79"/>
      <c r="MOW33" s="79"/>
      <c r="MOX33" s="79"/>
      <c r="MOY33" s="79"/>
      <c r="MOZ33" s="79"/>
      <c r="MPA33" s="79"/>
      <c r="MPB33" s="79"/>
      <c r="MPC33" s="79"/>
      <c r="MPD33" s="79"/>
      <c r="MPE33" s="79"/>
      <c r="MPF33" s="79"/>
      <c r="MPG33" s="79"/>
      <c r="MPH33" s="79"/>
      <c r="MPI33" s="79"/>
      <c r="MPJ33" s="79"/>
      <c r="MPK33" s="79"/>
      <c r="MPL33" s="79"/>
      <c r="MPM33" s="79"/>
      <c r="MPN33" s="79"/>
      <c r="MPO33" s="79"/>
      <c r="MPP33" s="79"/>
      <c r="MPQ33" s="79"/>
      <c r="MPR33" s="79"/>
      <c r="MPS33" s="79"/>
      <c r="MPT33" s="79"/>
      <c r="MPU33" s="79"/>
      <c r="MPV33" s="79"/>
      <c r="MPW33" s="79"/>
      <c r="MPX33" s="79"/>
      <c r="MPY33" s="79"/>
      <c r="MPZ33" s="79"/>
      <c r="MQA33" s="79"/>
      <c r="MQB33" s="79"/>
      <c r="MQC33" s="79"/>
      <c r="MQD33" s="79"/>
      <c r="MQE33" s="79"/>
      <c r="MQF33" s="79"/>
      <c r="MQG33" s="79"/>
      <c r="MQH33" s="79"/>
      <c r="MQI33" s="79"/>
      <c r="MQJ33" s="79"/>
      <c r="MQK33" s="79"/>
      <c r="MQL33" s="79"/>
      <c r="MQM33" s="79"/>
      <c r="MQN33" s="79"/>
      <c r="MQO33" s="79"/>
      <c r="MQP33" s="79"/>
      <c r="MQQ33" s="79"/>
      <c r="MQR33" s="79"/>
      <c r="MQS33" s="79"/>
      <c r="MQT33" s="79"/>
      <c r="MQU33" s="79"/>
      <c r="MQV33" s="79"/>
      <c r="MQW33" s="79"/>
      <c r="MQX33" s="79"/>
      <c r="MQY33" s="79"/>
      <c r="MQZ33" s="79"/>
      <c r="MRA33" s="79"/>
      <c r="MRB33" s="79"/>
      <c r="MRC33" s="79"/>
      <c r="MRD33" s="79"/>
      <c r="MRE33" s="79"/>
      <c r="MRF33" s="79"/>
      <c r="MRG33" s="79"/>
      <c r="MRH33" s="79"/>
      <c r="MRI33" s="79"/>
      <c r="MRJ33" s="79"/>
      <c r="MRK33" s="79"/>
      <c r="MRL33" s="79"/>
      <c r="MRM33" s="79"/>
      <c r="MRN33" s="79"/>
      <c r="MRO33" s="79"/>
      <c r="MRP33" s="79"/>
      <c r="MRQ33" s="79"/>
      <c r="MRR33" s="79"/>
      <c r="MRS33" s="79"/>
      <c r="MRT33" s="79"/>
      <c r="MRU33" s="79"/>
      <c r="MRV33" s="79"/>
      <c r="MRW33" s="79"/>
      <c r="MRX33" s="79"/>
      <c r="MRY33" s="79"/>
      <c r="MRZ33" s="79"/>
      <c r="MSA33" s="79"/>
      <c r="MSB33" s="79"/>
      <c r="MSC33" s="79"/>
      <c r="MSD33" s="79"/>
      <c r="MSE33" s="79"/>
      <c r="MSF33" s="79"/>
      <c r="MSG33" s="79"/>
      <c r="MSH33" s="79"/>
      <c r="MSI33" s="79"/>
      <c r="MSJ33" s="79"/>
      <c r="MSK33" s="79"/>
      <c r="MSL33" s="79"/>
      <c r="MSM33" s="79"/>
      <c r="MSN33" s="79"/>
      <c r="MSO33" s="79"/>
      <c r="MSP33" s="79"/>
      <c r="MSQ33" s="79"/>
      <c r="MSR33" s="79"/>
      <c r="MSS33" s="79"/>
      <c r="MST33" s="79"/>
      <c r="MSU33" s="79"/>
      <c r="MSV33" s="79"/>
      <c r="MSW33" s="79"/>
      <c r="MSX33" s="79"/>
      <c r="MSY33" s="79"/>
      <c r="MSZ33" s="79"/>
      <c r="MTA33" s="79"/>
      <c r="MTB33" s="79"/>
      <c r="MTC33" s="79"/>
      <c r="MTD33" s="79"/>
      <c r="MTE33" s="79"/>
      <c r="MTF33" s="79"/>
      <c r="MTG33" s="79"/>
      <c r="MTH33" s="79"/>
      <c r="MTI33" s="79"/>
      <c r="MTJ33" s="79"/>
      <c r="MTK33" s="79"/>
      <c r="MTL33" s="79"/>
      <c r="MTM33" s="79"/>
      <c r="MTN33" s="79"/>
      <c r="MTO33" s="79"/>
      <c r="MTP33" s="79"/>
      <c r="MTQ33" s="79"/>
      <c r="MTR33" s="79"/>
      <c r="MTS33" s="79"/>
      <c r="MTT33" s="79"/>
      <c r="MTU33" s="79"/>
      <c r="MTV33" s="79"/>
      <c r="MTW33" s="79"/>
      <c r="MTX33" s="79"/>
      <c r="MTY33" s="79"/>
      <c r="MTZ33" s="79"/>
      <c r="MUA33" s="79"/>
      <c r="MUB33" s="79"/>
      <c r="MUC33" s="79"/>
      <c r="MUD33" s="79"/>
      <c r="MUE33" s="79"/>
      <c r="MUF33" s="79"/>
      <c r="MUG33" s="79"/>
      <c r="MUH33" s="79"/>
      <c r="MUI33" s="79"/>
      <c r="MUJ33" s="79"/>
      <c r="MUK33" s="79"/>
      <c r="MUL33" s="79"/>
      <c r="MUM33" s="79"/>
      <c r="MUN33" s="79"/>
      <c r="MUO33" s="79"/>
      <c r="MUP33" s="79"/>
      <c r="MUQ33" s="79"/>
      <c r="MUR33" s="79"/>
      <c r="MUS33" s="79"/>
      <c r="MUT33" s="79"/>
      <c r="MUU33" s="79"/>
      <c r="MUV33" s="79"/>
      <c r="MUW33" s="79"/>
      <c r="MUX33" s="79"/>
      <c r="MUY33" s="79"/>
      <c r="MUZ33" s="79"/>
      <c r="MVA33" s="79"/>
      <c r="MVB33" s="79"/>
      <c r="MVC33" s="79"/>
      <c r="MVD33" s="79"/>
      <c r="MVE33" s="79"/>
      <c r="MVF33" s="79"/>
      <c r="MVG33" s="79"/>
      <c r="MVH33" s="79"/>
      <c r="MVI33" s="79"/>
      <c r="MVJ33" s="79"/>
      <c r="MVK33" s="79"/>
      <c r="MVL33" s="79"/>
      <c r="MVM33" s="79"/>
      <c r="MVN33" s="79"/>
      <c r="MVO33" s="79"/>
      <c r="MVP33" s="79"/>
      <c r="MVQ33" s="79"/>
      <c r="MVR33" s="79"/>
      <c r="MVS33" s="79"/>
      <c r="MVT33" s="79"/>
      <c r="MVU33" s="79"/>
      <c r="MVV33" s="79"/>
      <c r="MVW33" s="79"/>
      <c r="MVX33" s="79"/>
      <c r="MVY33" s="79"/>
      <c r="MVZ33" s="79"/>
      <c r="MWA33" s="79"/>
      <c r="MWB33" s="79"/>
      <c r="MWC33" s="79"/>
      <c r="MWD33" s="79"/>
      <c r="MWE33" s="79"/>
      <c r="MWF33" s="79"/>
      <c r="MWG33" s="79"/>
      <c r="MWH33" s="79"/>
      <c r="MWI33" s="79"/>
      <c r="MWJ33" s="79"/>
      <c r="MWK33" s="79"/>
      <c r="MWL33" s="79"/>
      <c r="MWM33" s="79"/>
      <c r="MWN33" s="79"/>
      <c r="MWO33" s="79"/>
      <c r="MWP33" s="79"/>
      <c r="MWQ33" s="79"/>
      <c r="MWR33" s="79"/>
      <c r="MWS33" s="79"/>
      <c r="MWT33" s="79"/>
      <c r="MWU33" s="79"/>
      <c r="MWV33" s="79"/>
      <c r="MWW33" s="79"/>
      <c r="MWX33" s="79"/>
      <c r="MWY33" s="79"/>
      <c r="MWZ33" s="79"/>
      <c r="MXA33" s="79"/>
      <c r="MXB33" s="79"/>
      <c r="MXC33" s="79"/>
      <c r="MXD33" s="79"/>
      <c r="MXE33" s="79"/>
      <c r="MXF33" s="79"/>
      <c r="MXG33" s="79"/>
      <c r="MXH33" s="79"/>
      <c r="MXI33" s="79"/>
      <c r="MXJ33" s="79"/>
      <c r="MXK33" s="79"/>
      <c r="MXL33" s="79"/>
      <c r="MXM33" s="79"/>
      <c r="MXN33" s="79"/>
      <c r="MXO33" s="79"/>
      <c r="MXP33" s="79"/>
      <c r="MXQ33" s="79"/>
      <c r="MXR33" s="79"/>
      <c r="MXS33" s="79"/>
      <c r="MXT33" s="79"/>
      <c r="MXU33" s="79"/>
      <c r="MXV33" s="79"/>
      <c r="MXW33" s="79"/>
      <c r="MXX33" s="79"/>
      <c r="MXY33" s="79"/>
      <c r="MXZ33" s="79"/>
      <c r="MYA33" s="79"/>
      <c r="MYB33" s="79"/>
      <c r="MYC33" s="79"/>
      <c r="MYD33" s="79"/>
      <c r="MYE33" s="79"/>
      <c r="MYF33" s="79"/>
      <c r="MYG33" s="79"/>
      <c r="MYH33" s="79"/>
      <c r="MYI33" s="79"/>
      <c r="MYJ33" s="79"/>
      <c r="MYK33" s="79"/>
      <c r="MYL33" s="79"/>
      <c r="MYM33" s="79"/>
      <c r="MYN33" s="79"/>
      <c r="MYO33" s="79"/>
      <c r="MYP33" s="79"/>
      <c r="MYQ33" s="79"/>
      <c r="MYR33" s="79"/>
      <c r="MYS33" s="79"/>
      <c r="MYT33" s="79"/>
      <c r="MYU33" s="79"/>
      <c r="MYV33" s="79"/>
      <c r="MYW33" s="79"/>
      <c r="MYX33" s="79"/>
      <c r="MYY33" s="79"/>
      <c r="MYZ33" s="79"/>
      <c r="MZA33" s="79"/>
      <c r="MZB33" s="79"/>
      <c r="MZC33" s="79"/>
      <c r="MZD33" s="79"/>
      <c r="MZE33" s="79"/>
      <c r="MZF33" s="79"/>
      <c r="MZG33" s="79"/>
      <c r="MZH33" s="79"/>
      <c r="MZI33" s="79"/>
      <c r="MZJ33" s="79"/>
      <c r="MZK33" s="79"/>
      <c r="MZL33" s="79"/>
      <c r="MZM33" s="79"/>
      <c r="MZN33" s="79"/>
      <c r="MZO33" s="79"/>
      <c r="MZP33" s="79"/>
      <c r="MZQ33" s="79"/>
      <c r="MZR33" s="79"/>
      <c r="MZS33" s="79"/>
      <c r="MZT33" s="79"/>
      <c r="MZU33" s="79"/>
      <c r="MZV33" s="79"/>
      <c r="MZW33" s="79"/>
      <c r="MZX33" s="79"/>
      <c r="MZY33" s="79"/>
      <c r="MZZ33" s="79"/>
      <c r="NAA33" s="79"/>
      <c r="NAB33" s="79"/>
      <c r="NAC33" s="79"/>
      <c r="NAD33" s="79"/>
      <c r="NAE33" s="79"/>
      <c r="NAF33" s="79"/>
      <c r="NAG33" s="79"/>
      <c r="NAH33" s="79"/>
      <c r="NAI33" s="79"/>
      <c r="NAJ33" s="79"/>
      <c r="NAK33" s="79"/>
      <c r="NAL33" s="79"/>
      <c r="NAM33" s="79"/>
      <c r="NAN33" s="79"/>
      <c r="NAO33" s="79"/>
      <c r="NAP33" s="79"/>
      <c r="NAQ33" s="79"/>
      <c r="NAR33" s="79"/>
      <c r="NAS33" s="79"/>
      <c r="NAT33" s="79"/>
      <c r="NAU33" s="79"/>
      <c r="NAV33" s="79"/>
      <c r="NAW33" s="79"/>
      <c r="NAX33" s="79"/>
      <c r="NAY33" s="79"/>
      <c r="NAZ33" s="79"/>
      <c r="NBA33" s="79"/>
      <c r="NBB33" s="79"/>
      <c r="NBC33" s="79"/>
      <c r="NBD33" s="79"/>
      <c r="NBE33" s="79"/>
      <c r="NBF33" s="79"/>
      <c r="NBG33" s="79"/>
      <c r="NBH33" s="79"/>
      <c r="NBI33" s="79"/>
      <c r="NBJ33" s="79"/>
      <c r="NBK33" s="79"/>
      <c r="NBL33" s="79"/>
      <c r="NBM33" s="79"/>
      <c r="NBN33" s="79"/>
      <c r="NBO33" s="79"/>
      <c r="NBP33" s="79"/>
      <c r="NBQ33" s="79"/>
      <c r="NBR33" s="79"/>
      <c r="NBS33" s="79"/>
      <c r="NBT33" s="79"/>
      <c r="NBU33" s="79"/>
      <c r="NBV33" s="79"/>
      <c r="NBW33" s="79"/>
      <c r="NBX33" s="79"/>
      <c r="NBY33" s="79"/>
      <c r="NBZ33" s="79"/>
      <c r="NCA33" s="79"/>
      <c r="NCB33" s="79"/>
      <c r="NCC33" s="79"/>
      <c r="NCD33" s="79"/>
      <c r="NCE33" s="79"/>
      <c r="NCF33" s="79"/>
      <c r="NCG33" s="79"/>
      <c r="NCH33" s="79"/>
      <c r="NCI33" s="79"/>
      <c r="NCJ33" s="79"/>
      <c r="NCK33" s="79"/>
      <c r="NCL33" s="79"/>
      <c r="NCM33" s="79"/>
      <c r="NCN33" s="79"/>
      <c r="NCO33" s="79"/>
      <c r="NCP33" s="79"/>
      <c r="NCQ33" s="79"/>
      <c r="NCR33" s="79"/>
      <c r="NCS33" s="79"/>
      <c r="NCT33" s="79"/>
      <c r="NCU33" s="79"/>
      <c r="NCV33" s="79"/>
      <c r="NCW33" s="79"/>
      <c r="NCX33" s="79"/>
      <c r="NCY33" s="79"/>
      <c r="NCZ33" s="79"/>
      <c r="NDA33" s="79"/>
      <c r="NDB33" s="79"/>
      <c r="NDC33" s="79"/>
      <c r="NDD33" s="79"/>
      <c r="NDE33" s="79"/>
      <c r="NDF33" s="79"/>
      <c r="NDG33" s="79"/>
      <c r="NDH33" s="79"/>
      <c r="NDI33" s="79"/>
      <c r="NDJ33" s="79"/>
      <c r="NDK33" s="79"/>
      <c r="NDL33" s="79"/>
      <c r="NDM33" s="79"/>
      <c r="NDN33" s="79"/>
      <c r="NDO33" s="79"/>
      <c r="NDP33" s="79"/>
      <c r="NDQ33" s="79"/>
      <c r="NDR33" s="79"/>
      <c r="NDS33" s="79"/>
      <c r="NDT33" s="79"/>
      <c r="NDU33" s="79"/>
      <c r="NDV33" s="79"/>
      <c r="NDW33" s="79"/>
      <c r="NDX33" s="79"/>
      <c r="NDY33" s="79"/>
      <c r="NDZ33" s="79"/>
      <c r="NEA33" s="79"/>
      <c r="NEB33" s="79"/>
      <c r="NEC33" s="79"/>
      <c r="NED33" s="79"/>
      <c r="NEE33" s="79"/>
      <c r="NEF33" s="79"/>
      <c r="NEG33" s="79"/>
      <c r="NEH33" s="79"/>
      <c r="NEI33" s="79"/>
      <c r="NEJ33" s="79"/>
      <c r="NEK33" s="79"/>
      <c r="NEL33" s="79"/>
      <c r="NEM33" s="79"/>
      <c r="NEN33" s="79"/>
      <c r="NEO33" s="79"/>
      <c r="NEP33" s="79"/>
      <c r="NEQ33" s="79"/>
      <c r="NER33" s="79"/>
      <c r="NES33" s="79"/>
      <c r="NET33" s="79"/>
      <c r="NEU33" s="79"/>
      <c r="NEV33" s="79"/>
      <c r="NEW33" s="79"/>
      <c r="NEX33" s="79"/>
      <c r="NEY33" s="79"/>
      <c r="NEZ33" s="79"/>
      <c r="NFA33" s="79"/>
      <c r="NFB33" s="79"/>
      <c r="NFC33" s="79"/>
      <c r="NFD33" s="79"/>
      <c r="NFE33" s="79"/>
      <c r="NFF33" s="79"/>
      <c r="NFG33" s="79"/>
      <c r="NFH33" s="79"/>
      <c r="NFI33" s="79"/>
      <c r="NFJ33" s="79"/>
      <c r="NFK33" s="79"/>
      <c r="NFL33" s="79"/>
      <c r="NFM33" s="79"/>
      <c r="NFN33" s="79"/>
      <c r="NFO33" s="79"/>
      <c r="NFP33" s="79"/>
      <c r="NFQ33" s="79"/>
      <c r="NFR33" s="79"/>
      <c r="NFS33" s="79"/>
      <c r="NFT33" s="79"/>
      <c r="NFU33" s="79"/>
      <c r="NFV33" s="79"/>
      <c r="NFW33" s="79"/>
      <c r="NFX33" s="79"/>
      <c r="NFY33" s="79"/>
      <c r="NFZ33" s="79"/>
      <c r="NGA33" s="79"/>
      <c r="NGB33" s="79"/>
      <c r="NGC33" s="79"/>
      <c r="NGD33" s="79"/>
      <c r="NGE33" s="79"/>
      <c r="NGF33" s="79"/>
      <c r="NGG33" s="79"/>
      <c r="NGH33" s="79"/>
      <c r="NGI33" s="79"/>
      <c r="NGJ33" s="79"/>
      <c r="NGK33" s="79"/>
      <c r="NGL33" s="79"/>
      <c r="NGM33" s="79"/>
      <c r="NGN33" s="79"/>
      <c r="NGO33" s="79"/>
      <c r="NGP33" s="79"/>
      <c r="NGQ33" s="79"/>
      <c r="NGR33" s="79"/>
      <c r="NGS33" s="79"/>
      <c r="NGT33" s="79"/>
      <c r="NGU33" s="79"/>
      <c r="NGV33" s="79"/>
      <c r="NGW33" s="79"/>
      <c r="NGX33" s="79"/>
      <c r="NGY33" s="79"/>
      <c r="NGZ33" s="79"/>
      <c r="NHA33" s="79"/>
      <c r="NHB33" s="79"/>
      <c r="NHC33" s="79"/>
      <c r="NHD33" s="79"/>
      <c r="NHE33" s="79"/>
      <c r="NHF33" s="79"/>
      <c r="NHG33" s="79"/>
      <c r="NHH33" s="79"/>
      <c r="NHI33" s="79"/>
      <c r="NHJ33" s="79"/>
      <c r="NHK33" s="79"/>
      <c r="NHL33" s="79"/>
      <c r="NHM33" s="79"/>
      <c r="NHN33" s="79"/>
      <c r="NHO33" s="79"/>
      <c r="NHP33" s="79"/>
      <c r="NHQ33" s="79"/>
      <c r="NHR33" s="79"/>
      <c r="NHS33" s="79"/>
      <c r="NHT33" s="79"/>
      <c r="NHU33" s="79"/>
      <c r="NHV33" s="79"/>
      <c r="NHW33" s="79"/>
      <c r="NHX33" s="79"/>
      <c r="NHY33" s="79"/>
      <c r="NHZ33" s="79"/>
      <c r="NIA33" s="79"/>
      <c r="NIB33" s="79"/>
      <c r="NIC33" s="79"/>
      <c r="NID33" s="79"/>
      <c r="NIE33" s="79"/>
      <c r="NIF33" s="79"/>
      <c r="NIG33" s="79"/>
      <c r="NIH33" s="79"/>
      <c r="NII33" s="79"/>
      <c r="NIJ33" s="79"/>
      <c r="NIK33" s="79"/>
      <c r="NIL33" s="79"/>
      <c r="NIM33" s="79"/>
      <c r="NIN33" s="79"/>
      <c r="NIO33" s="79"/>
      <c r="NIP33" s="79"/>
      <c r="NIQ33" s="79"/>
      <c r="NIR33" s="79"/>
      <c r="NIS33" s="79"/>
      <c r="NIT33" s="79"/>
      <c r="NIU33" s="79"/>
      <c r="NIV33" s="79"/>
      <c r="NIW33" s="79"/>
      <c r="NIX33" s="79"/>
      <c r="NIY33" s="79"/>
      <c r="NIZ33" s="79"/>
      <c r="NJA33" s="79"/>
      <c r="NJB33" s="79"/>
      <c r="NJC33" s="79"/>
      <c r="NJD33" s="79"/>
      <c r="NJE33" s="79"/>
      <c r="NJF33" s="79"/>
      <c r="NJG33" s="79"/>
      <c r="NJH33" s="79"/>
      <c r="NJI33" s="79"/>
      <c r="NJJ33" s="79"/>
      <c r="NJK33" s="79"/>
      <c r="NJL33" s="79"/>
      <c r="NJM33" s="79"/>
      <c r="NJN33" s="79"/>
      <c r="NJO33" s="79"/>
      <c r="NJP33" s="79"/>
      <c r="NJQ33" s="79"/>
      <c r="NJR33" s="79"/>
      <c r="NJS33" s="79"/>
      <c r="NJT33" s="79"/>
      <c r="NJU33" s="79"/>
      <c r="NJV33" s="79"/>
      <c r="NJW33" s="79"/>
      <c r="NJX33" s="79"/>
      <c r="NJY33" s="79"/>
      <c r="NJZ33" s="79"/>
      <c r="NKA33" s="79"/>
      <c r="NKB33" s="79"/>
      <c r="NKC33" s="79"/>
      <c r="NKD33" s="79"/>
      <c r="NKE33" s="79"/>
      <c r="NKF33" s="79"/>
      <c r="NKG33" s="79"/>
      <c r="NKH33" s="79"/>
      <c r="NKI33" s="79"/>
      <c r="NKJ33" s="79"/>
      <c r="NKK33" s="79"/>
      <c r="NKL33" s="79"/>
      <c r="NKM33" s="79"/>
      <c r="NKN33" s="79"/>
      <c r="NKO33" s="79"/>
      <c r="NKP33" s="79"/>
      <c r="NKQ33" s="79"/>
      <c r="NKR33" s="79"/>
      <c r="NKS33" s="79"/>
      <c r="NKT33" s="79"/>
      <c r="NKU33" s="79"/>
      <c r="NKV33" s="79"/>
      <c r="NKW33" s="79"/>
      <c r="NKX33" s="79"/>
      <c r="NKY33" s="79"/>
      <c r="NKZ33" s="79"/>
      <c r="NLA33" s="79"/>
      <c r="NLB33" s="79"/>
      <c r="NLC33" s="79"/>
      <c r="NLD33" s="79"/>
      <c r="NLE33" s="79"/>
      <c r="NLF33" s="79"/>
      <c r="NLG33" s="79"/>
      <c r="NLH33" s="79"/>
      <c r="NLI33" s="79"/>
      <c r="NLJ33" s="79"/>
      <c r="NLK33" s="79"/>
      <c r="NLL33" s="79"/>
      <c r="NLM33" s="79"/>
      <c r="NLN33" s="79"/>
      <c r="NLO33" s="79"/>
      <c r="NLP33" s="79"/>
      <c r="NLQ33" s="79"/>
      <c r="NLR33" s="79"/>
      <c r="NLS33" s="79"/>
      <c r="NLT33" s="79"/>
      <c r="NLU33" s="79"/>
      <c r="NLV33" s="79"/>
      <c r="NLW33" s="79"/>
      <c r="NLX33" s="79"/>
      <c r="NLY33" s="79"/>
      <c r="NLZ33" s="79"/>
      <c r="NMA33" s="79"/>
      <c r="NMB33" s="79"/>
      <c r="NMC33" s="79"/>
      <c r="NMD33" s="79"/>
      <c r="NME33" s="79"/>
      <c r="NMF33" s="79"/>
      <c r="NMG33" s="79"/>
      <c r="NMH33" s="79"/>
      <c r="NMI33" s="79"/>
      <c r="NMJ33" s="79"/>
      <c r="NMK33" s="79"/>
      <c r="NML33" s="79"/>
      <c r="NMM33" s="79"/>
      <c r="NMN33" s="79"/>
      <c r="NMO33" s="79"/>
      <c r="NMP33" s="79"/>
      <c r="NMQ33" s="79"/>
      <c r="NMR33" s="79"/>
      <c r="NMS33" s="79"/>
      <c r="NMT33" s="79"/>
      <c r="NMU33" s="79"/>
      <c r="NMV33" s="79"/>
      <c r="NMW33" s="79"/>
      <c r="NMX33" s="79"/>
      <c r="NMY33" s="79"/>
      <c r="NMZ33" s="79"/>
      <c r="NNA33" s="79"/>
      <c r="NNB33" s="79"/>
      <c r="NNC33" s="79"/>
      <c r="NND33" s="79"/>
      <c r="NNE33" s="79"/>
      <c r="NNF33" s="79"/>
      <c r="NNG33" s="79"/>
      <c r="NNH33" s="79"/>
      <c r="NNI33" s="79"/>
      <c r="NNJ33" s="79"/>
      <c r="NNK33" s="79"/>
      <c r="NNL33" s="79"/>
      <c r="NNM33" s="79"/>
      <c r="NNN33" s="79"/>
      <c r="NNO33" s="79"/>
      <c r="NNP33" s="79"/>
      <c r="NNQ33" s="79"/>
      <c r="NNR33" s="79"/>
      <c r="NNS33" s="79"/>
      <c r="NNT33" s="79"/>
      <c r="NNU33" s="79"/>
      <c r="NNV33" s="79"/>
      <c r="NNW33" s="79"/>
      <c r="NNX33" s="79"/>
      <c r="NNY33" s="79"/>
      <c r="NNZ33" s="79"/>
      <c r="NOA33" s="79"/>
      <c r="NOB33" s="79"/>
      <c r="NOC33" s="79"/>
      <c r="NOD33" s="79"/>
      <c r="NOE33" s="79"/>
      <c r="NOF33" s="79"/>
      <c r="NOG33" s="79"/>
      <c r="NOH33" s="79"/>
      <c r="NOI33" s="79"/>
      <c r="NOJ33" s="79"/>
      <c r="NOK33" s="79"/>
      <c r="NOL33" s="79"/>
      <c r="NOM33" s="79"/>
      <c r="NON33" s="79"/>
      <c r="NOO33" s="79"/>
      <c r="NOP33" s="79"/>
      <c r="NOQ33" s="79"/>
      <c r="NOR33" s="79"/>
      <c r="NOS33" s="79"/>
      <c r="NOT33" s="79"/>
      <c r="NOU33" s="79"/>
      <c r="NOV33" s="79"/>
      <c r="NOW33" s="79"/>
      <c r="NOX33" s="79"/>
      <c r="NOY33" s="79"/>
      <c r="NOZ33" s="79"/>
      <c r="NPA33" s="79"/>
      <c r="NPB33" s="79"/>
      <c r="NPC33" s="79"/>
      <c r="NPD33" s="79"/>
      <c r="NPE33" s="79"/>
      <c r="NPF33" s="79"/>
      <c r="NPG33" s="79"/>
      <c r="NPH33" s="79"/>
      <c r="NPI33" s="79"/>
      <c r="NPJ33" s="79"/>
      <c r="NPK33" s="79"/>
      <c r="NPL33" s="79"/>
      <c r="NPM33" s="79"/>
      <c r="NPN33" s="79"/>
      <c r="NPO33" s="79"/>
      <c r="NPP33" s="79"/>
      <c r="NPQ33" s="79"/>
      <c r="NPR33" s="79"/>
      <c r="NPS33" s="79"/>
      <c r="NPT33" s="79"/>
      <c r="NPU33" s="79"/>
      <c r="NPV33" s="79"/>
      <c r="NPW33" s="79"/>
      <c r="NPX33" s="79"/>
      <c r="NPY33" s="79"/>
      <c r="NPZ33" s="79"/>
      <c r="NQA33" s="79"/>
      <c r="NQB33" s="79"/>
      <c r="NQC33" s="79"/>
      <c r="NQD33" s="79"/>
      <c r="NQE33" s="79"/>
      <c r="NQF33" s="79"/>
      <c r="NQG33" s="79"/>
      <c r="NQH33" s="79"/>
      <c r="NQI33" s="79"/>
      <c r="NQJ33" s="79"/>
      <c r="NQK33" s="79"/>
      <c r="NQL33" s="79"/>
      <c r="NQM33" s="79"/>
      <c r="NQN33" s="79"/>
      <c r="NQO33" s="79"/>
      <c r="NQP33" s="79"/>
      <c r="NQQ33" s="79"/>
      <c r="NQR33" s="79"/>
      <c r="NQS33" s="79"/>
      <c r="NQT33" s="79"/>
      <c r="NQU33" s="79"/>
      <c r="NQV33" s="79"/>
      <c r="NQW33" s="79"/>
      <c r="NQX33" s="79"/>
      <c r="NQY33" s="79"/>
      <c r="NQZ33" s="79"/>
      <c r="NRA33" s="79"/>
      <c r="NRB33" s="79"/>
      <c r="NRC33" s="79"/>
      <c r="NRD33" s="79"/>
      <c r="NRE33" s="79"/>
      <c r="NRF33" s="79"/>
      <c r="NRG33" s="79"/>
      <c r="NRH33" s="79"/>
      <c r="NRI33" s="79"/>
      <c r="NRJ33" s="79"/>
      <c r="NRK33" s="79"/>
      <c r="NRL33" s="79"/>
      <c r="NRM33" s="79"/>
      <c r="NRN33" s="79"/>
      <c r="NRO33" s="79"/>
      <c r="NRP33" s="79"/>
      <c r="NRQ33" s="79"/>
      <c r="NRR33" s="79"/>
      <c r="NRS33" s="79"/>
      <c r="NRT33" s="79"/>
      <c r="NRU33" s="79"/>
      <c r="NRV33" s="79"/>
      <c r="NRW33" s="79"/>
      <c r="NRX33" s="79"/>
      <c r="NRY33" s="79"/>
      <c r="NRZ33" s="79"/>
      <c r="NSA33" s="79"/>
      <c r="NSB33" s="79"/>
      <c r="NSC33" s="79"/>
      <c r="NSD33" s="79"/>
      <c r="NSE33" s="79"/>
      <c r="NSF33" s="79"/>
      <c r="NSG33" s="79"/>
      <c r="NSH33" s="79"/>
      <c r="NSI33" s="79"/>
      <c r="NSJ33" s="79"/>
      <c r="NSK33" s="79"/>
      <c r="NSL33" s="79"/>
      <c r="NSM33" s="79"/>
      <c r="NSN33" s="79"/>
      <c r="NSO33" s="79"/>
      <c r="NSP33" s="79"/>
      <c r="NSQ33" s="79"/>
      <c r="NSR33" s="79"/>
      <c r="NSS33" s="79"/>
      <c r="NST33" s="79"/>
      <c r="NSU33" s="79"/>
      <c r="NSV33" s="79"/>
      <c r="NSW33" s="79"/>
      <c r="NSX33" s="79"/>
      <c r="NSY33" s="79"/>
      <c r="NSZ33" s="79"/>
      <c r="NTA33" s="79"/>
      <c r="NTB33" s="79"/>
      <c r="NTC33" s="79"/>
      <c r="NTD33" s="79"/>
      <c r="NTE33" s="79"/>
      <c r="NTF33" s="79"/>
      <c r="NTG33" s="79"/>
      <c r="NTH33" s="79"/>
      <c r="NTI33" s="79"/>
      <c r="NTJ33" s="79"/>
      <c r="NTK33" s="79"/>
      <c r="NTL33" s="79"/>
      <c r="NTM33" s="79"/>
      <c r="NTN33" s="79"/>
      <c r="NTO33" s="79"/>
      <c r="NTP33" s="79"/>
      <c r="NTQ33" s="79"/>
      <c r="NTR33" s="79"/>
      <c r="NTS33" s="79"/>
      <c r="NTT33" s="79"/>
      <c r="NTU33" s="79"/>
      <c r="NTV33" s="79"/>
      <c r="NTW33" s="79"/>
      <c r="NTX33" s="79"/>
      <c r="NTY33" s="79"/>
      <c r="NTZ33" s="79"/>
      <c r="NUA33" s="79"/>
      <c r="NUB33" s="79"/>
      <c r="NUC33" s="79"/>
      <c r="NUD33" s="79"/>
      <c r="NUE33" s="79"/>
      <c r="NUF33" s="79"/>
      <c r="NUG33" s="79"/>
      <c r="NUH33" s="79"/>
      <c r="NUI33" s="79"/>
      <c r="NUJ33" s="79"/>
      <c r="NUK33" s="79"/>
      <c r="NUL33" s="79"/>
      <c r="NUM33" s="79"/>
      <c r="NUN33" s="79"/>
      <c r="NUO33" s="79"/>
      <c r="NUP33" s="79"/>
      <c r="NUQ33" s="79"/>
      <c r="NUR33" s="79"/>
      <c r="NUS33" s="79"/>
      <c r="NUT33" s="79"/>
      <c r="NUU33" s="79"/>
      <c r="NUV33" s="79"/>
      <c r="NUW33" s="79"/>
      <c r="NUX33" s="79"/>
      <c r="NUY33" s="79"/>
      <c r="NUZ33" s="79"/>
      <c r="NVA33" s="79"/>
      <c r="NVB33" s="79"/>
      <c r="NVC33" s="79"/>
      <c r="NVD33" s="79"/>
      <c r="NVE33" s="79"/>
      <c r="NVF33" s="79"/>
      <c r="NVG33" s="79"/>
      <c r="NVH33" s="79"/>
      <c r="NVI33" s="79"/>
      <c r="NVJ33" s="79"/>
      <c r="NVK33" s="79"/>
      <c r="NVL33" s="79"/>
      <c r="NVM33" s="79"/>
      <c r="NVN33" s="79"/>
      <c r="NVO33" s="79"/>
      <c r="NVP33" s="79"/>
      <c r="NVQ33" s="79"/>
      <c r="NVR33" s="79"/>
      <c r="NVS33" s="79"/>
      <c r="NVT33" s="79"/>
      <c r="NVU33" s="79"/>
      <c r="NVV33" s="79"/>
      <c r="NVW33" s="79"/>
      <c r="NVX33" s="79"/>
      <c r="NVY33" s="79"/>
      <c r="NVZ33" s="79"/>
      <c r="NWA33" s="79"/>
      <c r="NWB33" s="79"/>
      <c r="NWC33" s="79"/>
      <c r="NWD33" s="79"/>
      <c r="NWE33" s="79"/>
      <c r="NWF33" s="79"/>
      <c r="NWG33" s="79"/>
      <c r="NWH33" s="79"/>
      <c r="NWI33" s="79"/>
      <c r="NWJ33" s="79"/>
      <c r="NWK33" s="79"/>
      <c r="NWL33" s="79"/>
      <c r="NWM33" s="79"/>
      <c r="NWN33" s="79"/>
      <c r="NWO33" s="79"/>
      <c r="NWP33" s="79"/>
      <c r="NWQ33" s="79"/>
      <c r="NWR33" s="79"/>
      <c r="NWS33" s="79"/>
      <c r="NWT33" s="79"/>
      <c r="NWU33" s="79"/>
      <c r="NWV33" s="79"/>
      <c r="NWW33" s="79"/>
      <c r="NWX33" s="79"/>
      <c r="NWY33" s="79"/>
      <c r="NWZ33" s="79"/>
      <c r="NXA33" s="79"/>
      <c r="NXB33" s="79"/>
      <c r="NXC33" s="79"/>
      <c r="NXD33" s="79"/>
      <c r="NXE33" s="79"/>
      <c r="NXF33" s="79"/>
      <c r="NXG33" s="79"/>
      <c r="NXH33" s="79"/>
      <c r="NXI33" s="79"/>
      <c r="NXJ33" s="79"/>
      <c r="NXK33" s="79"/>
      <c r="NXL33" s="79"/>
      <c r="NXM33" s="79"/>
      <c r="NXN33" s="79"/>
      <c r="NXO33" s="79"/>
      <c r="NXP33" s="79"/>
      <c r="NXQ33" s="79"/>
      <c r="NXR33" s="79"/>
      <c r="NXS33" s="79"/>
      <c r="NXT33" s="79"/>
      <c r="NXU33" s="79"/>
      <c r="NXV33" s="79"/>
      <c r="NXW33" s="79"/>
      <c r="NXX33" s="79"/>
      <c r="NXY33" s="79"/>
      <c r="NXZ33" s="79"/>
      <c r="NYA33" s="79"/>
      <c r="NYB33" s="79"/>
      <c r="NYC33" s="79"/>
      <c r="NYD33" s="79"/>
      <c r="NYE33" s="79"/>
      <c r="NYF33" s="79"/>
      <c r="NYG33" s="79"/>
      <c r="NYH33" s="79"/>
      <c r="NYI33" s="79"/>
      <c r="NYJ33" s="79"/>
      <c r="NYK33" s="79"/>
      <c r="NYL33" s="79"/>
      <c r="NYM33" s="79"/>
      <c r="NYN33" s="79"/>
      <c r="NYO33" s="79"/>
      <c r="NYP33" s="79"/>
      <c r="NYQ33" s="79"/>
      <c r="NYR33" s="79"/>
      <c r="NYS33" s="79"/>
      <c r="NYT33" s="79"/>
      <c r="NYU33" s="79"/>
      <c r="NYV33" s="79"/>
      <c r="NYW33" s="79"/>
      <c r="NYX33" s="79"/>
      <c r="NYY33" s="79"/>
      <c r="NYZ33" s="79"/>
      <c r="NZA33" s="79"/>
      <c r="NZB33" s="79"/>
      <c r="NZC33" s="79"/>
      <c r="NZD33" s="79"/>
      <c r="NZE33" s="79"/>
      <c r="NZF33" s="79"/>
      <c r="NZG33" s="79"/>
      <c r="NZH33" s="79"/>
      <c r="NZI33" s="79"/>
      <c r="NZJ33" s="79"/>
      <c r="NZK33" s="79"/>
      <c r="NZL33" s="79"/>
      <c r="NZM33" s="79"/>
      <c r="NZN33" s="79"/>
      <c r="NZO33" s="79"/>
      <c r="NZP33" s="79"/>
      <c r="NZQ33" s="79"/>
      <c r="NZR33" s="79"/>
      <c r="NZS33" s="79"/>
      <c r="NZT33" s="79"/>
      <c r="NZU33" s="79"/>
      <c r="NZV33" s="79"/>
      <c r="NZW33" s="79"/>
      <c r="NZX33" s="79"/>
      <c r="NZY33" s="79"/>
      <c r="NZZ33" s="79"/>
      <c r="OAA33" s="79"/>
      <c r="OAB33" s="79"/>
      <c r="OAC33" s="79"/>
      <c r="OAD33" s="79"/>
      <c r="OAE33" s="79"/>
      <c r="OAF33" s="79"/>
      <c r="OAG33" s="79"/>
      <c r="OAH33" s="79"/>
      <c r="OAI33" s="79"/>
      <c r="OAJ33" s="79"/>
      <c r="OAK33" s="79"/>
      <c r="OAL33" s="79"/>
      <c r="OAM33" s="79"/>
      <c r="OAN33" s="79"/>
      <c r="OAO33" s="79"/>
      <c r="OAP33" s="79"/>
      <c r="OAQ33" s="79"/>
      <c r="OAR33" s="79"/>
      <c r="OAS33" s="79"/>
      <c r="OAT33" s="79"/>
      <c r="OAU33" s="79"/>
      <c r="OAV33" s="79"/>
      <c r="OAW33" s="79"/>
      <c r="OAX33" s="79"/>
      <c r="OAY33" s="79"/>
      <c r="OAZ33" s="79"/>
      <c r="OBA33" s="79"/>
      <c r="OBB33" s="79"/>
      <c r="OBC33" s="79"/>
      <c r="OBD33" s="79"/>
      <c r="OBE33" s="79"/>
      <c r="OBF33" s="79"/>
      <c r="OBG33" s="79"/>
      <c r="OBH33" s="79"/>
      <c r="OBI33" s="79"/>
      <c r="OBJ33" s="79"/>
      <c r="OBK33" s="79"/>
      <c r="OBL33" s="79"/>
      <c r="OBM33" s="79"/>
      <c r="OBN33" s="79"/>
      <c r="OBO33" s="79"/>
      <c r="OBP33" s="79"/>
      <c r="OBQ33" s="79"/>
      <c r="OBR33" s="79"/>
      <c r="OBS33" s="79"/>
      <c r="OBT33" s="79"/>
      <c r="OBU33" s="79"/>
      <c r="OBV33" s="79"/>
      <c r="OBW33" s="79"/>
      <c r="OBX33" s="79"/>
      <c r="OBY33" s="79"/>
      <c r="OBZ33" s="79"/>
      <c r="OCA33" s="79"/>
      <c r="OCB33" s="79"/>
      <c r="OCC33" s="79"/>
      <c r="OCD33" s="79"/>
      <c r="OCE33" s="79"/>
      <c r="OCF33" s="79"/>
      <c r="OCG33" s="79"/>
      <c r="OCH33" s="79"/>
      <c r="OCI33" s="79"/>
      <c r="OCJ33" s="79"/>
      <c r="OCK33" s="79"/>
      <c r="OCL33" s="79"/>
      <c r="OCM33" s="79"/>
      <c r="OCN33" s="79"/>
      <c r="OCO33" s="79"/>
      <c r="OCP33" s="79"/>
      <c r="OCQ33" s="79"/>
      <c r="OCR33" s="79"/>
      <c r="OCS33" s="79"/>
      <c r="OCT33" s="79"/>
      <c r="OCU33" s="79"/>
      <c r="OCV33" s="79"/>
      <c r="OCW33" s="79"/>
      <c r="OCX33" s="79"/>
      <c r="OCY33" s="79"/>
      <c r="OCZ33" s="79"/>
      <c r="ODA33" s="79"/>
      <c r="ODB33" s="79"/>
      <c r="ODC33" s="79"/>
      <c r="ODD33" s="79"/>
      <c r="ODE33" s="79"/>
      <c r="ODF33" s="79"/>
      <c r="ODG33" s="79"/>
      <c r="ODH33" s="79"/>
      <c r="ODI33" s="79"/>
      <c r="ODJ33" s="79"/>
      <c r="ODK33" s="79"/>
      <c r="ODL33" s="79"/>
      <c r="ODM33" s="79"/>
      <c r="ODN33" s="79"/>
      <c r="ODO33" s="79"/>
      <c r="ODP33" s="79"/>
      <c r="ODQ33" s="79"/>
      <c r="ODR33" s="79"/>
      <c r="ODS33" s="79"/>
      <c r="ODT33" s="79"/>
      <c r="ODU33" s="79"/>
      <c r="ODV33" s="79"/>
      <c r="ODW33" s="79"/>
      <c r="ODX33" s="79"/>
      <c r="ODY33" s="79"/>
      <c r="ODZ33" s="79"/>
      <c r="OEA33" s="79"/>
      <c r="OEB33" s="79"/>
      <c r="OEC33" s="79"/>
      <c r="OED33" s="79"/>
      <c r="OEE33" s="79"/>
      <c r="OEF33" s="79"/>
      <c r="OEG33" s="79"/>
      <c r="OEH33" s="79"/>
      <c r="OEI33" s="79"/>
      <c r="OEJ33" s="79"/>
      <c r="OEK33" s="79"/>
      <c r="OEL33" s="79"/>
      <c r="OEM33" s="79"/>
      <c r="OEN33" s="79"/>
      <c r="OEO33" s="79"/>
      <c r="OEP33" s="79"/>
      <c r="OEQ33" s="79"/>
      <c r="OER33" s="79"/>
      <c r="OES33" s="79"/>
      <c r="OET33" s="79"/>
      <c r="OEU33" s="79"/>
      <c r="OEV33" s="79"/>
      <c r="OEW33" s="79"/>
      <c r="OEX33" s="79"/>
      <c r="OEY33" s="79"/>
      <c r="OEZ33" s="79"/>
      <c r="OFA33" s="79"/>
      <c r="OFB33" s="79"/>
      <c r="OFC33" s="79"/>
      <c r="OFD33" s="79"/>
      <c r="OFE33" s="79"/>
      <c r="OFF33" s="79"/>
      <c r="OFG33" s="79"/>
      <c r="OFH33" s="79"/>
      <c r="OFI33" s="79"/>
      <c r="OFJ33" s="79"/>
      <c r="OFK33" s="79"/>
      <c r="OFL33" s="79"/>
      <c r="OFM33" s="79"/>
      <c r="OFN33" s="79"/>
      <c r="OFO33" s="79"/>
      <c r="OFP33" s="79"/>
      <c r="OFQ33" s="79"/>
      <c r="OFR33" s="79"/>
      <c r="OFS33" s="79"/>
      <c r="OFT33" s="79"/>
      <c r="OFU33" s="79"/>
      <c r="OFV33" s="79"/>
      <c r="OFW33" s="79"/>
      <c r="OFX33" s="79"/>
      <c r="OFY33" s="79"/>
      <c r="OFZ33" s="79"/>
      <c r="OGA33" s="79"/>
      <c r="OGB33" s="79"/>
      <c r="OGC33" s="79"/>
      <c r="OGD33" s="79"/>
      <c r="OGE33" s="79"/>
      <c r="OGF33" s="79"/>
      <c r="OGG33" s="79"/>
      <c r="OGH33" s="79"/>
      <c r="OGI33" s="79"/>
      <c r="OGJ33" s="79"/>
      <c r="OGK33" s="79"/>
      <c r="OGL33" s="79"/>
      <c r="OGM33" s="79"/>
      <c r="OGN33" s="79"/>
      <c r="OGO33" s="79"/>
      <c r="OGP33" s="79"/>
      <c r="OGQ33" s="79"/>
      <c r="OGR33" s="79"/>
      <c r="OGS33" s="79"/>
      <c r="OGT33" s="79"/>
      <c r="OGU33" s="79"/>
      <c r="OGV33" s="79"/>
      <c r="OGW33" s="79"/>
      <c r="OGX33" s="79"/>
      <c r="OGY33" s="79"/>
      <c r="OGZ33" s="79"/>
      <c r="OHA33" s="79"/>
      <c r="OHB33" s="79"/>
      <c r="OHC33" s="79"/>
      <c r="OHD33" s="79"/>
      <c r="OHE33" s="79"/>
      <c r="OHF33" s="79"/>
      <c r="OHG33" s="79"/>
      <c r="OHH33" s="79"/>
      <c r="OHI33" s="79"/>
      <c r="OHJ33" s="79"/>
      <c r="OHK33" s="79"/>
      <c r="OHL33" s="79"/>
      <c r="OHM33" s="79"/>
      <c r="OHN33" s="79"/>
      <c r="OHO33" s="79"/>
      <c r="OHP33" s="79"/>
      <c r="OHQ33" s="79"/>
      <c r="OHR33" s="79"/>
      <c r="OHS33" s="79"/>
      <c r="OHT33" s="79"/>
      <c r="OHU33" s="79"/>
      <c r="OHV33" s="79"/>
      <c r="OHW33" s="79"/>
      <c r="OHX33" s="79"/>
      <c r="OHY33" s="79"/>
      <c r="OHZ33" s="79"/>
      <c r="OIA33" s="79"/>
      <c r="OIB33" s="79"/>
      <c r="OIC33" s="79"/>
      <c r="OID33" s="79"/>
      <c r="OIE33" s="79"/>
      <c r="OIF33" s="79"/>
      <c r="OIG33" s="79"/>
      <c r="OIH33" s="79"/>
      <c r="OII33" s="79"/>
      <c r="OIJ33" s="79"/>
      <c r="OIK33" s="79"/>
      <c r="OIL33" s="79"/>
      <c r="OIM33" s="79"/>
      <c r="OIN33" s="79"/>
      <c r="OIO33" s="79"/>
      <c r="OIP33" s="79"/>
      <c r="OIQ33" s="79"/>
      <c r="OIR33" s="79"/>
      <c r="OIS33" s="79"/>
      <c r="OIT33" s="79"/>
      <c r="OIU33" s="79"/>
      <c r="OIV33" s="79"/>
      <c r="OIW33" s="79"/>
      <c r="OIX33" s="79"/>
      <c r="OIY33" s="79"/>
      <c r="OIZ33" s="79"/>
      <c r="OJA33" s="79"/>
      <c r="OJB33" s="79"/>
      <c r="OJC33" s="79"/>
      <c r="OJD33" s="79"/>
      <c r="OJE33" s="79"/>
      <c r="OJF33" s="79"/>
      <c r="OJG33" s="79"/>
      <c r="OJH33" s="79"/>
      <c r="OJI33" s="79"/>
      <c r="OJJ33" s="79"/>
      <c r="OJK33" s="79"/>
      <c r="OJL33" s="79"/>
      <c r="OJM33" s="79"/>
      <c r="OJN33" s="79"/>
      <c r="OJO33" s="79"/>
      <c r="OJP33" s="79"/>
      <c r="OJQ33" s="79"/>
      <c r="OJR33" s="79"/>
      <c r="OJS33" s="79"/>
      <c r="OJT33" s="79"/>
      <c r="OJU33" s="79"/>
      <c r="OJV33" s="79"/>
      <c r="OJW33" s="79"/>
      <c r="OJX33" s="79"/>
      <c r="OJY33" s="79"/>
      <c r="OJZ33" s="79"/>
      <c r="OKA33" s="79"/>
      <c r="OKB33" s="79"/>
      <c r="OKC33" s="79"/>
      <c r="OKD33" s="79"/>
      <c r="OKE33" s="79"/>
      <c r="OKF33" s="79"/>
      <c r="OKG33" s="79"/>
      <c r="OKH33" s="79"/>
      <c r="OKI33" s="79"/>
      <c r="OKJ33" s="79"/>
      <c r="OKK33" s="79"/>
      <c r="OKL33" s="79"/>
      <c r="OKM33" s="79"/>
      <c r="OKN33" s="79"/>
      <c r="OKO33" s="79"/>
      <c r="OKP33" s="79"/>
      <c r="OKQ33" s="79"/>
      <c r="OKR33" s="79"/>
      <c r="OKS33" s="79"/>
      <c r="OKT33" s="79"/>
      <c r="OKU33" s="79"/>
      <c r="OKV33" s="79"/>
      <c r="OKW33" s="79"/>
      <c r="OKX33" s="79"/>
      <c r="OKY33" s="79"/>
      <c r="OKZ33" s="79"/>
      <c r="OLA33" s="79"/>
      <c r="OLB33" s="79"/>
      <c r="OLC33" s="79"/>
      <c r="OLD33" s="79"/>
      <c r="OLE33" s="79"/>
      <c r="OLF33" s="79"/>
      <c r="OLG33" s="79"/>
      <c r="OLH33" s="79"/>
      <c r="OLI33" s="79"/>
      <c r="OLJ33" s="79"/>
      <c r="OLK33" s="79"/>
      <c r="OLL33" s="79"/>
      <c r="OLM33" s="79"/>
      <c r="OLN33" s="79"/>
      <c r="OLO33" s="79"/>
      <c r="OLP33" s="79"/>
      <c r="OLQ33" s="79"/>
      <c r="OLR33" s="79"/>
      <c r="OLS33" s="79"/>
      <c r="OLT33" s="79"/>
      <c r="OLU33" s="79"/>
      <c r="OLV33" s="79"/>
      <c r="OLW33" s="79"/>
      <c r="OLX33" s="79"/>
      <c r="OLY33" s="79"/>
      <c r="OLZ33" s="79"/>
      <c r="OMA33" s="79"/>
      <c r="OMB33" s="79"/>
      <c r="OMC33" s="79"/>
      <c r="OMD33" s="79"/>
      <c r="OME33" s="79"/>
      <c r="OMF33" s="79"/>
      <c r="OMG33" s="79"/>
      <c r="OMH33" s="79"/>
      <c r="OMI33" s="79"/>
      <c r="OMJ33" s="79"/>
      <c r="OMK33" s="79"/>
      <c r="OML33" s="79"/>
      <c r="OMM33" s="79"/>
      <c r="OMN33" s="79"/>
      <c r="OMO33" s="79"/>
      <c r="OMP33" s="79"/>
      <c r="OMQ33" s="79"/>
      <c r="OMR33" s="79"/>
      <c r="OMS33" s="79"/>
      <c r="OMT33" s="79"/>
      <c r="OMU33" s="79"/>
      <c r="OMV33" s="79"/>
      <c r="OMW33" s="79"/>
      <c r="OMX33" s="79"/>
      <c r="OMY33" s="79"/>
      <c r="OMZ33" s="79"/>
      <c r="ONA33" s="79"/>
      <c r="ONB33" s="79"/>
      <c r="ONC33" s="79"/>
      <c r="OND33" s="79"/>
      <c r="ONE33" s="79"/>
      <c r="ONF33" s="79"/>
      <c r="ONG33" s="79"/>
      <c r="ONH33" s="79"/>
      <c r="ONI33" s="79"/>
      <c r="ONJ33" s="79"/>
      <c r="ONK33" s="79"/>
      <c r="ONL33" s="79"/>
      <c r="ONM33" s="79"/>
      <c r="ONN33" s="79"/>
      <c r="ONO33" s="79"/>
      <c r="ONP33" s="79"/>
      <c r="ONQ33" s="79"/>
      <c r="ONR33" s="79"/>
      <c r="ONS33" s="79"/>
      <c r="ONT33" s="79"/>
      <c r="ONU33" s="79"/>
      <c r="ONV33" s="79"/>
      <c r="ONW33" s="79"/>
      <c r="ONX33" s="79"/>
      <c r="ONY33" s="79"/>
      <c r="ONZ33" s="79"/>
      <c r="OOA33" s="79"/>
      <c r="OOB33" s="79"/>
      <c r="OOC33" s="79"/>
      <c r="OOD33" s="79"/>
      <c r="OOE33" s="79"/>
      <c r="OOF33" s="79"/>
      <c r="OOG33" s="79"/>
      <c r="OOH33" s="79"/>
      <c r="OOI33" s="79"/>
      <c r="OOJ33" s="79"/>
      <c r="OOK33" s="79"/>
      <c r="OOL33" s="79"/>
      <c r="OOM33" s="79"/>
      <c r="OON33" s="79"/>
      <c r="OOO33" s="79"/>
      <c r="OOP33" s="79"/>
      <c r="OOQ33" s="79"/>
      <c r="OOR33" s="79"/>
      <c r="OOS33" s="79"/>
      <c r="OOT33" s="79"/>
      <c r="OOU33" s="79"/>
      <c r="OOV33" s="79"/>
      <c r="OOW33" s="79"/>
      <c r="OOX33" s="79"/>
      <c r="OOY33" s="79"/>
      <c r="OOZ33" s="79"/>
      <c r="OPA33" s="79"/>
      <c r="OPB33" s="79"/>
      <c r="OPC33" s="79"/>
      <c r="OPD33" s="79"/>
      <c r="OPE33" s="79"/>
      <c r="OPF33" s="79"/>
      <c r="OPG33" s="79"/>
      <c r="OPH33" s="79"/>
      <c r="OPI33" s="79"/>
      <c r="OPJ33" s="79"/>
      <c r="OPK33" s="79"/>
      <c r="OPL33" s="79"/>
      <c r="OPM33" s="79"/>
      <c r="OPN33" s="79"/>
      <c r="OPO33" s="79"/>
      <c r="OPP33" s="79"/>
      <c r="OPQ33" s="79"/>
      <c r="OPR33" s="79"/>
      <c r="OPS33" s="79"/>
      <c r="OPT33" s="79"/>
      <c r="OPU33" s="79"/>
      <c r="OPV33" s="79"/>
      <c r="OPW33" s="79"/>
      <c r="OPX33" s="79"/>
      <c r="OPY33" s="79"/>
      <c r="OPZ33" s="79"/>
      <c r="OQA33" s="79"/>
      <c r="OQB33" s="79"/>
      <c r="OQC33" s="79"/>
      <c r="OQD33" s="79"/>
      <c r="OQE33" s="79"/>
      <c r="OQF33" s="79"/>
      <c r="OQG33" s="79"/>
      <c r="OQH33" s="79"/>
      <c r="OQI33" s="79"/>
      <c r="OQJ33" s="79"/>
      <c r="OQK33" s="79"/>
      <c r="OQL33" s="79"/>
      <c r="OQM33" s="79"/>
      <c r="OQN33" s="79"/>
      <c r="OQO33" s="79"/>
      <c r="OQP33" s="79"/>
      <c r="OQQ33" s="79"/>
      <c r="OQR33" s="79"/>
      <c r="OQS33" s="79"/>
      <c r="OQT33" s="79"/>
      <c r="OQU33" s="79"/>
      <c r="OQV33" s="79"/>
      <c r="OQW33" s="79"/>
      <c r="OQX33" s="79"/>
      <c r="OQY33" s="79"/>
      <c r="OQZ33" s="79"/>
      <c r="ORA33" s="79"/>
      <c r="ORB33" s="79"/>
      <c r="ORC33" s="79"/>
      <c r="ORD33" s="79"/>
      <c r="ORE33" s="79"/>
      <c r="ORF33" s="79"/>
      <c r="ORG33" s="79"/>
      <c r="ORH33" s="79"/>
      <c r="ORI33" s="79"/>
      <c r="ORJ33" s="79"/>
      <c r="ORK33" s="79"/>
      <c r="ORL33" s="79"/>
      <c r="ORM33" s="79"/>
      <c r="ORN33" s="79"/>
      <c r="ORO33" s="79"/>
      <c r="ORP33" s="79"/>
      <c r="ORQ33" s="79"/>
      <c r="ORR33" s="79"/>
      <c r="ORS33" s="79"/>
      <c r="ORT33" s="79"/>
      <c r="ORU33" s="79"/>
      <c r="ORV33" s="79"/>
      <c r="ORW33" s="79"/>
      <c r="ORX33" s="79"/>
      <c r="ORY33" s="79"/>
      <c r="ORZ33" s="79"/>
      <c r="OSA33" s="79"/>
      <c r="OSB33" s="79"/>
      <c r="OSC33" s="79"/>
      <c r="OSD33" s="79"/>
      <c r="OSE33" s="79"/>
      <c r="OSF33" s="79"/>
      <c r="OSG33" s="79"/>
      <c r="OSH33" s="79"/>
      <c r="OSI33" s="79"/>
      <c r="OSJ33" s="79"/>
      <c r="OSK33" s="79"/>
      <c r="OSL33" s="79"/>
      <c r="OSM33" s="79"/>
      <c r="OSN33" s="79"/>
      <c r="OSO33" s="79"/>
      <c r="OSP33" s="79"/>
      <c r="OSQ33" s="79"/>
      <c r="OSR33" s="79"/>
      <c r="OSS33" s="79"/>
      <c r="OST33" s="79"/>
      <c r="OSU33" s="79"/>
      <c r="OSV33" s="79"/>
      <c r="OSW33" s="79"/>
      <c r="OSX33" s="79"/>
      <c r="OSY33" s="79"/>
      <c r="OSZ33" s="79"/>
      <c r="OTA33" s="79"/>
      <c r="OTB33" s="79"/>
      <c r="OTC33" s="79"/>
      <c r="OTD33" s="79"/>
      <c r="OTE33" s="79"/>
      <c r="OTF33" s="79"/>
      <c r="OTG33" s="79"/>
      <c r="OTH33" s="79"/>
      <c r="OTI33" s="79"/>
      <c r="OTJ33" s="79"/>
      <c r="OTK33" s="79"/>
      <c r="OTL33" s="79"/>
      <c r="OTM33" s="79"/>
      <c r="OTN33" s="79"/>
      <c r="OTO33" s="79"/>
      <c r="OTP33" s="79"/>
      <c r="OTQ33" s="79"/>
      <c r="OTR33" s="79"/>
      <c r="OTS33" s="79"/>
      <c r="OTT33" s="79"/>
      <c r="OTU33" s="79"/>
      <c r="OTV33" s="79"/>
      <c r="OTW33" s="79"/>
      <c r="OTX33" s="79"/>
      <c r="OTY33" s="79"/>
      <c r="OTZ33" s="79"/>
      <c r="OUA33" s="79"/>
      <c r="OUB33" s="79"/>
      <c r="OUC33" s="79"/>
      <c r="OUD33" s="79"/>
      <c r="OUE33" s="79"/>
      <c r="OUF33" s="79"/>
      <c r="OUG33" s="79"/>
      <c r="OUH33" s="79"/>
      <c r="OUI33" s="79"/>
      <c r="OUJ33" s="79"/>
      <c r="OUK33" s="79"/>
      <c r="OUL33" s="79"/>
      <c r="OUM33" s="79"/>
      <c r="OUN33" s="79"/>
      <c r="OUO33" s="79"/>
      <c r="OUP33" s="79"/>
      <c r="OUQ33" s="79"/>
      <c r="OUR33" s="79"/>
      <c r="OUS33" s="79"/>
      <c r="OUT33" s="79"/>
      <c r="OUU33" s="79"/>
      <c r="OUV33" s="79"/>
      <c r="OUW33" s="79"/>
      <c r="OUX33" s="79"/>
      <c r="OUY33" s="79"/>
      <c r="OUZ33" s="79"/>
      <c r="OVA33" s="79"/>
      <c r="OVB33" s="79"/>
      <c r="OVC33" s="79"/>
      <c r="OVD33" s="79"/>
      <c r="OVE33" s="79"/>
      <c r="OVF33" s="79"/>
      <c r="OVG33" s="79"/>
      <c r="OVH33" s="79"/>
      <c r="OVI33" s="79"/>
      <c r="OVJ33" s="79"/>
      <c r="OVK33" s="79"/>
      <c r="OVL33" s="79"/>
      <c r="OVM33" s="79"/>
      <c r="OVN33" s="79"/>
      <c r="OVO33" s="79"/>
      <c r="OVP33" s="79"/>
      <c r="OVQ33" s="79"/>
      <c r="OVR33" s="79"/>
      <c r="OVS33" s="79"/>
      <c r="OVT33" s="79"/>
      <c r="OVU33" s="79"/>
      <c r="OVV33" s="79"/>
      <c r="OVW33" s="79"/>
      <c r="OVX33" s="79"/>
      <c r="OVY33" s="79"/>
      <c r="OVZ33" s="79"/>
      <c r="OWA33" s="79"/>
      <c r="OWB33" s="79"/>
      <c r="OWC33" s="79"/>
      <c r="OWD33" s="79"/>
      <c r="OWE33" s="79"/>
      <c r="OWF33" s="79"/>
      <c r="OWG33" s="79"/>
      <c r="OWH33" s="79"/>
      <c r="OWI33" s="79"/>
      <c r="OWJ33" s="79"/>
      <c r="OWK33" s="79"/>
      <c r="OWL33" s="79"/>
      <c r="OWM33" s="79"/>
      <c r="OWN33" s="79"/>
      <c r="OWO33" s="79"/>
      <c r="OWP33" s="79"/>
      <c r="OWQ33" s="79"/>
      <c r="OWR33" s="79"/>
      <c r="OWS33" s="79"/>
      <c r="OWT33" s="79"/>
      <c r="OWU33" s="79"/>
      <c r="OWV33" s="79"/>
      <c r="OWW33" s="79"/>
      <c r="OWX33" s="79"/>
      <c r="OWY33" s="79"/>
      <c r="OWZ33" s="79"/>
      <c r="OXA33" s="79"/>
      <c r="OXB33" s="79"/>
      <c r="OXC33" s="79"/>
      <c r="OXD33" s="79"/>
      <c r="OXE33" s="79"/>
      <c r="OXF33" s="79"/>
      <c r="OXG33" s="79"/>
      <c r="OXH33" s="79"/>
      <c r="OXI33" s="79"/>
      <c r="OXJ33" s="79"/>
      <c r="OXK33" s="79"/>
      <c r="OXL33" s="79"/>
      <c r="OXM33" s="79"/>
      <c r="OXN33" s="79"/>
      <c r="OXO33" s="79"/>
      <c r="OXP33" s="79"/>
      <c r="OXQ33" s="79"/>
      <c r="OXR33" s="79"/>
      <c r="OXS33" s="79"/>
      <c r="OXT33" s="79"/>
      <c r="OXU33" s="79"/>
      <c r="OXV33" s="79"/>
      <c r="OXW33" s="79"/>
      <c r="OXX33" s="79"/>
      <c r="OXY33" s="79"/>
      <c r="OXZ33" s="79"/>
      <c r="OYA33" s="79"/>
      <c r="OYB33" s="79"/>
      <c r="OYC33" s="79"/>
      <c r="OYD33" s="79"/>
      <c r="OYE33" s="79"/>
      <c r="OYF33" s="79"/>
      <c r="OYG33" s="79"/>
      <c r="OYH33" s="79"/>
      <c r="OYI33" s="79"/>
      <c r="OYJ33" s="79"/>
      <c r="OYK33" s="79"/>
      <c r="OYL33" s="79"/>
      <c r="OYM33" s="79"/>
      <c r="OYN33" s="79"/>
      <c r="OYO33" s="79"/>
      <c r="OYP33" s="79"/>
      <c r="OYQ33" s="79"/>
      <c r="OYR33" s="79"/>
      <c r="OYS33" s="79"/>
      <c r="OYT33" s="79"/>
      <c r="OYU33" s="79"/>
      <c r="OYV33" s="79"/>
      <c r="OYW33" s="79"/>
      <c r="OYX33" s="79"/>
      <c r="OYY33" s="79"/>
      <c r="OYZ33" s="79"/>
      <c r="OZA33" s="79"/>
      <c r="OZB33" s="79"/>
      <c r="OZC33" s="79"/>
      <c r="OZD33" s="79"/>
      <c r="OZE33" s="79"/>
      <c r="OZF33" s="79"/>
      <c r="OZG33" s="79"/>
      <c r="OZH33" s="79"/>
      <c r="OZI33" s="79"/>
      <c r="OZJ33" s="79"/>
      <c r="OZK33" s="79"/>
      <c r="OZL33" s="79"/>
      <c r="OZM33" s="79"/>
      <c r="OZN33" s="79"/>
      <c r="OZO33" s="79"/>
      <c r="OZP33" s="79"/>
      <c r="OZQ33" s="79"/>
      <c r="OZR33" s="79"/>
      <c r="OZS33" s="79"/>
      <c r="OZT33" s="79"/>
      <c r="OZU33" s="79"/>
      <c r="OZV33" s="79"/>
      <c r="OZW33" s="79"/>
      <c r="OZX33" s="79"/>
      <c r="OZY33" s="79"/>
      <c r="OZZ33" s="79"/>
      <c r="PAA33" s="79"/>
      <c r="PAB33" s="79"/>
      <c r="PAC33" s="79"/>
      <c r="PAD33" s="79"/>
      <c r="PAE33" s="79"/>
      <c r="PAF33" s="79"/>
      <c r="PAG33" s="79"/>
      <c r="PAH33" s="79"/>
      <c r="PAI33" s="79"/>
      <c r="PAJ33" s="79"/>
      <c r="PAK33" s="79"/>
      <c r="PAL33" s="79"/>
      <c r="PAM33" s="79"/>
      <c r="PAN33" s="79"/>
      <c r="PAO33" s="79"/>
      <c r="PAP33" s="79"/>
      <c r="PAQ33" s="79"/>
      <c r="PAR33" s="79"/>
      <c r="PAS33" s="79"/>
      <c r="PAT33" s="79"/>
      <c r="PAU33" s="79"/>
      <c r="PAV33" s="79"/>
      <c r="PAW33" s="79"/>
      <c r="PAX33" s="79"/>
      <c r="PAY33" s="79"/>
      <c r="PAZ33" s="79"/>
      <c r="PBA33" s="79"/>
      <c r="PBB33" s="79"/>
      <c r="PBC33" s="79"/>
      <c r="PBD33" s="79"/>
      <c r="PBE33" s="79"/>
      <c r="PBF33" s="79"/>
      <c r="PBG33" s="79"/>
      <c r="PBH33" s="79"/>
      <c r="PBI33" s="79"/>
      <c r="PBJ33" s="79"/>
      <c r="PBK33" s="79"/>
      <c r="PBL33" s="79"/>
      <c r="PBM33" s="79"/>
      <c r="PBN33" s="79"/>
      <c r="PBO33" s="79"/>
      <c r="PBP33" s="79"/>
      <c r="PBQ33" s="79"/>
      <c r="PBR33" s="79"/>
      <c r="PBS33" s="79"/>
      <c r="PBT33" s="79"/>
      <c r="PBU33" s="79"/>
      <c r="PBV33" s="79"/>
      <c r="PBW33" s="79"/>
      <c r="PBX33" s="79"/>
      <c r="PBY33" s="79"/>
      <c r="PBZ33" s="79"/>
      <c r="PCA33" s="79"/>
      <c r="PCB33" s="79"/>
      <c r="PCC33" s="79"/>
      <c r="PCD33" s="79"/>
      <c r="PCE33" s="79"/>
      <c r="PCF33" s="79"/>
      <c r="PCG33" s="79"/>
      <c r="PCH33" s="79"/>
      <c r="PCI33" s="79"/>
      <c r="PCJ33" s="79"/>
      <c r="PCK33" s="79"/>
      <c r="PCL33" s="79"/>
      <c r="PCM33" s="79"/>
      <c r="PCN33" s="79"/>
      <c r="PCO33" s="79"/>
      <c r="PCP33" s="79"/>
      <c r="PCQ33" s="79"/>
      <c r="PCR33" s="79"/>
      <c r="PCS33" s="79"/>
      <c r="PCT33" s="79"/>
      <c r="PCU33" s="79"/>
      <c r="PCV33" s="79"/>
      <c r="PCW33" s="79"/>
      <c r="PCX33" s="79"/>
      <c r="PCY33" s="79"/>
      <c r="PCZ33" s="79"/>
      <c r="PDA33" s="79"/>
      <c r="PDB33" s="79"/>
      <c r="PDC33" s="79"/>
      <c r="PDD33" s="79"/>
      <c r="PDE33" s="79"/>
      <c r="PDF33" s="79"/>
      <c r="PDG33" s="79"/>
      <c r="PDH33" s="79"/>
      <c r="PDI33" s="79"/>
      <c r="PDJ33" s="79"/>
      <c r="PDK33" s="79"/>
      <c r="PDL33" s="79"/>
      <c r="PDM33" s="79"/>
      <c r="PDN33" s="79"/>
      <c r="PDO33" s="79"/>
      <c r="PDP33" s="79"/>
      <c r="PDQ33" s="79"/>
      <c r="PDR33" s="79"/>
      <c r="PDS33" s="79"/>
      <c r="PDT33" s="79"/>
      <c r="PDU33" s="79"/>
      <c r="PDV33" s="79"/>
      <c r="PDW33" s="79"/>
      <c r="PDX33" s="79"/>
      <c r="PDY33" s="79"/>
      <c r="PDZ33" s="79"/>
      <c r="PEA33" s="79"/>
      <c r="PEB33" s="79"/>
      <c r="PEC33" s="79"/>
      <c r="PED33" s="79"/>
      <c r="PEE33" s="79"/>
      <c r="PEF33" s="79"/>
      <c r="PEG33" s="79"/>
      <c r="PEH33" s="79"/>
      <c r="PEI33" s="79"/>
      <c r="PEJ33" s="79"/>
      <c r="PEK33" s="79"/>
      <c r="PEL33" s="79"/>
      <c r="PEM33" s="79"/>
      <c r="PEN33" s="79"/>
      <c r="PEO33" s="79"/>
      <c r="PEP33" s="79"/>
      <c r="PEQ33" s="79"/>
      <c r="PER33" s="79"/>
      <c r="PES33" s="79"/>
      <c r="PET33" s="79"/>
      <c r="PEU33" s="79"/>
      <c r="PEV33" s="79"/>
      <c r="PEW33" s="79"/>
      <c r="PEX33" s="79"/>
      <c r="PEY33" s="79"/>
      <c r="PEZ33" s="79"/>
      <c r="PFA33" s="79"/>
      <c r="PFB33" s="79"/>
      <c r="PFC33" s="79"/>
      <c r="PFD33" s="79"/>
      <c r="PFE33" s="79"/>
      <c r="PFF33" s="79"/>
      <c r="PFG33" s="79"/>
      <c r="PFH33" s="79"/>
      <c r="PFI33" s="79"/>
      <c r="PFJ33" s="79"/>
      <c r="PFK33" s="79"/>
      <c r="PFL33" s="79"/>
      <c r="PFM33" s="79"/>
      <c r="PFN33" s="79"/>
      <c r="PFO33" s="79"/>
      <c r="PFP33" s="79"/>
      <c r="PFQ33" s="79"/>
      <c r="PFR33" s="79"/>
      <c r="PFS33" s="79"/>
      <c r="PFT33" s="79"/>
      <c r="PFU33" s="79"/>
      <c r="PFV33" s="79"/>
      <c r="PFW33" s="79"/>
      <c r="PFX33" s="79"/>
      <c r="PFY33" s="79"/>
      <c r="PFZ33" s="79"/>
      <c r="PGA33" s="79"/>
      <c r="PGB33" s="79"/>
      <c r="PGC33" s="79"/>
      <c r="PGD33" s="79"/>
      <c r="PGE33" s="79"/>
      <c r="PGF33" s="79"/>
      <c r="PGG33" s="79"/>
      <c r="PGH33" s="79"/>
      <c r="PGI33" s="79"/>
      <c r="PGJ33" s="79"/>
      <c r="PGK33" s="79"/>
      <c r="PGL33" s="79"/>
      <c r="PGM33" s="79"/>
      <c r="PGN33" s="79"/>
      <c r="PGO33" s="79"/>
      <c r="PGP33" s="79"/>
      <c r="PGQ33" s="79"/>
      <c r="PGR33" s="79"/>
      <c r="PGS33" s="79"/>
      <c r="PGT33" s="79"/>
      <c r="PGU33" s="79"/>
      <c r="PGV33" s="79"/>
      <c r="PGW33" s="79"/>
      <c r="PGX33" s="79"/>
      <c r="PGY33" s="79"/>
      <c r="PGZ33" s="79"/>
      <c r="PHA33" s="79"/>
      <c r="PHB33" s="79"/>
      <c r="PHC33" s="79"/>
      <c r="PHD33" s="79"/>
      <c r="PHE33" s="79"/>
      <c r="PHF33" s="79"/>
      <c r="PHG33" s="79"/>
      <c r="PHH33" s="79"/>
      <c r="PHI33" s="79"/>
      <c r="PHJ33" s="79"/>
      <c r="PHK33" s="79"/>
      <c r="PHL33" s="79"/>
      <c r="PHM33" s="79"/>
      <c r="PHN33" s="79"/>
      <c r="PHO33" s="79"/>
      <c r="PHP33" s="79"/>
      <c r="PHQ33" s="79"/>
      <c r="PHR33" s="79"/>
      <c r="PHS33" s="79"/>
      <c r="PHT33" s="79"/>
      <c r="PHU33" s="79"/>
      <c r="PHV33" s="79"/>
      <c r="PHW33" s="79"/>
      <c r="PHX33" s="79"/>
      <c r="PHY33" s="79"/>
      <c r="PHZ33" s="79"/>
      <c r="PIA33" s="79"/>
      <c r="PIB33" s="79"/>
      <c r="PIC33" s="79"/>
      <c r="PID33" s="79"/>
      <c r="PIE33" s="79"/>
      <c r="PIF33" s="79"/>
      <c r="PIG33" s="79"/>
      <c r="PIH33" s="79"/>
      <c r="PII33" s="79"/>
      <c r="PIJ33" s="79"/>
      <c r="PIK33" s="79"/>
      <c r="PIL33" s="79"/>
      <c r="PIM33" s="79"/>
      <c r="PIN33" s="79"/>
      <c r="PIO33" s="79"/>
      <c r="PIP33" s="79"/>
      <c r="PIQ33" s="79"/>
      <c r="PIR33" s="79"/>
      <c r="PIS33" s="79"/>
      <c r="PIT33" s="79"/>
      <c r="PIU33" s="79"/>
      <c r="PIV33" s="79"/>
      <c r="PIW33" s="79"/>
      <c r="PIX33" s="79"/>
      <c r="PIY33" s="79"/>
      <c r="PIZ33" s="79"/>
      <c r="PJA33" s="79"/>
      <c r="PJB33" s="79"/>
      <c r="PJC33" s="79"/>
      <c r="PJD33" s="79"/>
      <c r="PJE33" s="79"/>
      <c r="PJF33" s="79"/>
      <c r="PJG33" s="79"/>
      <c r="PJH33" s="79"/>
      <c r="PJI33" s="79"/>
      <c r="PJJ33" s="79"/>
      <c r="PJK33" s="79"/>
      <c r="PJL33" s="79"/>
      <c r="PJM33" s="79"/>
      <c r="PJN33" s="79"/>
      <c r="PJO33" s="79"/>
      <c r="PJP33" s="79"/>
      <c r="PJQ33" s="79"/>
      <c r="PJR33" s="79"/>
      <c r="PJS33" s="79"/>
      <c r="PJT33" s="79"/>
      <c r="PJU33" s="79"/>
      <c r="PJV33" s="79"/>
      <c r="PJW33" s="79"/>
      <c r="PJX33" s="79"/>
      <c r="PJY33" s="79"/>
      <c r="PJZ33" s="79"/>
      <c r="PKA33" s="79"/>
      <c r="PKB33" s="79"/>
      <c r="PKC33" s="79"/>
      <c r="PKD33" s="79"/>
      <c r="PKE33" s="79"/>
      <c r="PKF33" s="79"/>
      <c r="PKG33" s="79"/>
      <c r="PKH33" s="79"/>
      <c r="PKI33" s="79"/>
      <c r="PKJ33" s="79"/>
      <c r="PKK33" s="79"/>
      <c r="PKL33" s="79"/>
      <c r="PKM33" s="79"/>
      <c r="PKN33" s="79"/>
      <c r="PKO33" s="79"/>
      <c r="PKP33" s="79"/>
      <c r="PKQ33" s="79"/>
      <c r="PKR33" s="79"/>
      <c r="PKS33" s="79"/>
      <c r="PKT33" s="79"/>
      <c r="PKU33" s="79"/>
      <c r="PKV33" s="79"/>
      <c r="PKW33" s="79"/>
      <c r="PKX33" s="79"/>
      <c r="PKY33" s="79"/>
      <c r="PKZ33" s="79"/>
      <c r="PLA33" s="79"/>
      <c r="PLB33" s="79"/>
      <c r="PLC33" s="79"/>
      <c r="PLD33" s="79"/>
      <c r="PLE33" s="79"/>
      <c r="PLF33" s="79"/>
      <c r="PLG33" s="79"/>
      <c r="PLH33" s="79"/>
      <c r="PLI33" s="79"/>
      <c r="PLJ33" s="79"/>
      <c r="PLK33" s="79"/>
      <c r="PLL33" s="79"/>
      <c r="PLM33" s="79"/>
      <c r="PLN33" s="79"/>
      <c r="PLO33" s="79"/>
      <c r="PLP33" s="79"/>
      <c r="PLQ33" s="79"/>
      <c r="PLR33" s="79"/>
      <c r="PLS33" s="79"/>
      <c r="PLT33" s="79"/>
      <c r="PLU33" s="79"/>
      <c r="PLV33" s="79"/>
      <c r="PLW33" s="79"/>
      <c r="PLX33" s="79"/>
      <c r="PLY33" s="79"/>
      <c r="PLZ33" s="79"/>
      <c r="PMA33" s="79"/>
      <c r="PMB33" s="79"/>
      <c r="PMC33" s="79"/>
      <c r="PMD33" s="79"/>
      <c r="PME33" s="79"/>
      <c r="PMF33" s="79"/>
      <c r="PMG33" s="79"/>
      <c r="PMH33" s="79"/>
      <c r="PMI33" s="79"/>
      <c r="PMJ33" s="79"/>
      <c r="PMK33" s="79"/>
      <c r="PML33" s="79"/>
      <c r="PMM33" s="79"/>
      <c r="PMN33" s="79"/>
      <c r="PMO33" s="79"/>
      <c r="PMP33" s="79"/>
      <c r="PMQ33" s="79"/>
      <c r="PMR33" s="79"/>
      <c r="PMS33" s="79"/>
      <c r="PMT33" s="79"/>
      <c r="PMU33" s="79"/>
      <c r="PMV33" s="79"/>
      <c r="PMW33" s="79"/>
      <c r="PMX33" s="79"/>
      <c r="PMY33" s="79"/>
      <c r="PMZ33" s="79"/>
      <c r="PNA33" s="79"/>
      <c r="PNB33" s="79"/>
      <c r="PNC33" s="79"/>
      <c r="PND33" s="79"/>
      <c r="PNE33" s="79"/>
      <c r="PNF33" s="79"/>
      <c r="PNG33" s="79"/>
      <c r="PNH33" s="79"/>
      <c r="PNI33" s="79"/>
      <c r="PNJ33" s="79"/>
      <c r="PNK33" s="79"/>
      <c r="PNL33" s="79"/>
      <c r="PNM33" s="79"/>
      <c r="PNN33" s="79"/>
      <c r="PNO33" s="79"/>
      <c r="PNP33" s="79"/>
      <c r="PNQ33" s="79"/>
      <c r="PNR33" s="79"/>
      <c r="PNS33" s="79"/>
      <c r="PNT33" s="79"/>
      <c r="PNU33" s="79"/>
      <c r="PNV33" s="79"/>
      <c r="PNW33" s="79"/>
      <c r="PNX33" s="79"/>
      <c r="PNY33" s="79"/>
      <c r="PNZ33" s="79"/>
      <c r="POA33" s="79"/>
      <c r="POB33" s="79"/>
      <c r="POC33" s="79"/>
      <c r="POD33" s="79"/>
      <c r="POE33" s="79"/>
      <c r="POF33" s="79"/>
      <c r="POG33" s="79"/>
      <c r="POH33" s="79"/>
      <c r="POI33" s="79"/>
      <c r="POJ33" s="79"/>
      <c r="POK33" s="79"/>
      <c r="POL33" s="79"/>
      <c r="POM33" s="79"/>
      <c r="PON33" s="79"/>
      <c r="POO33" s="79"/>
      <c r="POP33" s="79"/>
      <c r="POQ33" s="79"/>
      <c r="POR33" s="79"/>
      <c r="POS33" s="79"/>
      <c r="POT33" s="79"/>
      <c r="POU33" s="79"/>
      <c r="POV33" s="79"/>
      <c r="POW33" s="79"/>
      <c r="POX33" s="79"/>
      <c r="POY33" s="79"/>
      <c r="POZ33" s="79"/>
      <c r="PPA33" s="79"/>
      <c r="PPB33" s="79"/>
      <c r="PPC33" s="79"/>
      <c r="PPD33" s="79"/>
      <c r="PPE33" s="79"/>
      <c r="PPF33" s="79"/>
      <c r="PPG33" s="79"/>
      <c r="PPH33" s="79"/>
      <c r="PPI33" s="79"/>
      <c r="PPJ33" s="79"/>
      <c r="PPK33" s="79"/>
      <c r="PPL33" s="79"/>
      <c r="PPM33" s="79"/>
      <c r="PPN33" s="79"/>
      <c r="PPO33" s="79"/>
      <c r="PPP33" s="79"/>
      <c r="PPQ33" s="79"/>
      <c r="PPR33" s="79"/>
      <c r="PPS33" s="79"/>
      <c r="PPT33" s="79"/>
      <c r="PPU33" s="79"/>
      <c r="PPV33" s="79"/>
      <c r="PPW33" s="79"/>
      <c r="PPX33" s="79"/>
      <c r="PPY33" s="79"/>
      <c r="PPZ33" s="79"/>
      <c r="PQA33" s="79"/>
      <c r="PQB33" s="79"/>
      <c r="PQC33" s="79"/>
      <c r="PQD33" s="79"/>
      <c r="PQE33" s="79"/>
      <c r="PQF33" s="79"/>
      <c r="PQG33" s="79"/>
      <c r="PQH33" s="79"/>
      <c r="PQI33" s="79"/>
      <c r="PQJ33" s="79"/>
      <c r="PQK33" s="79"/>
      <c r="PQL33" s="79"/>
      <c r="PQM33" s="79"/>
      <c r="PQN33" s="79"/>
      <c r="PQO33" s="79"/>
      <c r="PQP33" s="79"/>
      <c r="PQQ33" s="79"/>
      <c r="PQR33" s="79"/>
      <c r="PQS33" s="79"/>
      <c r="PQT33" s="79"/>
      <c r="PQU33" s="79"/>
      <c r="PQV33" s="79"/>
      <c r="PQW33" s="79"/>
      <c r="PQX33" s="79"/>
      <c r="PQY33" s="79"/>
      <c r="PQZ33" s="79"/>
      <c r="PRA33" s="79"/>
      <c r="PRB33" s="79"/>
      <c r="PRC33" s="79"/>
      <c r="PRD33" s="79"/>
      <c r="PRE33" s="79"/>
      <c r="PRF33" s="79"/>
      <c r="PRG33" s="79"/>
      <c r="PRH33" s="79"/>
      <c r="PRI33" s="79"/>
      <c r="PRJ33" s="79"/>
      <c r="PRK33" s="79"/>
      <c r="PRL33" s="79"/>
      <c r="PRM33" s="79"/>
      <c r="PRN33" s="79"/>
      <c r="PRO33" s="79"/>
      <c r="PRP33" s="79"/>
      <c r="PRQ33" s="79"/>
      <c r="PRR33" s="79"/>
      <c r="PRS33" s="79"/>
      <c r="PRT33" s="79"/>
      <c r="PRU33" s="79"/>
      <c r="PRV33" s="79"/>
      <c r="PRW33" s="79"/>
      <c r="PRX33" s="79"/>
      <c r="PRY33" s="79"/>
      <c r="PRZ33" s="79"/>
      <c r="PSA33" s="79"/>
      <c r="PSB33" s="79"/>
      <c r="PSC33" s="79"/>
      <c r="PSD33" s="79"/>
      <c r="PSE33" s="79"/>
      <c r="PSF33" s="79"/>
      <c r="PSG33" s="79"/>
      <c r="PSH33" s="79"/>
      <c r="PSI33" s="79"/>
      <c r="PSJ33" s="79"/>
      <c r="PSK33" s="79"/>
      <c r="PSL33" s="79"/>
      <c r="PSM33" s="79"/>
      <c r="PSN33" s="79"/>
      <c r="PSO33" s="79"/>
      <c r="PSP33" s="79"/>
      <c r="PSQ33" s="79"/>
      <c r="PSR33" s="79"/>
      <c r="PSS33" s="79"/>
      <c r="PST33" s="79"/>
      <c r="PSU33" s="79"/>
      <c r="PSV33" s="79"/>
      <c r="PSW33" s="79"/>
      <c r="PSX33" s="79"/>
      <c r="PSY33" s="79"/>
      <c r="PSZ33" s="79"/>
      <c r="PTA33" s="79"/>
      <c r="PTB33" s="79"/>
      <c r="PTC33" s="79"/>
      <c r="PTD33" s="79"/>
      <c r="PTE33" s="79"/>
      <c r="PTF33" s="79"/>
      <c r="PTG33" s="79"/>
      <c r="PTH33" s="79"/>
      <c r="PTI33" s="79"/>
      <c r="PTJ33" s="79"/>
      <c r="PTK33" s="79"/>
      <c r="PTL33" s="79"/>
      <c r="PTM33" s="79"/>
      <c r="PTN33" s="79"/>
      <c r="PTO33" s="79"/>
      <c r="PTP33" s="79"/>
      <c r="PTQ33" s="79"/>
      <c r="PTR33" s="79"/>
      <c r="PTS33" s="79"/>
      <c r="PTT33" s="79"/>
      <c r="PTU33" s="79"/>
      <c r="PTV33" s="79"/>
      <c r="PTW33" s="79"/>
      <c r="PTX33" s="79"/>
      <c r="PTY33" s="79"/>
      <c r="PTZ33" s="79"/>
      <c r="PUA33" s="79"/>
      <c r="PUB33" s="79"/>
      <c r="PUC33" s="79"/>
      <c r="PUD33" s="79"/>
      <c r="PUE33" s="79"/>
      <c r="PUF33" s="79"/>
      <c r="PUG33" s="79"/>
      <c r="PUH33" s="79"/>
      <c r="PUI33" s="79"/>
      <c r="PUJ33" s="79"/>
      <c r="PUK33" s="79"/>
      <c r="PUL33" s="79"/>
      <c r="PUM33" s="79"/>
      <c r="PUN33" s="79"/>
      <c r="PUO33" s="79"/>
      <c r="PUP33" s="79"/>
      <c r="PUQ33" s="79"/>
      <c r="PUR33" s="79"/>
      <c r="PUS33" s="79"/>
      <c r="PUT33" s="79"/>
      <c r="PUU33" s="79"/>
      <c r="PUV33" s="79"/>
      <c r="PUW33" s="79"/>
      <c r="PUX33" s="79"/>
      <c r="PUY33" s="79"/>
      <c r="PUZ33" s="79"/>
      <c r="PVA33" s="79"/>
      <c r="PVB33" s="79"/>
      <c r="PVC33" s="79"/>
      <c r="PVD33" s="79"/>
      <c r="PVE33" s="79"/>
      <c r="PVF33" s="79"/>
      <c r="PVG33" s="79"/>
      <c r="PVH33" s="79"/>
      <c r="PVI33" s="79"/>
      <c r="PVJ33" s="79"/>
      <c r="PVK33" s="79"/>
      <c r="PVL33" s="79"/>
      <c r="PVM33" s="79"/>
      <c r="PVN33" s="79"/>
      <c r="PVO33" s="79"/>
      <c r="PVP33" s="79"/>
      <c r="PVQ33" s="79"/>
      <c r="PVR33" s="79"/>
      <c r="PVS33" s="79"/>
      <c r="PVT33" s="79"/>
      <c r="PVU33" s="79"/>
      <c r="PVV33" s="79"/>
      <c r="PVW33" s="79"/>
      <c r="PVX33" s="79"/>
      <c r="PVY33" s="79"/>
      <c r="PVZ33" s="79"/>
      <c r="PWA33" s="79"/>
      <c r="PWB33" s="79"/>
      <c r="PWC33" s="79"/>
      <c r="PWD33" s="79"/>
      <c r="PWE33" s="79"/>
      <c r="PWF33" s="79"/>
      <c r="PWG33" s="79"/>
      <c r="PWH33" s="79"/>
      <c r="PWI33" s="79"/>
      <c r="PWJ33" s="79"/>
      <c r="PWK33" s="79"/>
      <c r="PWL33" s="79"/>
      <c r="PWM33" s="79"/>
      <c r="PWN33" s="79"/>
      <c r="PWO33" s="79"/>
      <c r="PWP33" s="79"/>
      <c r="PWQ33" s="79"/>
      <c r="PWR33" s="79"/>
      <c r="PWS33" s="79"/>
      <c r="PWT33" s="79"/>
      <c r="PWU33" s="79"/>
      <c r="PWV33" s="79"/>
      <c r="PWW33" s="79"/>
      <c r="PWX33" s="79"/>
      <c r="PWY33" s="79"/>
      <c r="PWZ33" s="79"/>
      <c r="PXA33" s="79"/>
      <c r="PXB33" s="79"/>
      <c r="PXC33" s="79"/>
      <c r="PXD33" s="79"/>
      <c r="PXE33" s="79"/>
      <c r="PXF33" s="79"/>
      <c r="PXG33" s="79"/>
      <c r="PXH33" s="79"/>
      <c r="PXI33" s="79"/>
      <c r="PXJ33" s="79"/>
      <c r="PXK33" s="79"/>
      <c r="PXL33" s="79"/>
      <c r="PXM33" s="79"/>
      <c r="PXN33" s="79"/>
      <c r="PXO33" s="79"/>
      <c r="PXP33" s="79"/>
      <c r="PXQ33" s="79"/>
      <c r="PXR33" s="79"/>
      <c r="PXS33" s="79"/>
      <c r="PXT33" s="79"/>
      <c r="PXU33" s="79"/>
      <c r="PXV33" s="79"/>
      <c r="PXW33" s="79"/>
      <c r="PXX33" s="79"/>
      <c r="PXY33" s="79"/>
      <c r="PXZ33" s="79"/>
      <c r="PYA33" s="79"/>
      <c r="PYB33" s="79"/>
      <c r="PYC33" s="79"/>
      <c r="PYD33" s="79"/>
      <c r="PYE33" s="79"/>
      <c r="PYF33" s="79"/>
      <c r="PYG33" s="79"/>
      <c r="PYH33" s="79"/>
      <c r="PYI33" s="79"/>
      <c r="PYJ33" s="79"/>
      <c r="PYK33" s="79"/>
      <c r="PYL33" s="79"/>
      <c r="PYM33" s="79"/>
      <c r="PYN33" s="79"/>
      <c r="PYO33" s="79"/>
      <c r="PYP33" s="79"/>
      <c r="PYQ33" s="79"/>
      <c r="PYR33" s="79"/>
      <c r="PYS33" s="79"/>
      <c r="PYT33" s="79"/>
      <c r="PYU33" s="79"/>
      <c r="PYV33" s="79"/>
      <c r="PYW33" s="79"/>
      <c r="PYX33" s="79"/>
      <c r="PYY33" s="79"/>
      <c r="PYZ33" s="79"/>
      <c r="PZA33" s="79"/>
      <c r="PZB33" s="79"/>
      <c r="PZC33" s="79"/>
      <c r="PZD33" s="79"/>
      <c r="PZE33" s="79"/>
      <c r="PZF33" s="79"/>
      <c r="PZG33" s="79"/>
      <c r="PZH33" s="79"/>
      <c r="PZI33" s="79"/>
      <c r="PZJ33" s="79"/>
      <c r="PZK33" s="79"/>
      <c r="PZL33" s="79"/>
      <c r="PZM33" s="79"/>
      <c r="PZN33" s="79"/>
      <c r="PZO33" s="79"/>
      <c r="PZP33" s="79"/>
      <c r="PZQ33" s="79"/>
      <c r="PZR33" s="79"/>
      <c r="PZS33" s="79"/>
      <c r="PZT33" s="79"/>
      <c r="PZU33" s="79"/>
      <c r="PZV33" s="79"/>
      <c r="PZW33" s="79"/>
      <c r="PZX33" s="79"/>
      <c r="PZY33" s="79"/>
      <c r="PZZ33" s="79"/>
      <c r="QAA33" s="79"/>
      <c r="QAB33" s="79"/>
      <c r="QAC33" s="79"/>
      <c r="QAD33" s="79"/>
      <c r="QAE33" s="79"/>
      <c r="QAF33" s="79"/>
      <c r="QAG33" s="79"/>
      <c r="QAH33" s="79"/>
      <c r="QAI33" s="79"/>
      <c r="QAJ33" s="79"/>
      <c r="QAK33" s="79"/>
      <c r="QAL33" s="79"/>
      <c r="QAM33" s="79"/>
      <c r="QAN33" s="79"/>
      <c r="QAO33" s="79"/>
      <c r="QAP33" s="79"/>
      <c r="QAQ33" s="79"/>
      <c r="QAR33" s="79"/>
      <c r="QAS33" s="79"/>
      <c r="QAT33" s="79"/>
      <c r="QAU33" s="79"/>
      <c r="QAV33" s="79"/>
      <c r="QAW33" s="79"/>
      <c r="QAX33" s="79"/>
      <c r="QAY33" s="79"/>
      <c r="QAZ33" s="79"/>
      <c r="QBA33" s="79"/>
      <c r="QBB33" s="79"/>
      <c r="QBC33" s="79"/>
      <c r="QBD33" s="79"/>
      <c r="QBE33" s="79"/>
      <c r="QBF33" s="79"/>
      <c r="QBG33" s="79"/>
      <c r="QBH33" s="79"/>
      <c r="QBI33" s="79"/>
      <c r="QBJ33" s="79"/>
      <c r="QBK33" s="79"/>
      <c r="QBL33" s="79"/>
      <c r="QBM33" s="79"/>
      <c r="QBN33" s="79"/>
      <c r="QBO33" s="79"/>
      <c r="QBP33" s="79"/>
      <c r="QBQ33" s="79"/>
      <c r="QBR33" s="79"/>
      <c r="QBS33" s="79"/>
      <c r="QBT33" s="79"/>
      <c r="QBU33" s="79"/>
      <c r="QBV33" s="79"/>
      <c r="QBW33" s="79"/>
      <c r="QBX33" s="79"/>
      <c r="QBY33" s="79"/>
      <c r="QBZ33" s="79"/>
      <c r="QCA33" s="79"/>
      <c r="QCB33" s="79"/>
      <c r="QCC33" s="79"/>
      <c r="QCD33" s="79"/>
      <c r="QCE33" s="79"/>
      <c r="QCF33" s="79"/>
      <c r="QCG33" s="79"/>
      <c r="QCH33" s="79"/>
      <c r="QCI33" s="79"/>
      <c r="QCJ33" s="79"/>
      <c r="QCK33" s="79"/>
      <c r="QCL33" s="79"/>
      <c r="QCM33" s="79"/>
      <c r="QCN33" s="79"/>
      <c r="QCO33" s="79"/>
      <c r="QCP33" s="79"/>
      <c r="QCQ33" s="79"/>
      <c r="QCR33" s="79"/>
      <c r="QCS33" s="79"/>
      <c r="QCT33" s="79"/>
      <c r="QCU33" s="79"/>
      <c r="QCV33" s="79"/>
      <c r="QCW33" s="79"/>
      <c r="QCX33" s="79"/>
      <c r="QCY33" s="79"/>
      <c r="QCZ33" s="79"/>
      <c r="QDA33" s="79"/>
      <c r="QDB33" s="79"/>
      <c r="QDC33" s="79"/>
      <c r="QDD33" s="79"/>
      <c r="QDE33" s="79"/>
      <c r="QDF33" s="79"/>
      <c r="QDG33" s="79"/>
      <c r="QDH33" s="79"/>
      <c r="QDI33" s="79"/>
      <c r="QDJ33" s="79"/>
      <c r="QDK33" s="79"/>
      <c r="QDL33" s="79"/>
      <c r="QDM33" s="79"/>
      <c r="QDN33" s="79"/>
      <c r="QDO33" s="79"/>
      <c r="QDP33" s="79"/>
      <c r="QDQ33" s="79"/>
      <c r="QDR33" s="79"/>
      <c r="QDS33" s="79"/>
      <c r="QDT33" s="79"/>
      <c r="QDU33" s="79"/>
      <c r="QDV33" s="79"/>
      <c r="QDW33" s="79"/>
      <c r="QDX33" s="79"/>
      <c r="QDY33" s="79"/>
      <c r="QDZ33" s="79"/>
      <c r="QEA33" s="79"/>
      <c r="QEB33" s="79"/>
      <c r="QEC33" s="79"/>
      <c r="QED33" s="79"/>
      <c r="QEE33" s="79"/>
      <c r="QEF33" s="79"/>
      <c r="QEG33" s="79"/>
      <c r="QEH33" s="79"/>
      <c r="QEI33" s="79"/>
      <c r="QEJ33" s="79"/>
      <c r="QEK33" s="79"/>
      <c r="QEL33" s="79"/>
      <c r="QEM33" s="79"/>
      <c r="QEN33" s="79"/>
      <c r="QEO33" s="79"/>
      <c r="QEP33" s="79"/>
      <c r="QEQ33" s="79"/>
      <c r="QER33" s="79"/>
      <c r="QES33" s="79"/>
      <c r="QET33" s="79"/>
      <c r="QEU33" s="79"/>
      <c r="QEV33" s="79"/>
      <c r="QEW33" s="79"/>
      <c r="QEX33" s="79"/>
      <c r="QEY33" s="79"/>
      <c r="QEZ33" s="79"/>
      <c r="QFA33" s="79"/>
      <c r="QFB33" s="79"/>
      <c r="QFC33" s="79"/>
      <c r="QFD33" s="79"/>
      <c r="QFE33" s="79"/>
      <c r="QFF33" s="79"/>
      <c r="QFG33" s="79"/>
      <c r="QFH33" s="79"/>
      <c r="QFI33" s="79"/>
      <c r="QFJ33" s="79"/>
      <c r="QFK33" s="79"/>
      <c r="QFL33" s="79"/>
      <c r="QFM33" s="79"/>
      <c r="QFN33" s="79"/>
      <c r="QFO33" s="79"/>
      <c r="QFP33" s="79"/>
      <c r="QFQ33" s="79"/>
      <c r="QFR33" s="79"/>
      <c r="QFS33" s="79"/>
      <c r="QFT33" s="79"/>
      <c r="QFU33" s="79"/>
      <c r="QFV33" s="79"/>
      <c r="QFW33" s="79"/>
      <c r="QFX33" s="79"/>
      <c r="QFY33" s="79"/>
      <c r="QFZ33" s="79"/>
      <c r="QGA33" s="79"/>
      <c r="QGB33" s="79"/>
      <c r="QGC33" s="79"/>
      <c r="QGD33" s="79"/>
      <c r="QGE33" s="79"/>
      <c r="QGF33" s="79"/>
      <c r="QGG33" s="79"/>
      <c r="QGH33" s="79"/>
      <c r="QGI33" s="79"/>
      <c r="QGJ33" s="79"/>
      <c r="QGK33" s="79"/>
      <c r="QGL33" s="79"/>
      <c r="QGM33" s="79"/>
      <c r="QGN33" s="79"/>
      <c r="QGO33" s="79"/>
      <c r="QGP33" s="79"/>
      <c r="QGQ33" s="79"/>
      <c r="QGR33" s="79"/>
      <c r="QGS33" s="79"/>
      <c r="QGT33" s="79"/>
      <c r="QGU33" s="79"/>
      <c r="QGV33" s="79"/>
      <c r="QGW33" s="79"/>
      <c r="QGX33" s="79"/>
      <c r="QGY33" s="79"/>
      <c r="QGZ33" s="79"/>
      <c r="QHA33" s="79"/>
      <c r="QHB33" s="79"/>
      <c r="QHC33" s="79"/>
      <c r="QHD33" s="79"/>
      <c r="QHE33" s="79"/>
      <c r="QHF33" s="79"/>
      <c r="QHG33" s="79"/>
      <c r="QHH33" s="79"/>
      <c r="QHI33" s="79"/>
      <c r="QHJ33" s="79"/>
      <c r="QHK33" s="79"/>
      <c r="QHL33" s="79"/>
      <c r="QHM33" s="79"/>
      <c r="QHN33" s="79"/>
      <c r="QHO33" s="79"/>
      <c r="QHP33" s="79"/>
      <c r="QHQ33" s="79"/>
      <c r="QHR33" s="79"/>
      <c r="QHS33" s="79"/>
      <c r="QHT33" s="79"/>
      <c r="QHU33" s="79"/>
      <c r="QHV33" s="79"/>
      <c r="QHW33" s="79"/>
      <c r="QHX33" s="79"/>
      <c r="QHY33" s="79"/>
      <c r="QHZ33" s="79"/>
      <c r="QIA33" s="79"/>
      <c r="QIB33" s="79"/>
      <c r="QIC33" s="79"/>
      <c r="QID33" s="79"/>
      <c r="QIE33" s="79"/>
      <c r="QIF33" s="79"/>
      <c r="QIG33" s="79"/>
      <c r="QIH33" s="79"/>
      <c r="QII33" s="79"/>
      <c r="QIJ33" s="79"/>
      <c r="QIK33" s="79"/>
      <c r="QIL33" s="79"/>
      <c r="QIM33" s="79"/>
      <c r="QIN33" s="79"/>
      <c r="QIO33" s="79"/>
      <c r="QIP33" s="79"/>
      <c r="QIQ33" s="79"/>
      <c r="QIR33" s="79"/>
      <c r="QIS33" s="79"/>
      <c r="QIT33" s="79"/>
      <c r="QIU33" s="79"/>
      <c r="QIV33" s="79"/>
      <c r="QIW33" s="79"/>
      <c r="QIX33" s="79"/>
      <c r="QIY33" s="79"/>
      <c r="QIZ33" s="79"/>
      <c r="QJA33" s="79"/>
      <c r="QJB33" s="79"/>
      <c r="QJC33" s="79"/>
      <c r="QJD33" s="79"/>
      <c r="QJE33" s="79"/>
      <c r="QJF33" s="79"/>
      <c r="QJG33" s="79"/>
      <c r="QJH33" s="79"/>
      <c r="QJI33" s="79"/>
      <c r="QJJ33" s="79"/>
      <c r="QJK33" s="79"/>
      <c r="QJL33" s="79"/>
      <c r="QJM33" s="79"/>
      <c r="QJN33" s="79"/>
      <c r="QJO33" s="79"/>
      <c r="QJP33" s="79"/>
      <c r="QJQ33" s="79"/>
      <c r="QJR33" s="79"/>
      <c r="QJS33" s="79"/>
      <c r="QJT33" s="79"/>
      <c r="QJU33" s="79"/>
      <c r="QJV33" s="79"/>
      <c r="QJW33" s="79"/>
      <c r="QJX33" s="79"/>
      <c r="QJY33" s="79"/>
      <c r="QJZ33" s="79"/>
      <c r="QKA33" s="79"/>
      <c r="QKB33" s="79"/>
      <c r="QKC33" s="79"/>
      <c r="QKD33" s="79"/>
      <c r="QKE33" s="79"/>
      <c r="QKF33" s="79"/>
      <c r="QKG33" s="79"/>
      <c r="QKH33" s="79"/>
      <c r="QKI33" s="79"/>
      <c r="QKJ33" s="79"/>
      <c r="QKK33" s="79"/>
      <c r="QKL33" s="79"/>
      <c r="QKM33" s="79"/>
      <c r="QKN33" s="79"/>
      <c r="QKO33" s="79"/>
      <c r="QKP33" s="79"/>
      <c r="QKQ33" s="79"/>
      <c r="QKR33" s="79"/>
      <c r="QKS33" s="79"/>
      <c r="QKT33" s="79"/>
      <c r="QKU33" s="79"/>
      <c r="QKV33" s="79"/>
      <c r="QKW33" s="79"/>
      <c r="QKX33" s="79"/>
      <c r="QKY33" s="79"/>
      <c r="QKZ33" s="79"/>
      <c r="QLA33" s="79"/>
      <c r="QLB33" s="79"/>
      <c r="QLC33" s="79"/>
      <c r="QLD33" s="79"/>
      <c r="QLE33" s="79"/>
      <c r="QLF33" s="79"/>
      <c r="QLG33" s="79"/>
      <c r="QLH33" s="79"/>
      <c r="QLI33" s="79"/>
      <c r="QLJ33" s="79"/>
      <c r="QLK33" s="79"/>
      <c r="QLL33" s="79"/>
      <c r="QLM33" s="79"/>
      <c r="QLN33" s="79"/>
      <c r="QLO33" s="79"/>
      <c r="QLP33" s="79"/>
      <c r="QLQ33" s="79"/>
      <c r="QLR33" s="79"/>
      <c r="QLS33" s="79"/>
      <c r="QLT33" s="79"/>
      <c r="QLU33" s="79"/>
      <c r="QLV33" s="79"/>
      <c r="QLW33" s="79"/>
      <c r="QLX33" s="79"/>
      <c r="QLY33" s="79"/>
      <c r="QLZ33" s="79"/>
      <c r="QMA33" s="79"/>
      <c r="QMB33" s="79"/>
      <c r="QMC33" s="79"/>
      <c r="QMD33" s="79"/>
      <c r="QME33" s="79"/>
      <c r="QMF33" s="79"/>
      <c r="QMG33" s="79"/>
      <c r="QMH33" s="79"/>
      <c r="QMI33" s="79"/>
      <c r="QMJ33" s="79"/>
      <c r="QMK33" s="79"/>
      <c r="QML33" s="79"/>
      <c r="QMM33" s="79"/>
      <c r="QMN33" s="79"/>
      <c r="QMO33" s="79"/>
      <c r="QMP33" s="79"/>
      <c r="QMQ33" s="79"/>
      <c r="QMR33" s="79"/>
      <c r="QMS33" s="79"/>
      <c r="QMT33" s="79"/>
      <c r="QMU33" s="79"/>
      <c r="QMV33" s="79"/>
      <c r="QMW33" s="79"/>
      <c r="QMX33" s="79"/>
      <c r="QMY33" s="79"/>
      <c r="QMZ33" s="79"/>
      <c r="QNA33" s="79"/>
      <c r="QNB33" s="79"/>
      <c r="QNC33" s="79"/>
      <c r="QND33" s="79"/>
      <c r="QNE33" s="79"/>
      <c r="QNF33" s="79"/>
      <c r="QNG33" s="79"/>
      <c r="QNH33" s="79"/>
      <c r="QNI33" s="79"/>
      <c r="QNJ33" s="79"/>
      <c r="QNK33" s="79"/>
      <c r="QNL33" s="79"/>
      <c r="QNM33" s="79"/>
      <c r="QNN33" s="79"/>
      <c r="QNO33" s="79"/>
      <c r="QNP33" s="79"/>
      <c r="QNQ33" s="79"/>
      <c r="QNR33" s="79"/>
      <c r="QNS33" s="79"/>
      <c r="QNT33" s="79"/>
      <c r="QNU33" s="79"/>
      <c r="QNV33" s="79"/>
      <c r="QNW33" s="79"/>
      <c r="QNX33" s="79"/>
      <c r="QNY33" s="79"/>
      <c r="QNZ33" s="79"/>
      <c r="QOA33" s="79"/>
      <c r="QOB33" s="79"/>
      <c r="QOC33" s="79"/>
      <c r="QOD33" s="79"/>
      <c r="QOE33" s="79"/>
      <c r="QOF33" s="79"/>
      <c r="QOG33" s="79"/>
      <c r="QOH33" s="79"/>
      <c r="QOI33" s="79"/>
      <c r="QOJ33" s="79"/>
      <c r="QOK33" s="79"/>
      <c r="QOL33" s="79"/>
      <c r="QOM33" s="79"/>
      <c r="QON33" s="79"/>
      <c r="QOO33" s="79"/>
      <c r="QOP33" s="79"/>
      <c r="QOQ33" s="79"/>
      <c r="QOR33" s="79"/>
      <c r="QOS33" s="79"/>
      <c r="QOT33" s="79"/>
      <c r="QOU33" s="79"/>
      <c r="QOV33" s="79"/>
      <c r="QOW33" s="79"/>
      <c r="QOX33" s="79"/>
      <c r="QOY33" s="79"/>
      <c r="QOZ33" s="79"/>
      <c r="QPA33" s="79"/>
      <c r="QPB33" s="79"/>
      <c r="QPC33" s="79"/>
      <c r="QPD33" s="79"/>
      <c r="QPE33" s="79"/>
      <c r="QPF33" s="79"/>
      <c r="QPG33" s="79"/>
      <c r="QPH33" s="79"/>
      <c r="QPI33" s="79"/>
      <c r="QPJ33" s="79"/>
      <c r="QPK33" s="79"/>
      <c r="QPL33" s="79"/>
      <c r="QPM33" s="79"/>
      <c r="QPN33" s="79"/>
      <c r="QPO33" s="79"/>
      <c r="QPP33" s="79"/>
      <c r="QPQ33" s="79"/>
      <c r="QPR33" s="79"/>
      <c r="QPS33" s="79"/>
      <c r="QPT33" s="79"/>
      <c r="QPU33" s="79"/>
      <c r="QPV33" s="79"/>
      <c r="QPW33" s="79"/>
      <c r="QPX33" s="79"/>
      <c r="QPY33" s="79"/>
      <c r="QPZ33" s="79"/>
      <c r="QQA33" s="79"/>
      <c r="QQB33" s="79"/>
      <c r="QQC33" s="79"/>
      <c r="QQD33" s="79"/>
      <c r="QQE33" s="79"/>
      <c r="QQF33" s="79"/>
      <c r="QQG33" s="79"/>
      <c r="QQH33" s="79"/>
      <c r="QQI33" s="79"/>
      <c r="QQJ33" s="79"/>
      <c r="QQK33" s="79"/>
      <c r="QQL33" s="79"/>
      <c r="QQM33" s="79"/>
      <c r="QQN33" s="79"/>
      <c r="QQO33" s="79"/>
      <c r="QQP33" s="79"/>
      <c r="QQQ33" s="79"/>
      <c r="QQR33" s="79"/>
      <c r="QQS33" s="79"/>
      <c r="QQT33" s="79"/>
      <c r="QQU33" s="79"/>
      <c r="QQV33" s="79"/>
      <c r="QQW33" s="79"/>
      <c r="QQX33" s="79"/>
      <c r="QQY33" s="79"/>
      <c r="QQZ33" s="79"/>
      <c r="QRA33" s="79"/>
      <c r="QRB33" s="79"/>
      <c r="QRC33" s="79"/>
      <c r="QRD33" s="79"/>
      <c r="QRE33" s="79"/>
      <c r="QRF33" s="79"/>
      <c r="QRG33" s="79"/>
      <c r="QRH33" s="79"/>
      <c r="QRI33" s="79"/>
      <c r="QRJ33" s="79"/>
      <c r="QRK33" s="79"/>
      <c r="QRL33" s="79"/>
      <c r="QRM33" s="79"/>
      <c r="QRN33" s="79"/>
      <c r="QRO33" s="79"/>
      <c r="QRP33" s="79"/>
      <c r="QRQ33" s="79"/>
      <c r="QRR33" s="79"/>
      <c r="QRS33" s="79"/>
      <c r="QRT33" s="79"/>
      <c r="QRU33" s="79"/>
      <c r="QRV33" s="79"/>
      <c r="QRW33" s="79"/>
      <c r="QRX33" s="79"/>
      <c r="QRY33" s="79"/>
      <c r="QRZ33" s="79"/>
      <c r="QSA33" s="79"/>
      <c r="QSB33" s="79"/>
      <c r="QSC33" s="79"/>
      <c r="QSD33" s="79"/>
      <c r="QSE33" s="79"/>
      <c r="QSF33" s="79"/>
      <c r="QSG33" s="79"/>
      <c r="QSH33" s="79"/>
      <c r="QSI33" s="79"/>
      <c r="QSJ33" s="79"/>
      <c r="QSK33" s="79"/>
      <c r="QSL33" s="79"/>
      <c r="QSM33" s="79"/>
      <c r="QSN33" s="79"/>
      <c r="QSO33" s="79"/>
      <c r="QSP33" s="79"/>
      <c r="QSQ33" s="79"/>
      <c r="QSR33" s="79"/>
      <c r="QSS33" s="79"/>
      <c r="QST33" s="79"/>
      <c r="QSU33" s="79"/>
      <c r="QSV33" s="79"/>
      <c r="QSW33" s="79"/>
      <c r="QSX33" s="79"/>
      <c r="QSY33" s="79"/>
      <c r="QSZ33" s="79"/>
      <c r="QTA33" s="79"/>
      <c r="QTB33" s="79"/>
      <c r="QTC33" s="79"/>
      <c r="QTD33" s="79"/>
      <c r="QTE33" s="79"/>
      <c r="QTF33" s="79"/>
      <c r="QTG33" s="79"/>
      <c r="QTH33" s="79"/>
      <c r="QTI33" s="79"/>
      <c r="QTJ33" s="79"/>
      <c r="QTK33" s="79"/>
      <c r="QTL33" s="79"/>
      <c r="QTM33" s="79"/>
      <c r="QTN33" s="79"/>
      <c r="QTO33" s="79"/>
      <c r="QTP33" s="79"/>
      <c r="QTQ33" s="79"/>
      <c r="QTR33" s="79"/>
      <c r="QTS33" s="79"/>
      <c r="QTT33" s="79"/>
      <c r="QTU33" s="79"/>
      <c r="QTV33" s="79"/>
      <c r="QTW33" s="79"/>
      <c r="QTX33" s="79"/>
      <c r="QTY33" s="79"/>
      <c r="QTZ33" s="79"/>
      <c r="QUA33" s="79"/>
      <c r="QUB33" s="79"/>
      <c r="QUC33" s="79"/>
      <c r="QUD33" s="79"/>
      <c r="QUE33" s="79"/>
      <c r="QUF33" s="79"/>
      <c r="QUG33" s="79"/>
      <c r="QUH33" s="79"/>
      <c r="QUI33" s="79"/>
      <c r="QUJ33" s="79"/>
      <c r="QUK33" s="79"/>
      <c r="QUL33" s="79"/>
      <c r="QUM33" s="79"/>
      <c r="QUN33" s="79"/>
      <c r="QUO33" s="79"/>
      <c r="QUP33" s="79"/>
      <c r="QUQ33" s="79"/>
      <c r="QUR33" s="79"/>
      <c r="QUS33" s="79"/>
      <c r="QUT33" s="79"/>
      <c r="QUU33" s="79"/>
      <c r="QUV33" s="79"/>
      <c r="QUW33" s="79"/>
      <c r="QUX33" s="79"/>
      <c r="QUY33" s="79"/>
      <c r="QUZ33" s="79"/>
      <c r="QVA33" s="79"/>
      <c r="QVB33" s="79"/>
      <c r="QVC33" s="79"/>
      <c r="QVD33" s="79"/>
      <c r="QVE33" s="79"/>
      <c r="QVF33" s="79"/>
      <c r="QVG33" s="79"/>
      <c r="QVH33" s="79"/>
      <c r="QVI33" s="79"/>
      <c r="QVJ33" s="79"/>
      <c r="QVK33" s="79"/>
      <c r="QVL33" s="79"/>
      <c r="QVM33" s="79"/>
      <c r="QVN33" s="79"/>
      <c r="QVO33" s="79"/>
      <c r="QVP33" s="79"/>
      <c r="QVQ33" s="79"/>
      <c r="QVR33" s="79"/>
      <c r="QVS33" s="79"/>
      <c r="QVT33" s="79"/>
      <c r="QVU33" s="79"/>
      <c r="QVV33" s="79"/>
      <c r="QVW33" s="79"/>
      <c r="QVX33" s="79"/>
      <c r="QVY33" s="79"/>
      <c r="QVZ33" s="79"/>
      <c r="QWA33" s="79"/>
      <c r="QWB33" s="79"/>
      <c r="QWC33" s="79"/>
      <c r="QWD33" s="79"/>
      <c r="QWE33" s="79"/>
      <c r="QWF33" s="79"/>
      <c r="QWG33" s="79"/>
      <c r="QWH33" s="79"/>
      <c r="QWI33" s="79"/>
      <c r="QWJ33" s="79"/>
      <c r="QWK33" s="79"/>
      <c r="QWL33" s="79"/>
      <c r="QWM33" s="79"/>
      <c r="QWN33" s="79"/>
      <c r="QWO33" s="79"/>
      <c r="QWP33" s="79"/>
      <c r="QWQ33" s="79"/>
      <c r="QWR33" s="79"/>
      <c r="QWS33" s="79"/>
      <c r="QWT33" s="79"/>
      <c r="QWU33" s="79"/>
      <c r="QWV33" s="79"/>
      <c r="QWW33" s="79"/>
      <c r="QWX33" s="79"/>
      <c r="QWY33" s="79"/>
      <c r="QWZ33" s="79"/>
      <c r="QXA33" s="79"/>
      <c r="QXB33" s="79"/>
      <c r="QXC33" s="79"/>
      <c r="QXD33" s="79"/>
      <c r="QXE33" s="79"/>
      <c r="QXF33" s="79"/>
      <c r="QXG33" s="79"/>
      <c r="QXH33" s="79"/>
      <c r="QXI33" s="79"/>
      <c r="QXJ33" s="79"/>
      <c r="QXK33" s="79"/>
      <c r="QXL33" s="79"/>
      <c r="QXM33" s="79"/>
      <c r="QXN33" s="79"/>
      <c r="QXO33" s="79"/>
      <c r="QXP33" s="79"/>
      <c r="QXQ33" s="79"/>
      <c r="QXR33" s="79"/>
      <c r="QXS33" s="79"/>
      <c r="QXT33" s="79"/>
      <c r="QXU33" s="79"/>
      <c r="QXV33" s="79"/>
      <c r="QXW33" s="79"/>
      <c r="QXX33" s="79"/>
      <c r="QXY33" s="79"/>
      <c r="QXZ33" s="79"/>
      <c r="QYA33" s="79"/>
      <c r="QYB33" s="79"/>
      <c r="QYC33" s="79"/>
      <c r="QYD33" s="79"/>
      <c r="QYE33" s="79"/>
      <c r="QYF33" s="79"/>
      <c r="QYG33" s="79"/>
      <c r="QYH33" s="79"/>
      <c r="QYI33" s="79"/>
      <c r="QYJ33" s="79"/>
      <c r="QYK33" s="79"/>
      <c r="QYL33" s="79"/>
      <c r="QYM33" s="79"/>
      <c r="QYN33" s="79"/>
      <c r="QYO33" s="79"/>
      <c r="QYP33" s="79"/>
      <c r="QYQ33" s="79"/>
      <c r="QYR33" s="79"/>
      <c r="QYS33" s="79"/>
      <c r="QYT33" s="79"/>
      <c r="QYU33" s="79"/>
      <c r="QYV33" s="79"/>
      <c r="QYW33" s="79"/>
      <c r="QYX33" s="79"/>
      <c r="QYY33" s="79"/>
      <c r="QYZ33" s="79"/>
      <c r="QZA33" s="79"/>
      <c r="QZB33" s="79"/>
      <c r="QZC33" s="79"/>
      <c r="QZD33" s="79"/>
      <c r="QZE33" s="79"/>
      <c r="QZF33" s="79"/>
      <c r="QZG33" s="79"/>
      <c r="QZH33" s="79"/>
      <c r="QZI33" s="79"/>
      <c r="QZJ33" s="79"/>
      <c r="QZK33" s="79"/>
      <c r="QZL33" s="79"/>
      <c r="QZM33" s="79"/>
      <c r="QZN33" s="79"/>
      <c r="QZO33" s="79"/>
      <c r="QZP33" s="79"/>
      <c r="QZQ33" s="79"/>
      <c r="QZR33" s="79"/>
      <c r="QZS33" s="79"/>
      <c r="QZT33" s="79"/>
      <c r="QZU33" s="79"/>
      <c r="QZV33" s="79"/>
      <c r="QZW33" s="79"/>
      <c r="QZX33" s="79"/>
      <c r="QZY33" s="79"/>
      <c r="QZZ33" s="79"/>
      <c r="RAA33" s="79"/>
      <c r="RAB33" s="79"/>
      <c r="RAC33" s="79"/>
      <c r="RAD33" s="79"/>
      <c r="RAE33" s="79"/>
      <c r="RAF33" s="79"/>
      <c r="RAG33" s="79"/>
      <c r="RAH33" s="79"/>
      <c r="RAI33" s="79"/>
      <c r="RAJ33" s="79"/>
      <c r="RAK33" s="79"/>
      <c r="RAL33" s="79"/>
      <c r="RAM33" s="79"/>
      <c r="RAN33" s="79"/>
      <c r="RAO33" s="79"/>
      <c r="RAP33" s="79"/>
      <c r="RAQ33" s="79"/>
      <c r="RAR33" s="79"/>
      <c r="RAS33" s="79"/>
      <c r="RAT33" s="79"/>
      <c r="RAU33" s="79"/>
      <c r="RAV33" s="79"/>
      <c r="RAW33" s="79"/>
      <c r="RAX33" s="79"/>
      <c r="RAY33" s="79"/>
      <c r="RAZ33" s="79"/>
      <c r="RBA33" s="79"/>
      <c r="RBB33" s="79"/>
      <c r="RBC33" s="79"/>
      <c r="RBD33" s="79"/>
      <c r="RBE33" s="79"/>
      <c r="RBF33" s="79"/>
      <c r="RBG33" s="79"/>
      <c r="RBH33" s="79"/>
      <c r="RBI33" s="79"/>
      <c r="RBJ33" s="79"/>
      <c r="RBK33" s="79"/>
      <c r="RBL33" s="79"/>
      <c r="RBM33" s="79"/>
      <c r="RBN33" s="79"/>
      <c r="RBO33" s="79"/>
      <c r="RBP33" s="79"/>
      <c r="RBQ33" s="79"/>
      <c r="RBR33" s="79"/>
      <c r="RBS33" s="79"/>
      <c r="RBT33" s="79"/>
      <c r="RBU33" s="79"/>
      <c r="RBV33" s="79"/>
      <c r="RBW33" s="79"/>
      <c r="RBX33" s="79"/>
      <c r="RBY33" s="79"/>
      <c r="RBZ33" s="79"/>
      <c r="RCA33" s="79"/>
      <c r="RCB33" s="79"/>
      <c r="RCC33" s="79"/>
      <c r="RCD33" s="79"/>
      <c r="RCE33" s="79"/>
      <c r="RCF33" s="79"/>
      <c r="RCG33" s="79"/>
      <c r="RCH33" s="79"/>
      <c r="RCI33" s="79"/>
      <c r="RCJ33" s="79"/>
      <c r="RCK33" s="79"/>
      <c r="RCL33" s="79"/>
      <c r="RCM33" s="79"/>
      <c r="RCN33" s="79"/>
      <c r="RCO33" s="79"/>
      <c r="RCP33" s="79"/>
      <c r="RCQ33" s="79"/>
      <c r="RCR33" s="79"/>
      <c r="RCS33" s="79"/>
      <c r="RCT33" s="79"/>
      <c r="RCU33" s="79"/>
      <c r="RCV33" s="79"/>
      <c r="RCW33" s="79"/>
      <c r="RCX33" s="79"/>
      <c r="RCY33" s="79"/>
      <c r="RCZ33" s="79"/>
      <c r="RDA33" s="79"/>
      <c r="RDB33" s="79"/>
      <c r="RDC33" s="79"/>
      <c r="RDD33" s="79"/>
      <c r="RDE33" s="79"/>
      <c r="RDF33" s="79"/>
      <c r="RDG33" s="79"/>
      <c r="RDH33" s="79"/>
      <c r="RDI33" s="79"/>
      <c r="RDJ33" s="79"/>
      <c r="RDK33" s="79"/>
      <c r="RDL33" s="79"/>
      <c r="RDM33" s="79"/>
      <c r="RDN33" s="79"/>
      <c r="RDO33" s="79"/>
      <c r="RDP33" s="79"/>
      <c r="RDQ33" s="79"/>
      <c r="RDR33" s="79"/>
      <c r="RDS33" s="79"/>
      <c r="RDT33" s="79"/>
      <c r="RDU33" s="79"/>
      <c r="RDV33" s="79"/>
      <c r="RDW33" s="79"/>
      <c r="RDX33" s="79"/>
      <c r="RDY33" s="79"/>
      <c r="RDZ33" s="79"/>
      <c r="REA33" s="79"/>
      <c r="REB33" s="79"/>
      <c r="REC33" s="79"/>
      <c r="RED33" s="79"/>
      <c r="REE33" s="79"/>
      <c r="REF33" s="79"/>
      <c r="REG33" s="79"/>
      <c r="REH33" s="79"/>
      <c r="REI33" s="79"/>
      <c r="REJ33" s="79"/>
      <c r="REK33" s="79"/>
      <c r="REL33" s="79"/>
      <c r="REM33" s="79"/>
      <c r="REN33" s="79"/>
      <c r="REO33" s="79"/>
      <c r="REP33" s="79"/>
      <c r="REQ33" s="79"/>
      <c r="RER33" s="79"/>
      <c r="RES33" s="79"/>
      <c r="RET33" s="79"/>
      <c r="REU33" s="79"/>
      <c r="REV33" s="79"/>
      <c r="REW33" s="79"/>
      <c r="REX33" s="79"/>
      <c r="REY33" s="79"/>
      <c r="REZ33" s="79"/>
      <c r="RFA33" s="79"/>
      <c r="RFB33" s="79"/>
      <c r="RFC33" s="79"/>
      <c r="RFD33" s="79"/>
      <c r="RFE33" s="79"/>
      <c r="RFF33" s="79"/>
      <c r="RFG33" s="79"/>
      <c r="RFH33" s="79"/>
      <c r="RFI33" s="79"/>
      <c r="RFJ33" s="79"/>
      <c r="RFK33" s="79"/>
      <c r="RFL33" s="79"/>
      <c r="RFM33" s="79"/>
      <c r="RFN33" s="79"/>
      <c r="RFO33" s="79"/>
      <c r="RFP33" s="79"/>
      <c r="RFQ33" s="79"/>
      <c r="RFR33" s="79"/>
      <c r="RFS33" s="79"/>
      <c r="RFT33" s="79"/>
      <c r="RFU33" s="79"/>
      <c r="RFV33" s="79"/>
      <c r="RFW33" s="79"/>
      <c r="RFX33" s="79"/>
      <c r="RFY33" s="79"/>
      <c r="RFZ33" s="79"/>
      <c r="RGA33" s="79"/>
      <c r="RGB33" s="79"/>
      <c r="RGC33" s="79"/>
      <c r="RGD33" s="79"/>
      <c r="RGE33" s="79"/>
      <c r="RGF33" s="79"/>
      <c r="RGG33" s="79"/>
      <c r="RGH33" s="79"/>
      <c r="RGI33" s="79"/>
      <c r="RGJ33" s="79"/>
      <c r="RGK33" s="79"/>
      <c r="RGL33" s="79"/>
      <c r="RGM33" s="79"/>
      <c r="RGN33" s="79"/>
      <c r="RGO33" s="79"/>
      <c r="RGP33" s="79"/>
      <c r="RGQ33" s="79"/>
      <c r="RGR33" s="79"/>
      <c r="RGS33" s="79"/>
      <c r="RGT33" s="79"/>
      <c r="RGU33" s="79"/>
      <c r="RGV33" s="79"/>
      <c r="RGW33" s="79"/>
      <c r="RGX33" s="79"/>
      <c r="RGY33" s="79"/>
      <c r="RGZ33" s="79"/>
      <c r="RHA33" s="79"/>
      <c r="RHB33" s="79"/>
      <c r="RHC33" s="79"/>
      <c r="RHD33" s="79"/>
      <c r="RHE33" s="79"/>
      <c r="RHF33" s="79"/>
      <c r="RHG33" s="79"/>
      <c r="RHH33" s="79"/>
      <c r="RHI33" s="79"/>
      <c r="RHJ33" s="79"/>
      <c r="RHK33" s="79"/>
      <c r="RHL33" s="79"/>
      <c r="RHM33" s="79"/>
      <c r="RHN33" s="79"/>
      <c r="RHO33" s="79"/>
      <c r="RHP33" s="79"/>
      <c r="RHQ33" s="79"/>
      <c r="RHR33" s="79"/>
      <c r="RHS33" s="79"/>
      <c r="RHT33" s="79"/>
      <c r="RHU33" s="79"/>
      <c r="RHV33" s="79"/>
      <c r="RHW33" s="79"/>
      <c r="RHX33" s="79"/>
      <c r="RHY33" s="79"/>
      <c r="RHZ33" s="79"/>
      <c r="RIA33" s="79"/>
      <c r="RIB33" s="79"/>
      <c r="RIC33" s="79"/>
      <c r="RID33" s="79"/>
      <c r="RIE33" s="79"/>
      <c r="RIF33" s="79"/>
      <c r="RIG33" s="79"/>
      <c r="RIH33" s="79"/>
      <c r="RII33" s="79"/>
      <c r="RIJ33" s="79"/>
      <c r="RIK33" s="79"/>
      <c r="RIL33" s="79"/>
      <c r="RIM33" s="79"/>
      <c r="RIN33" s="79"/>
      <c r="RIO33" s="79"/>
      <c r="RIP33" s="79"/>
      <c r="RIQ33" s="79"/>
      <c r="RIR33" s="79"/>
      <c r="RIS33" s="79"/>
      <c r="RIT33" s="79"/>
      <c r="RIU33" s="79"/>
      <c r="RIV33" s="79"/>
      <c r="RIW33" s="79"/>
      <c r="RIX33" s="79"/>
      <c r="RIY33" s="79"/>
      <c r="RIZ33" s="79"/>
      <c r="RJA33" s="79"/>
      <c r="RJB33" s="79"/>
      <c r="RJC33" s="79"/>
      <c r="RJD33" s="79"/>
      <c r="RJE33" s="79"/>
      <c r="RJF33" s="79"/>
      <c r="RJG33" s="79"/>
      <c r="RJH33" s="79"/>
      <c r="RJI33" s="79"/>
      <c r="RJJ33" s="79"/>
      <c r="RJK33" s="79"/>
      <c r="RJL33" s="79"/>
      <c r="RJM33" s="79"/>
      <c r="RJN33" s="79"/>
      <c r="RJO33" s="79"/>
      <c r="RJP33" s="79"/>
      <c r="RJQ33" s="79"/>
      <c r="RJR33" s="79"/>
      <c r="RJS33" s="79"/>
      <c r="RJT33" s="79"/>
      <c r="RJU33" s="79"/>
      <c r="RJV33" s="79"/>
      <c r="RJW33" s="79"/>
      <c r="RJX33" s="79"/>
      <c r="RJY33" s="79"/>
      <c r="RJZ33" s="79"/>
      <c r="RKA33" s="79"/>
      <c r="RKB33" s="79"/>
      <c r="RKC33" s="79"/>
      <c r="RKD33" s="79"/>
      <c r="RKE33" s="79"/>
      <c r="RKF33" s="79"/>
      <c r="RKG33" s="79"/>
      <c r="RKH33" s="79"/>
      <c r="RKI33" s="79"/>
      <c r="RKJ33" s="79"/>
      <c r="RKK33" s="79"/>
      <c r="RKL33" s="79"/>
      <c r="RKM33" s="79"/>
      <c r="RKN33" s="79"/>
      <c r="RKO33" s="79"/>
      <c r="RKP33" s="79"/>
      <c r="RKQ33" s="79"/>
      <c r="RKR33" s="79"/>
      <c r="RKS33" s="79"/>
      <c r="RKT33" s="79"/>
      <c r="RKU33" s="79"/>
      <c r="RKV33" s="79"/>
      <c r="RKW33" s="79"/>
      <c r="RKX33" s="79"/>
      <c r="RKY33" s="79"/>
      <c r="RKZ33" s="79"/>
      <c r="RLA33" s="79"/>
      <c r="RLB33" s="79"/>
      <c r="RLC33" s="79"/>
      <c r="RLD33" s="79"/>
      <c r="RLE33" s="79"/>
      <c r="RLF33" s="79"/>
      <c r="RLG33" s="79"/>
      <c r="RLH33" s="79"/>
      <c r="RLI33" s="79"/>
      <c r="RLJ33" s="79"/>
      <c r="RLK33" s="79"/>
      <c r="RLL33" s="79"/>
      <c r="RLM33" s="79"/>
      <c r="RLN33" s="79"/>
      <c r="RLO33" s="79"/>
      <c r="RLP33" s="79"/>
      <c r="RLQ33" s="79"/>
      <c r="RLR33" s="79"/>
      <c r="RLS33" s="79"/>
      <c r="RLT33" s="79"/>
      <c r="RLU33" s="79"/>
      <c r="RLV33" s="79"/>
      <c r="RLW33" s="79"/>
      <c r="RLX33" s="79"/>
      <c r="RLY33" s="79"/>
      <c r="RLZ33" s="79"/>
      <c r="RMA33" s="79"/>
      <c r="RMB33" s="79"/>
      <c r="RMC33" s="79"/>
      <c r="RMD33" s="79"/>
      <c r="RME33" s="79"/>
      <c r="RMF33" s="79"/>
      <c r="RMG33" s="79"/>
      <c r="RMH33" s="79"/>
      <c r="RMI33" s="79"/>
      <c r="RMJ33" s="79"/>
      <c r="RMK33" s="79"/>
      <c r="RML33" s="79"/>
      <c r="RMM33" s="79"/>
      <c r="RMN33" s="79"/>
      <c r="RMO33" s="79"/>
      <c r="RMP33" s="79"/>
      <c r="RMQ33" s="79"/>
      <c r="RMR33" s="79"/>
      <c r="RMS33" s="79"/>
      <c r="RMT33" s="79"/>
      <c r="RMU33" s="79"/>
      <c r="RMV33" s="79"/>
      <c r="RMW33" s="79"/>
      <c r="RMX33" s="79"/>
      <c r="RMY33" s="79"/>
      <c r="RMZ33" s="79"/>
      <c r="RNA33" s="79"/>
      <c r="RNB33" s="79"/>
      <c r="RNC33" s="79"/>
      <c r="RND33" s="79"/>
      <c r="RNE33" s="79"/>
      <c r="RNF33" s="79"/>
      <c r="RNG33" s="79"/>
      <c r="RNH33" s="79"/>
      <c r="RNI33" s="79"/>
      <c r="RNJ33" s="79"/>
      <c r="RNK33" s="79"/>
      <c r="RNL33" s="79"/>
      <c r="RNM33" s="79"/>
      <c r="RNN33" s="79"/>
      <c r="RNO33" s="79"/>
      <c r="RNP33" s="79"/>
      <c r="RNQ33" s="79"/>
      <c r="RNR33" s="79"/>
      <c r="RNS33" s="79"/>
      <c r="RNT33" s="79"/>
      <c r="RNU33" s="79"/>
      <c r="RNV33" s="79"/>
      <c r="RNW33" s="79"/>
      <c r="RNX33" s="79"/>
      <c r="RNY33" s="79"/>
      <c r="RNZ33" s="79"/>
      <c r="ROA33" s="79"/>
      <c r="ROB33" s="79"/>
      <c r="ROC33" s="79"/>
      <c r="ROD33" s="79"/>
      <c r="ROE33" s="79"/>
      <c r="ROF33" s="79"/>
      <c r="ROG33" s="79"/>
      <c r="ROH33" s="79"/>
      <c r="ROI33" s="79"/>
      <c r="ROJ33" s="79"/>
      <c r="ROK33" s="79"/>
      <c r="ROL33" s="79"/>
      <c r="ROM33" s="79"/>
      <c r="RON33" s="79"/>
      <c r="ROO33" s="79"/>
      <c r="ROP33" s="79"/>
      <c r="ROQ33" s="79"/>
      <c r="ROR33" s="79"/>
      <c r="ROS33" s="79"/>
      <c r="ROT33" s="79"/>
      <c r="ROU33" s="79"/>
      <c r="ROV33" s="79"/>
      <c r="ROW33" s="79"/>
      <c r="ROX33" s="79"/>
      <c r="ROY33" s="79"/>
      <c r="ROZ33" s="79"/>
      <c r="RPA33" s="79"/>
      <c r="RPB33" s="79"/>
      <c r="RPC33" s="79"/>
      <c r="RPD33" s="79"/>
      <c r="RPE33" s="79"/>
      <c r="RPF33" s="79"/>
      <c r="RPG33" s="79"/>
      <c r="RPH33" s="79"/>
      <c r="RPI33" s="79"/>
      <c r="RPJ33" s="79"/>
      <c r="RPK33" s="79"/>
      <c r="RPL33" s="79"/>
      <c r="RPM33" s="79"/>
      <c r="RPN33" s="79"/>
      <c r="RPO33" s="79"/>
      <c r="RPP33" s="79"/>
      <c r="RPQ33" s="79"/>
      <c r="RPR33" s="79"/>
      <c r="RPS33" s="79"/>
      <c r="RPT33" s="79"/>
      <c r="RPU33" s="79"/>
      <c r="RPV33" s="79"/>
      <c r="RPW33" s="79"/>
      <c r="RPX33" s="79"/>
      <c r="RPY33" s="79"/>
      <c r="RPZ33" s="79"/>
      <c r="RQA33" s="79"/>
      <c r="RQB33" s="79"/>
      <c r="RQC33" s="79"/>
      <c r="RQD33" s="79"/>
      <c r="RQE33" s="79"/>
      <c r="RQF33" s="79"/>
      <c r="RQG33" s="79"/>
      <c r="RQH33" s="79"/>
      <c r="RQI33" s="79"/>
      <c r="RQJ33" s="79"/>
      <c r="RQK33" s="79"/>
      <c r="RQL33" s="79"/>
      <c r="RQM33" s="79"/>
      <c r="RQN33" s="79"/>
      <c r="RQO33" s="79"/>
      <c r="RQP33" s="79"/>
      <c r="RQQ33" s="79"/>
      <c r="RQR33" s="79"/>
      <c r="RQS33" s="79"/>
      <c r="RQT33" s="79"/>
      <c r="RQU33" s="79"/>
      <c r="RQV33" s="79"/>
      <c r="RQW33" s="79"/>
      <c r="RQX33" s="79"/>
      <c r="RQY33" s="79"/>
      <c r="RQZ33" s="79"/>
      <c r="RRA33" s="79"/>
      <c r="RRB33" s="79"/>
      <c r="RRC33" s="79"/>
      <c r="RRD33" s="79"/>
      <c r="RRE33" s="79"/>
      <c r="RRF33" s="79"/>
      <c r="RRG33" s="79"/>
      <c r="RRH33" s="79"/>
      <c r="RRI33" s="79"/>
      <c r="RRJ33" s="79"/>
      <c r="RRK33" s="79"/>
      <c r="RRL33" s="79"/>
      <c r="RRM33" s="79"/>
      <c r="RRN33" s="79"/>
      <c r="RRO33" s="79"/>
      <c r="RRP33" s="79"/>
      <c r="RRQ33" s="79"/>
      <c r="RRR33" s="79"/>
      <c r="RRS33" s="79"/>
      <c r="RRT33" s="79"/>
      <c r="RRU33" s="79"/>
      <c r="RRV33" s="79"/>
      <c r="RRW33" s="79"/>
      <c r="RRX33" s="79"/>
      <c r="RRY33" s="79"/>
      <c r="RRZ33" s="79"/>
      <c r="RSA33" s="79"/>
      <c r="RSB33" s="79"/>
      <c r="RSC33" s="79"/>
      <c r="RSD33" s="79"/>
      <c r="RSE33" s="79"/>
      <c r="RSF33" s="79"/>
      <c r="RSG33" s="79"/>
      <c r="RSH33" s="79"/>
      <c r="RSI33" s="79"/>
      <c r="RSJ33" s="79"/>
      <c r="RSK33" s="79"/>
      <c r="RSL33" s="79"/>
      <c r="RSM33" s="79"/>
      <c r="RSN33" s="79"/>
      <c r="RSO33" s="79"/>
      <c r="RSP33" s="79"/>
      <c r="RSQ33" s="79"/>
      <c r="RSR33" s="79"/>
      <c r="RSS33" s="79"/>
      <c r="RST33" s="79"/>
      <c r="RSU33" s="79"/>
      <c r="RSV33" s="79"/>
      <c r="RSW33" s="79"/>
      <c r="RSX33" s="79"/>
      <c r="RSY33" s="79"/>
      <c r="RSZ33" s="79"/>
      <c r="RTA33" s="79"/>
      <c r="RTB33" s="79"/>
      <c r="RTC33" s="79"/>
      <c r="RTD33" s="79"/>
      <c r="RTE33" s="79"/>
      <c r="RTF33" s="79"/>
      <c r="RTG33" s="79"/>
      <c r="RTH33" s="79"/>
      <c r="RTI33" s="79"/>
      <c r="RTJ33" s="79"/>
      <c r="RTK33" s="79"/>
      <c r="RTL33" s="79"/>
      <c r="RTM33" s="79"/>
      <c r="RTN33" s="79"/>
      <c r="RTO33" s="79"/>
      <c r="RTP33" s="79"/>
      <c r="RTQ33" s="79"/>
      <c r="RTR33" s="79"/>
      <c r="RTS33" s="79"/>
      <c r="RTT33" s="79"/>
      <c r="RTU33" s="79"/>
      <c r="RTV33" s="79"/>
      <c r="RTW33" s="79"/>
      <c r="RTX33" s="79"/>
      <c r="RTY33" s="79"/>
      <c r="RTZ33" s="79"/>
      <c r="RUA33" s="79"/>
      <c r="RUB33" s="79"/>
      <c r="RUC33" s="79"/>
      <c r="RUD33" s="79"/>
      <c r="RUE33" s="79"/>
      <c r="RUF33" s="79"/>
      <c r="RUG33" s="79"/>
      <c r="RUH33" s="79"/>
      <c r="RUI33" s="79"/>
      <c r="RUJ33" s="79"/>
      <c r="RUK33" s="79"/>
      <c r="RUL33" s="79"/>
      <c r="RUM33" s="79"/>
      <c r="RUN33" s="79"/>
      <c r="RUO33" s="79"/>
      <c r="RUP33" s="79"/>
      <c r="RUQ33" s="79"/>
      <c r="RUR33" s="79"/>
      <c r="RUS33" s="79"/>
      <c r="RUT33" s="79"/>
      <c r="RUU33" s="79"/>
      <c r="RUV33" s="79"/>
      <c r="RUW33" s="79"/>
      <c r="RUX33" s="79"/>
      <c r="RUY33" s="79"/>
      <c r="RUZ33" s="79"/>
      <c r="RVA33" s="79"/>
      <c r="RVB33" s="79"/>
      <c r="RVC33" s="79"/>
      <c r="RVD33" s="79"/>
      <c r="RVE33" s="79"/>
      <c r="RVF33" s="79"/>
      <c r="RVG33" s="79"/>
      <c r="RVH33" s="79"/>
      <c r="RVI33" s="79"/>
      <c r="RVJ33" s="79"/>
      <c r="RVK33" s="79"/>
      <c r="RVL33" s="79"/>
      <c r="RVM33" s="79"/>
      <c r="RVN33" s="79"/>
      <c r="RVO33" s="79"/>
      <c r="RVP33" s="79"/>
      <c r="RVQ33" s="79"/>
      <c r="RVR33" s="79"/>
      <c r="RVS33" s="79"/>
      <c r="RVT33" s="79"/>
      <c r="RVU33" s="79"/>
      <c r="RVV33" s="79"/>
      <c r="RVW33" s="79"/>
      <c r="RVX33" s="79"/>
      <c r="RVY33" s="79"/>
      <c r="RVZ33" s="79"/>
      <c r="RWA33" s="79"/>
      <c r="RWB33" s="79"/>
      <c r="RWC33" s="79"/>
      <c r="RWD33" s="79"/>
      <c r="RWE33" s="79"/>
      <c r="RWF33" s="79"/>
      <c r="RWG33" s="79"/>
      <c r="RWH33" s="79"/>
      <c r="RWI33" s="79"/>
      <c r="RWJ33" s="79"/>
      <c r="RWK33" s="79"/>
      <c r="RWL33" s="79"/>
      <c r="RWM33" s="79"/>
      <c r="RWN33" s="79"/>
      <c r="RWO33" s="79"/>
      <c r="RWP33" s="79"/>
      <c r="RWQ33" s="79"/>
      <c r="RWR33" s="79"/>
      <c r="RWS33" s="79"/>
      <c r="RWT33" s="79"/>
      <c r="RWU33" s="79"/>
      <c r="RWV33" s="79"/>
      <c r="RWW33" s="79"/>
      <c r="RWX33" s="79"/>
      <c r="RWY33" s="79"/>
      <c r="RWZ33" s="79"/>
      <c r="RXA33" s="79"/>
      <c r="RXB33" s="79"/>
      <c r="RXC33" s="79"/>
      <c r="RXD33" s="79"/>
      <c r="RXE33" s="79"/>
      <c r="RXF33" s="79"/>
      <c r="RXG33" s="79"/>
      <c r="RXH33" s="79"/>
      <c r="RXI33" s="79"/>
      <c r="RXJ33" s="79"/>
      <c r="RXK33" s="79"/>
      <c r="RXL33" s="79"/>
      <c r="RXM33" s="79"/>
      <c r="RXN33" s="79"/>
      <c r="RXO33" s="79"/>
      <c r="RXP33" s="79"/>
      <c r="RXQ33" s="79"/>
      <c r="RXR33" s="79"/>
      <c r="RXS33" s="79"/>
      <c r="RXT33" s="79"/>
      <c r="RXU33" s="79"/>
      <c r="RXV33" s="79"/>
      <c r="RXW33" s="79"/>
      <c r="RXX33" s="79"/>
      <c r="RXY33" s="79"/>
      <c r="RXZ33" s="79"/>
      <c r="RYA33" s="79"/>
      <c r="RYB33" s="79"/>
      <c r="RYC33" s="79"/>
      <c r="RYD33" s="79"/>
      <c r="RYE33" s="79"/>
      <c r="RYF33" s="79"/>
      <c r="RYG33" s="79"/>
      <c r="RYH33" s="79"/>
      <c r="RYI33" s="79"/>
      <c r="RYJ33" s="79"/>
      <c r="RYK33" s="79"/>
      <c r="RYL33" s="79"/>
      <c r="RYM33" s="79"/>
      <c r="RYN33" s="79"/>
      <c r="RYO33" s="79"/>
      <c r="RYP33" s="79"/>
      <c r="RYQ33" s="79"/>
      <c r="RYR33" s="79"/>
      <c r="RYS33" s="79"/>
      <c r="RYT33" s="79"/>
      <c r="RYU33" s="79"/>
      <c r="RYV33" s="79"/>
      <c r="RYW33" s="79"/>
      <c r="RYX33" s="79"/>
      <c r="RYY33" s="79"/>
      <c r="RYZ33" s="79"/>
      <c r="RZA33" s="79"/>
      <c r="RZB33" s="79"/>
      <c r="RZC33" s="79"/>
      <c r="RZD33" s="79"/>
      <c r="RZE33" s="79"/>
      <c r="RZF33" s="79"/>
      <c r="RZG33" s="79"/>
      <c r="RZH33" s="79"/>
      <c r="RZI33" s="79"/>
      <c r="RZJ33" s="79"/>
      <c r="RZK33" s="79"/>
      <c r="RZL33" s="79"/>
      <c r="RZM33" s="79"/>
      <c r="RZN33" s="79"/>
      <c r="RZO33" s="79"/>
      <c r="RZP33" s="79"/>
      <c r="RZQ33" s="79"/>
      <c r="RZR33" s="79"/>
      <c r="RZS33" s="79"/>
      <c r="RZT33" s="79"/>
      <c r="RZU33" s="79"/>
      <c r="RZV33" s="79"/>
      <c r="RZW33" s="79"/>
      <c r="RZX33" s="79"/>
      <c r="RZY33" s="79"/>
      <c r="RZZ33" s="79"/>
      <c r="SAA33" s="79"/>
      <c r="SAB33" s="79"/>
      <c r="SAC33" s="79"/>
      <c r="SAD33" s="79"/>
      <c r="SAE33" s="79"/>
      <c r="SAF33" s="79"/>
      <c r="SAG33" s="79"/>
      <c r="SAH33" s="79"/>
      <c r="SAI33" s="79"/>
      <c r="SAJ33" s="79"/>
      <c r="SAK33" s="79"/>
      <c r="SAL33" s="79"/>
      <c r="SAM33" s="79"/>
      <c r="SAN33" s="79"/>
      <c r="SAO33" s="79"/>
      <c r="SAP33" s="79"/>
      <c r="SAQ33" s="79"/>
      <c r="SAR33" s="79"/>
      <c r="SAS33" s="79"/>
      <c r="SAT33" s="79"/>
      <c r="SAU33" s="79"/>
      <c r="SAV33" s="79"/>
      <c r="SAW33" s="79"/>
      <c r="SAX33" s="79"/>
      <c r="SAY33" s="79"/>
      <c r="SAZ33" s="79"/>
      <c r="SBA33" s="79"/>
      <c r="SBB33" s="79"/>
      <c r="SBC33" s="79"/>
      <c r="SBD33" s="79"/>
      <c r="SBE33" s="79"/>
      <c r="SBF33" s="79"/>
      <c r="SBG33" s="79"/>
      <c r="SBH33" s="79"/>
      <c r="SBI33" s="79"/>
      <c r="SBJ33" s="79"/>
      <c r="SBK33" s="79"/>
      <c r="SBL33" s="79"/>
      <c r="SBM33" s="79"/>
      <c r="SBN33" s="79"/>
      <c r="SBO33" s="79"/>
      <c r="SBP33" s="79"/>
      <c r="SBQ33" s="79"/>
      <c r="SBR33" s="79"/>
      <c r="SBS33" s="79"/>
      <c r="SBT33" s="79"/>
      <c r="SBU33" s="79"/>
      <c r="SBV33" s="79"/>
      <c r="SBW33" s="79"/>
      <c r="SBX33" s="79"/>
      <c r="SBY33" s="79"/>
      <c r="SBZ33" s="79"/>
      <c r="SCA33" s="79"/>
      <c r="SCB33" s="79"/>
      <c r="SCC33" s="79"/>
      <c r="SCD33" s="79"/>
      <c r="SCE33" s="79"/>
      <c r="SCF33" s="79"/>
      <c r="SCG33" s="79"/>
      <c r="SCH33" s="79"/>
      <c r="SCI33" s="79"/>
      <c r="SCJ33" s="79"/>
      <c r="SCK33" s="79"/>
      <c r="SCL33" s="79"/>
      <c r="SCM33" s="79"/>
      <c r="SCN33" s="79"/>
      <c r="SCO33" s="79"/>
      <c r="SCP33" s="79"/>
      <c r="SCQ33" s="79"/>
      <c r="SCR33" s="79"/>
      <c r="SCS33" s="79"/>
      <c r="SCT33" s="79"/>
      <c r="SCU33" s="79"/>
      <c r="SCV33" s="79"/>
      <c r="SCW33" s="79"/>
      <c r="SCX33" s="79"/>
      <c r="SCY33" s="79"/>
      <c r="SCZ33" s="79"/>
      <c r="SDA33" s="79"/>
      <c r="SDB33" s="79"/>
      <c r="SDC33" s="79"/>
      <c r="SDD33" s="79"/>
      <c r="SDE33" s="79"/>
      <c r="SDF33" s="79"/>
      <c r="SDG33" s="79"/>
      <c r="SDH33" s="79"/>
      <c r="SDI33" s="79"/>
      <c r="SDJ33" s="79"/>
      <c r="SDK33" s="79"/>
      <c r="SDL33" s="79"/>
      <c r="SDM33" s="79"/>
      <c r="SDN33" s="79"/>
      <c r="SDO33" s="79"/>
      <c r="SDP33" s="79"/>
      <c r="SDQ33" s="79"/>
      <c r="SDR33" s="79"/>
      <c r="SDS33" s="79"/>
      <c r="SDT33" s="79"/>
      <c r="SDU33" s="79"/>
      <c r="SDV33" s="79"/>
      <c r="SDW33" s="79"/>
      <c r="SDX33" s="79"/>
      <c r="SDY33" s="79"/>
      <c r="SDZ33" s="79"/>
      <c r="SEA33" s="79"/>
      <c r="SEB33" s="79"/>
      <c r="SEC33" s="79"/>
      <c r="SED33" s="79"/>
      <c r="SEE33" s="79"/>
      <c r="SEF33" s="79"/>
      <c r="SEG33" s="79"/>
      <c r="SEH33" s="79"/>
      <c r="SEI33" s="79"/>
      <c r="SEJ33" s="79"/>
      <c r="SEK33" s="79"/>
      <c r="SEL33" s="79"/>
      <c r="SEM33" s="79"/>
      <c r="SEN33" s="79"/>
      <c r="SEO33" s="79"/>
      <c r="SEP33" s="79"/>
      <c r="SEQ33" s="79"/>
      <c r="SER33" s="79"/>
      <c r="SES33" s="79"/>
      <c r="SET33" s="79"/>
      <c r="SEU33" s="79"/>
      <c r="SEV33" s="79"/>
      <c r="SEW33" s="79"/>
      <c r="SEX33" s="79"/>
      <c r="SEY33" s="79"/>
      <c r="SEZ33" s="79"/>
      <c r="SFA33" s="79"/>
      <c r="SFB33" s="79"/>
      <c r="SFC33" s="79"/>
      <c r="SFD33" s="79"/>
      <c r="SFE33" s="79"/>
      <c r="SFF33" s="79"/>
      <c r="SFG33" s="79"/>
      <c r="SFH33" s="79"/>
      <c r="SFI33" s="79"/>
      <c r="SFJ33" s="79"/>
      <c r="SFK33" s="79"/>
      <c r="SFL33" s="79"/>
      <c r="SFM33" s="79"/>
      <c r="SFN33" s="79"/>
      <c r="SFO33" s="79"/>
      <c r="SFP33" s="79"/>
      <c r="SFQ33" s="79"/>
      <c r="SFR33" s="79"/>
      <c r="SFS33" s="79"/>
      <c r="SFT33" s="79"/>
      <c r="SFU33" s="79"/>
      <c r="SFV33" s="79"/>
      <c r="SFW33" s="79"/>
      <c r="SFX33" s="79"/>
      <c r="SFY33" s="79"/>
      <c r="SFZ33" s="79"/>
      <c r="SGA33" s="79"/>
      <c r="SGB33" s="79"/>
      <c r="SGC33" s="79"/>
      <c r="SGD33" s="79"/>
      <c r="SGE33" s="79"/>
      <c r="SGF33" s="79"/>
      <c r="SGG33" s="79"/>
      <c r="SGH33" s="79"/>
      <c r="SGI33" s="79"/>
      <c r="SGJ33" s="79"/>
      <c r="SGK33" s="79"/>
      <c r="SGL33" s="79"/>
      <c r="SGM33" s="79"/>
      <c r="SGN33" s="79"/>
      <c r="SGO33" s="79"/>
      <c r="SGP33" s="79"/>
      <c r="SGQ33" s="79"/>
      <c r="SGR33" s="79"/>
      <c r="SGS33" s="79"/>
      <c r="SGT33" s="79"/>
      <c r="SGU33" s="79"/>
      <c r="SGV33" s="79"/>
      <c r="SGW33" s="79"/>
      <c r="SGX33" s="79"/>
      <c r="SGY33" s="79"/>
      <c r="SGZ33" s="79"/>
      <c r="SHA33" s="79"/>
      <c r="SHB33" s="79"/>
      <c r="SHC33" s="79"/>
      <c r="SHD33" s="79"/>
      <c r="SHE33" s="79"/>
      <c r="SHF33" s="79"/>
      <c r="SHG33" s="79"/>
      <c r="SHH33" s="79"/>
      <c r="SHI33" s="79"/>
      <c r="SHJ33" s="79"/>
      <c r="SHK33" s="79"/>
      <c r="SHL33" s="79"/>
      <c r="SHM33" s="79"/>
      <c r="SHN33" s="79"/>
      <c r="SHO33" s="79"/>
      <c r="SHP33" s="79"/>
      <c r="SHQ33" s="79"/>
      <c r="SHR33" s="79"/>
      <c r="SHS33" s="79"/>
      <c r="SHT33" s="79"/>
      <c r="SHU33" s="79"/>
      <c r="SHV33" s="79"/>
      <c r="SHW33" s="79"/>
      <c r="SHX33" s="79"/>
      <c r="SHY33" s="79"/>
      <c r="SHZ33" s="79"/>
      <c r="SIA33" s="79"/>
      <c r="SIB33" s="79"/>
      <c r="SIC33" s="79"/>
      <c r="SID33" s="79"/>
      <c r="SIE33" s="79"/>
      <c r="SIF33" s="79"/>
      <c r="SIG33" s="79"/>
      <c r="SIH33" s="79"/>
      <c r="SII33" s="79"/>
      <c r="SIJ33" s="79"/>
      <c r="SIK33" s="79"/>
      <c r="SIL33" s="79"/>
      <c r="SIM33" s="79"/>
      <c r="SIN33" s="79"/>
      <c r="SIO33" s="79"/>
      <c r="SIP33" s="79"/>
      <c r="SIQ33" s="79"/>
      <c r="SIR33" s="79"/>
      <c r="SIS33" s="79"/>
      <c r="SIT33" s="79"/>
      <c r="SIU33" s="79"/>
      <c r="SIV33" s="79"/>
      <c r="SIW33" s="79"/>
      <c r="SIX33" s="79"/>
      <c r="SIY33" s="79"/>
      <c r="SIZ33" s="79"/>
      <c r="SJA33" s="79"/>
      <c r="SJB33" s="79"/>
      <c r="SJC33" s="79"/>
      <c r="SJD33" s="79"/>
      <c r="SJE33" s="79"/>
      <c r="SJF33" s="79"/>
      <c r="SJG33" s="79"/>
      <c r="SJH33" s="79"/>
      <c r="SJI33" s="79"/>
      <c r="SJJ33" s="79"/>
      <c r="SJK33" s="79"/>
      <c r="SJL33" s="79"/>
      <c r="SJM33" s="79"/>
      <c r="SJN33" s="79"/>
      <c r="SJO33" s="79"/>
      <c r="SJP33" s="79"/>
      <c r="SJQ33" s="79"/>
      <c r="SJR33" s="79"/>
      <c r="SJS33" s="79"/>
      <c r="SJT33" s="79"/>
      <c r="SJU33" s="79"/>
      <c r="SJV33" s="79"/>
      <c r="SJW33" s="79"/>
      <c r="SJX33" s="79"/>
      <c r="SJY33" s="79"/>
      <c r="SJZ33" s="79"/>
      <c r="SKA33" s="79"/>
      <c r="SKB33" s="79"/>
      <c r="SKC33" s="79"/>
      <c r="SKD33" s="79"/>
      <c r="SKE33" s="79"/>
      <c r="SKF33" s="79"/>
      <c r="SKG33" s="79"/>
      <c r="SKH33" s="79"/>
      <c r="SKI33" s="79"/>
      <c r="SKJ33" s="79"/>
      <c r="SKK33" s="79"/>
      <c r="SKL33" s="79"/>
      <c r="SKM33" s="79"/>
      <c r="SKN33" s="79"/>
      <c r="SKO33" s="79"/>
      <c r="SKP33" s="79"/>
      <c r="SKQ33" s="79"/>
      <c r="SKR33" s="79"/>
      <c r="SKS33" s="79"/>
      <c r="SKT33" s="79"/>
      <c r="SKU33" s="79"/>
      <c r="SKV33" s="79"/>
      <c r="SKW33" s="79"/>
      <c r="SKX33" s="79"/>
      <c r="SKY33" s="79"/>
      <c r="SKZ33" s="79"/>
      <c r="SLA33" s="79"/>
      <c r="SLB33" s="79"/>
      <c r="SLC33" s="79"/>
      <c r="SLD33" s="79"/>
      <c r="SLE33" s="79"/>
      <c r="SLF33" s="79"/>
      <c r="SLG33" s="79"/>
      <c r="SLH33" s="79"/>
      <c r="SLI33" s="79"/>
      <c r="SLJ33" s="79"/>
      <c r="SLK33" s="79"/>
      <c r="SLL33" s="79"/>
      <c r="SLM33" s="79"/>
      <c r="SLN33" s="79"/>
      <c r="SLO33" s="79"/>
      <c r="SLP33" s="79"/>
      <c r="SLQ33" s="79"/>
      <c r="SLR33" s="79"/>
      <c r="SLS33" s="79"/>
      <c r="SLT33" s="79"/>
      <c r="SLU33" s="79"/>
      <c r="SLV33" s="79"/>
      <c r="SLW33" s="79"/>
      <c r="SLX33" s="79"/>
      <c r="SLY33" s="79"/>
      <c r="SLZ33" s="79"/>
      <c r="SMA33" s="79"/>
      <c r="SMB33" s="79"/>
      <c r="SMC33" s="79"/>
      <c r="SMD33" s="79"/>
      <c r="SME33" s="79"/>
      <c r="SMF33" s="79"/>
      <c r="SMG33" s="79"/>
      <c r="SMH33" s="79"/>
      <c r="SMI33" s="79"/>
      <c r="SMJ33" s="79"/>
      <c r="SMK33" s="79"/>
      <c r="SML33" s="79"/>
      <c r="SMM33" s="79"/>
      <c r="SMN33" s="79"/>
      <c r="SMO33" s="79"/>
      <c r="SMP33" s="79"/>
      <c r="SMQ33" s="79"/>
      <c r="SMR33" s="79"/>
      <c r="SMS33" s="79"/>
      <c r="SMT33" s="79"/>
      <c r="SMU33" s="79"/>
      <c r="SMV33" s="79"/>
      <c r="SMW33" s="79"/>
      <c r="SMX33" s="79"/>
      <c r="SMY33" s="79"/>
      <c r="SMZ33" s="79"/>
      <c r="SNA33" s="79"/>
      <c r="SNB33" s="79"/>
      <c r="SNC33" s="79"/>
      <c r="SND33" s="79"/>
      <c r="SNE33" s="79"/>
      <c r="SNF33" s="79"/>
      <c r="SNG33" s="79"/>
      <c r="SNH33" s="79"/>
      <c r="SNI33" s="79"/>
      <c r="SNJ33" s="79"/>
      <c r="SNK33" s="79"/>
      <c r="SNL33" s="79"/>
      <c r="SNM33" s="79"/>
      <c r="SNN33" s="79"/>
      <c r="SNO33" s="79"/>
      <c r="SNP33" s="79"/>
      <c r="SNQ33" s="79"/>
      <c r="SNR33" s="79"/>
      <c r="SNS33" s="79"/>
      <c r="SNT33" s="79"/>
      <c r="SNU33" s="79"/>
      <c r="SNV33" s="79"/>
      <c r="SNW33" s="79"/>
      <c r="SNX33" s="79"/>
      <c r="SNY33" s="79"/>
      <c r="SNZ33" s="79"/>
      <c r="SOA33" s="79"/>
      <c r="SOB33" s="79"/>
      <c r="SOC33" s="79"/>
      <c r="SOD33" s="79"/>
      <c r="SOE33" s="79"/>
      <c r="SOF33" s="79"/>
      <c r="SOG33" s="79"/>
      <c r="SOH33" s="79"/>
      <c r="SOI33" s="79"/>
      <c r="SOJ33" s="79"/>
      <c r="SOK33" s="79"/>
      <c r="SOL33" s="79"/>
      <c r="SOM33" s="79"/>
      <c r="SON33" s="79"/>
      <c r="SOO33" s="79"/>
      <c r="SOP33" s="79"/>
      <c r="SOQ33" s="79"/>
      <c r="SOR33" s="79"/>
      <c r="SOS33" s="79"/>
      <c r="SOT33" s="79"/>
      <c r="SOU33" s="79"/>
      <c r="SOV33" s="79"/>
      <c r="SOW33" s="79"/>
      <c r="SOX33" s="79"/>
      <c r="SOY33" s="79"/>
      <c r="SOZ33" s="79"/>
      <c r="SPA33" s="79"/>
      <c r="SPB33" s="79"/>
      <c r="SPC33" s="79"/>
      <c r="SPD33" s="79"/>
      <c r="SPE33" s="79"/>
      <c r="SPF33" s="79"/>
      <c r="SPG33" s="79"/>
      <c r="SPH33" s="79"/>
      <c r="SPI33" s="79"/>
      <c r="SPJ33" s="79"/>
      <c r="SPK33" s="79"/>
      <c r="SPL33" s="79"/>
      <c r="SPM33" s="79"/>
      <c r="SPN33" s="79"/>
      <c r="SPO33" s="79"/>
      <c r="SPP33" s="79"/>
      <c r="SPQ33" s="79"/>
      <c r="SPR33" s="79"/>
      <c r="SPS33" s="79"/>
      <c r="SPT33" s="79"/>
      <c r="SPU33" s="79"/>
      <c r="SPV33" s="79"/>
      <c r="SPW33" s="79"/>
      <c r="SPX33" s="79"/>
      <c r="SPY33" s="79"/>
      <c r="SPZ33" s="79"/>
      <c r="SQA33" s="79"/>
      <c r="SQB33" s="79"/>
      <c r="SQC33" s="79"/>
      <c r="SQD33" s="79"/>
      <c r="SQE33" s="79"/>
      <c r="SQF33" s="79"/>
      <c r="SQG33" s="79"/>
      <c r="SQH33" s="79"/>
      <c r="SQI33" s="79"/>
      <c r="SQJ33" s="79"/>
      <c r="SQK33" s="79"/>
      <c r="SQL33" s="79"/>
      <c r="SQM33" s="79"/>
      <c r="SQN33" s="79"/>
      <c r="SQO33" s="79"/>
      <c r="SQP33" s="79"/>
      <c r="SQQ33" s="79"/>
      <c r="SQR33" s="79"/>
      <c r="SQS33" s="79"/>
      <c r="SQT33" s="79"/>
      <c r="SQU33" s="79"/>
      <c r="SQV33" s="79"/>
      <c r="SQW33" s="79"/>
      <c r="SQX33" s="79"/>
      <c r="SQY33" s="79"/>
      <c r="SQZ33" s="79"/>
      <c r="SRA33" s="79"/>
      <c r="SRB33" s="79"/>
      <c r="SRC33" s="79"/>
      <c r="SRD33" s="79"/>
      <c r="SRE33" s="79"/>
      <c r="SRF33" s="79"/>
      <c r="SRG33" s="79"/>
      <c r="SRH33" s="79"/>
      <c r="SRI33" s="79"/>
      <c r="SRJ33" s="79"/>
      <c r="SRK33" s="79"/>
      <c r="SRL33" s="79"/>
      <c r="SRM33" s="79"/>
      <c r="SRN33" s="79"/>
      <c r="SRO33" s="79"/>
      <c r="SRP33" s="79"/>
      <c r="SRQ33" s="79"/>
      <c r="SRR33" s="79"/>
      <c r="SRS33" s="79"/>
      <c r="SRT33" s="79"/>
      <c r="SRU33" s="79"/>
      <c r="SRV33" s="79"/>
      <c r="SRW33" s="79"/>
      <c r="SRX33" s="79"/>
      <c r="SRY33" s="79"/>
      <c r="SRZ33" s="79"/>
      <c r="SSA33" s="79"/>
      <c r="SSB33" s="79"/>
      <c r="SSC33" s="79"/>
      <c r="SSD33" s="79"/>
      <c r="SSE33" s="79"/>
      <c r="SSF33" s="79"/>
      <c r="SSG33" s="79"/>
      <c r="SSH33" s="79"/>
      <c r="SSI33" s="79"/>
      <c r="SSJ33" s="79"/>
      <c r="SSK33" s="79"/>
      <c r="SSL33" s="79"/>
      <c r="SSM33" s="79"/>
      <c r="SSN33" s="79"/>
      <c r="SSO33" s="79"/>
      <c r="SSP33" s="79"/>
      <c r="SSQ33" s="79"/>
      <c r="SSR33" s="79"/>
      <c r="SSS33" s="79"/>
      <c r="SST33" s="79"/>
      <c r="SSU33" s="79"/>
      <c r="SSV33" s="79"/>
      <c r="SSW33" s="79"/>
      <c r="SSX33" s="79"/>
      <c r="SSY33" s="79"/>
      <c r="SSZ33" s="79"/>
      <c r="STA33" s="79"/>
      <c r="STB33" s="79"/>
      <c r="STC33" s="79"/>
      <c r="STD33" s="79"/>
      <c r="STE33" s="79"/>
      <c r="STF33" s="79"/>
      <c r="STG33" s="79"/>
      <c r="STH33" s="79"/>
      <c r="STI33" s="79"/>
      <c r="STJ33" s="79"/>
      <c r="STK33" s="79"/>
      <c r="STL33" s="79"/>
      <c r="STM33" s="79"/>
      <c r="STN33" s="79"/>
      <c r="STO33" s="79"/>
      <c r="STP33" s="79"/>
      <c r="STQ33" s="79"/>
      <c r="STR33" s="79"/>
      <c r="STS33" s="79"/>
      <c r="STT33" s="79"/>
      <c r="STU33" s="79"/>
      <c r="STV33" s="79"/>
      <c r="STW33" s="79"/>
      <c r="STX33" s="79"/>
      <c r="STY33" s="79"/>
      <c r="STZ33" s="79"/>
      <c r="SUA33" s="79"/>
      <c r="SUB33" s="79"/>
      <c r="SUC33" s="79"/>
      <c r="SUD33" s="79"/>
      <c r="SUE33" s="79"/>
      <c r="SUF33" s="79"/>
      <c r="SUG33" s="79"/>
      <c r="SUH33" s="79"/>
      <c r="SUI33" s="79"/>
      <c r="SUJ33" s="79"/>
      <c r="SUK33" s="79"/>
      <c r="SUL33" s="79"/>
      <c r="SUM33" s="79"/>
      <c r="SUN33" s="79"/>
      <c r="SUO33" s="79"/>
      <c r="SUP33" s="79"/>
      <c r="SUQ33" s="79"/>
      <c r="SUR33" s="79"/>
      <c r="SUS33" s="79"/>
      <c r="SUT33" s="79"/>
      <c r="SUU33" s="79"/>
      <c r="SUV33" s="79"/>
      <c r="SUW33" s="79"/>
      <c r="SUX33" s="79"/>
      <c r="SUY33" s="79"/>
      <c r="SUZ33" s="79"/>
      <c r="SVA33" s="79"/>
      <c r="SVB33" s="79"/>
      <c r="SVC33" s="79"/>
      <c r="SVD33" s="79"/>
      <c r="SVE33" s="79"/>
      <c r="SVF33" s="79"/>
      <c r="SVG33" s="79"/>
      <c r="SVH33" s="79"/>
      <c r="SVI33" s="79"/>
      <c r="SVJ33" s="79"/>
      <c r="SVK33" s="79"/>
      <c r="SVL33" s="79"/>
      <c r="SVM33" s="79"/>
      <c r="SVN33" s="79"/>
      <c r="SVO33" s="79"/>
      <c r="SVP33" s="79"/>
      <c r="SVQ33" s="79"/>
      <c r="SVR33" s="79"/>
      <c r="SVS33" s="79"/>
      <c r="SVT33" s="79"/>
      <c r="SVU33" s="79"/>
      <c r="SVV33" s="79"/>
      <c r="SVW33" s="79"/>
      <c r="SVX33" s="79"/>
      <c r="SVY33" s="79"/>
      <c r="SVZ33" s="79"/>
      <c r="SWA33" s="79"/>
      <c r="SWB33" s="79"/>
      <c r="SWC33" s="79"/>
      <c r="SWD33" s="79"/>
      <c r="SWE33" s="79"/>
      <c r="SWF33" s="79"/>
      <c r="SWG33" s="79"/>
      <c r="SWH33" s="79"/>
      <c r="SWI33" s="79"/>
      <c r="SWJ33" s="79"/>
      <c r="SWK33" s="79"/>
      <c r="SWL33" s="79"/>
      <c r="SWM33" s="79"/>
      <c r="SWN33" s="79"/>
      <c r="SWO33" s="79"/>
      <c r="SWP33" s="79"/>
      <c r="SWQ33" s="79"/>
      <c r="SWR33" s="79"/>
      <c r="SWS33" s="79"/>
      <c r="SWT33" s="79"/>
      <c r="SWU33" s="79"/>
      <c r="SWV33" s="79"/>
      <c r="SWW33" s="79"/>
      <c r="SWX33" s="79"/>
      <c r="SWY33" s="79"/>
      <c r="SWZ33" s="79"/>
      <c r="SXA33" s="79"/>
      <c r="SXB33" s="79"/>
      <c r="SXC33" s="79"/>
      <c r="SXD33" s="79"/>
      <c r="SXE33" s="79"/>
      <c r="SXF33" s="79"/>
      <c r="SXG33" s="79"/>
      <c r="SXH33" s="79"/>
      <c r="SXI33" s="79"/>
      <c r="SXJ33" s="79"/>
      <c r="SXK33" s="79"/>
      <c r="SXL33" s="79"/>
      <c r="SXM33" s="79"/>
      <c r="SXN33" s="79"/>
      <c r="SXO33" s="79"/>
      <c r="SXP33" s="79"/>
      <c r="SXQ33" s="79"/>
      <c r="SXR33" s="79"/>
      <c r="SXS33" s="79"/>
      <c r="SXT33" s="79"/>
      <c r="SXU33" s="79"/>
      <c r="SXV33" s="79"/>
      <c r="SXW33" s="79"/>
      <c r="SXX33" s="79"/>
      <c r="SXY33" s="79"/>
      <c r="SXZ33" s="79"/>
      <c r="SYA33" s="79"/>
      <c r="SYB33" s="79"/>
      <c r="SYC33" s="79"/>
      <c r="SYD33" s="79"/>
      <c r="SYE33" s="79"/>
      <c r="SYF33" s="79"/>
      <c r="SYG33" s="79"/>
      <c r="SYH33" s="79"/>
      <c r="SYI33" s="79"/>
      <c r="SYJ33" s="79"/>
      <c r="SYK33" s="79"/>
      <c r="SYL33" s="79"/>
      <c r="SYM33" s="79"/>
      <c r="SYN33" s="79"/>
      <c r="SYO33" s="79"/>
      <c r="SYP33" s="79"/>
      <c r="SYQ33" s="79"/>
      <c r="SYR33" s="79"/>
      <c r="SYS33" s="79"/>
      <c r="SYT33" s="79"/>
      <c r="SYU33" s="79"/>
      <c r="SYV33" s="79"/>
      <c r="SYW33" s="79"/>
      <c r="SYX33" s="79"/>
      <c r="SYY33" s="79"/>
      <c r="SYZ33" s="79"/>
      <c r="SZA33" s="79"/>
      <c r="SZB33" s="79"/>
      <c r="SZC33" s="79"/>
      <c r="SZD33" s="79"/>
      <c r="SZE33" s="79"/>
      <c r="SZF33" s="79"/>
      <c r="SZG33" s="79"/>
      <c r="SZH33" s="79"/>
      <c r="SZI33" s="79"/>
      <c r="SZJ33" s="79"/>
      <c r="SZK33" s="79"/>
      <c r="SZL33" s="79"/>
      <c r="SZM33" s="79"/>
      <c r="SZN33" s="79"/>
      <c r="SZO33" s="79"/>
      <c r="SZP33" s="79"/>
      <c r="SZQ33" s="79"/>
      <c r="SZR33" s="79"/>
      <c r="SZS33" s="79"/>
      <c r="SZT33" s="79"/>
      <c r="SZU33" s="79"/>
      <c r="SZV33" s="79"/>
      <c r="SZW33" s="79"/>
      <c r="SZX33" s="79"/>
      <c r="SZY33" s="79"/>
      <c r="SZZ33" s="79"/>
      <c r="TAA33" s="79"/>
      <c r="TAB33" s="79"/>
      <c r="TAC33" s="79"/>
      <c r="TAD33" s="79"/>
      <c r="TAE33" s="79"/>
      <c r="TAF33" s="79"/>
      <c r="TAG33" s="79"/>
      <c r="TAH33" s="79"/>
      <c r="TAI33" s="79"/>
      <c r="TAJ33" s="79"/>
      <c r="TAK33" s="79"/>
      <c r="TAL33" s="79"/>
      <c r="TAM33" s="79"/>
      <c r="TAN33" s="79"/>
      <c r="TAO33" s="79"/>
      <c r="TAP33" s="79"/>
      <c r="TAQ33" s="79"/>
      <c r="TAR33" s="79"/>
      <c r="TAS33" s="79"/>
      <c r="TAT33" s="79"/>
      <c r="TAU33" s="79"/>
      <c r="TAV33" s="79"/>
      <c r="TAW33" s="79"/>
      <c r="TAX33" s="79"/>
      <c r="TAY33" s="79"/>
      <c r="TAZ33" s="79"/>
      <c r="TBA33" s="79"/>
      <c r="TBB33" s="79"/>
      <c r="TBC33" s="79"/>
      <c r="TBD33" s="79"/>
      <c r="TBE33" s="79"/>
      <c r="TBF33" s="79"/>
      <c r="TBG33" s="79"/>
      <c r="TBH33" s="79"/>
      <c r="TBI33" s="79"/>
      <c r="TBJ33" s="79"/>
      <c r="TBK33" s="79"/>
      <c r="TBL33" s="79"/>
      <c r="TBM33" s="79"/>
      <c r="TBN33" s="79"/>
      <c r="TBO33" s="79"/>
      <c r="TBP33" s="79"/>
      <c r="TBQ33" s="79"/>
      <c r="TBR33" s="79"/>
      <c r="TBS33" s="79"/>
      <c r="TBT33" s="79"/>
      <c r="TBU33" s="79"/>
      <c r="TBV33" s="79"/>
      <c r="TBW33" s="79"/>
      <c r="TBX33" s="79"/>
      <c r="TBY33" s="79"/>
      <c r="TBZ33" s="79"/>
      <c r="TCA33" s="79"/>
      <c r="TCB33" s="79"/>
      <c r="TCC33" s="79"/>
      <c r="TCD33" s="79"/>
      <c r="TCE33" s="79"/>
      <c r="TCF33" s="79"/>
      <c r="TCG33" s="79"/>
      <c r="TCH33" s="79"/>
      <c r="TCI33" s="79"/>
      <c r="TCJ33" s="79"/>
      <c r="TCK33" s="79"/>
      <c r="TCL33" s="79"/>
      <c r="TCM33" s="79"/>
      <c r="TCN33" s="79"/>
      <c r="TCO33" s="79"/>
      <c r="TCP33" s="79"/>
      <c r="TCQ33" s="79"/>
      <c r="TCR33" s="79"/>
      <c r="TCS33" s="79"/>
      <c r="TCT33" s="79"/>
      <c r="TCU33" s="79"/>
      <c r="TCV33" s="79"/>
      <c r="TCW33" s="79"/>
      <c r="TCX33" s="79"/>
      <c r="TCY33" s="79"/>
      <c r="TCZ33" s="79"/>
      <c r="TDA33" s="79"/>
      <c r="TDB33" s="79"/>
      <c r="TDC33" s="79"/>
      <c r="TDD33" s="79"/>
      <c r="TDE33" s="79"/>
      <c r="TDF33" s="79"/>
      <c r="TDG33" s="79"/>
      <c r="TDH33" s="79"/>
      <c r="TDI33" s="79"/>
      <c r="TDJ33" s="79"/>
      <c r="TDK33" s="79"/>
      <c r="TDL33" s="79"/>
      <c r="TDM33" s="79"/>
      <c r="TDN33" s="79"/>
      <c r="TDO33" s="79"/>
      <c r="TDP33" s="79"/>
      <c r="TDQ33" s="79"/>
      <c r="TDR33" s="79"/>
      <c r="TDS33" s="79"/>
      <c r="TDT33" s="79"/>
      <c r="TDU33" s="79"/>
      <c r="TDV33" s="79"/>
      <c r="TDW33" s="79"/>
      <c r="TDX33" s="79"/>
      <c r="TDY33" s="79"/>
      <c r="TDZ33" s="79"/>
      <c r="TEA33" s="79"/>
      <c r="TEB33" s="79"/>
      <c r="TEC33" s="79"/>
      <c r="TED33" s="79"/>
      <c r="TEE33" s="79"/>
      <c r="TEF33" s="79"/>
      <c r="TEG33" s="79"/>
      <c r="TEH33" s="79"/>
      <c r="TEI33" s="79"/>
      <c r="TEJ33" s="79"/>
      <c r="TEK33" s="79"/>
      <c r="TEL33" s="79"/>
      <c r="TEM33" s="79"/>
      <c r="TEN33" s="79"/>
      <c r="TEO33" s="79"/>
      <c r="TEP33" s="79"/>
      <c r="TEQ33" s="79"/>
      <c r="TER33" s="79"/>
      <c r="TES33" s="79"/>
      <c r="TET33" s="79"/>
      <c r="TEU33" s="79"/>
      <c r="TEV33" s="79"/>
      <c r="TEW33" s="79"/>
      <c r="TEX33" s="79"/>
      <c r="TEY33" s="79"/>
      <c r="TEZ33" s="79"/>
      <c r="TFA33" s="79"/>
      <c r="TFB33" s="79"/>
      <c r="TFC33" s="79"/>
      <c r="TFD33" s="79"/>
      <c r="TFE33" s="79"/>
      <c r="TFF33" s="79"/>
      <c r="TFG33" s="79"/>
      <c r="TFH33" s="79"/>
      <c r="TFI33" s="79"/>
      <c r="TFJ33" s="79"/>
      <c r="TFK33" s="79"/>
      <c r="TFL33" s="79"/>
      <c r="TFM33" s="79"/>
      <c r="TFN33" s="79"/>
      <c r="TFO33" s="79"/>
      <c r="TFP33" s="79"/>
      <c r="TFQ33" s="79"/>
      <c r="TFR33" s="79"/>
      <c r="TFS33" s="79"/>
      <c r="TFT33" s="79"/>
      <c r="TFU33" s="79"/>
      <c r="TFV33" s="79"/>
      <c r="TFW33" s="79"/>
      <c r="TFX33" s="79"/>
      <c r="TFY33" s="79"/>
      <c r="TFZ33" s="79"/>
      <c r="TGA33" s="79"/>
      <c r="TGB33" s="79"/>
      <c r="TGC33" s="79"/>
      <c r="TGD33" s="79"/>
      <c r="TGE33" s="79"/>
      <c r="TGF33" s="79"/>
      <c r="TGG33" s="79"/>
      <c r="TGH33" s="79"/>
      <c r="TGI33" s="79"/>
      <c r="TGJ33" s="79"/>
      <c r="TGK33" s="79"/>
      <c r="TGL33" s="79"/>
      <c r="TGM33" s="79"/>
      <c r="TGN33" s="79"/>
      <c r="TGO33" s="79"/>
      <c r="TGP33" s="79"/>
      <c r="TGQ33" s="79"/>
      <c r="TGR33" s="79"/>
      <c r="TGS33" s="79"/>
      <c r="TGT33" s="79"/>
      <c r="TGU33" s="79"/>
      <c r="TGV33" s="79"/>
      <c r="TGW33" s="79"/>
      <c r="TGX33" s="79"/>
      <c r="TGY33" s="79"/>
      <c r="TGZ33" s="79"/>
      <c r="THA33" s="79"/>
      <c r="THB33" s="79"/>
      <c r="THC33" s="79"/>
      <c r="THD33" s="79"/>
      <c r="THE33" s="79"/>
      <c r="THF33" s="79"/>
      <c r="THG33" s="79"/>
      <c r="THH33" s="79"/>
      <c r="THI33" s="79"/>
      <c r="THJ33" s="79"/>
      <c r="THK33" s="79"/>
      <c r="THL33" s="79"/>
      <c r="THM33" s="79"/>
      <c r="THN33" s="79"/>
      <c r="THO33" s="79"/>
      <c r="THP33" s="79"/>
      <c r="THQ33" s="79"/>
      <c r="THR33" s="79"/>
      <c r="THS33" s="79"/>
      <c r="THT33" s="79"/>
      <c r="THU33" s="79"/>
      <c r="THV33" s="79"/>
      <c r="THW33" s="79"/>
      <c r="THX33" s="79"/>
      <c r="THY33" s="79"/>
      <c r="THZ33" s="79"/>
      <c r="TIA33" s="79"/>
      <c r="TIB33" s="79"/>
      <c r="TIC33" s="79"/>
      <c r="TID33" s="79"/>
      <c r="TIE33" s="79"/>
      <c r="TIF33" s="79"/>
      <c r="TIG33" s="79"/>
      <c r="TIH33" s="79"/>
      <c r="TII33" s="79"/>
      <c r="TIJ33" s="79"/>
      <c r="TIK33" s="79"/>
      <c r="TIL33" s="79"/>
      <c r="TIM33" s="79"/>
      <c r="TIN33" s="79"/>
      <c r="TIO33" s="79"/>
      <c r="TIP33" s="79"/>
      <c r="TIQ33" s="79"/>
      <c r="TIR33" s="79"/>
      <c r="TIS33" s="79"/>
      <c r="TIT33" s="79"/>
      <c r="TIU33" s="79"/>
      <c r="TIV33" s="79"/>
      <c r="TIW33" s="79"/>
      <c r="TIX33" s="79"/>
      <c r="TIY33" s="79"/>
      <c r="TIZ33" s="79"/>
      <c r="TJA33" s="79"/>
      <c r="TJB33" s="79"/>
      <c r="TJC33" s="79"/>
      <c r="TJD33" s="79"/>
      <c r="TJE33" s="79"/>
      <c r="TJF33" s="79"/>
      <c r="TJG33" s="79"/>
      <c r="TJH33" s="79"/>
      <c r="TJI33" s="79"/>
      <c r="TJJ33" s="79"/>
      <c r="TJK33" s="79"/>
      <c r="TJL33" s="79"/>
      <c r="TJM33" s="79"/>
      <c r="TJN33" s="79"/>
      <c r="TJO33" s="79"/>
      <c r="TJP33" s="79"/>
      <c r="TJQ33" s="79"/>
      <c r="TJR33" s="79"/>
      <c r="TJS33" s="79"/>
      <c r="TJT33" s="79"/>
      <c r="TJU33" s="79"/>
      <c r="TJV33" s="79"/>
      <c r="TJW33" s="79"/>
      <c r="TJX33" s="79"/>
      <c r="TJY33" s="79"/>
      <c r="TJZ33" s="79"/>
      <c r="TKA33" s="79"/>
      <c r="TKB33" s="79"/>
      <c r="TKC33" s="79"/>
      <c r="TKD33" s="79"/>
      <c r="TKE33" s="79"/>
      <c r="TKF33" s="79"/>
      <c r="TKG33" s="79"/>
      <c r="TKH33" s="79"/>
      <c r="TKI33" s="79"/>
      <c r="TKJ33" s="79"/>
      <c r="TKK33" s="79"/>
      <c r="TKL33" s="79"/>
      <c r="TKM33" s="79"/>
      <c r="TKN33" s="79"/>
      <c r="TKO33" s="79"/>
      <c r="TKP33" s="79"/>
      <c r="TKQ33" s="79"/>
      <c r="TKR33" s="79"/>
      <c r="TKS33" s="79"/>
      <c r="TKT33" s="79"/>
      <c r="TKU33" s="79"/>
      <c r="TKV33" s="79"/>
      <c r="TKW33" s="79"/>
      <c r="TKX33" s="79"/>
      <c r="TKY33" s="79"/>
      <c r="TKZ33" s="79"/>
      <c r="TLA33" s="79"/>
      <c r="TLB33" s="79"/>
      <c r="TLC33" s="79"/>
      <c r="TLD33" s="79"/>
      <c r="TLE33" s="79"/>
      <c r="TLF33" s="79"/>
      <c r="TLG33" s="79"/>
      <c r="TLH33" s="79"/>
      <c r="TLI33" s="79"/>
      <c r="TLJ33" s="79"/>
      <c r="TLK33" s="79"/>
      <c r="TLL33" s="79"/>
      <c r="TLM33" s="79"/>
      <c r="TLN33" s="79"/>
      <c r="TLO33" s="79"/>
      <c r="TLP33" s="79"/>
      <c r="TLQ33" s="79"/>
      <c r="TLR33" s="79"/>
      <c r="TLS33" s="79"/>
      <c r="TLT33" s="79"/>
      <c r="TLU33" s="79"/>
      <c r="TLV33" s="79"/>
      <c r="TLW33" s="79"/>
      <c r="TLX33" s="79"/>
      <c r="TLY33" s="79"/>
      <c r="TLZ33" s="79"/>
      <c r="TMA33" s="79"/>
      <c r="TMB33" s="79"/>
      <c r="TMC33" s="79"/>
      <c r="TMD33" s="79"/>
      <c r="TME33" s="79"/>
      <c r="TMF33" s="79"/>
      <c r="TMG33" s="79"/>
      <c r="TMH33" s="79"/>
      <c r="TMI33" s="79"/>
      <c r="TMJ33" s="79"/>
      <c r="TMK33" s="79"/>
      <c r="TML33" s="79"/>
      <c r="TMM33" s="79"/>
      <c r="TMN33" s="79"/>
      <c r="TMO33" s="79"/>
      <c r="TMP33" s="79"/>
      <c r="TMQ33" s="79"/>
      <c r="TMR33" s="79"/>
      <c r="TMS33" s="79"/>
      <c r="TMT33" s="79"/>
      <c r="TMU33" s="79"/>
      <c r="TMV33" s="79"/>
      <c r="TMW33" s="79"/>
      <c r="TMX33" s="79"/>
      <c r="TMY33" s="79"/>
      <c r="TMZ33" s="79"/>
      <c r="TNA33" s="79"/>
      <c r="TNB33" s="79"/>
      <c r="TNC33" s="79"/>
      <c r="TND33" s="79"/>
      <c r="TNE33" s="79"/>
      <c r="TNF33" s="79"/>
      <c r="TNG33" s="79"/>
      <c r="TNH33" s="79"/>
      <c r="TNI33" s="79"/>
      <c r="TNJ33" s="79"/>
      <c r="TNK33" s="79"/>
      <c r="TNL33" s="79"/>
      <c r="TNM33" s="79"/>
      <c r="TNN33" s="79"/>
      <c r="TNO33" s="79"/>
      <c r="TNP33" s="79"/>
      <c r="TNQ33" s="79"/>
      <c r="TNR33" s="79"/>
      <c r="TNS33" s="79"/>
      <c r="TNT33" s="79"/>
      <c r="TNU33" s="79"/>
      <c r="TNV33" s="79"/>
      <c r="TNW33" s="79"/>
      <c r="TNX33" s="79"/>
      <c r="TNY33" s="79"/>
      <c r="TNZ33" s="79"/>
      <c r="TOA33" s="79"/>
      <c r="TOB33" s="79"/>
      <c r="TOC33" s="79"/>
      <c r="TOD33" s="79"/>
      <c r="TOE33" s="79"/>
      <c r="TOF33" s="79"/>
      <c r="TOG33" s="79"/>
      <c r="TOH33" s="79"/>
      <c r="TOI33" s="79"/>
      <c r="TOJ33" s="79"/>
      <c r="TOK33" s="79"/>
      <c r="TOL33" s="79"/>
      <c r="TOM33" s="79"/>
      <c r="TON33" s="79"/>
      <c r="TOO33" s="79"/>
      <c r="TOP33" s="79"/>
      <c r="TOQ33" s="79"/>
      <c r="TOR33" s="79"/>
      <c r="TOS33" s="79"/>
      <c r="TOT33" s="79"/>
      <c r="TOU33" s="79"/>
      <c r="TOV33" s="79"/>
      <c r="TOW33" s="79"/>
      <c r="TOX33" s="79"/>
      <c r="TOY33" s="79"/>
      <c r="TOZ33" s="79"/>
      <c r="TPA33" s="79"/>
      <c r="TPB33" s="79"/>
      <c r="TPC33" s="79"/>
      <c r="TPD33" s="79"/>
      <c r="TPE33" s="79"/>
      <c r="TPF33" s="79"/>
      <c r="TPG33" s="79"/>
      <c r="TPH33" s="79"/>
      <c r="TPI33" s="79"/>
      <c r="TPJ33" s="79"/>
      <c r="TPK33" s="79"/>
      <c r="TPL33" s="79"/>
      <c r="TPM33" s="79"/>
      <c r="TPN33" s="79"/>
      <c r="TPO33" s="79"/>
      <c r="TPP33" s="79"/>
      <c r="TPQ33" s="79"/>
      <c r="TPR33" s="79"/>
      <c r="TPS33" s="79"/>
      <c r="TPT33" s="79"/>
      <c r="TPU33" s="79"/>
      <c r="TPV33" s="79"/>
      <c r="TPW33" s="79"/>
      <c r="TPX33" s="79"/>
      <c r="TPY33" s="79"/>
      <c r="TPZ33" s="79"/>
      <c r="TQA33" s="79"/>
      <c r="TQB33" s="79"/>
      <c r="TQC33" s="79"/>
      <c r="TQD33" s="79"/>
      <c r="TQE33" s="79"/>
      <c r="TQF33" s="79"/>
      <c r="TQG33" s="79"/>
      <c r="TQH33" s="79"/>
      <c r="TQI33" s="79"/>
      <c r="TQJ33" s="79"/>
      <c r="TQK33" s="79"/>
      <c r="TQL33" s="79"/>
      <c r="TQM33" s="79"/>
      <c r="TQN33" s="79"/>
      <c r="TQO33" s="79"/>
      <c r="TQP33" s="79"/>
      <c r="TQQ33" s="79"/>
      <c r="TQR33" s="79"/>
      <c r="TQS33" s="79"/>
      <c r="TQT33" s="79"/>
      <c r="TQU33" s="79"/>
      <c r="TQV33" s="79"/>
      <c r="TQW33" s="79"/>
      <c r="TQX33" s="79"/>
      <c r="TQY33" s="79"/>
      <c r="TQZ33" s="79"/>
      <c r="TRA33" s="79"/>
      <c r="TRB33" s="79"/>
      <c r="TRC33" s="79"/>
      <c r="TRD33" s="79"/>
      <c r="TRE33" s="79"/>
      <c r="TRF33" s="79"/>
      <c r="TRG33" s="79"/>
      <c r="TRH33" s="79"/>
      <c r="TRI33" s="79"/>
      <c r="TRJ33" s="79"/>
      <c r="TRK33" s="79"/>
      <c r="TRL33" s="79"/>
      <c r="TRM33" s="79"/>
      <c r="TRN33" s="79"/>
      <c r="TRO33" s="79"/>
      <c r="TRP33" s="79"/>
      <c r="TRQ33" s="79"/>
      <c r="TRR33" s="79"/>
      <c r="TRS33" s="79"/>
      <c r="TRT33" s="79"/>
      <c r="TRU33" s="79"/>
      <c r="TRV33" s="79"/>
      <c r="TRW33" s="79"/>
      <c r="TRX33" s="79"/>
      <c r="TRY33" s="79"/>
      <c r="TRZ33" s="79"/>
      <c r="TSA33" s="79"/>
      <c r="TSB33" s="79"/>
      <c r="TSC33" s="79"/>
      <c r="TSD33" s="79"/>
      <c r="TSE33" s="79"/>
      <c r="TSF33" s="79"/>
      <c r="TSG33" s="79"/>
      <c r="TSH33" s="79"/>
      <c r="TSI33" s="79"/>
      <c r="TSJ33" s="79"/>
      <c r="TSK33" s="79"/>
      <c r="TSL33" s="79"/>
      <c r="TSM33" s="79"/>
      <c r="TSN33" s="79"/>
      <c r="TSO33" s="79"/>
      <c r="TSP33" s="79"/>
      <c r="TSQ33" s="79"/>
      <c r="TSR33" s="79"/>
      <c r="TSS33" s="79"/>
      <c r="TST33" s="79"/>
      <c r="TSU33" s="79"/>
      <c r="TSV33" s="79"/>
      <c r="TSW33" s="79"/>
      <c r="TSX33" s="79"/>
      <c r="TSY33" s="79"/>
      <c r="TSZ33" s="79"/>
      <c r="TTA33" s="79"/>
      <c r="TTB33" s="79"/>
      <c r="TTC33" s="79"/>
      <c r="TTD33" s="79"/>
      <c r="TTE33" s="79"/>
      <c r="TTF33" s="79"/>
      <c r="TTG33" s="79"/>
      <c r="TTH33" s="79"/>
      <c r="TTI33" s="79"/>
      <c r="TTJ33" s="79"/>
      <c r="TTK33" s="79"/>
      <c r="TTL33" s="79"/>
      <c r="TTM33" s="79"/>
      <c r="TTN33" s="79"/>
      <c r="TTO33" s="79"/>
      <c r="TTP33" s="79"/>
      <c r="TTQ33" s="79"/>
      <c r="TTR33" s="79"/>
      <c r="TTS33" s="79"/>
      <c r="TTT33" s="79"/>
      <c r="TTU33" s="79"/>
      <c r="TTV33" s="79"/>
      <c r="TTW33" s="79"/>
      <c r="TTX33" s="79"/>
      <c r="TTY33" s="79"/>
      <c r="TTZ33" s="79"/>
      <c r="TUA33" s="79"/>
      <c r="TUB33" s="79"/>
      <c r="TUC33" s="79"/>
      <c r="TUD33" s="79"/>
      <c r="TUE33" s="79"/>
      <c r="TUF33" s="79"/>
      <c r="TUG33" s="79"/>
      <c r="TUH33" s="79"/>
      <c r="TUI33" s="79"/>
      <c r="TUJ33" s="79"/>
      <c r="TUK33" s="79"/>
      <c r="TUL33" s="79"/>
      <c r="TUM33" s="79"/>
      <c r="TUN33" s="79"/>
      <c r="TUO33" s="79"/>
      <c r="TUP33" s="79"/>
      <c r="TUQ33" s="79"/>
      <c r="TUR33" s="79"/>
      <c r="TUS33" s="79"/>
      <c r="TUT33" s="79"/>
      <c r="TUU33" s="79"/>
      <c r="TUV33" s="79"/>
      <c r="TUW33" s="79"/>
      <c r="TUX33" s="79"/>
      <c r="TUY33" s="79"/>
      <c r="TUZ33" s="79"/>
      <c r="TVA33" s="79"/>
      <c r="TVB33" s="79"/>
      <c r="TVC33" s="79"/>
      <c r="TVD33" s="79"/>
      <c r="TVE33" s="79"/>
      <c r="TVF33" s="79"/>
      <c r="TVG33" s="79"/>
      <c r="TVH33" s="79"/>
      <c r="TVI33" s="79"/>
      <c r="TVJ33" s="79"/>
      <c r="TVK33" s="79"/>
      <c r="TVL33" s="79"/>
      <c r="TVM33" s="79"/>
      <c r="TVN33" s="79"/>
      <c r="TVO33" s="79"/>
      <c r="TVP33" s="79"/>
      <c r="TVQ33" s="79"/>
      <c r="TVR33" s="79"/>
      <c r="TVS33" s="79"/>
      <c r="TVT33" s="79"/>
      <c r="TVU33" s="79"/>
      <c r="TVV33" s="79"/>
      <c r="TVW33" s="79"/>
      <c r="TVX33" s="79"/>
      <c r="TVY33" s="79"/>
      <c r="TVZ33" s="79"/>
      <c r="TWA33" s="79"/>
      <c r="TWB33" s="79"/>
      <c r="TWC33" s="79"/>
      <c r="TWD33" s="79"/>
      <c r="TWE33" s="79"/>
      <c r="TWF33" s="79"/>
      <c r="TWG33" s="79"/>
      <c r="TWH33" s="79"/>
      <c r="TWI33" s="79"/>
      <c r="TWJ33" s="79"/>
      <c r="TWK33" s="79"/>
      <c r="TWL33" s="79"/>
      <c r="TWM33" s="79"/>
      <c r="TWN33" s="79"/>
      <c r="TWO33" s="79"/>
      <c r="TWP33" s="79"/>
      <c r="TWQ33" s="79"/>
      <c r="TWR33" s="79"/>
      <c r="TWS33" s="79"/>
      <c r="TWT33" s="79"/>
      <c r="TWU33" s="79"/>
      <c r="TWV33" s="79"/>
      <c r="TWW33" s="79"/>
      <c r="TWX33" s="79"/>
      <c r="TWY33" s="79"/>
      <c r="TWZ33" s="79"/>
      <c r="TXA33" s="79"/>
      <c r="TXB33" s="79"/>
      <c r="TXC33" s="79"/>
      <c r="TXD33" s="79"/>
      <c r="TXE33" s="79"/>
      <c r="TXF33" s="79"/>
      <c r="TXG33" s="79"/>
      <c r="TXH33" s="79"/>
      <c r="TXI33" s="79"/>
      <c r="TXJ33" s="79"/>
      <c r="TXK33" s="79"/>
      <c r="TXL33" s="79"/>
      <c r="TXM33" s="79"/>
      <c r="TXN33" s="79"/>
      <c r="TXO33" s="79"/>
      <c r="TXP33" s="79"/>
      <c r="TXQ33" s="79"/>
      <c r="TXR33" s="79"/>
      <c r="TXS33" s="79"/>
      <c r="TXT33" s="79"/>
      <c r="TXU33" s="79"/>
      <c r="TXV33" s="79"/>
      <c r="TXW33" s="79"/>
      <c r="TXX33" s="79"/>
      <c r="TXY33" s="79"/>
      <c r="TXZ33" s="79"/>
      <c r="TYA33" s="79"/>
      <c r="TYB33" s="79"/>
      <c r="TYC33" s="79"/>
      <c r="TYD33" s="79"/>
      <c r="TYE33" s="79"/>
      <c r="TYF33" s="79"/>
      <c r="TYG33" s="79"/>
      <c r="TYH33" s="79"/>
      <c r="TYI33" s="79"/>
      <c r="TYJ33" s="79"/>
      <c r="TYK33" s="79"/>
      <c r="TYL33" s="79"/>
      <c r="TYM33" s="79"/>
      <c r="TYN33" s="79"/>
      <c r="TYO33" s="79"/>
      <c r="TYP33" s="79"/>
      <c r="TYQ33" s="79"/>
      <c r="TYR33" s="79"/>
      <c r="TYS33" s="79"/>
      <c r="TYT33" s="79"/>
      <c r="TYU33" s="79"/>
      <c r="TYV33" s="79"/>
      <c r="TYW33" s="79"/>
      <c r="TYX33" s="79"/>
      <c r="TYY33" s="79"/>
      <c r="TYZ33" s="79"/>
      <c r="TZA33" s="79"/>
      <c r="TZB33" s="79"/>
      <c r="TZC33" s="79"/>
      <c r="TZD33" s="79"/>
      <c r="TZE33" s="79"/>
      <c r="TZF33" s="79"/>
      <c r="TZG33" s="79"/>
      <c r="TZH33" s="79"/>
      <c r="TZI33" s="79"/>
      <c r="TZJ33" s="79"/>
      <c r="TZK33" s="79"/>
      <c r="TZL33" s="79"/>
      <c r="TZM33" s="79"/>
      <c r="TZN33" s="79"/>
      <c r="TZO33" s="79"/>
      <c r="TZP33" s="79"/>
      <c r="TZQ33" s="79"/>
      <c r="TZR33" s="79"/>
      <c r="TZS33" s="79"/>
      <c r="TZT33" s="79"/>
      <c r="TZU33" s="79"/>
      <c r="TZV33" s="79"/>
      <c r="TZW33" s="79"/>
      <c r="TZX33" s="79"/>
      <c r="TZY33" s="79"/>
      <c r="TZZ33" s="79"/>
      <c r="UAA33" s="79"/>
      <c r="UAB33" s="79"/>
      <c r="UAC33" s="79"/>
      <c r="UAD33" s="79"/>
      <c r="UAE33" s="79"/>
      <c r="UAF33" s="79"/>
      <c r="UAG33" s="79"/>
      <c r="UAH33" s="79"/>
      <c r="UAI33" s="79"/>
      <c r="UAJ33" s="79"/>
      <c r="UAK33" s="79"/>
      <c r="UAL33" s="79"/>
      <c r="UAM33" s="79"/>
      <c r="UAN33" s="79"/>
      <c r="UAO33" s="79"/>
      <c r="UAP33" s="79"/>
      <c r="UAQ33" s="79"/>
      <c r="UAR33" s="79"/>
      <c r="UAS33" s="79"/>
      <c r="UAT33" s="79"/>
      <c r="UAU33" s="79"/>
      <c r="UAV33" s="79"/>
      <c r="UAW33" s="79"/>
      <c r="UAX33" s="79"/>
      <c r="UAY33" s="79"/>
      <c r="UAZ33" s="79"/>
      <c r="UBA33" s="79"/>
      <c r="UBB33" s="79"/>
      <c r="UBC33" s="79"/>
      <c r="UBD33" s="79"/>
      <c r="UBE33" s="79"/>
      <c r="UBF33" s="79"/>
      <c r="UBG33" s="79"/>
      <c r="UBH33" s="79"/>
      <c r="UBI33" s="79"/>
      <c r="UBJ33" s="79"/>
      <c r="UBK33" s="79"/>
      <c r="UBL33" s="79"/>
      <c r="UBM33" s="79"/>
      <c r="UBN33" s="79"/>
      <c r="UBO33" s="79"/>
      <c r="UBP33" s="79"/>
      <c r="UBQ33" s="79"/>
      <c r="UBR33" s="79"/>
      <c r="UBS33" s="79"/>
      <c r="UBT33" s="79"/>
      <c r="UBU33" s="79"/>
      <c r="UBV33" s="79"/>
      <c r="UBW33" s="79"/>
      <c r="UBX33" s="79"/>
      <c r="UBY33" s="79"/>
      <c r="UBZ33" s="79"/>
      <c r="UCA33" s="79"/>
      <c r="UCB33" s="79"/>
      <c r="UCC33" s="79"/>
      <c r="UCD33" s="79"/>
      <c r="UCE33" s="79"/>
      <c r="UCF33" s="79"/>
      <c r="UCG33" s="79"/>
      <c r="UCH33" s="79"/>
      <c r="UCI33" s="79"/>
      <c r="UCJ33" s="79"/>
      <c r="UCK33" s="79"/>
      <c r="UCL33" s="79"/>
      <c r="UCM33" s="79"/>
      <c r="UCN33" s="79"/>
      <c r="UCO33" s="79"/>
      <c r="UCP33" s="79"/>
      <c r="UCQ33" s="79"/>
      <c r="UCR33" s="79"/>
      <c r="UCS33" s="79"/>
      <c r="UCT33" s="79"/>
      <c r="UCU33" s="79"/>
      <c r="UCV33" s="79"/>
      <c r="UCW33" s="79"/>
      <c r="UCX33" s="79"/>
      <c r="UCY33" s="79"/>
      <c r="UCZ33" s="79"/>
      <c r="UDA33" s="79"/>
      <c r="UDB33" s="79"/>
      <c r="UDC33" s="79"/>
      <c r="UDD33" s="79"/>
      <c r="UDE33" s="79"/>
      <c r="UDF33" s="79"/>
      <c r="UDG33" s="79"/>
      <c r="UDH33" s="79"/>
      <c r="UDI33" s="79"/>
      <c r="UDJ33" s="79"/>
      <c r="UDK33" s="79"/>
      <c r="UDL33" s="79"/>
      <c r="UDM33" s="79"/>
      <c r="UDN33" s="79"/>
      <c r="UDO33" s="79"/>
      <c r="UDP33" s="79"/>
      <c r="UDQ33" s="79"/>
      <c r="UDR33" s="79"/>
      <c r="UDS33" s="79"/>
      <c r="UDT33" s="79"/>
      <c r="UDU33" s="79"/>
      <c r="UDV33" s="79"/>
      <c r="UDW33" s="79"/>
      <c r="UDX33" s="79"/>
      <c r="UDY33" s="79"/>
      <c r="UDZ33" s="79"/>
      <c r="UEA33" s="79"/>
      <c r="UEB33" s="79"/>
      <c r="UEC33" s="79"/>
      <c r="UED33" s="79"/>
      <c r="UEE33" s="79"/>
      <c r="UEF33" s="79"/>
      <c r="UEG33" s="79"/>
      <c r="UEH33" s="79"/>
      <c r="UEI33" s="79"/>
      <c r="UEJ33" s="79"/>
      <c r="UEK33" s="79"/>
      <c r="UEL33" s="79"/>
      <c r="UEM33" s="79"/>
      <c r="UEN33" s="79"/>
      <c r="UEO33" s="79"/>
      <c r="UEP33" s="79"/>
      <c r="UEQ33" s="79"/>
      <c r="UER33" s="79"/>
      <c r="UES33" s="79"/>
      <c r="UET33" s="79"/>
      <c r="UEU33" s="79"/>
      <c r="UEV33" s="79"/>
      <c r="UEW33" s="79"/>
      <c r="UEX33" s="79"/>
      <c r="UEY33" s="79"/>
      <c r="UEZ33" s="79"/>
      <c r="UFA33" s="79"/>
      <c r="UFB33" s="79"/>
      <c r="UFC33" s="79"/>
      <c r="UFD33" s="79"/>
      <c r="UFE33" s="79"/>
      <c r="UFF33" s="79"/>
      <c r="UFG33" s="79"/>
      <c r="UFH33" s="79"/>
      <c r="UFI33" s="79"/>
      <c r="UFJ33" s="79"/>
      <c r="UFK33" s="79"/>
      <c r="UFL33" s="79"/>
      <c r="UFM33" s="79"/>
      <c r="UFN33" s="79"/>
      <c r="UFO33" s="79"/>
      <c r="UFP33" s="79"/>
      <c r="UFQ33" s="79"/>
      <c r="UFR33" s="79"/>
      <c r="UFS33" s="79"/>
      <c r="UFT33" s="79"/>
      <c r="UFU33" s="79"/>
      <c r="UFV33" s="79"/>
      <c r="UFW33" s="79"/>
      <c r="UFX33" s="79"/>
      <c r="UFY33" s="79"/>
      <c r="UFZ33" s="79"/>
      <c r="UGA33" s="79"/>
      <c r="UGB33" s="79"/>
      <c r="UGC33" s="79"/>
      <c r="UGD33" s="79"/>
      <c r="UGE33" s="79"/>
      <c r="UGF33" s="79"/>
      <c r="UGG33" s="79"/>
      <c r="UGH33" s="79"/>
      <c r="UGI33" s="79"/>
      <c r="UGJ33" s="79"/>
      <c r="UGK33" s="79"/>
      <c r="UGL33" s="79"/>
      <c r="UGM33" s="79"/>
      <c r="UGN33" s="79"/>
      <c r="UGO33" s="79"/>
      <c r="UGP33" s="79"/>
      <c r="UGQ33" s="79"/>
      <c r="UGR33" s="79"/>
      <c r="UGS33" s="79"/>
      <c r="UGT33" s="79"/>
      <c r="UGU33" s="79"/>
      <c r="UGV33" s="79"/>
      <c r="UGW33" s="79"/>
      <c r="UGX33" s="79"/>
      <c r="UGY33" s="79"/>
      <c r="UGZ33" s="79"/>
      <c r="UHA33" s="79"/>
      <c r="UHB33" s="79"/>
      <c r="UHC33" s="79"/>
      <c r="UHD33" s="79"/>
      <c r="UHE33" s="79"/>
      <c r="UHF33" s="79"/>
      <c r="UHG33" s="79"/>
      <c r="UHH33" s="79"/>
      <c r="UHI33" s="79"/>
      <c r="UHJ33" s="79"/>
      <c r="UHK33" s="79"/>
      <c r="UHL33" s="79"/>
      <c r="UHM33" s="79"/>
      <c r="UHN33" s="79"/>
      <c r="UHO33" s="79"/>
      <c r="UHP33" s="79"/>
      <c r="UHQ33" s="79"/>
      <c r="UHR33" s="79"/>
      <c r="UHS33" s="79"/>
      <c r="UHT33" s="79"/>
      <c r="UHU33" s="79"/>
      <c r="UHV33" s="79"/>
      <c r="UHW33" s="79"/>
      <c r="UHX33" s="79"/>
      <c r="UHY33" s="79"/>
      <c r="UHZ33" s="79"/>
      <c r="UIA33" s="79"/>
      <c r="UIB33" s="79"/>
      <c r="UIC33" s="79"/>
      <c r="UID33" s="79"/>
      <c r="UIE33" s="79"/>
      <c r="UIF33" s="79"/>
      <c r="UIG33" s="79"/>
      <c r="UIH33" s="79"/>
      <c r="UII33" s="79"/>
      <c r="UIJ33" s="79"/>
      <c r="UIK33" s="79"/>
      <c r="UIL33" s="79"/>
      <c r="UIM33" s="79"/>
      <c r="UIN33" s="79"/>
      <c r="UIO33" s="79"/>
      <c r="UIP33" s="79"/>
      <c r="UIQ33" s="79"/>
      <c r="UIR33" s="79"/>
      <c r="UIS33" s="79"/>
      <c r="UIT33" s="79"/>
      <c r="UIU33" s="79"/>
      <c r="UIV33" s="79"/>
      <c r="UIW33" s="79"/>
      <c r="UIX33" s="79"/>
      <c r="UIY33" s="79"/>
      <c r="UIZ33" s="79"/>
      <c r="UJA33" s="79"/>
      <c r="UJB33" s="79"/>
      <c r="UJC33" s="79"/>
      <c r="UJD33" s="79"/>
      <c r="UJE33" s="79"/>
      <c r="UJF33" s="79"/>
      <c r="UJG33" s="79"/>
      <c r="UJH33" s="79"/>
      <c r="UJI33" s="79"/>
      <c r="UJJ33" s="79"/>
      <c r="UJK33" s="79"/>
      <c r="UJL33" s="79"/>
      <c r="UJM33" s="79"/>
      <c r="UJN33" s="79"/>
      <c r="UJO33" s="79"/>
      <c r="UJP33" s="79"/>
      <c r="UJQ33" s="79"/>
      <c r="UJR33" s="79"/>
      <c r="UJS33" s="79"/>
      <c r="UJT33" s="79"/>
      <c r="UJU33" s="79"/>
      <c r="UJV33" s="79"/>
      <c r="UJW33" s="79"/>
      <c r="UJX33" s="79"/>
      <c r="UJY33" s="79"/>
      <c r="UJZ33" s="79"/>
      <c r="UKA33" s="79"/>
      <c r="UKB33" s="79"/>
      <c r="UKC33" s="79"/>
      <c r="UKD33" s="79"/>
      <c r="UKE33" s="79"/>
      <c r="UKF33" s="79"/>
      <c r="UKG33" s="79"/>
      <c r="UKH33" s="79"/>
      <c r="UKI33" s="79"/>
      <c r="UKJ33" s="79"/>
      <c r="UKK33" s="79"/>
      <c r="UKL33" s="79"/>
      <c r="UKM33" s="79"/>
      <c r="UKN33" s="79"/>
      <c r="UKO33" s="79"/>
      <c r="UKP33" s="79"/>
      <c r="UKQ33" s="79"/>
      <c r="UKR33" s="79"/>
      <c r="UKS33" s="79"/>
      <c r="UKT33" s="79"/>
      <c r="UKU33" s="79"/>
      <c r="UKV33" s="79"/>
      <c r="UKW33" s="79"/>
      <c r="UKX33" s="79"/>
      <c r="UKY33" s="79"/>
      <c r="UKZ33" s="79"/>
      <c r="ULA33" s="79"/>
      <c r="ULB33" s="79"/>
      <c r="ULC33" s="79"/>
      <c r="ULD33" s="79"/>
      <c r="ULE33" s="79"/>
      <c r="ULF33" s="79"/>
      <c r="ULG33" s="79"/>
      <c r="ULH33" s="79"/>
      <c r="ULI33" s="79"/>
      <c r="ULJ33" s="79"/>
      <c r="ULK33" s="79"/>
      <c r="ULL33" s="79"/>
      <c r="ULM33" s="79"/>
      <c r="ULN33" s="79"/>
      <c r="ULO33" s="79"/>
      <c r="ULP33" s="79"/>
      <c r="ULQ33" s="79"/>
      <c r="ULR33" s="79"/>
      <c r="ULS33" s="79"/>
      <c r="ULT33" s="79"/>
      <c r="ULU33" s="79"/>
      <c r="ULV33" s="79"/>
      <c r="ULW33" s="79"/>
      <c r="ULX33" s="79"/>
      <c r="ULY33" s="79"/>
      <c r="ULZ33" s="79"/>
      <c r="UMA33" s="79"/>
      <c r="UMB33" s="79"/>
      <c r="UMC33" s="79"/>
      <c r="UMD33" s="79"/>
      <c r="UME33" s="79"/>
      <c r="UMF33" s="79"/>
      <c r="UMG33" s="79"/>
      <c r="UMH33" s="79"/>
      <c r="UMI33" s="79"/>
      <c r="UMJ33" s="79"/>
      <c r="UMK33" s="79"/>
      <c r="UML33" s="79"/>
      <c r="UMM33" s="79"/>
      <c r="UMN33" s="79"/>
      <c r="UMO33" s="79"/>
      <c r="UMP33" s="79"/>
      <c r="UMQ33" s="79"/>
      <c r="UMR33" s="79"/>
      <c r="UMS33" s="79"/>
      <c r="UMT33" s="79"/>
      <c r="UMU33" s="79"/>
      <c r="UMV33" s="79"/>
      <c r="UMW33" s="79"/>
      <c r="UMX33" s="79"/>
      <c r="UMY33" s="79"/>
      <c r="UMZ33" s="79"/>
      <c r="UNA33" s="79"/>
      <c r="UNB33" s="79"/>
      <c r="UNC33" s="79"/>
      <c r="UND33" s="79"/>
      <c r="UNE33" s="79"/>
      <c r="UNF33" s="79"/>
      <c r="UNG33" s="79"/>
      <c r="UNH33" s="79"/>
      <c r="UNI33" s="79"/>
      <c r="UNJ33" s="79"/>
      <c r="UNK33" s="79"/>
      <c r="UNL33" s="79"/>
      <c r="UNM33" s="79"/>
      <c r="UNN33" s="79"/>
      <c r="UNO33" s="79"/>
      <c r="UNP33" s="79"/>
      <c r="UNQ33" s="79"/>
      <c r="UNR33" s="79"/>
      <c r="UNS33" s="79"/>
      <c r="UNT33" s="79"/>
      <c r="UNU33" s="79"/>
      <c r="UNV33" s="79"/>
      <c r="UNW33" s="79"/>
      <c r="UNX33" s="79"/>
      <c r="UNY33" s="79"/>
      <c r="UNZ33" s="79"/>
      <c r="UOA33" s="79"/>
      <c r="UOB33" s="79"/>
      <c r="UOC33" s="79"/>
      <c r="UOD33" s="79"/>
      <c r="UOE33" s="79"/>
      <c r="UOF33" s="79"/>
      <c r="UOG33" s="79"/>
      <c r="UOH33" s="79"/>
      <c r="UOI33" s="79"/>
      <c r="UOJ33" s="79"/>
      <c r="UOK33" s="79"/>
      <c r="UOL33" s="79"/>
      <c r="UOM33" s="79"/>
      <c r="UON33" s="79"/>
      <c r="UOO33" s="79"/>
      <c r="UOP33" s="79"/>
      <c r="UOQ33" s="79"/>
      <c r="UOR33" s="79"/>
      <c r="UOS33" s="79"/>
      <c r="UOT33" s="79"/>
      <c r="UOU33" s="79"/>
      <c r="UOV33" s="79"/>
      <c r="UOW33" s="79"/>
      <c r="UOX33" s="79"/>
      <c r="UOY33" s="79"/>
      <c r="UOZ33" s="79"/>
      <c r="UPA33" s="79"/>
      <c r="UPB33" s="79"/>
      <c r="UPC33" s="79"/>
      <c r="UPD33" s="79"/>
      <c r="UPE33" s="79"/>
      <c r="UPF33" s="79"/>
      <c r="UPG33" s="79"/>
      <c r="UPH33" s="79"/>
      <c r="UPI33" s="79"/>
      <c r="UPJ33" s="79"/>
      <c r="UPK33" s="79"/>
      <c r="UPL33" s="79"/>
      <c r="UPM33" s="79"/>
      <c r="UPN33" s="79"/>
      <c r="UPO33" s="79"/>
      <c r="UPP33" s="79"/>
      <c r="UPQ33" s="79"/>
      <c r="UPR33" s="79"/>
      <c r="UPS33" s="79"/>
      <c r="UPT33" s="79"/>
      <c r="UPU33" s="79"/>
      <c r="UPV33" s="79"/>
      <c r="UPW33" s="79"/>
      <c r="UPX33" s="79"/>
      <c r="UPY33" s="79"/>
      <c r="UPZ33" s="79"/>
      <c r="UQA33" s="79"/>
      <c r="UQB33" s="79"/>
      <c r="UQC33" s="79"/>
      <c r="UQD33" s="79"/>
      <c r="UQE33" s="79"/>
      <c r="UQF33" s="79"/>
      <c r="UQG33" s="79"/>
      <c r="UQH33" s="79"/>
      <c r="UQI33" s="79"/>
      <c r="UQJ33" s="79"/>
      <c r="UQK33" s="79"/>
      <c r="UQL33" s="79"/>
      <c r="UQM33" s="79"/>
      <c r="UQN33" s="79"/>
      <c r="UQO33" s="79"/>
      <c r="UQP33" s="79"/>
      <c r="UQQ33" s="79"/>
      <c r="UQR33" s="79"/>
      <c r="UQS33" s="79"/>
      <c r="UQT33" s="79"/>
      <c r="UQU33" s="79"/>
      <c r="UQV33" s="79"/>
      <c r="UQW33" s="79"/>
      <c r="UQX33" s="79"/>
      <c r="UQY33" s="79"/>
      <c r="UQZ33" s="79"/>
      <c r="URA33" s="79"/>
      <c r="URB33" s="79"/>
      <c r="URC33" s="79"/>
      <c r="URD33" s="79"/>
      <c r="URE33" s="79"/>
      <c r="URF33" s="79"/>
      <c r="URG33" s="79"/>
      <c r="URH33" s="79"/>
      <c r="URI33" s="79"/>
      <c r="URJ33" s="79"/>
      <c r="URK33" s="79"/>
      <c r="URL33" s="79"/>
      <c r="URM33" s="79"/>
      <c r="URN33" s="79"/>
      <c r="URO33" s="79"/>
      <c r="URP33" s="79"/>
      <c r="URQ33" s="79"/>
      <c r="URR33" s="79"/>
      <c r="URS33" s="79"/>
      <c r="URT33" s="79"/>
      <c r="URU33" s="79"/>
      <c r="URV33" s="79"/>
      <c r="URW33" s="79"/>
      <c r="URX33" s="79"/>
      <c r="URY33" s="79"/>
      <c r="URZ33" s="79"/>
      <c r="USA33" s="79"/>
      <c r="USB33" s="79"/>
      <c r="USC33" s="79"/>
      <c r="USD33" s="79"/>
      <c r="USE33" s="79"/>
      <c r="USF33" s="79"/>
      <c r="USG33" s="79"/>
      <c r="USH33" s="79"/>
      <c r="USI33" s="79"/>
      <c r="USJ33" s="79"/>
      <c r="USK33" s="79"/>
      <c r="USL33" s="79"/>
      <c r="USM33" s="79"/>
      <c r="USN33" s="79"/>
      <c r="USO33" s="79"/>
      <c r="USP33" s="79"/>
      <c r="USQ33" s="79"/>
      <c r="USR33" s="79"/>
      <c r="USS33" s="79"/>
      <c r="UST33" s="79"/>
      <c r="USU33" s="79"/>
      <c r="USV33" s="79"/>
      <c r="USW33" s="79"/>
      <c r="USX33" s="79"/>
      <c r="USY33" s="79"/>
      <c r="USZ33" s="79"/>
      <c r="UTA33" s="79"/>
      <c r="UTB33" s="79"/>
      <c r="UTC33" s="79"/>
      <c r="UTD33" s="79"/>
      <c r="UTE33" s="79"/>
      <c r="UTF33" s="79"/>
      <c r="UTG33" s="79"/>
      <c r="UTH33" s="79"/>
      <c r="UTI33" s="79"/>
      <c r="UTJ33" s="79"/>
      <c r="UTK33" s="79"/>
      <c r="UTL33" s="79"/>
      <c r="UTM33" s="79"/>
      <c r="UTN33" s="79"/>
      <c r="UTO33" s="79"/>
      <c r="UTP33" s="79"/>
      <c r="UTQ33" s="79"/>
      <c r="UTR33" s="79"/>
      <c r="UTS33" s="79"/>
      <c r="UTT33" s="79"/>
      <c r="UTU33" s="79"/>
      <c r="UTV33" s="79"/>
      <c r="UTW33" s="79"/>
      <c r="UTX33" s="79"/>
      <c r="UTY33" s="79"/>
      <c r="UTZ33" s="79"/>
      <c r="UUA33" s="79"/>
      <c r="UUB33" s="79"/>
      <c r="UUC33" s="79"/>
      <c r="UUD33" s="79"/>
      <c r="UUE33" s="79"/>
      <c r="UUF33" s="79"/>
      <c r="UUG33" s="79"/>
      <c r="UUH33" s="79"/>
      <c r="UUI33" s="79"/>
      <c r="UUJ33" s="79"/>
      <c r="UUK33" s="79"/>
      <c r="UUL33" s="79"/>
      <c r="UUM33" s="79"/>
      <c r="UUN33" s="79"/>
      <c r="UUO33" s="79"/>
      <c r="UUP33" s="79"/>
      <c r="UUQ33" s="79"/>
      <c r="UUR33" s="79"/>
      <c r="UUS33" s="79"/>
      <c r="UUT33" s="79"/>
      <c r="UUU33" s="79"/>
      <c r="UUV33" s="79"/>
      <c r="UUW33" s="79"/>
      <c r="UUX33" s="79"/>
      <c r="UUY33" s="79"/>
      <c r="UUZ33" s="79"/>
      <c r="UVA33" s="79"/>
      <c r="UVB33" s="79"/>
      <c r="UVC33" s="79"/>
      <c r="UVD33" s="79"/>
      <c r="UVE33" s="79"/>
      <c r="UVF33" s="79"/>
      <c r="UVG33" s="79"/>
      <c r="UVH33" s="79"/>
      <c r="UVI33" s="79"/>
      <c r="UVJ33" s="79"/>
      <c r="UVK33" s="79"/>
      <c r="UVL33" s="79"/>
      <c r="UVM33" s="79"/>
      <c r="UVN33" s="79"/>
      <c r="UVO33" s="79"/>
      <c r="UVP33" s="79"/>
      <c r="UVQ33" s="79"/>
      <c r="UVR33" s="79"/>
      <c r="UVS33" s="79"/>
      <c r="UVT33" s="79"/>
      <c r="UVU33" s="79"/>
      <c r="UVV33" s="79"/>
      <c r="UVW33" s="79"/>
      <c r="UVX33" s="79"/>
      <c r="UVY33" s="79"/>
      <c r="UVZ33" s="79"/>
      <c r="UWA33" s="79"/>
      <c r="UWB33" s="79"/>
      <c r="UWC33" s="79"/>
      <c r="UWD33" s="79"/>
      <c r="UWE33" s="79"/>
      <c r="UWF33" s="79"/>
      <c r="UWG33" s="79"/>
      <c r="UWH33" s="79"/>
      <c r="UWI33" s="79"/>
      <c r="UWJ33" s="79"/>
      <c r="UWK33" s="79"/>
      <c r="UWL33" s="79"/>
      <c r="UWM33" s="79"/>
      <c r="UWN33" s="79"/>
      <c r="UWO33" s="79"/>
      <c r="UWP33" s="79"/>
      <c r="UWQ33" s="79"/>
      <c r="UWR33" s="79"/>
      <c r="UWS33" s="79"/>
      <c r="UWT33" s="79"/>
      <c r="UWU33" s="79"/>
      <c r="UWV33" s="79"/>
      <c r="UWW33" s="79"/>
      <c r="UWX33" s="79"/>
      <c r="UWY33" s="79"/>
      <c r="UWZ33" s="79"/>
      <c r="UXA33" s="79"/>
      <c r="UXB33" s="79"/>
      <c r="UXC33" s="79"/>
      <c r="UXD33" s="79"/>
      <c r="UXE33" s="79"/>
      <c r="UXF33" s="79"/>
      <c r="UXG33" s="79"/>
      <c r="UXH33" s="79"/>
      <c r="UXI33" s="79"/>
      <c r="UXJ33" s="79"/>
      <c r="UXK33" s="79"/>
      <c r="UXL33" s="79"/>
      <c r="UXM33" s="79"/>
      <c r="UXN33" s="79"/>
      <c r="UXO33" s="79"/>
      <c r="UXP33" s="79"/>
      <c r="UXQ33" s="79"/>
      <c r="UXR33" s="79"/>
      <c r="UXS33" s="79"/>
      <c r="UXT33" s="79"/>
      <c r="UXU33" s="79"/>
      <c r="UXV33" s="79"/>
      <c r="UXW33" s="79"/>
      <c r="UXX33" s="79"/>
      <c r="UXY33" s="79"/>
      <c r="UXZ33" s="79"/>
      <c r="UYA33" s="79"/>
      <c r="UYB33" s="79"/>
      <c r="UYC33" s="79"/>
      <c r="UYD33" s="79"/>
      <c r="UYE33" s="79"/>
      <c r="UYF33" s="79"/>
      <c r="UYG33" s="79"/>
      <c r="UYH33" s="79"/>
      <c r="UYI33" s="79"/>
      <c r="UYJ33" s="79"/>
      <c r="UYK33" s="79"/>
      <c r="UYL33" s="79"/>
      <c r="UYM33" s="79"/>
      <c r="UYN33" s="79"/>
      <c r="UYO33" s="79"/>
      <c r="UYP33" s="79"/>
      <c r="UYQ33" s="79"/>
      <c r="UYR33" s="79"/>
      <c r="UYS33" s="79"/>
      <c r="UYT33" s="79"/>
      <c r="UYU33" s="79"/>
      <c r="UYV33" s="79"/>
      <c r="UYW33" s="79"/>
      <c r="UYX33" s="79"/>
      <c r="UYY33" s="79"/>
      <c r="UYZ33" s="79"/>
      <c r="UZA33" s="79"/>
      <c r="UZB33" s="79"/>
      <c r="UZC33" s="79"/>
      <c r="UZD33" s="79"/>
      <c r="UZE33" s="79"/>
      <c r="UZF33" s="79"/>
      <c r="UZG33" s="79"/>
      <c r="UZH33" s="79"/>
      <c r="UZI33" s="79"/>
      <c r="UZJ33" s="79"/>
      <c r="UZK33" s="79"/>
      <c r="UZL33" s="79"/>
      <c r="UZM33" s="79"/>
      <c r="UZN33" s="79"/>
      <c r="UZO33" s="79"/>
      <c r="UZP33" s="79"/>
      <c r="UZQ33" s="79"/>
      <c r="UZR33" s="79"/>
      <c r="UZS33" s="79"/>
      <c r="UZT33" s="79"/>
      <c r="UZU33" s="79"/>
      <c r="UZV33" s="79"/>
      <c r="UZW33" s="79"/>
      <c r="UZX33" s="79"/>
      <c r="UZY33" s="79"/>
      <c r="UZZ33" s="79"/>
      <c r="VAA33" s="79"/>
      <c r="VAB33" s="79"/>
      <c r="VAC33" s="79"/>
      <c r="VAD33" s="79"/>
      <c r="VAE33" s="79"/>
      <c r="VAF33" s="79"/>
      <c r="VAG33" s="79"/>
      <c r="VAH33" s="79"/>
      <c r="VAI33" s="79"/>
      <c r="VAJ33" s="79"/>
      <c r="VAK33" s="79"/>
      <c r="VAL33" s="79"/>
      <c r="VAM33" s="79"/>
      <c r="VAN33" s="79"/>
      <c r="VAO33" s="79"/>
      <c r="VAP33" s="79"/>
      <c r="VAQ33" s="79"/>
      <c r="VAR33" s="79"/>
      <c r="VAS33" s="79"/>
      <c r="VAT33" s="79"/>
      <c r="VAU33" s="79"/>
      <c r="VAV33" s="79"/>
      <c r="VAW33" s="79"/>
      <c r="VAX33" s="79"/>
      <c r="VAY33" s="79"/>
      <c r="VAZ33" s="79"/>
      <c r="VBA33" s="79"/>
      <c r="VBB33" s="79"/>
      <c r="VBC33" s="79"/>
      <c r="VBD33" s="79"/>
      <c r="VBE33" s="79"/>
      <c r="VBF33" s="79"/>
      <c r="VBG33" s="79"/>
      <c r="VBH33" s="79"/>
      <c r="VBI33" s="79"/>
      <c r="VBJ33" s="79"/>
      <c r="VBK33" s="79"/>
      <c r="VBL33" s="79"/>
      <c r="VBM33" s="79"/>
      <c r="VBN33" s="79"/>
      <c r="VBO33" s="79"/>
      <c r="VBP33" s="79"/>
      <c r="VBQ33" s="79"/>
      <c r="VBR33" s="79"/>
      <c r="VBS33" s="79"/>
      <c r="VBT33" s="79"/>
      <c r="VBU33" s="79"/>
      <c r="VBV33" s="79"/>
      <c r="VBW33" s="79"/>
      <c r="VBX33" s="79"/>
      <c r="VBY33" s="79"/>
      <c r="VBZ33" s="79"/>
      <c r="VCA33" s="79"/>
      <c r="VCB33" s="79"/>
      <c r="VCC33" s="79"/>
      <c r="VCD33" s="79"/>
      <c r="VCE33" s="79"/>
      <c r="VCF33" s="79"/>
      <c r="VCG33" s="79"/>
      <c r="VCH33" s="79"/>
      <c r="VCI33" s="79"/>
      <c r="VCJ33" s="79"/>
      <c r="VCK33" s="79"/>
      <c r="VCL33" s="79"/>
      <c r="VCM33" s="79"/>
      <c r="VCN33" s="79"/>
      <c r="VCO33" s="79"/>
      <c r="VCP33" s="79"/>
      <c r="VCQ33" s="79"/>
      <c r="VCR33" s="79"/>
      <c r="VCS33" s="79"/>
      <c r="VCT33" s="79"/>
      <c r="VCU33" s="79"/>
      <c r="VCV33" s="79"/>
      <c r="VCW33" s="79"/>
      <c r="VCX33" s="79"/>
      <c r="VCY33" s="79"/>
      <c r="VCZ33" s="79"/>
      <c r="VDA33" s="79"/>
      <c r="VDB33" s="79"/>
      <c r="VDC33" s="79"/>
      <c r="VDD33" s="79"/>
      <c r="VDE33" s="79"/>
      <c r="VDF33" s="79"/>
      <c r="VDG33" s="79"/>
      <c r="VDH33" s="79"/>
      <c r="VDI33" s="79"/>
      <c r="VDJ33" s="79"/>
      <c r="VDK33" s="79"/>
      <c r="VDL33" s="79"/>
      <c r="VDM33" s="79"/>
      <c r="VDN33" s="79"/>
      <c r="VDO33" s="79"/>
      <c r="VDP33" s="79"/>
      <c r="VDQ33" s="79"/>
      <c r="VDR33" s="79"/>
      <c r="VDS33" s="79"/>
      <c r="VDT33" s="79"/>
      <c r="VDU33" s="79"/>
      <c r="VDV33" s="79"/>
      <c r="VDW33" s="79"/>
      <c r="VDX33" s="79"/>
      <c r="VDY33" s="79"/>
      <c r="VDZ33" s="79"/>
      <c r="VEA33" s="79"/>
      <c r="VEB33" s="79"/>
      <c r="VEC33" s="79"/>
      <c r="VED33" s="79"/>
      <c r="VEE33" s="79"/>
      <c r="VEF33" s="79"/>
      <c r="VEG33" s="79"/>
      <c r="VEH33" s="79"/>
      <c r="VEI33" s="79"/>
      <c r="VEJ33" s="79"/>
      <c r="VEK33" s="79"/>
      <c r="VEL33" s="79"/>
      <c r="VEM33" s="79"/>
      <c r="VEN33" s="79"/>
      <c r="VEO33" s="79"/>
      <c r="VEP33" s="79"/>
      <c r="VEQ33" s="79"/>
      <c r="VER33" s="79"/>
      <c r="VES33" s="79"/>
      <c r="VET33" s="79"/>
      <c r="VEU33" s="79"/>
      <c r="VEV33" s="79"/>
      <c r="VEW33" s="79"/>
      <c r="VEX33" s="79"/>
      <c r="VEY33" s="79"/>
      <c r="VEZ33" s="79"/>
      <c r="VFA33" s="79"/>
      <c r="VFB33" s="79"/>
      <c r="VFC33" s="79"/>
      <c r="VFD33" s="79"/>
      <c r="VFE33" s="79"/>
      <c r="VFF33" s="79"/>
      <c r="VFG33" s="79"/>
      <c r="VFH33" s="79"/>
      <c r="VFI33" s="79"/>
      <c r="VFJ33" s="79"/>
      <c r="VFK33" s="79"/>
      <c r="VFL33" s="79"/>
      <c r="VFM33" s="79"/>
      <c r="VFN33" s="79"/>
      <c r="VFO33" s="79"/>
      <c r="VFP33" s="79"/>
      <c r="VFQ33" s="79"/>
      <c r="VFR33" s="79"/>
      <c r="VFS33" s="79"/>
      <c r="VFT33" s="79"/>
      <c r="VFU33" s="79"/>
      <c r="VFV33" s="79"/>
      <c r="VFW33" s="79"/>
      <c r="VFX33" s="79"/>
      <c r="VFY33" s="79"/>
      <c r="VFZ33" s="79"/>
      <c r="VGA33" s="79"/>
      <c r="VGB33" s="79"/>
      <c r="VGC33" s="79"/>
      <c r="VGD33" s="79"/>
      <c r="VGE33" s="79"/>
      <c r="VGF33" s="79"/>
      <c r="VGG33" s="79"/>
      <c r="VGH33" s="79"/>
      <c r="VGI33" s="79"/>
      <c r="VGJ33" s="79"/>
      <c r="VGK33" s="79"/>
      <c r="VGL33" s="79"/>
      <c r="VGM33" s="79"/>
      <c r="VGN33" s="79"/>
      <c r="VGO33" s="79"/>
      <c r="VGP33" s="79"/>
      <c r="VGQ33" s="79"/>
      <c r="VGR33" s="79"/>
      <c r="VGS33" s="79"/>
      <c r="VGT33" s="79"/>
      <c r="VGU33" s="79"/>
      <c r="VGV33" s="79"/>
      <c r="VGW33" s="79"/>
      <c r="VGX33" s="79"/>
      <c r="VGY33" s="79"/>
      <c r="VGZ33" s="79"/>
      <c r="VHA33" s="79"/>
      <c r="VHB33" s="79"/>
      <c r="VHC33" s="79"/>
      <c r="VHD33" s="79"/>
      <c r="VHE33" s="79"/>
      <c r="VHF33" s="79"/>
      <c r="VHG33" s="79"/>
      <c r="VHH33" s="79"/>
      <c r="VHI33" s="79"/>
      <c r="VHJ33" s="79"/>
      <c r="VHK33" s="79"/>
      <c r="VHL33" s="79"/>
      <c r="VHM33" s="79"/>
      <c r="VHN33" s="79"/>
      <c r="VHO33" s="79"/>
      <c r="VHP33" s="79"/>
      <c r="VHQ33" s="79"/>
      <c r="VHR33" s="79"/>
      <c r="VHS33" s="79"/>
      <c r="VHT33" s="79"/>
      <c r="VHU33" s="79"/>
      <c r="VHV33" s="79"/>
      <c r="VHW33" s="79"/>
      <c r="VHX33" s="79"/>
      <c r="VHY33" s="79"/>
      <c r="VHZ33" s="79"/>
      <c r="VIA33" s="79"/>
      <c r="VIB33" s="79"/>
      <c r="VIC33" s="79"/>
      <c r="VID33" s="79"/>
      <c r="VIE33" s="79"/>
      <c r="VIF33" s="79"/>
      <c r="VIG33" s="79"/>
      <c r="VIH33" s="79"/>
      <c r="VII33" s="79"/>
      <c r="VIJ33" s="79"/>
      <c r="VIK33" s="79"/>
      <c r="VIL33" s="79"/>
      <c r="VIM33" s="79"/>
      <c r="VIN33" s="79"/>
      <c r="VIO33" s="79"/>
      <c r="VIP33" s="79"/>
      <c r="VIQ33" s="79"/>
      <c r="VIR33" s="79"/>
      <c r="VIS33" s="79"/>
      <c r="VIT33" s="79"/>
      <c r="VIU33" s="79"/>
      <c r="VIV33" s="79"/>
      <c r="VIW33" s="79"/>
      <c r="VIX33" s="79"/>
      <c r="VIY33" s="79"/>
      <c r="VIZ33" s="79"/>
      <c r="VJA33" s="79"/>
      <c r="VJB33" s="79"/>
      <c r="VJC33" s="79"/>
      <c r="VJD33" s="79"/>
      <c r="VJE33" s="79"/>
      <c r="VJF33" s="79"/>
      <c r="VJG33" s="79"/>
      <c r="VJH33" s="79"/>
      <c r="VJI33" s="79"/>
      <c r="VJJ33" s="79"/>
      <c r="VJK33" s="79"/>
      <c r="VJL33" s="79"/>
      <c r="VJM33" s="79"/>
      <c r="VJN33" s="79"/>
      <c r="VJO33" s="79"/>
      <c r="VJP33" s="79"/>
      <c r="VJQ33" s="79"/>
      <c r="VJR33" s="79"/>
      <c r="VJS33" s="79"/>
      <c r="VJT33" s="79"/>
      <c r="VJU33" s="79"/>
      <c r="VJV33" s="79"/>
      <c r="VJW33" s="79"/>
      <c r="VJX33" s="79"/>
      <c r="VJY33" s="79"/>
      <c r="VJZ33" s="79"/>
      <c r="VKA33" s="79"/>
      <c r="VKB33" s="79"/>
      <c r="VKC33" s="79"/>
      <c r="VKD33" s="79"/>
      <c r="VKE33" s="79"/>
      <c r="VKF33" s="79"/>
      <c r="VKG33" s="79"/>
      <c r="VKH33" s="79"/>
      <c r="VKI33" s="79"/>
      <c r="VKJ33" s="79"/>
      <c r="VKK33" s="79"/>
      <c r="VKL33" s="79"/>
      <c r="VKM33" s="79"/>
      <c r="VKN33" s="79"/>
      <c r="VKO33" s="79"/>
      <c r="VKP33" s="79"/>
      <c r="VKQ33" s="79"/>
      <c r="VKR33" s="79"/>
      <c r="VKS33" s="79"/>
      <c r="VKT33" s="79"/>
      <c r="VKU33" s="79"/>
      <c r="VKV33" s="79"/>
      <c r="VKW33" s="79"/>
      <c r="VKX33" s="79"/>
      <c r="VKY33" s="79"/>
      <c r="VKZ33" s="79"/>
      <c r="VLA33" s="79"/>
      <c r="VLB33" s="79"/>
      <c r="VLC33" s="79"/>
      <c r="VLD33" s="79"/>
      <c r="VLE33" s="79"/>
      <c r="VLF33" s="79"/>
      <c r="VLG33" s="79"/>
      <c r="VLH33" s="79"/>
      <c r="VLI33" s="79"/>
      <c r="VLJ33" s="79"/>
      <c r="VLK33" s="79"/>
      <c r="VLL33" s="79"/>
      <c r="VLM33" s="79"/>
      <c r="VLN33" s="79"/>
      <c r="VLO33" s="79"/>
      <c r="VLP33" s="79"/>
      <c r="VLQ33" s="79"/>
      <c r="VLR33" s="79"/>
      <c r="VLS33" s="79"/>
      <c r="VLT33" s="79"/>
      <c r="VLU33" s="79"/>
      <c r="VLV33" s="79"/>
      <c r="VLW33" s="79"/>
      <c r="VLX33" s="79"/>
      <c r="VLY33" s="79"/>
      <c r="VLZ33" s="79"/>
      <c r="VMA33" s="79"/>
      <c r="VMB33" s="79"/>
      <c r="VMC33" s="79"/>
      <c r="VMD33" s="79"/>
      <c r="VME33" s="79"/>
      <c r="VMF33" s="79"/>
      <c r="VMG33" s="79"/>
      <c r="VMH33" s="79"/>
      <c r="VMI33" s="79"/>
      <c r="VMJ33" s="79"/>
      <c r="VMK33" s="79"/>
      <c r="VML33" s="79"/>
      <c r="VMM33" s="79"/>
      <c r="VMN33" s="79"/>
      <c r="VMO33" s="79"/>
      <c r="VMP33" s="79"/>
      <c r="VMQ33" s="79"/>
      <c r="VMR33" s="79"/>
      <c r="VMS33" s="79"/>
      <c r="VMT33" s="79"/>
      <c r="VMU33" s="79"/>
      <c r="VMV33" s="79"/>
      <c r="VMW33" s="79"/>
      <c r="VMX33" s="79"/>
      <c r="VMY33" s="79"/>
      <c r="VMZ33" s="79"/>
      <c r="VNA33" s="79"/>
      <c r="VNB33" s="79"/>
      <c r="VNC33" s="79"/>
      <c r="VND33" s="79"/>
      <c r="VNE33" s="79"/>
      <c r="VNF33" s="79"/>
      <c r="VNG33" s="79"/>
      <c r="VNH33" s="79"/>
      <c r="VNI33" s="79"/>
      <c r="VNJ33" s="79"/>
      <c r="VNK33" s="79"/>
      <c r="VNL33" s="79"/>
      <c r="VNM33" s="79"/>
      <c r="VNN33" s="79"/>
      <c r="VNO33" s="79"/>
      <c r="VNP33" s="79"/>
      <c r="VNQ33" s="79"/>
      <c r="VNR33" s="79"/>
      <c r="VNS33" s="79"/>
      <c r="VNT33" s="79"/>
      <c r="VNU33" s="79"/>
      <c r="VNV33" s="79"/>
      <c r="VNW33" s="79"/>
      <c r="VNX33" s="79"/>
      <c r="VNY33" s="79"/>
      <c r="VNZ33" s="79"/>
      <c r="VOA33" s="79"/>
      <c r="VOB33" s="79"/>
      <c r="VOC33" s="79"/>
      <c r="VOD33" s="79"/>
      <c r="VOE33" s="79"/>
      <c r="VOF33" s="79"/>
      <c r="VOG33" s="79"/>
      <c r="VOH33" s="79"/>
      <c r="VOI33" s="79"/>
      <c r="VOJ33" s="79"/>
      <c r="VOK33" s="79"/>
      <c r="VOL33" s="79"/>
      <c r="VOM33" s="79"/>
      <c r="VON33" s="79"/>
      <c r="VOO33" s="79"/>
      <c r="VOP33" s="79"/>
      <c r="VOQ33" s="79"/>
      <c r="VOR33" s="79"/>
      <c r="VOS33" s="79"/>
      <c r="VOT33" s="79"/>
      <c r="VOU33" s="79"/>
      <c r="VOV33" s="79"/>
      <c r="VOW33" s="79"/>
      <c r="VOX33" s="79"/>
      <c r="VOY33" s="79"/>
      <c r="VOZ33" s="79"/>
      <c r="VPA33" s="79"/>
      <c r="VPB33" s="79"/>
      <c r="VPC33" s="79"/>
      <c r="VPD33" s="79"/>
      <c r="VPE33" s="79"/>
      <c r="VPF33" s="79"/>
      <c r="VPG33" s="79"/>
      <c r="VPH33" s="79"/>
      <c r="VPI33" s="79"/>
      <c r="VPJ33" s="79"/>
      <c r="VPK33" s="79"/>
      <c r="VPL33" s="79"/>
      <c r="VPM33" s="79"/>
      <c r="VPN33" s="79"/>
      <c r="VPO33" s="79"/>
      <c r="VPP33" s="79"/>
      <c r="VPQ33" s="79"/>
      <c r="VPR33" s="79"/>
      <c r="VPS33" s="79"/>
      <c r="VPT33" s="79"/>
      <c r="VPU33" s="79"/>
      <c r="VPV33" s="79"/>
      <c r="VPW33" s="79"/>
      <c r="VPX33" s="79"/>
      <c r="VPY33" s="79"/>
      <c r="VPZ33" s="79"/>
      <c r="VQA33" s="79"/>
      <c r="VQB33" s="79"/>
      <c r="VQC33" s="79"/>
      <c r="VQD33" s="79"/>
      <c r="VQE33" s="79"/>
      <c r="VQF33" s="79"/>
      <c r="VQG33" s="79"/>
      <c r="VQH33" s="79"/>
      <c r="VQI33" s="79"/>
      <c r="VQJ33" s="79"/>
      <c r="VQK33" s="79"/>
      <c r="VQL33" s="79"/>
      <c r="VQM33" s="79"/>
      <c r="VQN33" s="79"/>
      <c r="VQO33" s="79"/>
      <c r="VQP33" s="79"/>
      <c r="VQQ33" s="79"/>
      <c r="VQR33" s="79"/>
      <c r="VQS33" s="79"/>
      <c r="VQT33" s="79"/>
      <c r="VQU33" s="79"/>
      <c r="VQV33" s="79"/>
      <c r="VQW33" s="79"/>
      <c r="VQX33" s="79"/>
      <c r="VQY33" s="79"/>
      <c r="VQZ33" s="79"/>
      <c r="VRA33" s="79"/>
      <c r="VRB33" s="79"/>
      <c r="VRC33" s="79"/>
      <c r="VRD33" s="79"/>
      <c r="VRE33" s="79"/>
      <c r="VRF33" s="79"/>
      <c r="VRG33" s="79"/>
      <c r="VRH33" s="79"/>
      <c r="VRI33" s="79"/>
      <c r="VRJ33" s="79"/>
      <c r="VRK33" s="79"/>
      <c r="VRL33" s="79"/>
      <c r="VRM33" s="79"/>
      <c r="VRN33" s="79"/>
      <c r="VRO33" s="79"/>
      <c r="VRP33" s="79"/>
      <c r="VRQ33" s="79"/>
      <c r="VRR33" s="79"/>
      <c r="VRS33" s="79"/>
      <c r="VRT33" s="79"/>
      <c r="VRU33" s="79"/>
      <c r="VRV33" s="79"/>
      <c r="VRW33" s="79"/>
      <c r="VRX33" s="79"/>
      <c r="VRY33" s="79"/>
      <c r="VRZ33" s="79"/>
      <c r="VSA33" s="79"/>
      <c r="VSB33" s="79"/>
      <c r="VSC33" s="79"/>
      <c r="VSD33" s="79"/>
      <c r="VSE33" s="79"/>
      <c r="VSF33" s="79"/>
      <c r="VSG33" s="79"/>
      <c r="VSH33" s="79"/>
      <c r="VSI33" s="79"/>
      <c r="VSJ33" s="79"/>
      <c r="VSK33" s="79"/>
      <c r="VSL33" s="79"/>
      <c r="VSM33" s="79"/>
      <c r="VSN33" s="79"/>
      <c r="VSO33" s="79"/>
      <c r="VSP33" s="79"/>
      <c r="VSQ33" s="79"/>
      <c r="VSR33" s="79"/>
      <c r="VSS33" s="79"/>
      <c r="VST33" s="79"/>
      <c r="VSU33" s="79"/>
      <c r="VSV33" s="79"/>
      <c r="VSW33" s="79"/>
      <c r="VSX33" s="79"/>
      <c r="VSY33" s="79"/>
      <c r="VSZ33" s="79"/>
      <c r="VTA33" s="79"/>
      <c r="VTB33" s="79"/>
      <c r="VTC33" s="79"/>
      <c r="VTD33" s="79"/>
      <c r="VTE33" s="79"/>
      <c r="VTF33" s="79"/>
      <c r="VTG33" s="79"/>
      <c r="VTH33" s="79"/>
      <c r="VTI33" s="79"/>
      <c r="VTJ33" s="79"/>
      <c r="VTK33" s="79"/>
      <c r="VTL33" s="79"/>
      <c r="VTM33" s="79"/>
      <c r="VTN33" s="79"/>
      <c r="VTO33" s="79"/>
      <c r="VTP33" s="79"/>
      <c r="VTQ33" s="79"/>
      <c r="VTR33" s="79"/>
      <c r="VTS33" s="79"/>
      <c r="VTT33" s="79"/>
      <c r="VTU33" s="79"/>
      <c r="VTV33" s="79"/>
      <c r="VTW33" s="79"/>
      <c r="VTX33" s="79"/>
      <c r="VTY33" s="79"/>
      <c r="VTZ33" s="79"/>
      <c r="VUA33" s="79"/>
      <c r="VUB33" s="79"/>
      <c r="VUC33" s="79"/>
      <c r="VUD33" s="79"/>
      <c r="VUE33" s="79"/>
      <c r="VUF33" s="79"/>
      <c r="VUG33" s="79"/>
      <c r="VUH33" s="79"/>
      <c r="VUI33" s="79"/>
      <c r="VUJ33" s="79"/>
      <c r="VUK33" s="79"/>
      <c r="VUL33" s="79"/>
      <c r="VUM33" s="79"/>
      <c r="VUN33" s="79"/>
      <c r="VUO33" s="79"/>
      <c r="VUP33" s="79"/>
      <c r="VUQ33" s="79"/>
      <c r="VUR33" s="79"/>
      <c r="VUS33" s="79"/>
      <c r="VUT33" s="79"/>
      <c r="VUU33" s="79"/>
      <c r="VUV33" s="79"/>
      <c r="VUW33" s="79"/>
      <c r="VUX33" s="79"/>
      <c r="VUY33" s="79"/>
      <c r="VUZ33" s="79"/>
      <c r="VVA33" s="79"/>
      <c r="VVB33" s="79"/>
      <c r="VVC33" s="79"/>
      <c r="VVD33" s="79"/>
      <c r="VVE33" s="79"/>
      <c r="VVF33" s="79"/>
      <c r="VVG33" s="79"/>
      <c r="VVH33" s="79"/>
      <c r="VVI33" s="79"/>
      <c r="VVJ33" s="79"/>
      <c r="VVK33" s="79"/>
      <c r="VVL33" s="79"/>
      <c r="VVM33" s="79"/>
      <c r="VVN33" s="79"/>
      <c r="VVO33" s="79"/>
      <c r="VVP33" s="79"/>
      <c r="VVQ33" s="79"/>
      <c r="VVR33" s="79"/>
      <c r="VVS33" s="79"/>
      <c r="VVT33" s="79"/>
      <c r="VVU33" s="79"/>
      <c r="VVV33" s="79"/>
      <c r="VVW33" s="79"/>
      <c r="VVX33" s="79"/>
      <c r="VVY33" s="79"/>
      <c r="VVZ33" s="79"/>
      <c r="VWA33" s="79"/>
      <c r="VWB33" s="79"/>
      <c r="VWC33" s="79"/>
      <c r="VWD33" s="79"/>
      <c r="VWE33" s="79"/>
      <c r="VWF33" s="79"/>
      <c r="VWG33" s="79"/>
      <c r="VWH33" s="79"/>
      <c r="VWI33" s="79"/>
      <c r="VWJ33" s="79"/>
      <c r="VWK33" s="79"/>
      <c r="VWL33" s="79"/>
      <c r="VWM33" s="79"/>
      <c r="VWN33" s="79"/>
      <c r="VWO33" s="79"/>
      <c r="VWP33" s="79"/>
      <c r="VWQ33" s="79"/>
      <c r="VWR33" s="79"/>
      <c r="VWS33" s="79"/>
      <c r="VWT33" s="79"/>
      <c r="VWU33" s="79"/>
      <c r="VWV33" s="79"/>
      <c r="VWW33" s="79"/>
      <c r="VWX33" s="79"/>
      <c r="VWY33" s="79"/>
      <c r="VWZ33" s="79"/>
      <c r="VXA33" s="79"/>
      <c r="VXB33" s="79"/>
      <c r="VXC33" s="79"/>
      <c r="VXD33" s="79"/>
      <c r="VXE33" s="79"/>
      <c r="VXF33" s="79"/>
      <c r="VXG33" s="79"/>
      <c r="VXH33" s="79"/>
      <c r="VXI33" s="79"/>
      <c r="VXJ33" s="79"/>
      <c r="VXK33" s="79"/>
      <c r="VXL33" s="79"/>
      <c r="VXM33" s="79"/>
      <c r="VXN33" s="79"/>
      <c r="VXO33" s="79"/>
      <c r="VXP33" s="79"/>
      <c r="VXQ33" s="79"/>
      <c r="VXR33" s="79"/>
      <c r="VXS33" s="79"/>
      <c r="VXT33" s="79"/>
      <c r="VXU33" s="79"/>
      <c r="VXV33" s="79"/>
      <c r="VXW33" s="79"/>
      <c r="VXX33" s="79"/>
      <c r="VXY33" s="79"/>
      <c r="VXZ33" s="79"/>
      <c r="VYA33" s="79"/>
      <c r="VYB33" s="79"/>
      <c r="VYC33" s="79"/>
      <c r="VYD33" s="79"/>
      <c r="VYE33" s="79"/>
      <c r="VYF33" s="79"/>
      <c r="VYG33" s="79"/>
      <c r="VYH33" s="79"/>
      <c r="VYI33" s="79"/>
      <c r="VYJ33" s="79"/>
      <c r="VYK33" s="79"/>
      <c r="VYL33" s="79"/>
      <c r="VYM33" s="79"/>
      <c r="VYN33" s="79"/>
      <c r="VYO33" s="79"/>
      <c r="VYP33" s="79"/>
      <c r="VYQ33" s="79"/>
      <c r="VYR33" s="79"/>
      <c r="VYS33" s="79"/>
      <c r="VYT33" s="79"/>
      <c r="VYU33" s="79"/>
      <c r="VYV33" s="79"/>
      <c r="VYW33" s="79"/>
      <c r="VYX33" s="79"/>
      <c r="VYY33" s="79"/>
      <c r="VYZ33" s="79"/>
      <c r="VZA33" s="79"/>
      <c r="VZB33" s="79"/>
      <c r="VZC33" s="79"/>
      <c r="VZD33" s="79"/>
      <c r="VZE33" s="79"/>
      <c r="VZF33" s="79"/>
      <c r="VZG33" s="79"/>
      <c r="VZH33" s="79"/>
      <c r="VZI33" s="79"/>
      <c r="VZJ33" s="79"/>
      <c r="VZK33" s="79"/>
      <c r="VZL33" s="79"/>
      <c r="VZM33" s="79"/>
      <c r="VZN33" s="79"/>
      <c r="VZO33" s="79"/>
      <c r="VZP33" s="79"/>
      <c r="VZQ33" s="79"/>
      <c r="VZR33" s="79"/>
      <c r="VZS33" s="79"/>
      <c r="VZT33" s="79"/>
      <c r="VZU33" s="79"/>
      <c r="VZV33" s="79"/>
      <c r="VZW33" s="79"/>
      <c r="VZX33" s="79"/>
      <c r="VZY33" s="79"/>
      <c r="VZZ33" s="79"/>
      <c r="WAA33" s="79"/>
      <c r="WAB33" s="79"/>
      <c r="WAC33" s="79"/>
      <c r="WAD33" s="79"/>
      <c r="WAE33" s="79"/>
      <c r="WAF33" s="79"/>
      <c r="WAG33" s="79"/>
      <c r="WAH33" s="79"/>
      <c r="WAI33" s="79"/>
      <c r="WAJ33" s="79"/>
      <c r="WAK33" s="79"/>
      <c r="WAL33" s="79"/>
      <c r="WAM33" s="79"/>
      <c r="WAN33" s="79"/>
      <c r="WAO33" s="79"/>
      <c r="WAP33" s="79"/>
      <c r="WAQ33" s="79"/>
      <c r="WAR33" s="79"/>
      <c r="WAS33" s="79"/>
      <c r="WAT33" s="79"/>
      <c r="WAU33" s="79"/>
      <c r="WAV33" s="79"/>
      <c r="WAW33" s="79"/>
      <c r="WAX33" s="79"/>
      <c r="WAY33" s="79"/>
      <c r="WAZ33" s="79"/>
      <c r="WBA33" s="79"/>
      <c r="WBB33" s="79"/>
      <c r="WBC33" s="79"/>
      <c r="WBD33" s="79"/>
      <c r="WBE33" s="79"/>
      <c r="WBF33" s="79"/>
      <c r="WBG33" s="79"/>
      <c r="WBH33" s="79"/>
      <c r="WBI33" s="79"/>
      <c r="WBJ33" s="79"/>
      <c r="WBK33" s="79"/>
      <c r="WBL33" s="79"/>
      <c r="WBM33" s="79"/>
      <c r="WBN33" s="79"/>
      <c r="WBO33" s="79"/>
      <c r="WBP33" s="79"/>
      <c r="WBQ33" s="79"/>
      <c r="WBR33" s="79"/>
      <c r="WBS33" s="79"/>
      <c r="WBT33" s="79"/>
      <c r="WBU33" s="79"/>
      <c r="WBV33" s="79"/>
      <c r="WBW33" s="79"/>
      <c r="WBX33" s="79"/>
      <c r="WBY33" s="79"/>
      <c r="WBZ33" s="79"/>
      <c r="WCA33" s="79"/>
      <c r="WCB33" s="79"/>
      <c r="WCC33" s="79"/>
      <c r="WCD33" s="79"/>
      <c r="WCE33" s="79"/>
      <c r="WCF33" s="79"/>
      <c r="WCG33" s="79"/>
      <c r="WCH33" s="79"/>
      <c r="WCI33" s="79"/>
      <c r="WCJ33" s="79"/>
      <c r="WCK33" s="79"/>
      <c r="WCL33" s="79"/>
      <c r="WCM33" s="79"/>
      <c r="WCN33" s="79"/>
      <c r="WCO33" s="79"/>
      <c r="WCP33" s="79"/>
      <c r="WCQ33" s="79"/>
      <c r="WCR33" s="79"/>
      <c r="WCS33" s="79"/>
      <c r="WCT33" s="79"/>
      <c r="WCU33" s="79"/>
      <c r="WCV33" s="79"/>
      <c r="WCW33" s="79"/>
      <c r="WCX33" s="79"/>
      <c r="WCY33" s="79"/>
      <c r="WCZ33" s="79"/>
      <c r="WDA33" s="79"/>
      <c r="WDB33" s="79"/>
      <c r="WDC33" s="79"/>
      <c r="WDD33" s="79"/>
      <c r="WDE33" s="79"/>
      <c r="WDF33" s="79"/>
      <c r="WDG33" s="79"/>
      <c r="WDH33" s="79"/>
      <c r="WDI33" s="79"/>
      <c r="WDJ33" s="79"/>
      <c r="WDK33" s="79"/>
      <c r="WDL33" s="79"/>
      <c r="WDM33" s="79"/>
      <c r="WDN33" s="79"/>
      <c r="WDO33" s="79"/>
      <c r="WDP33" s="79"/>
      <c r="WDQ33" s="79"/>
      <c r="WDR33" s="79"/>
      <c r="WDS33" s="79"/>
      <c r="WDT33" s="79"/>
      <c r="WDU33" s="79"/>
      <c r="WDV33" s="79"/>
      <c r="WDW33" s="79"/>
      <c r="WDX33" s="79"/>
      <c r="WDY33" s="79"/>
      <c r="WDZ33" s="79"/>
      <c r="WEA33" s="79"/>
      <c r="WEB33" s="79"/>
      <c r="WEC33" s="79"/>
      <c r="WED33" s="79"/>
      <c r="WEE33" s="79"/>
      <c r="WEF33" s="79"/>
      <c r="WEG33" s="79"/>
      <c r="WEH33" s="79"/>
      <c r="WEI33" s="79"/>
      <c r="WEJ33" s="79"/>
      <c r="WEK33" s="79"/>
      <c r="WEL33" s="79"/>
      <c r="WEM33" s="79"/>
      <c r="WEN33" s="79"/>
      <c r="WEO33" s="79"/>
      <c r="WEP33" s="79"/>
      <c r="WEQ33" s="79"/>
      <c r="WER33" s="79"/>
      <c r="WES33" s="79"/>
      <c r="WET33" s="79"/>
      <c r="WEU33" s="79"/>
      <c r="WEV33" s="79"/>
      <c r="WEW33" s="79"/>
      <c r="WEX33" s="79"/>
      <c r="WEY33" s="79"/>
      <c r="WEZ33" s="79"/>
      <c r="WFA33" s="79"/>
      <c r="WFB33" s="79"/>
      <c r="WFC33" s="79"/>
      <c r="WFD33" s="79"/>
      <c r="WFE33" s="79"/>
      <c r="WFF33" s="79"/>
      <c r="WFG33" s="79"/>
      <c r="WFH33" s="79"/>
      <c r="WFI33" s="79"/>
      <c r="WFJ33" s="79"/>
      <c r="WFK33" s="79"/>
      <c r="WFL33" s="79"/>
      <c r="WFM33" s="79"/>
      <c r="WFN33" s="79"/>
      <c r="WFO33" s="79"/>
      <c r="WFP33" s="79"/>
      <c r="WFQ33" s="79"/>
      <c r="WFR33" s="79"/>
      <c r="WFS33" s="79"/>
      <c r="WFT33" s="79"/>
      <c r="WFU33" s="79"/>
      <c r="WFV33" s="79"/>
      <c r="WFW33" s="79"/>
      <c r="WFX33" s="79"/>
      <c r="WFY33" s="79"/>
      <c r="WFZ33" s="79"/>
      <c r="WGA33" s="79"/>
      <c r="WGB33" s="79"/>
      <c r="WGC33" s="79"/>
      <c r="WGD33" s="79"/>
      <c r="WGE33" s="79"/>
      <c r="WGF33" s="79"/>
      <c r="WGG33" s="79"/>
      <c r="WGH33" s="79"/>
      <c r="WGI33" s="79"/>
      <c r="WGJ33" s="79"/>
      <c r="WGK33" s="79"/>
      <c r="WGL33" s="79"/>
      <c r="WGM33" s="79"/>
      <c r="WGN33" s="79"/>
      <c r="WGO33" s="79"/>
      <c r="WGP33" s="79"/>
      <c r="WGQ33" s="79"/>
      <c r="WGR33" s="79"/>
      <c r="WGS33" s="79"/>
      <c r="WGT33" s="79"/>
      <c r="WGU33" s="79"/>
      <c r="WGV33" s="79"/>
      <c r="WGW33" s="79"/>
      <c r="WGX33" s="79"/>
      <c r="WGY33" s="79"/>
      <c r="WGZ33" s="79"/>
      <c r="WHA33" s="79"/>
      <c r="WHB33" s="79"/>
      <c r="WHC33" s="79"/>
      <c r="WHD33" s="79"/>
      <c r="WHE33" s="79"/>
      <c r="WHF33" s="79"/>
      <c r="WHG33" s="79"/>
      <c r="WHH33" s="79"/>
      <c r="WHI33" s="79"/>
      <c r="WHJ33" s="79"/>
      <c r="WHK33" s="79"/>
      <c r="WHL33" s="79"/>
      <c r="WHM33" s="79"/>
      <c r="WHN33" s="79"/>
      <c r="WHO33" s="79"/>
      <c r="WHP33" s="79"/>
      <c r="WHQ33" s="79"/>
      <c r="WHR33" s="79"/>
      <c r="WHS33" s="79"/>
      <c r="WHT33" s="79"/>
      <c r="WHU33" s="79"/>
      <c r="WHV33" s="79"/>
      <c r="WHW33" s="79"/>
      <c r="WHX33" s="79"/>
      <c r="WHY33" s="79"/>
      <c r="WHZ33" s="79"/>
      <c r="WIA33" s="79"/>
      <c r="WIB33" s="79"/>
      <c r="WIC33" s="79"/>
      <c r="WID33" s="79"/>
      <c r="WIE33" s="79"/>
      <c r="WIF33" s="79"/>
      <c r="WIG33" s="79"/>
      <c r="WIH33" s="79"/>
      <c r="WII33" s="79"/>
      <c r="WIJ33" s="79"/>
      <c r="WIK33" s="79"/>
      <c r="WIL33" s="79"/>
      <c r="WIM33" s="79"/>
      <c r="WIN33" s="79"/>
      <c r="WIO33" s="79"/>
      <c r="WIP33" s="79"/>
      <c r="WIQ33" s="79"/>
      <c r="WIR33" s="79"/>
      <c r="WIS33" s="79"/>
      <c r="WIT33" s="79"/>
      <c r="WIU33" s="79"/>
      <c r="WIV33" s="79"/>
      <c r="WIW33" s="79"/>
      <c r="WIX33" s="79"/>
      <c r="WIY33" s="79"/>
      <c r="WIZ33" s="79"/>
      <c r="WJA33" s="79"/>
      <c r="WJB33" s="79"/>
      <c r="WJC33" s="79"/>
      <c r="WJD33" s="79"/>
      <c r="WJE33" s="79"/>
      <c r="WJF33" s="79"/>
      <c r="WJG33" s="79"/>
      <c r="WJH33" s="79"/>
      <c r="WJI33" s="79"/>
      <c r="WJJ33" s="79"/>
      <c r="WJK33" s="79"/>
      <c r="WJL33" s="79"/>
      <c r="WJM33" s="79"/>
      <c r="WJN33" s="79"/>
      <c r="WJO33" s="79"/>
      <c r="WJP33" s="79"/>
      <c r="WJQ33" s="79"/>
      <c r="WJR33" s="79"/>
      <c r="WJS33" s="79"/>
      <c r="WJT33" s="79"/>
      <c r="WJU33" s="79"/>
      <c r="WJV33" s="79"/>
      <c r="WJW33" s="79"/>
      <c r="WJX33" s="79"/>
      <c r="WJY33" s="79"/>
      <c r="WJZ33" s="79"/>
      <c r="WKA33" s="79"/>
      <c r="WKB33" s="79"/>
      <c r="WKC33" s="79"/>
      <c r="WKD33" s="79"/>
      <c r="WKE33" s="79"/>
      <c r="WKF33" s="79"/>
      <c r="WKG33" s="79"/>
      <c r="WKH33" s="79"/>
      <c r="WKI33" s="79"/>
      <c r="WKJ33" s="79"/>
      <c r="WKK33" s="79"/>
      <c r="WKL33" s="79"/>
      <c r="WKM33" s="79"/>
      <c r="WKN33" s="79"/>
      <c r="WKO33" s="79"/>
      <c r="WKP33" s="79"/>
      <c r="WKQ33" s="79"/>
      <c r="WKR33" s="79"/>
      <c r="WKS33" s="79"/>
      <c r="WKT33" s="79"/>
      <c r="WKU33" s="79"/>
      <c r="WKV33" s="79"/>
      <c r="WKW33" s="79"/>
      <c r="WKX33" s="79"/>
      <c r="WKY33" s="79"/>
      <c r="WKZ33" s="79"/>
      <c r="WLA33" s="79"/>
      <c r="WLB33" s="79"/>
      <c r="WLC33" s="79"/>
      <c r="WLD33" s="79"/>
      <c r="WLE33" s="79"/>
      <c r="WLF33" s="79"/>
      <c r="WLG33" s="79"/>
      <c r="WLH33" s="79"/>
      <c r="WLI33" s="79"/>
      <c r="WLJ33" s="79"/>
      <c r="WLK33" s="79"/>
      <c r="WLL33" s="79"/>
      <c r="WLM33" s="79"/>
      <c r="WLN33" s="79"/>
      <c r="WLO33" s="79"/>
      <c r="WLP33" s="79"/>
      <c r="WLQ33" s="79"/>
      <c r="WLR33" s="79"/>
      <c r="WLS33" s="79"/>
      <c r="WLT33" s="79"/>
      <c r="WLU33" s="79"/>
      <c r="WLV33" s="79"/>
      <c r="WLW33" s="79"/>
      <c r="WLX33" s="79"/>
      <c r="WLY33" s="79"/>
      <c r="WLZ33" s="79"/>
      <c r="WMA33" s="79"/>
      <c r="WMB33" s="79"/>
      <c r="WMC33" s="79"/>
      <c r="WMD33" s="79"/>
      <c r="WME33" s="79"/>
      <c r="WMF33" s="79"/>
      <c r="WMG33" s="79"/>
      <c r="WMH33" s="79"/>
      <c r="WMI33" s="79"/>
      <c r="WMJ33" s="79"/>
      <c r="WMK33" s="79"/>
      <c r="WML33" s="79"/>
      <c r="WMM33" s="79"/>
      <c r="WMN33" s="79"/>
      <c r="WMO33" s="79"/>
      <c r="WMP33" s="79"/>
      <c r="WMQ33" s="79"/>
      <c r="WMR33" s="79"/>
      <c r="WMS33" s="79"/>
      <c r="WMT33" s="79"/>
      <c r="WMU33" s="79"/>
      <c r="WMV33" s="79"/>
      <c r="WMW33" s="79"/>
      <c r="WMX33" s="79"/>
      <c r="WMY33" s="79"/>
      <c r="WMZ33" s="79"/>
      <c r="WNA33" s="79"/>
      <c r="WNB33" s="79"/>
      <c r="WNC33" s="79"/>
      <c r="WND33" s="79"/>
      <c r="WNE33" s="79"/>
      <c r="WNF33" s="79"/>
      <c r="WNG33" s="79"/>
      <c r="WNH33" s="79"/>
      <c r="WNI33" s="79"/>
      <c r="WNJ33" s="79"/>
      <c r="WNK33" s="79"/>
      <c r="WNL33" s="79"/>
      <c r="WNM33" s="79"/>
      <c r="WNN33" s="79"/>
      <c r="WNO33" s="79"/>
      <c r="WNP33" s="79"/>
      <c r="WNQ33" s="79"/>
      <c r="WNR33" s="79"/>
      <c r="WNS33" s="79"/>
      <c r="WNT33" s="79"/>
      <c r="WNU33" s="79"/>
      <c r="WNV33" s="79"/>
      <c r="WNW33" s="79"/>
      <c r="WNX33" s="79"/>
      <c r="WNY33" s="79"/>
      <c r="WNZ33" s="79"/>
      <c r="WOA33" s="79"/>
      <c r="WOB33" s="79"/>
      <c r="WOC33" s="79"/>
      <c r="WOD33" s="79"/>
      <c r="WOE33" s="79"/>
      <c r="WOF33" s="79"/>
      <c r="WOG33" s="79"/>
      <c r="WOH33" s="79"/>
      <c r="WOI33" s="79"/>
      <c r="WOJ33" s="79"/>
      <c r="WOK33" s="79"/>
      <c r="WOL33" s="79"/>
      <c r="WOM33" s="79"/>
      <c r="WON33" s="79"/>
      <c r="WOO33" s="79"/>
      <c r="WOP33" s="79"/>
      <c r="WOQ33" s="79"/>
      <c r="WOR33" s="79"/>
      <c r="WOS33" s="79"/>
      <c r="WOT33" s="79"/>
      <c r="WOU33" s="79"/>
      <c r="WOV33" s="79"/>
      <c r="WOW33" s="79"/>
      <c r="WOX33" s="79"/>
      <c r="WOY33" s="79"/>
      <c r="WOZ33" s="79"/>
      <c r="WPA33" s="79"/>
      <c r="WPB33" s="79"/>
      <c r="WPC33" s="79"/>
      <c r="WPD33" s="79"/>
      <c r="WPE33" s="79"/>
      <c r="WPF33" s="79"/>
      <c r="WPG33" s="79"/>
      <c r="WPH33" s="79"/>
      <c r="WPI33" s="79"/>
      <c r="WPJ33" s="79"/>
      <c r="WPK33" s="79"/>
      <c r="WPL33" s="79"/>
      <c r="WPM33" s="79"/>
      <c r="WPN33" s="79"/>
      <c r="WPO33" s="79"/>
      <c r="WPP33" s="79"/>
      <c r="WPQ33" s="79"/>
      <c r="WPR33" s="79"/>
      <c r="WPS33" s="79"/>
      <c r="WPT33" s="79"/>
      <c r="WPU33" s="79"/>
      <c r="WPV33" s="79"/>
      <c r="WPW33" s="79"/>
      <c r="WPX33" s="79"/>
      <c r="WPY33" s="79"/>
      <c r="WPZ33" s="79"/>
      <c r="WQA33" s="79"/>
      <c r="WQB33" s="79"/>
      <c r="WQC33" s="79"/>
      <c r="WQD33" s="79"/>
      <c r="WQE33" s="79"/>
      <c r="WQF33" s="79"/>
      <c r="WQG33" s="79"/>
      <c r="WQH33" s="79"/>
      <c r="WQI33" s="79"/>
      <c r="WQJ33" s="79"/>
      <c r="WQK33" s="79"/>
      <c r="WQL33" s="79"/>
      <c r="WQM33" s="79"/>
      <c r="WQN33" s="79"/>
      <c r="WQO33" s="79"/>
      <c r="WQP33" s="79"/>
      <c r="WQQ33" s="79"/>
      <c r="WQR33" s="79"/>
      <c r="WQS33" s="79"/>
      <c r="WQT33" s="79"/>
      <c r="WQU33" s="79"/>
      <c r="WQV33" s="79"/>
      <c r="WQW33" s="79"/>
      <c r="WQX33" s="79"/>
      <c r="WQY33" s="79"/>
      <c r="WQZ33" s="79"/>
      <c r="WRA33" s="79"/>
      <c r="WRB33" s="79"/>
      <c r="WRC33" s="79"/>
      <c r="WRD33" s="79"/>
      <c r="WRE33" s="79"/>
      <c r="WRF33" s="79"/>
      <c r="WRG33" s="79"/>
      <c r="WRH33" s="79"/>
      <c r="WRI33" s="79"/>
      <c r="WRJ33" s="79"/>
      <c r="WRK33" s="79"/>
      <c r="WRL33" s="79"/>
      <c r="WRM33" s="79"/>
      <c r="WRN33" s="79"/>
      <c r="WRO33" s="79"/>
      <c r="WRP33" s="79"/>
      <c r="WRQ33" s="79"/>
      <c r="WRR33" s="79"/>
      <c r="WRS33" s="79"/>
      <c r="WRT33" s="79"/>
      <c r="WRU33" s="79"/>
      <c r="WRV33" s="79"/>
      <c r="WRW33" s="79"/>
      <c r="WRX33" s="79"/>
      <c r="WRY33" s="79"/>
      <c r="WRZ33" s="79"/>
      <c r="WSA33" s="79"/>
      <c r="WSB33" s="79"/>
      <c r="WSC33" s="79"/>
      <c r="WSD33" s="79"/>
      <c r="WSE33" s="79"/>
      <c r="WSF33" s="79"/>
      <c r="WSG33" s="79"/>
      <c r="WSH33" s="79"/>
      <c r="WSI33" s="79"/>
      <c r="WSJ33" s="79"/>
      <c r="WSK33" s="79"/>
      <c r="WSL33" s="79"/>
      <c r="WSM33" s="79"/>
      <c r="WSN33" s="79"/>
      <c r="WSO33" s="79"/>
      <c r="WSP33" s="79"/>
      <c r="WSQ33" s="79"/>
      <c r="WSR33" s="79"/>
      <c r="WSS33" s="79"/>
      <c r="WST33" s="79"/>
      <c r="WSU33" s="79"/>
      <c r="WSV33" s="79"/>
      <c r="WSW33" s="79"/>
      <c r="WSX33" s="79"/>
      <c r="WSY33" s="79"/>
      <c r="WSZ33" s="79"/>
      <c r="WTA33" s="79"/>
      <c r="WTB33" s="79"/>
      <c r="WTC33" s="79"/>
      <c r="WTD33" s="79"/>
      <c r="WTE33" s="79"/>
      <c r="WTF33" s="79"/>
      <c r="WTG33" s="79"/>
      <c r="WTH33" s="79"/>
      <c r="WTI33" s="79"/>
      <c r="WTJ33" s="79"/>
      <c r="WTK33" s="79"/>
      <c r="WTL33" s="79"/>
      <c r="WTM33" s="79"/>
      <c r="WTN33" s="79"/>
      <c r="WTO33" s="79"/>
      <c r="WTP33" s="79"/>
      <c r="WTQ33" s="79"/>
      <c r="WTR33" s="79"/>
      <c r="WTS33" s="79"/>
      <c r="WTT33" s="79"/>
      <c r="WTU33" s="79"/>
      <c r="WTV33" s="79"/>
      <c r="WTW33" s="79"/>
      <c r="WTX33" s="79"/>
      <c r="WTY33" s="79"/>
      <c r="WTZ33" s="79"/>
      <c r="WUA33" s="79"/>
      <c r="WUB33" s="79"/>
      <c r="WUC33" s="79"/>
      <c r="WUD33" s="79"/>
      <c r="WUE33" s="79"/>
      <c r="WUF33" s="79"/>
      <c r="WUG33" s="79"/>
      <c r="WUH33" s="79"/>
      <c r="WUI33" s="79"/>
      <c r="WUJ33" s="79"/>
      <c r="WUK33" s="79"/>
      <c r="WUL33" s="79"/>
      <c r="WUM33" s="79"/>
      <c r="WUN33" s="79"/>
      <c r="WUO33" s="79"/>
      <c r="WUP33" s="79"/>
      <c r="WUQ33" s="79"/>
      <c r="WUR33" s="79"/>
      <c r="WUS33" s="79"/>
      <c r="WUT33" s="79"/>
      <c r="WUU33" s="79"/>
      <c r="WUV33" s="79"/>
      <c r="WUW33" s="79"/>
      <c r="WUX33" s="79"/>
      <c r="WUY33" s="79"/>
      <c r="WUZ33" s="79"/>
      <c r="WVA33" s="79"/>
      <c r="WVB33" s="79"/>
      <c r="WVC33" s="79"/>
      <c r="WVD33" s="79"/>
    </row>
    <row r="34" spans="1:16124" ht="15" customHeight="1" x14ac:dyDescent="0.25">
      <c r="A34" s="115" t="s">
        <v>34</v>
      </c>
      <c r="B34" s="112">
        <f t="shared" si="1"/>
        <v>369</v>
      </c>
      <c r="C34" s="159">
        <v>41</v>
      </c>
      <c r="D34" s="159">
        <v>43</v>
      </c>
      <c r="E34" s="159">
        <v>49</v>
      </c>
      <c r="F34" s="159">
        <v>46</v>
      </c>
      <c r="G34" s="159">
        <v>44</v>
      </c>
      <c r="H34" s="159">
        <v>13</v>
      </c>
      <c r="I34" s="159">
        <v>15</v>
      </c>
      <c r="J34" s="159">
        <v>15</v>
      </c>
      <c r="K34" s="159">
        <v>18</v>
      </c>
      <c r="L34" s="159">
        <v>45</v>
      </c>
      <c r="M34" s="159">
        <v>0</v>
      </c>
      <c r="N34" s="159">
        <v>12</v>
      </c>
      <c r="O34" s="159">
        <v>4</v>
      </c>
      <c r="P34" s="159">
        <v>0</v>
      </c>
      <c r="Q34" s="159">
        <v>7</v>
      </c>
      <c r="R34" s="159">
        <v>0</v>
      </c>
      <c r="S34" s="159">
        <v>0</v>
      </c>
      <c r="T34" s="159">
        <v>4</v>
      </c>
      <c r="U34" s="159">
        <v>0</v>
      </c>
      <c r="V34" s="159">
        <v>0</v>
      </c>
      <c r="W34" s="159">
        <v>2</v>
      </c>
      <c r="X34" s="159">
        <v>11</v>
      </c>
      <c r="Y34" s="86"/>
      <c r="Z34" s="86"/>
      <c r="AA34" s="86"/>
      <c r="AB34" s="86"/>
      <c r="AC34" s="86"/>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79"/>
      <c r="CV34" s="79"/>
      <c r="CW34" s="79"/>
      <c r="CX34" s="79"/>
      <c r="CY34" s="79"/>
      <c r="CZ34" s="79"/>
      <c r="DA34" s="79"/>
      <c r="DB34" s="79"/>
      <c r="DC34" s="79"/>
      <c r="DD34" s="79"/>
      <c r="DE34" s="79"/>
      <c r="DF34" s="79"/>
      <c r="DG34" s="79"/>
      <c r="DH34" s="79"/>
      <c r="DI34" s="79"/>
      <c r="DJ34" s="79"/>
      <c r="DK34" s="79"/>
      <c r="DL34" s="79"/>
      <c r="DM34" s="79"/>
      <c r="DN34" s="79"/>
      <c r="DO34" s="79"/>
      <c r="DP34" s="79"/>
      <c r="DQ34" s="79"/>
      <c r="DR34" s="79"/>
      <c r="DS34" s="79"/>
      <c r="DT34" s="79"/>
      <c r="DU34" s="79"/>
      <c r="DV34" s="79"/>
      <c r="DW34" s="79"/>
      <c r="DX34" s="79"/>
      <c r="DY34" s="79"/>
      <c r="DZ34" s="79"/>
      <c r="EA34" s="79"/>
      <c r="EB34" s="79"/>
      <c r="EC34" s="79"/>
      <c r="ED34" s="79"/>
      <c r="EE34" s="79"/>
      <c r="EF34" s="79"/>
      <c r="EG34" s="79"/>
      <c r="EH34" s="79"/>
      <c r="EI34" s="79"/>
      <c r="EJ34" s="79"/>
      <c r="EK34" s="79"/>
      <c r="EL34" s="79"/>
      <c r="EM34" s="79"/>
      <c r="EN34" s="79"/>
      <c r="EO34" s="79"/>
      <c r="EP34" s="79"/>
      <c r="EQ34" s="79"/>
      <c r="ER34" s="79"/>
      <c r="ES34" s="79"/>
      <c r="ET34" s="79"/>
      <c r="EU34" s="79"/>
      <c r="EV34" s="79"/>
      <c r="EW34" s="79"/>
      <c r="EX34" s="79"/>
      <c r="EY34" s="79"/>
      <c r="EZ34" s="79"/>
      <c r="FA34" s="79"/>
      <c r="FB34" s="79"/>
      <c r="FC34" s="79"/>
      <c r="FD34" s="79"/>
      <c r="FE34" s="79"/>
      <c r="FF34" s="79"/>
      <c r="FG34" s="79"/>
      <c r="FH34" s="79"/>
      <c r="FI34" s="79"/>
      <c r="FJ34" s="79"/>
      <c r="FK34" s="79"/>
      <c r="FL34" s="79"/>
      <c r="FM34" s="79"/>
      <c r="FN34" s="79"/>
      <c r="FO34" s="79"/>
      <c r="FP34" s="79"/>
      <c r="FQ34" s="79"/>
      <c r="FR34" s="79"/>
      <c r="FS34" s="79"/>
      <c r="FT34" s="79"/>
      <c r="FU34" s="79"/>
      <c r="FV34" s="79"/>
      <c r="FW34" s="79"/>
      <c r="FX34" s="79"/>
      <c r="FY34" s="79"/>
      <c r="FZ34" s="79"/>
      <c r="GA34" s="79"/>
      <c r="GB34" s="79"/>
      <c r="GC34" s="79"/>
      <c r="GD34" s="79"/>
      <c r="GE34" s="79"/>
      <c r="GF34" s="79"/>
      <c r="GG34" s="79"/>
      <c r="GH34" s="79"/>
      <c r="GI34" s="79"/>
      <c r="GJ34" s="79"/>
      <c r="GK34" s="79"/>
      <c r="GL34" s="79"/>
      <c r="GM34" s="79"/>
      <c r="GN34" s="79"/>
      <c r="GO34" s="79"/>
      <c r="GP34" s="79"/>
      <c r="GQ34" s="79"/>
      <c r="GR34" s="79"/>
      <c r="GS34" s="79"/>
      <c r="GT34" s="79"/>
      <c r="GU34" s="79"/>
      <c r="GV34" s="79"/>
      <c r="GW34" s="79"/>
      <c r="GX34" s="79"/>
      <c r="GY34" s="79"/>
      <c r="GZ34" s="79"/>
      <c r="HA34" s="79"/>
      <c r="HB34" s="79"/>
      <c r="HC34" s="79"/>
      <c r="HD34" s="79"/>
      <c r="HE34" s="79"/>
      <c r="HF34" s="79"/>
      <c r="HG34" s="79"/>
      <c r="HH34" s="79"/>
      <c r="HI34" s="79"/>
      <c r="HJ34" s="79"/>
      <c r="HK34" s="79"/>
      <c r="HL34" s="79"/>
      <c r="HM34" s="79"/>
      <c r="HN34" s="79"/>
      <c r="HO34" s="79"/>
      <c r="HP34" s="79"/>
      <c r="HQ34" s="79"/>
      <c r="HR34" s="79"/>
      <c r="HS34" s="79"/>
      <c r="HT34" s="79"/>
      <c r="HU34" s="79"/>
      <c r="HV34" s="79"/>
      <c r="HW34" s="79"/>
      <c r="HX34" s="79"/>
      <c r="HY34" s="79"/>
      <c r="HZ34" s="79"/>
      <c r="IA34" s="79"/>
      <c r="IB34" s="79"/>
      <c r="IC34" s="79"/>
      <c r="ID34" s="79"/>
      <c r="IE34" s="79"/>
      <c r="IF34" s="79"/>
      <c r="IG34" s="79"/>
      <c r="IH34" s="79"/>
      <c r="II34" s="79"/>
      <c r="IJ34" s="79"/>
      <c r="IK34" s="79"/>
      <c r="IL34" s="79"/>
      <c r="IM34" s="79"/>
      <c r="IN34" s="79"/>
      <c r="IO34" s="79"/>
      <c r="IP34" s="79"/>
      <c r="IQ34" s="79"/>
      <c r="IR34" s="79"/>
      <c r="IS34" s="79"/>
      <c r="IT34" s="79"/>
      <c r="IU34" s="79"/>
      <c r="IV34" s="79"/>
      <c r="IW34" s="79"/>
      <c r="IX34" s="79"/>
      <c r="IY34" s="79"/>
      <c r="IZ34" s="79"/>
      <c r="JA34" s="79"/>
      <c r="JB34" s="79"/>
      <c r="JC34" s="79"/>
      <c r="JD34" s="79"/>
      <c r="JE34" s="79"/>
      <c r="JF34" s="79"/>
      <c r="JG34" s="79"/>
      <c r="JH34" s="79"/>
      <c r="JI34" s="79"/>
      <c r="JJ34" s="79"/>
      <c r="JK34" s="79"/>
      <c r="JL34" s="79"/>
      <c r="JM34" s="79"/>
      <c r="JN34" s="79"/>
      <c r="JO34" s="79"/>
      <c r="JP34" s="79"/>
      <c r="JQ34" s="79"/>
      <c r="JR34" s="79"/>
      <c r="JS34" s="79"/>
      <c r="JT34" s="79"/>
      <c r="JU34" s="79"/>
      <c r="JV34" s="79"/>
      <c r="JW34" s="79"/>
      <c r="JX34" s="79"/>
      <c r="JY34" s="79"/>
      <c r="JZ34" s="79"/>
      <c r="KA34" s="79"/>
      <c r="KB34" s="79"/>
      <c r="KC34" s="79"/>
      <c r="KD34" s="79"/>
      <c r="KE34" s="79"/>
      <c r="KF34" s="79"/>
      <c r="KG34" s="79"/>
      <c r="KH34" s="79"/>
      <c r="KI34" s="79"/>
      <c r="KJ34" s="79"/>
      <c r="KK34" s="79"/>
      <c r="KL34" s="79"/>
      <c r="KM34" s="79"/>
      <c r="KN34" s="79"/>
      <c r="KO34" s="79"/>
      <c r="KP34" s="79"/>
      <c r="KQ34" s="79"/>
      <c r="KR34" s="79"/>
      <c r="KS34" s="79"/>
      <c r="KT34" s="79"/>
      <c r="KU34" s="79"/>
      <c r="KV34" s="79"/>
      <c r="KW34" s="79"/>
      <c r="KX34" s="79"/>
      <c r="KY34" s="79"/>
      <c r="KZ34" s="79"/>
      <c r="LA34" s="79"/>
      <c r="LB34" s="79"/>
      <c r="LC34" s="79"/>
      <c r="LD34" s="79"/>
      <c r="LE34" s="79"/>
      <c r="LF34" s="79"/>
      <c r="LG34" s="79"/>
      <c r="LH34" s="79"/>
      <c r="LI34" s="79"/>
      <c r="LJ34" s="79"/>
      <c r="LK34" s="79"/>
      <c r="LL34" s="79"/>
      <c r="LM34" s="79"/>
      <c r="LN34" s="79"/>
      <c r="LO34" s="79"/>
      <c r="LP34" s="79"/>
      <c r="LQ34" s="79"/>
      <c r="LR34" s="79"/>
      <c r="LS34" s="79"/>
      <c r="LT34" s="79"/>
      <c r="LU34" s="79"/>
      <c r="LV34" s="79"/>
      <c r="LW34" s="79"/>
      <c r="LX34" s="79"/>
      <c r="LY34" s="79"/>
      <c r="LZ34" s="79"/>
      <c r="MA34" s="79"/>
      <c r="MB34" s="79"/>
      <c r="MC34" s="79"/>
      <c r="MD34" s="79"/>
      <c r="ME34" s="79"/>
      <c r="MF34" s="79"/>
      <c r="MG34" s="79"/>
      <c r="MH34" s="79"/>
      <c r="MI34" s="79"/>
      <c r="MJ34" s="79"/>
      <c r="MK34" s="79"/>
      <c r="ML34" s="79"/>
      <c r="MM34" s="79"/>
      <c r="MN34" s="79"/>
      <c r="MO34" s="79"/>
      <c r="MP34" s="79"/>
      <c r="MQ34" s="79"/>
      <c r="MR34" s="79"/>
      <c r="MS34" s="79"/>
      <c r="MT34" s="79"/>
      <c r="MU34" s="79"/>
      <c r="MV34" s="79"/>
      <c r="MW34" s="79"/>
      <c r="MX34" s="79"/>
      <c r="MY34" s="79"/>
      <c r="MZ34" s="79"/>
      <c r="NA34" s="79"/>
      <c r="NB34" s="79"/>
      <c r="NC34" s="79"/>
      <c r="ND34" s="79"/>
      <c r="NE34" s="79"/>
      <c r="NF34" s="79"/>
      <c r="NG34" s="79"/>
      <c r="NH34" s="79"/>
      <c r="NI34" s="79"/>
      <c r="NJ34" s="79"/>
      <c r="NK34" s="79"/>
      <c r="NL34" s="79"/>
      <c r="NM34" s="79"/>
      <c r="NN34" s="79"/>
      <c r="NO34" s="79"/>
      <c r="NP34" s="79"/>
      <c r="NQ34" s="79"/>
      <c r="NR34" s="79"/>
      <c r="NS34" s="79"/>
      <c r="NT34" s="79"/>
      <c r="NU34" s="79"/>
      <c r="NV34" s="79"/>
      <c r="NW34" s="79"/>
      <c r="NX34" s="79"/>
      <c r="NY34" s="79"/>
      <c r="NZ34" s="79"/>
      <c r="OA34" s="79"/>
      <c r="OB34" s="79"/>
      <c r="OC34" s="79"/>
      <c r="OD34" s="79"/>
      <c r="OE34" s="79"/>
      <c r="OF34" s="79"/>
      <c r="OG34" s="79"/>
      <c r="OH34" s="79"/>
      <c r="OI34" s="79"/>
      <c r="OJ34" s="79"/>
      <c r="OK34" s="79"/>
      <c r="OL34" s="79"/>
      <c r="OM34" s="79"/>
      <c r="ON34" s="79"/>
      <c r="OO34" s="79"/>
      <c r="OP34" s="79"/>
      <c r="OQ34" s="79"/>
      <c r="OR34" s="79"/>
      <c r="OS34" s="79"/>
      <c r="OT34" s="79"/>
      <c r="OU34" s="79"/>
      <c r="OV34" s="79"/>
      <c r="OW34" s="79"/>
      <c r="OX34" s="79"/>
      <c r="OY34" s="79"/>
      <c r="OZ34" s="79"/>
      <c r="PA34" s="79"/>
      <c r="PB34" s="79"/>
      <c r="PC34" s="79"/>
      <c r="PD34" s="79"/>
      <c r="PE34" s="79"/>
      <c r="PF34" s="79"/>
      <c r="PG34" s="79"/>
      <c r="PH34" s="79"/>
      <c r="PI34" s="79"/>
      <c r="PJ34" s="79"/>
      <c r="PK34" s="79"/>
      <c r="PL34" s="79"/>
      <c r="PM34" s="79"/>
      <c r="PN34" s="79"/>
      <c r="PO34" s="79"/>
      <c r="PP34" s="79"/>
      <c r="PQ34" s="79"/>
      <c r="PR34" s="79"/>
      <c r="PS34" s="79"/>
      <c r="PT34" s="79"/>
      <c r="PU34" s="79"/>
      <c r="PV34" s="79"/>
      <c r="PW34" s="79"/>
      <c r="PX34" s="79"/>
      <c r="PY34" s="79"/>
      <c r="PZ34" s="79"/>
      <c r="QA34" s="79"/>
      <c r="QB34" s="79"/>
      <c r="QC34" s="79"/>
      <c r="QD34" s="79"/>
      <c r="QE34" s="79"/>
      <c r="QF34" s="79"/>
      <c r="QG34" s="79"/>
      <c r="QH34" s="79"/>
      <c r="QI34" s="79"/>
      <c r="QJ34" s="79"/>
      <c r="QK34" s="79"/>
      <c r="QL34" s="79"/>
      <c r="QM34" s="79"/>
      <c r="QN34" s="79"/>
      <c r="QO34" s="79"/>
      <c r="QP34" s="79"/>
      <c r="QQ34" s="79"/>
      <c r="QR34" s="79"/>
      <c r="QS34" s="79"/>
      <c r="QT34" s="79"/>
      <c r="QU34" s="79"/>
      <c r="QV34" s="79"/>
      <c r="QW34" s="79"/>
      <c r="QX34" s="79"/>
      <c r="QY34" s="79"/>
      <c r="QZ34" s="79"/>
      <c r="RA34" s="79"/>
      <c r="RB34" s="79"/>
      <c r="RC34" s="79"/>
      <c r="RD34" s="79"/>
      <c r="RE34" s="79"/>
      <c r="RF34" s="79"/>
      <c r="RG34" s="79"/>
      <c r="RH34" s="79"/>
      <c r="RI34" s="79"/>
      <c r="RJ34" s="79"/>
      <c r="RK34" s="79"/>
      <c r="RL34" s="79"/>
      <c r="RM34" s="79"/>
      <c r="RN34" s="79"/>
      <c r="RO34" s="79"/>
      <c r="RP34" s="79"/>
      <c r="RQ34" s="79"/>
      <c r="RR34" s="79"/>
      <c r="RS34" s="79"/>
      <c r="RT34" s="79"/>
      <c r="RU34" s="79"/>
      <c r="RV34" s="79"/>
      <c r="RW34" s="79"/>
      <c r="RX34" s="79"/>
      <c r="RY34" s="79"/>
      <c r="RZ34" s="79"/>
      <c r="SA34" s="79"/>
      <c r="SB34" s="79"/>
      <c r="SC34" s="79"/>
      <c r="SD34" s="79"/>
      <c r="SE34" s="79"/>
      <c r="SF34" s="79"/>
      <c r="SG34" s="79"/>
      <c r="SH34" s="79"/>
      <c r="SI34" s="79"/>
      <c r="SJ34" s="79"/>
      <c r="SK34" s="79"/>
      <c r="SL34" s="79"/>
      <c r="SM34" s="79"/>
      <c r="SN34" s="79"/>
      <c r="SO34" s="79"/>
      <c r="SP34" s="79"/>
      <c r="SQ34" s="79"/>
      <c r="SR34" s="79"/>
      <c r="SS34" s="79"/>
      <c r="ST34" s="79"/>
      <c r="SU34" s="79"/>
      <c r="SV34" s="79"/>
      <c r="SW34" s="79"/>
      <c r="SX34" s="79"/>
      <c r="SY34" s="79"/>
      <c r="SZ34" s="79"/>
      <c r="TA34" s="79"/>
      <c r="TB34" s="79"/>
      <c r="TC34" s="79"/>
      <c r="TD34" s="79"/>
      <c r="TE34" s="79"/>
      <c r="TF34" s="79"/>
      <c r="TG34" s="79"/>
      <c r="TH34" s="79"/>
      <c r="TI34" s="79"/>
      <c r="TJ34" s="79"/>
      <c r="TK34" s="79"/>
      <c r="TL34" s="79"/>
      <c r="TM34" s="79"/>
      <c r="TN34" s="79"/>
      <c r="TO34" s="79"/>
      <c r="TP34" s="79"/>
      <c r="TQ34" s="79"/>
      <c r="TR34" s="79"/>
      <c r="TS34" s="79"/>
      <c r="TT34" s="79"/>
      <c r="TU34" s="79"/>
      <c r="TV34" s="79"/>
      <c r="TW34" s="79"/>
      <c r="TX34" s="79"/>
      <c r="TY34" s="79"/>
      <c r="TZ34" s="79"/>
      <c r="UA34" s="79"/>
      <c r="UB34" s="79"/>
      <c r="UC34" s="79"/>
      <c r="UD34" s="79"/>
      <c r="UE34" s="79"/>
      <c r="UF34" s="79"/>
      <c r="UG34" s="79"/>
      <c r="UH34" s="79"/>
      <c r="UI34" s="79"/>
      <c r="UJ34" s="79"/>
      <c r="UK34" s="79"/>
      <c r="UL34" s="79"/>
      <c r="UM34" s="79"/>
      <c r="UN34" s="79"/>
      <c r="UO34" s="79"/>
      <c r="UP34" s="79"/>
      <c r="UQ34" s="79"/>
      <c r="UR34" s="79"/>
      <c r="US34" s="79"/>
      <c r="UT34" s="79"/>
      <c r="UU34" s="79"/>
      <c r="UV34" s="79"/>
      <c r="UW34" s="79"/>
      <c r="UX34" s="79"/>
      <c r="UY34" s="79"/>
      <c r="UZ34" s="79"/>
      <c r="VA34" s="79"/>
      <c r="VB34" s="79"/>
      <c r="VC34" s="79"/>
      <c r="VD34" s="79"/>
      <c r="VE34" s="79"/>
      <c r="VF34" s="79"/>
      <c r="VG34" s="79"/>
      <c r="VH34" s="79"/>
      <c r="VI34" s="79"/>
      <c r="VJ34" s="79"/>
      <c r="VK34" s="79"/>
      <c r="VL34" s="79"/>
      <c r="VM34" s="79"/>
      <c r="VN34" s="79"/>
      <c r="VO34" s="79"/>
      <c r="VP34" s="79"/>
      <c r="VQ34" s="79"/>
      <c r="VR34" s="79"/>
      <c r="VS34" s="79"/>
      <c r="VT34" s="79"/>
      <c r="VU34" s="79"/>
      <c r="VV34" s="79"/>
      <c r="VW34" s="79"/>
      <c r="VX34" s="79"/>
      <c r="VY34" s="79"/>
      <c r="VZ34" s="79"/>
      <c r="WA34" s="79"/>
      <c r="WB34" s="79"/>
      <c r="WC34" s="79"/>
      <c r="WD34" s="79"/>
      <c r="WE34" s="79"/>
      <c r="WF34" s="79"/>
      <c r="WG34" s="79"/>
      <c r="WH34" s="79"/>
      <c r="WI34" s="79"/>
      <c r="WJ34" s="79"/>
      <c r="WK34" s="79"/>
      <c r="WL34" s="79"/>
      <c r="WM34" s="79"/>
      <c r="WN34" s="79"/>
      <c r="WO34" s="79"/>
      <c r="WP34" s="79"/>
      <c r="WQ34" s="79"/>
      <c r="WR34" s="79"/>
      <c r="WS34" s="79"/>
      <c r="WT34" s="79"/>
      <c r="WU34" s="79"/>
      <c r="WV34" s="79"/>
      <c r="WW34" s="79"/>
      <c r="WX34" s="79"/>
      <c r="WY34" s="79"/>
      <c r="WZ34" s="79"/>
      <c r="XA34" s="79"/>
      <c r="XB34" s="79"/>
      <c r="XC34" s="79"/>
      <c r="XD34" s="79"/>
      <c r="XE34" s="79"/>
      <c r="XF34" s="79"/>
      <c r="XG34" s="79"/>
      <c r="XH34" s="79"/>
      <c r="XI34" s="79"/>
      <c r="XJ34" s="79"/>
      <c r="XK34" s="79"/>
      <c r="XL34" s="79"/>
      <c r="XM34" s="79"/>
      <c r="XN34" s="79"/>
      <c r="XO34" s="79"/>
      <c r="XP34" s="79"/>
      <c r="XQ34" s="79"/>
      <c r="XR34" s="79"/>
      <c r="XS34" s="79"/>
      <c r="XT34" s="79"/>
      <c r="XU34" s="79"/>
      <c r="XV34" s="79"/>
      <c r="XW34" s="79"/>
      <c r="XX34" s="79"/>
      <c r="XY34" s="79"/>
      <c r="XZ34" s="79"/>
      <c r="YA34" s="79"/>
      <c r="YB34" s="79"/>
      <c r="YC34" s="79"/>
      <c r="YD34" s="79"/>
      <c r="YE34" s="79"/>
      <c r="YF34" s="79"/>
      <c r="YG34" s="79"/>
      <c r="YH34" s="79"/>
      <c r="YI34" s="79"/>
      <c r="YJ34" s="79"/>
      <c r="YK34" s="79"/>
      <c r="YL34" s="79"/>
      <c r="YM34" s="79"/>
      <c r="YN34" s="79"/>
      <c r="YO34" s="79"/>
      <c r="YP34" s="79"/>
      <c r="YQ34" s="79"/>
      <c r="YR34" s="79"/>
      <c r="YS34" s="79"/>
      <c r="YT34" s="79"/>
      <c r="YU34" s="79"/>
      <c r="YV34" s="79"/>
      <c r="YW34" s="79"/>
      <c r="YX34" s="79"/>
      <c r="YY34" s="79"/>
      <c r="YZ34" s="79"/>
      <c r="ZA34" s="79"/>
      <c r="ZB34" s="79"/>
      <c r="ZC34" s="79"/>
      <c r="ZD34" s="79"/>
      <c r="ZE34" s="79"/>
      <c r="ZF34" s="79"/>
      <c r="ZG34" s="79"/>
      <c r="ZH34" s="79"/>
      <c r="ZI34" s="79"/>
      <c r="ZJ34" s="79"/>
      <c r="ZK34" s="79"/>
      <c r="ZL34" s="79"/>
      <c r="ZM34" s="79"/>
      <c r="ZN34" s="79"/>
      <c r="ZO34" s="79"/>
      <c r="ZP34" s="79"/>
      <c r="ZQ34" s="79"/>
      <c r="ZR34" s="79"/>
      <c r="ZS34" s="79"/>
      <c r="ZT34" s="79"/>
      <c r="ZU34" s="79"/>
      <c r="ZV34" s="79"/>
      <c r="ZW34" s="79"/>
      <c r="ZX34" s="79"/>
      <c r="ZY34" s="79"/>
      <c r="ZZ34" s="79"/>
      <c r="AAA34" s="79"/>
      <c r="AAB34" s="79"/>
      <c r="AAC34" s="79"/>
      <c r="AAD34" s="79"/>
      <c r="AAE34" s="79"/>
      <c r="AAF34" s="79"/>
      <c r="AAG34" s="79"/>
      <c r="AAH34" s="79"/>
      <c r="AAI34" s="79"/>
      <c r="AAJ34" s="79"/>
      <c r="AAK34" s="79"/>
      <c r="AAL34" s="79"/>
      <c r="AAM34" s="79"/>
      <c r="AAN34" s="79"/>
      <c r="AAO34" s="79"/>
      <c r="AAP34" s="79"/>
      <c r="AAQ34" s="79"/>
      <c r="AAR34" s="79"/>
      <c r="AAS34" s="79"/>
      <c r="AAT34" s="79"/>
      <c r="AAU34" s="79"/>
      <c r="AAV34" s="79"/>
      <c r="AAW34" s="79"/>
      <c r="AAX34" s="79"/>
      <c r="AAY34" s="79"/>
      <c r="AAZ34" s="79"/>
      <c r="ABA34" s="79"/>
      <c r="ABB34" s="79"/>
      <c r="ABC34" s="79"/>
      <c r="ABD34" s="79"/>
      <c r="ABE34" s="79"/>
      <c r="ABF34" s="79"/>
      <c r="ABG34" s="79"/>
      <c r="ABH34" s="79"/>
      <c r="ABI34" s="79"/>
      <c r="ABJ34" s="79"/>
      <c r="ABK34" s="79"/>
      <c r="ABL34" s="79"/>
      <c r="ABM34" s="79"/>
      <c r="ABN34" s="79"/>
      <c r="ABO34" s="79"/>
      <c r="ABP34" s="79"/>
      <c r="ABQ34" s="79"/>
      <c r="ABR34" s="79"/>
      <c r="ABS34" s="79"/>
      <c r="ABT34" s="79"/>
      <c r="ABU34" s="79"/>
      <c r="ABV34" s="79"/>
      <c r="ABW34" s="79"/>
      <c r="ABX34" s="79"/>
      <c r="ABY34" s="79"/>
      <c r="ABZ34" s="79"/>
      <c r="ACA34" s="79"/>
      <c r="ACB34" s="79"/>
      <c r="ACC34" s="79"/>
      <c r="ACD34" s="79"/>
      <c r="ACE34" s="79"/>
      <c r="ACF34" s="79"/>
      <c r="ACG34" s="79"/>
      <c r="ACH34" s="79"/>
      <c r="ACI34" s="79"/>
      <c r="ACJ34" s="79"/>
      <c r="ACK34" s="79"/>
      <c r="ACL34" s="79"/>
      <c r="ACM34" s="79"/>
      <c r="ACN34" s="79"/>
      <c r="ACO34" s="79"/>
      <c r="ACP34" s="79"/>
      <c r="ACQ34" s="79"/>
      <c r="ACR34" s="79"/>
      <c r="ACS34" s="79"/>
      <c r="ACT34" s="79"/>
      <c r="ACU34" s="79"/>
      <c r="ACV34" s="79"/>
      <c r="ACW34" s="79"/>
      <c r="ACX34" s="79"/>
      <c r="ACY34" s="79"/>
      <c r="ACZ34" s="79"/>
      <c r="ADA34" s="79"/>
      <c r="ADB34" s="79"/>
      <c r="ADC34" s="79"/>
      <c r="ADD34" s="79"/>
      <c r="ADE34" s="79"/>
      <c r="ADF34" s="79"/>
      <c r="ADG34" s="79"/>
      <c r="ADH34" s="79"/>
      <c r="ADI34" s="79"/>
      <c r="ADJ34" s="79"/>
      <c r="ADK34" s="79"/>
      <c r="ADL34" s="79"/>
      <c r="ADM34" s="79"/>
      <c r="ADN34" s="79"/>
      <c r="ADO34" s="79"/>
      <c r="ADP34" s="79"/>
      <c r="ADQ34" s="79"/>
      <c r="ADR34" s="79"/>
      <c r="ADS34" s="79"/>
      <c r="ADT34" s="79"/>
      <c r="ADU34" s="79"/>
      <c r="ADV34" s="79"/>
      <c r="ADW34" s="79"/>
      <c r="ADX34" s="79"/>
      <c r="ADY34" s="79"/>
      <c r="ADZ34" s="79"/>
      <c r="AEA34" s="79"/>
      <c r="AEB34" s="79"/>
      <c r="AEC34" s="79"/>
      <c r="AED34" s="79"/>
      <c r="AEE34" s="79"/>
      <c r="AEF34" s="79"/>
      <c r="AEG34" s="79"/>
      <c r="AEH34" s="79"/>
      <c r="AEI34" s="79"/>
      <c r="AEJ34" s="79"/>
      <c r="AEK34" s="79"/>
      <c r="AEL34" s="79"/>
      <c r="AEM34" s="79"/>
      <c r="AEN34" s="79"/>
      <c r="AEO34" s="79"/>
      <c r="AEP34" s="79"/>
      <c r="AEQ34" s="79"/>
      <c r="AER34" s="79"/>
      <c r="AES34" s="79"/>
      <c r="AET34" s="79"/>
      <c r="AEU34" s="79"/>
      <c r="AEV34" s="79"/>
      <c r="AEW34" s="79"/>
      <c r="AEX34" s="79"/>
      <c r="AEY34" s="79"/>
      <c r="AEZ34" s="79"/>
      <c r="AFA34" s="79"/>
      <c r="AFB34" s="79"/>
      <c r="AFC34" s="79"/>
      <c r="AFD34" s="79"/>
      <c r="AFE34" s="79"/>
      <c r="AFF34" s="79"/>
      <c r="AFG34" s="79"/>
      <c r="AFH34" s="79"/>
      <c r="AFI34" s="79"/>
      <c r="AFJ34" s="79"/>
      <c r="AFK34" s="79"/>
      <c r="AFL34" s="79"/>
      <c r="AFM34" s="79"/>
      <c r="AFN34" s="79"/>
      <c r="AFO34" s="79"/>
      <c r="AFP34" s="79"/>
      <c r="AFQ34" s="79"/>
      <c r="AFR34" s="79"/>
      <c r="AFS34" s="79"/>
      <c r="AFT34" s="79"/>
      <c r="AFU34" s="79"/>
      <c r="AFV34" s="79"/>
      <c r="AFW34" s="79"/>
      <c r="AFX34" s="79"/>
      <c r="AFY34" s="79"/>
      <c r="AFZ34" s="79"/>
      <c r="AGA34" s="79"/>
      <c r="AGB34" s="79"/>
      <c r="AGC34" s="79"/>
      <c r="AGD34" s="79"/>
      <c r="AGE34" s="79"/>
      <c r="AGF34" s="79"/>
      <c r="AGG34" s="79"/>
      <c r="AGH34" s="79"/>
      <c r="AGI34" s="79"/>
      <c r="AGJ34" s="79"/>
      <c r="AGK34" s="79"/>
      <c r="AGL34" s="79"/>
      <c r="AGM34" s="79"/>
      <c r="AGN34" s="79"/>
      <c r="AGO34" s="79"/>
      <c r="AGP34" s="79"/>
      <c r="AGQ34" s="79"/>
      <c r="AGR34" s="79"/>
      <c r="AGS34" s="79"/>
      <c r="AGT34" s="79"/>
      <c r="AGU34" s="79"/>
      <c r="AGV34" s="79"/>
      <c r="AGW34" s="79"/>
      <c r="AGX34" s="79"/>
      <c r="AGY34" s="79"/>
      <c r="AGZ34" s="79"/>
      <c r="AHA34" s="79"/>
      <c r="AHB34" s="79"/>
      <c r="AHC34" s="79"/>
      <c r="AHD34" s="79"/>
      <c r="AHE34" s="79"/>
      <c r="AHF34" s="79"/>
      <c r="AHG34" s="79"/>
      <c r="AHH34" s="79"/>
      <c r="AHI34" s="79"/>
      <c r="AHJ34" s="79"/>
      <c r="AHK34" s="79"/>
      <c r="AHL34" s="79"/>
      <c r="AHM34" s="79"/>
      <c r="AHN34" s="79"/>
      <c r="AHO34" s="79"/>
      <c r="AHP34" s="79"/>
      <c r="AHQ34" s="79"/>
      <c r="AHR34" s="79"/>
      <c r="AHS34" s="79"/>
      <c r="AHT34" s="79"/>
      <c r="AHU34" s="79"/>
      <c r="AHV34" s="79"/>
      <c r="AHW34" s="79"/>
      <c r="AHX34" s="79"/>
      <c r="AHY34" s="79"/>
      <c r="AHZ34" s="79"/>
      <c r="AIA34" s="79"/>
      <c r="AIB34" s="79"/>
      <c r="AIC34" s="79"/>
      <c r="AID34" s="79"/>
      <c r="AIE34" s="79"/>
      <c r="AIF34" s="79"/>
      <c r="AIG34" s="79"/>
      <c r="AIH34" s="79"/>
      <c r="AII34" s="79"/>
      <c r="AIJ34" s="79"/>
      <c r="AIK34" s="79"/>
      <c r="AIL34" s="79"/>
      <c r="AIM34" s="79"/>
      <c r="AIN34" s="79"/>
      <c r="AIO34" s="79"/>
      <c r="AIP34" s="79"/>
      <c r="AIQ34" s="79"/>
      <c r="AIR34" s="79"/>
      <c r="AIS34" s="79"/>
      <c r="AIT34" s="79"/>
      <c r="AIU34" s="79"/>
      <c r="AIV34" s="79"/>
      <c r="AIW34" s="79"/>
      <c r="AIX34" s="79"/>
      <c r="AIY34" s="79"/>
      <c r="AIZ34" s="79"/>
      <c r="AJA34" s="79"/>
      <c r="AJB34" s="79"/>
      <c r="AJC34" s="79"/>
      <c r="AJD34" s="79"/>
      <c r="AJE34" s="79"/>
      <c r="AJF34" s="79"/>
      <c r="AJG34" s="79"/>
      <c r="AJH34" s="79"/>
      <c r="AJI34" s="79"/>
      <c r="AJJ34" s="79"/>
      <c r="AJK34" s="79"/>
      <c r="AJL34" s="79"/>
      <c r="AJM34" s="79"/>
      <c r="AJN34" s="79"/>
      <c r="AJO34" s="79"/>
      <c r="AJP34" s="79"/>
      <c r="AJQ34" s="79"/>
      <c r="AJR34" s="79"/>
      <c r="AJS34" s="79"/>
      <c r="AJT34" s="79"/>
      <c r="AJU34" s="79"/>
      <c r="AJV34" s="79"/>
      <c r="AJW34" s="79"/>
      <c r="AJX34" s="79"/>
      <c r="AJY34" s="79"/>
      <c r="AJZ34" s="79"/>
      <c r="AKA34" s="79"/>
      <c r="AKB34" s="79"/>
      <c r="AKC34" s="79"/>
      <c r="AKD34" s="79"/>
      <c r="AKE34" s="79"/>
      <c r="AKF34" s="79"/>
      <c r="AKG34" s="79"/>
      <c r="AKH34" s="79"/>
      <c r="AKI34" s="79"/>
      <c r="AKJ34" s="79"/>
      <c r="AKK34" s="79"/>
      <c r="AKL34" s="79"/>
      <c r="AKM34" s="79"/>
      <c r="AKN34" s="79"/>
      <c r="AKO34" s="79"/>
      <c r="AKP34" s="79"/>
      <c r="AKQ34" s="79"/>
      <c r="AKR34" s="79"/>
      <c r="AKS34" s="79"/>
      <c r="AKT34" s="79"/>
      <c r="AKU34" s="79"/>
      <c r="AKV34" s="79"/>
      <c r="AKW34" s="79"/>
      <c r="AKX34" s="79"/>
      <c r="AKY34" s="79"/>
      <c r="AKZ34" s="79"/>
      <c r="ALA34" s="79"/>
      <c r="ALB34" s="79"/>
      <c r="ALC34" s="79"/>
      <c r="ALD34" s="79"/>
      <c r="ALE34" s="79"/>
      <c r="ALF34" s="79"/>
      <c r="ALG34" s="79"/>
      <c r="ALH34" s="79"/>
      <c r="ALI34" s="79"/>
      <c r="ALJ34" s="79"/>
      <c r="ALK34" s="79"/>
      <c r="ALL34" s="79"/>
      <c r="ALM34" s="79"/>
      <c r="ALN34" s="79"/>
      <c r="ALO34" s="79"/>
      <c r="ALP34" s="79"/>
      <c r="ALQ34" s="79"/>
      <c r="ALR34" s="79"/>
      <c r="ALS34" s="79"/>
      <c r="ALT34" s="79"/>
      <c r="ALU34" s="79"/>
      <c r="ALV34" s="79"/>
      <c r="ALW34" s="79"/>
      <c r="ALX34" s="79"/>
      <c r="ALY34" s="79"/>
      <c r="ALZ34" s="79"/>
      <c r="AMA34" s="79"/>
      <c r="AMB34" s="79"/>
      <c r="AMC34" s="79"/>
      <c r="AMD34" s="79"/>
      <c r="AME34" s="79"/>
      <c r="AMF34" s="79"/>
      <c r="AMG34" s="79"/>
      <c r="AMH34" s="79"/>
      <c r="AMI34" s="79"/>
      <c r="AMJ34" s="79"/>
      <c r="AMK34" s="79"/>
      <c r="AML34" s="79"/>
      <c r="AMM34" s="79"/>
      <c r="AMN34" s="79"/>
      <c r="AMO34" s="79"/>
      <c r="AMP34" s="79"/>
      <c r="AMQ34" s="79"/>
      <c r="AMR34" s="79"/>
      <c r="AMS34" s="79"/>
      <c r="AMT34" s="79"/>
      <c r="AMU34" s="79"/>
      <c r="AMV34" s="79"/>
      <c r="AMW34" s="79"/>
      <c r="AMX34" s="79"/>
      <c r="AMY34" s="79"/>
      <c r="AMZ34" s="79"/>
      <c r="ANA34" s="79"/>
      <c r="ANB34" s="79"/>
      <c r="ANC34" s="79"/>
      <c r="AND34" s="79"/>
      <c r="ANE34" s="79"/>
      <c r="ANF34" s="79"/>
      <c r="ANG34" s="79"/>
      <c r="ANH34" s="79"/>
      <c r="ANI34" s="79"/>
      <c r="ANJ34" s="79"/>
      <c r="ANK34" s="79"/>
      <c r="ANL34" s="79"/>
      <c r="ANM34" s="79"/>
      <c r="ANN34" s="79"/>
      <c r="ANO34" s="79"/>
      <c r="ANP34" s="79"/>
      <c r="ANQ34" s="79"/>
      <c r="ANR34" s="79"/>
      <c r="ANS34" s="79"/>
      <c r="ANT34" s="79"/>
      <c r="ANU34" s="79"/>
      <c r="ANV34" s="79"/>
      <c r="ANW34" s="79"/>
      <c r="ANX34" s="79"/>
      <c r="ANY34" s="79"/>
      <c r="ANZ34" s="79"/>
      <c r="AOA34" s="79"/>
      <c r="AOB34" s="79"/>
      <c r="AOC34" s="79"/>
      <c r="AOD34" s="79"/>
      <c r="AOE34" s="79"/>
      <c r="AOF34" s="79"/>
      <c r="AOG34" s="79"/>
      <c r="AOH34" s="79"/>
      <c r="AOI34" s="79"/>
      <c r="AOJ34" s="79"/>
      <c r="AOK34" s="79"/>
      <c r="AOL34" s="79"/>
      <c r="AOM34" s="79"/>
      <c r="AON34" s="79"/>
      <c r="AOO34" s="79"/>
      <c r="AOP34" s="79"/>
      <c r="AOQ34" s="79"/>
      <c r="AOR34" s="79"/>
      <c r="AOS34" s="79"/>
      <c r="AOT34" s="79"/>
      <c r="AOU34" s="79"/>
      <c r="AOV34" s="79"/>
      <c r="AOW34" s="79"/>
      <c r="AOX34" s="79"/>
      <c r="AOY34" s="79"/>
      <c r="AOZ34" s="79"/>
      <c r="APA34" s="79"/>
      <c r="APB34" s="79"/>
      <c r="APC34" s="79"/>
      <c r="APD34" s="79"/>
      <c r="APE34" s="79"/>
      <c r="APF34" s="79"/>
      <c r="APG34" s="79"/>
      <c r="APH34" s="79"/>
      <c r="API34" s="79"/>
      <c r="APJ34" s="79"/>
      <c r="APK34" s="79"/>
      <c r="APL34" s="79"/>
      <c r="APM34" s="79"/>
      <c r="APN34" s="79"/>
      <c r="APO34" s="79"/>
      <c r="APP34" s="79"/>
      <c r="APQ34" s="79"/>
      <c r="APR34" s="79"/>
      <c r="APS34" s="79"/>
      <c r="APT34" s="79"/>
      <c r="APU34" s="79"/>
      <c r="APV34" s="79"/>
      <c r="APW34" s="79"/>
      <c r="APX34" s="79"/>
      <c r="APY34" s="79"/>
      <c r="APZ34" s="79"/>
      <c r="AQA34" s="79"/>
      <c r="AQB34" s="79"/>
      <c r="AQC34" s="79"/>
      <c r="AQD34" s="79"/>
      <c r="AQE34" s="79"/>
      <c r="AQF34" s="79"/>
      <c r="AQG34" s="79"/>
      <c r="AQH34" s="79"/>
      <c r="AQI34" s="79"/>
      <c r="AQJ34" s="79"/>
      <c r="AQK34" s="79"/>
      <c r="AQL34" s="79"/>
      <c r="AQM34" s="79"/>
      <c r="AQN34" s="79"/>
      <c r="AQO34" s="79"/>
      <c r="AQP34" s="79"/>
      <c r="AQQ34" s="79"/>
      <c r="AQR34" s="79"/>
      <c r="AQS34" s="79"/>
      <c r="AQT34" s="79"/>
      <c r="AQU34" s="79"/>
      <c r="AQV34" s="79"/>
      <c r="AQW34" s="79"/>
      <c r="AQX34" s="79"/>
      <c r="AQY34" s="79"/>
      <c r="AQZ34" s="79"/>
      <c r="ARA34" s="79"/>
      <c r="ARB34" s="79"/>
      <c r="ARC34" s="79"/>
      <c r="ARD34" s="79"/>
      <c r="ARE34" s="79"/>
      <c r="ARF34" s="79"/>
      <c r="ARG34" s="79"/>
      <c r="ARH34" s="79"/>
      <c r="ARI34" s="79"/>
      <c r="ARJ34" s="79"/>
      <c r="ARK34" s="79"/>
      <c r="ARL34" s="79"/>
      <c r="ARM34" s="79"/>
      <c r="ARN34" s="79"/>
      <c r="ARO34" s="79"/>
      <c r="ARP34" s="79"/>
      <c r="ARQ34" s="79"/>
      <c r="ARR34" s="79"/>
      <c r="ARS34" s="79"/>
      <c r="ART34" s="79"/>
      <c r="ARU34" s="79"/>
      <c r="ARV34" s="79"/>
      <c r="ARW34" s="79"/>
      <c r="ARX34" s="79"/>
      <c r="ARY34" s="79"/>
      <c r="ARZ34" s="79"/>
      <c r="ASA34" s="79"/>
      <c r="ASB34" s="79"/>
      <c r="ASC34" s="79"/>
      <c r="ASD34" s="79"/>
      <c r="ASE34" s="79"/>
      <c r="ASF34" s="79"/>
      <c r="ASG34" s="79"/>
      <c r="ASH34" s="79"/>
      <c r="ASI34" s="79"/>
      <c r="ASJ34" s="79"/>
      <c r="ASK34" s="79"/>
      <c r="ASL34" s="79"/>
      <c r="ASM34" s="79"/>
      <c r="ASN34" s="79"/>
      <c r="ASO34" s="79"/>
      <c r="ASP34" s="79"/>
      <c r="ASQ34" s="79"/>
      <c r="ASR34" s="79"/>
      <c r="ASS34" s="79"/>
      <c r="AST34" s="79"/>
      <c r="ASU34" s="79"/>
      <c r="ASV34" s="79"/>
      <c r="ASW34" s="79"/>
      <c r="ASX34" s="79"/>
      <c r="ASY34" s="79"/>
      <c r="ASZ34" s="79"/>
      <c r="ATA34" s="79"/>
      <c r="ATB34" s="79"/>
      <c r="ATC34" s="79"/>
      <c r="ATD34" s="79"/>
      <c r="ATE34" s="79"/>
      <c r="ATF34" s="79"/>
      <c r="ATG34" s="79"/>
      <c r="ATH34" s="79"/>
      <c r="ATI34" s="79"/>
      <c r="ATJ34" s="79"/>
      <c r="ATK34" s="79"/>
      <c r="ATL34" s="79"/>
      <c r="ATM34" s="79"/>
      <c r="ATN34" s="79"/>
      <c r="ATO34" s="79"/>
      <c r="ATP34" s="79"/>
      <c r="ATQ34" s="79"/>
      <c r="ATR34" s="79"/>
      <c r="ATS34" s="79"/>
      <c r="ATT34" s="79"/>
      <c r="ATU34" s="79"/>
      <c r="ATV34" s="79"/>
      <c r="ATW34" s="79"/>
      <c r="ATX34" s="79"/>
      <c r="ATY34" s="79"/>
      <c r="ATZ34" s="79"/>
      <c r="AUA34" s="79"/>
      <c r="AUB34" s="79"/>
      <c r="AUC34" s="79"/>
      <c r="AUD34" s="79"/>
      <c r="AUE34" s="79"/>
      <c r="AUF34" s="79"/>
      <c r="AUG34" s="79"/>
      <c r="AUH34" s="79"/>
      <c r="AUI34" s="79"/>
      <c r="AUJ34" s="79"/>
      <c r="AUK34" s="79"/>
      <c r="AUL34" s="79"/>
      <c r="AUM34" s="79"/>
      <c r="AUN34" s="79"/>
      <c r="AUO34" s="79"/>
      <c r="AUP34" s="79"/>
      <c r="AUQ34" s="79"/>
      <c r="AUR34" s="79"/>
      <c r="AUS34" s="79"/>
      <c r="AUT34" s="79"/>
      <c r="AUU34" s="79"/>
      <c r="AUV34" s="79"/>
      <c r="AUW34" s="79"/>
      <c r="AUX34" s="79"/>
      <c r="AUY34" s="79"/>
      <c r="AUZ34" s="79"/>
      <c r="AVA34" s="79"/>
      <c r="AVB34" s="79"/>
      <c r="AVC34" s="79"/>
      <c r="AVD34" s="79"/>
      <c r="AVE34" s="79"/>
      <c r="AVF34" s="79"/>
      <c r="AVG34" s="79"/>
      <c r="AVH34" s="79"/>
      <c r="AVI34" s="79"/>
      <c r="AVJ34" s="79"/>
      <c r="AVK34" s="79"/>
      <c r="AVL34" s="79"/>
      <c r="AVM34" s="79"/>
      <c r="AVN34" s="79"/>
      <c r="AVO34" s="79"/>
      <c r="AVP34" s="79"/>
      <c r="AVQ34" s="79"/>
      <c r="AVR34" s="79"/>
      <c r="AVS34" s="79"/>
      <c r="AVT34" s="79"/>
      <c r="AVU34" s="79"/>
      <c r="AVV34" s="79"/>
      <c r="AVW34" s="79"/>
      <c r="AVX34" s="79"/>
      <c r="AVY34" s="79"/>
      <c r="AVZ34" s="79"/>
      <c r="AWA34" s="79"/>
      <c r="AWB34" s="79"/>
      <c r="AWC34" s="79"/>
      <c r="AWD34" s="79"/>
      <c r="AWE34" s="79"/>
      <c r="AWF34" s="79"/>
      <c r="AWG34" s="79"/>
      <c r="AWH34" s="79"/>
      <c r="AWI34" s="79"/>
      <c r="AWJ34" s="79"/>
      <c r="AWK34" s="79"/>
      <c r="AWL34" s="79"/>
      <c r="AWM34" s="79"/>
      <c r="AWN34" s="79"/>
      <c r="AWO34" s="79"/>
      <c r="AWP34" s="79"/>
      <c r="AWQ34" s="79"/>
      <c r="AWR34" s="79"/>
      <c r="AWS34" s="79"/>
      <c r="AWT34" s="79"/>
      <c r="AWU34" s="79"/>
      <c r="AWV34" s="79"/>
      <c r="AWW34" s="79"/>
      <c r="AWX34" s="79"/>
      <c r="AWY34" s="79"/>
      <c r="AWZ34" s="79"/>
      <c r="AXA34" s="79"/>
      <c r="AXB34" s="79"/>
      <c r="AXC34" s="79"/>
      <c r="AXD34" s="79"/>
      <c r="AXE34" s="79"/>
      <c r="AXF34" s="79"/>
      <c r="AXG34" s="79"/>
      <c r="AXH34" s="79"/>
      <c r="AXI34" s="79"/>
      <c r="AXJ34" s="79"/>
      <c r="AXK34" s="79"/>
      <c r="AXL34" s="79"/>
      <c r="AXM34" s="79"/>
      <c r="AXN34" s="79"/>
      <c r="AXO34" s="79"/>
      <c r="AXP34" s="79"/>
      <c r="AXQ34" s="79"/>
      <c r="AXR34" s="79"/>
      <c r="AXS34" s="79"/>
      <c r="AXT34" s="79"/>
      <c r="AXU34" s="79"/>
      <c r="AXV34" s="79"/>
      <c r="AXW34" s="79"/>
      <c r="AXX34" s="79"/>
      <c r="AXY34" s="79"/>
      <c r="AXZ34" s="79"/>
      <c r="AYA34" s="79"/>
      <c r="AYB34" s="79"/>
      <c r="AYC34" s="79"/>
      <c r="AYD34" s="79"/>
      <c r="AYE34" s="79"/>
      <c r="AYF34" s="79"/>
      <c r="AYG34" s="79"/>
      <c r="AYH34" s="79"/>
      <c r="AYI34" s="79"/>
      <c r="AYJ34" s="79"/>
      <c r="AYK34" s="79"/>
      <c r="AYL34" s="79"/>
      <c r="AYM34" s="79"/>
      <c r="AYN34" s="79"/>
      <c r="AYO34" s="79"/>
      <c r="AYP34" s="79"/>
      <c r="AYQ34" s="79"/>
      <c r="AYR34" s="79"/>
      <c r="AYS34" s="79"/>
      <c r="AYT34" s="79"/>
      <c r="AYU34" s="79"/>
      <c r="AYV34" s="79"/>
      <c r="AYW34" s="79"/>
      <c r="AYX34" s="79"/>
      <c r="AYY34" s="79"/>
      <c r="AYZ34" s="79"/>
      <c r="AZA34" s="79"/>
      <c r="AZB34" s="79"/>
      <c r="AZC34" s="79"/>
      <c r="AZD34" s="79"/>
      <c r="AZE34" s="79"/>
      <c r="AZF34" s="79"/>
      <c r="AZG34" s="79"/>
      <c r="AZH34" s="79"/>
      <c r="AZI34" s="79"/>
      <c r="AZJ34" s="79"/>
      <c r="AZK34" s="79"/>
      <c r="AZL34" s="79"/>
      <c r="AZM34" s="79"/>
      <c r="AZN34" s="79"/>
      <c r="AZO34" s="79"/>
      <c r="AZP34" s="79"/>
      <c r="AZQ34" s="79"/>
      <c r="AZR34" s="79"/>
      <c r="AZS34" s="79"/>
      <c r="AZT34" s="79"/>
      <c r="AZU34" s="79"/>
      <c r="AZV34" s="79"/>
      <c r="AZW34" s="79"/>
      <c r="AZX34" s="79"/>
      <c r="AZY34" s="79"/>
      <c r="AZZ34" s="79"/>
      <c r="BAA34" s="79"/>
      <c r="BAB34" s="79"/>
      <c r="BAC34" s="79"/>
      <c r="BAD34" s="79"/>
      <c r="BAE34" s="79"/>
      <c r="BAF34" s="79"/>
      <c r="BAG34" s="79"/>
      <c r="BAH34" s="79"/>
      <c r="BAI34" s="79"/>
      <c r="BAJ34" s="79"/>
      <c r="BAK34" s="79"/>
      <c r="BAL34" s="79"/>
      <c r="BAM34" s="79"/>
      <c r="BAN34" s="79"/>
      <c r="BAO34" s="79"/>
      <c r="BAP34" s="79"/>
      <c r="BAQ34" s="79"/>
      <c r="BAR34" s="79"/>
      <c r="BAS34" s="79"/>
      <c r="BAT34" s="79"/>
      <c r="BAU34" s="79"/>
      <c r="BAV34" s="79"/>
      <c r="BAW34" s="79"/>
      <c r="BAX34" s="79"/>
      <c r="BAY34" s="79"/>
      <c r="BAZ34" s="79"/>
      <c r="BBA34" s="79"/>
      <c r="BBB34" s="79"/>
      <c r="BBC34" s="79"/>
      <c r="BBD34" s="79"/>
      <c r="BBE34" s="79"/>
      <c r="BBF34" s="79"/>
      <c r="BBG34" s="79"/>
      <c r="BBH34" s="79"/>
      <c r="BBI34" s="79"/>
      <c r="BBJ34" s="79"/>
      <c r="BBK34" s="79"/>
      <c r="BBL34" s="79"/>
      <c r="BBM34" s="79"/>
      <c r="BBN34" s="79"/>
      <c r="BBO34" s="79"/>
      <c r="BBP34" s="79"/>
      <c r="BBQ34" s="79"/>
      <c r="BBR34" s="79"/>
      <c r="BBS34" s="79"/>
      <c r="BBT34" s="79"/>
      <c r="BBU34" s="79"/>
      <c r="BBV34" s="79"/>
      <c r="BBW34" s="79"/>
      <c r="BBX34" s="79"/>
      <c r="BBY34" s="79"/>
      <c r="BBZ34" s="79"/>
      <c r="BCA34" s="79"/>
      <c r="BCB34" s="79"/>
      <c r="BCC34" s="79"/>
      <c r="BCD34" s="79"/>
      <c r="BCE34" s="79"/>
      <c r="BCF34" s="79"/>
      <c r="BCG34" s="79"/>
      <c r="BCH34" s="79"/>
      <c r="BCI34" s="79"/>
      <c r="BCJ34" s="79"/>
      <c r="BCK34" s="79"/>
      <c r="BCL34" s="79"/>
      <c r="BCM34" s="79"/>
      <c r="BCN34" s="79"/>
      <c r="BCO34" s="79"/>
      <c r="BCP34" s="79"/>
      <c r="BCQ34" s="79"/>
      <c r="BCR34" s="79"/>
      <c r="BCS34" s="79"/>
      <c r="BCT34" s="79"/>
      <c r="BCU34" s="79"/>
      <c r="BCV34" s="79"/>
      <c r="BCW34" s="79"/>
      <c r="BCX34" s="79"/>
      <c r="BCY34" s="79"/>
      <c r="BCZ34" s="79"/>
      <c r="BDA34" s="79"/>
      <c r="BDB34" s="79"/>
      <c r="BDC34" s="79"/>
      <c r="BDD34" s="79"/>
      <c r="BDE34" s="79"/>
      <c r="BDF34" s="79"/>
      <c r="BDG34" s="79"/>
      <c r="BDH34" s="79"/>
      <c r="BDI34" s="79"/>
      <c r="BDJ34" s="79"/>
      <c r="BDK34" s="79"/>
      <c r="BDL34" s="79"/>
      <c r="BDM34" s="79"/>
      <c r="BDN34" s="79"/>
      <c r="BDO34" s="79"/>
      <c r="BDP34" s="79"/>
      <c r="BDQ34" s="79"/>
      <c r="BDR34" s="79"/>
      <c r="BDS34" s="79"/>
      <c r="BDT34" s="79"/>
      <c r="BDU34" s="79"/>
      <c r="BDV34" s="79"/>
      <c r="BDW34" s="79"/>
      <c r="BDX34" s="79"/>
      <c r="BDY34" s="79"/>
      <c r="BDZ34" s="79"/>
      <c r="BEA34" s="79"/>
      <c r="BEB34" s="79"/>
      <c r="BEC34" s="79"/>
      <c r="BED34" s="79"/>
      <c r="BEE34" s="79"/>
      <c r="BEF34" s="79"/>
      <c r="BEG34" s="79"/>
      <c r="BEH34" s="79"/>
      <c r="BEI34" s="79"/>
      <c r="BEJ34" s="79"/>
      <c r="BEK34" s="79"/>
      <c r="BEL34" s="79"/>
      <c r="BEM34" s="79"/>
      <c r="BEN34" s="79"/>
      <c r="BEO34" s="79"/>
      <c r="BEP34" s="79"/>
      <c r="BEQ34" s="79"/>
      <c r="BER34" s="79"/>
      <c r="BES34" s="79"/>
      <c r="BET34" s="79"/>
      <c r="BEU34" s="79"/>
      <c r="BEV34" s="79"/>
      <c r="BEW34" s="79"/>
      <c r="BEX34" s="79"/>
      <c r="BEY34" s="79"/>
      <c r="BEZ34" s="79"/>
      <c r="BFA34" s="79"/>
      <c r="BFB34" s="79"/>
      <c r="BFC34" s="79"/>
      <c r="BFD34" s="79"/>
      <c r="BFE34" s="79"/>
      <c r="BFF34" s="79"/>
      <c r="BFG34" s="79"/>
      <c r="BFH34" s="79"/>
      <c r="BFI34" s="79"/>
      <c r="BFJ34" s="79"/>
      <c r="BFK34" s="79"/>
      <c r="BFL34" s="79"/>
      <c r="BFM34" s="79"/>
      <c r="BFN34" s="79"/>
      <c r="BFO34" s="79"/>
      <c r="BFP34" s="79"/>
      <c r="BFQ34" s="79"/>
      <c r="BFR34" s="79"/>
      <c r="BFS34" s="79"/>
      <c r="BFT34" s="79"/>
      <c r="BFU34" s="79"/>
      <c r="BFV34" s="79"/>
      <c r="BFW34" s="79"/>
      <c r="BFX34" s="79"/>
      <c r="BFY34" s="79"/>
      <c r="BFZ34" s="79"/>
      <c r="BGA34" s="79"/>
      <c r="BGB34" s="79"/>
      <c r="BGC34" s="79"/>
      <c r="BGD34" s="79"/>
      <c r="BGE34" s="79"/>
      <c r="BGF34" s="79"/>
      <c r="BGG34" s="79"/>
      <c r="BGH34" s="79"/>
      <c r="BGI34" s="79"/>
      <c r="BGJ34" s="79"/>
      <c r="BGK34" s="79"/>
      <c r="BGL34" s="79"/>
      <c r="BGM34" s="79"/>
      <c r="BGN34" s="79"/>
      <c r="BGO34" s="79"/>
      <c r="BGP34" s="79"/>
      <c r="BGQ34" s="79"/>
      <c r="BGR34" s="79"/>
      <c r="BGS34" s="79"/>
      <c r="BGT34" s="79"/>
      <c r="BGU34" s="79"/>
      <c r="BGV34" s="79"/>
      <c r="BGW34" s="79"/>
      <c r="BGX34" s="79"/>
      <c r="BGY34" s="79"/>
      <c r="BGZ34" s="79"/>
      <c r="BHA34" s="79"/>
      <c r="BHB34" s="79"/>
      <c r="BHC34" s="79"/>
      <c r="BHD34" s="79"/>
      <c r="BHE34" s="79"/>
      <c r="BHF34" s="79"/>
      <c r="BHG34" s="79"/>
      <c r="BHH34" s="79"/>
      <c r="BHI34" s="79"/>
      <c r="BHJ34" s="79"/>
      <c r="BHK34" s="79"/>
      <c r="BHL34" s="79"/>
      <c r="BHM34" s="79"/>
      <c r="BHN34" s="79"/>
      <c r="BHO34" s="79"/>
      <c r="BHP34" s="79"/>
      <c r="BHQ34" s="79"/>
      <c r="BHR34" s="79"/>
      <c r="BHS34" s="79"/>
      <c r="BHT34" s="79"/>
      <c r="BHU34" s="79"/>
      <c r="BHV34" s="79"/>
      <c r="BHW34" s="79"/>
      <c r="BHX34" s="79"/>
      <c r="BHY34" s="79"/>
      <c r="BHZ34" s="79"/>
      <c r="BIA34" s="79"/>
      <c r="BIB34" s="79"/>
      <c r="BIC34" s="79"/>
      <c r="BID34" s="79"/>
      <c r="BIE34" s="79"/>
      <c r="BIF34" s="79"/>
      <c r="BIG34" s="79"/>
      <c r="BIH34" s="79"/>
      <c r="BII34" s="79"/>
      <c r="BIJ34" s="79"/>
      <c r="BIK34" s="79"/>
      <c r="BIL34" s="79"/>
      <c r="BIM34" s="79"/>
      <c r="BIN34" s="79"/>
      <c r="BIO34" s="79"/>
      <c r="BIP34" s="79"/>
      <c r="BIQ34" s="79"/>
      <c r="BIR34" s="79"/>
      <c r="BIS34" s="79"/>
      <c r="BIT34" s="79"/>
      <c r="BIU34" s="79"/>
      <c r="BIV34" s="79"/>
      <c r="BIW34" s="79"/>
      <c r="BIX34" s="79"/>
      <c r="BIY34" s="79"/>
      <c r="BIZ34" s="79"/>
      <c r="BJA34" s="79"/>
      <c r="BJB34" s="79"/>
      <c r="BJC34" s="79"/>
      <c r="BJD34" s="79"/>
      <c r="BJE34" s="79"/>
      <c r="BJF34" s="79"/>
      <c r="BJG34" s="79"/>
      <c r="BJH34" s="79"/>
      <c r="BJI34" s="79"/>
      <c r="BJJ34" s="79"/>
      <c r="BJK34" s="79"/>
      <c r="BJL34" s="79"/>
      <c r="BJM34" s="79"/>
      <c r="BJN34" s="79"/>
      <c r="BJO34" s="79"/>
      <c r="BJP34" s="79"/>
      <c r="BJQ34" s="79"/>
      <c r="BJR34" s="79"/>
      <c r="BJS34" s="79"/>
      <c r="BJT34" s="79"/>
      <c r="BJU34" s="79"/>
      <c r="BJV34" s="79"/>
      <c r="BJW34" s="79"/>
      <c r="BJX34" s="79"/>
      <c r="BJY34" s="79"/>
      <c r="BJZ34" s="79"/>
      <c r="BKA34" s="79"/>
      <c r="BKB34" s="79"/>
      <c r="BKC34" s="79"/>
      <c r="BKD34" s="79"/>
      <c r="BKE34" s="79"/>
      <c r="BKF34" s="79"/>
      <c r="BKG34" s="79"/>
      <c r="BKH34" s="79"/>
      <c r="BKI34" s="79"/>
      <c r="BKJ34" s="79"/>
      <c r="BKK34" s="79"/>
      <c r="BKL34" s="79"/>
      <c r="BKM34" s="79"/>
      <c r="BKN34" s="79"/>
      <c r="BKO34" s="79"/>
      <c r="BKP34" s="79"/>
      <c r="BKQ34" s="79"/>
      <c r="BKR34" s="79"/>
      <c r="BKS34" s="79"/>
      <c r="BKT34" s="79"/>
      <c r="BKU34" s="79"/>
      <c r="BKV34" s="79"/>
      <c r="BKW34" s="79"/>
      <c r="BKX34" s="79"/>
      <c r="BKY34" s="79"/>
      <c r="BKZ34" s="79"/>
      <c r="BLA34" s="79"/>
      <c r="BLB34" s="79"/>
      <c r="BLC34" s="79"/>
      <c r="BLD34" s="79"/>
      <c r="BLE34" s="79"/>
      <c r="BLF34" s="79"/>
      <c r="BLG34" s="79"/>
      <c r="BLH34" s="79"/>
      <c r="BLI34" s="79"/>
      <c r="BLJ34" s="79"/>
      <c r="BLK34" s="79"/>
      <c r="BLL34" s="79"/>
      <c r="BLM34" s="79"/>
      <c r="BLN34" s="79"/>
      <c r="BLO34" s="79"/>
      <c r="BLP34" s="79"/>
      <c r="BLQ34" s="79"/>
      <c r="BLR34" s="79"/>
      <c r="BLS34" s="79"/>
      <c r="BLT34" s="79"/>
      <c r="BLU34" s="79"/>
      <c r="BLV34" s="79"/>
      <c r="BLW34" s="79"/>
      <c r="BLX34" s="79"/>
      <c r="BLY34" s="79"/>
      <c r="BLZ34" s="79"/>
      <c r="BMA34" s="79"/>
      <c r="BMB34" s="79"/>
      <c r="BMC34" s="79"/>
      <c r="BMD34" s="79"/>
      <c r="BME34" s="79"/>
      <c r="BMF34" s="79"/>
      <c r="BMG34" s="79"/>
      <c r="BMH34" s="79"/>
      <c r="BMI34" s="79"/>
      <c r="BMJ34" s="79"/>
      <c r="BMK34" s="79"/>
      <c r="BML34" s="79"/>
      <c r="BMM34" s="79"/>
      <c r="BMN34" s="79"/>
      <c r="BMO34" s="79"/>
      <c r="BMP34" s="79"/>
      <c r="BMQ34" s="79"/>
      <c r="BMR34" s="79"/>
      <c r="BMS34" s="79"/>
      <c r="BMT34" s="79"/>
      <c r="BMU34" s="79"/>
      <c r="BMV34" s="79"/>
      <c r="BMW34" s="79"/>
      <c r="BMX34" s="79"/>
      <c r="BMY34" s="79"/>
      <c r="BMZ34" s="79"/>
      <c r="BNA34" s="79"/>
      <c r="BNB34" s="79"/>
      <c r="BNC34" s="79"/>
      <c r="BND34" s="79"/>
      <c r="BNE34" s="79"/>
      <c r="BNF34" s="79"/>
      <c r="BNG34" s="79"/>
      <c r="BNH34" s="79"/>
      <c r="BNI34" s="79"/>
      <c r="BNJ34" s="79"/>
      <c r="BNK34" s="79"/>
      <c r="BNL34" s="79"/>
      <c r="BNM34" s="79"/>
      <c r="BNN34" s="79"/>
      <c r="BNO34" s="79"/>
      <c r="BNP34" s="79"/>
      <c r="BNQ34" s="79"/>
      <c r="BNR34" s="79"/>
      <c r="BNS34" s="79"/>
      <c r="BNT34" s="79"/>
      <c r="BNU34" s="79"/>
      <c r="BNV34" s="79"/>
      <c r="BNW34" s="79"/>
      <c r="BNX34" s="79"/>
      <c r="BNY34" s="79"/>
      <c r="BNZ34" s="79"/>
      <c r="BOA34" s="79"/>
      <c r="BOB34" s="79"/>
      <c r="BOC34" s="79"/>
      <c r="BOD34" s="79"/>
      <c r="BOE34" s="79"/>
      <c r="BOF34" s="79"/>
      <c r="BOG34" s="79"/>
      <c r="BOH34" s="79"/>
      <c r="BOI34" s="79"/>
      <c r="BOJ34" s="79"/>
      <c r="BOK34" s="79"/>
      <c r="BOL34" s="79"/>
      <c r="BOM34" s="79"/>
      <c r="BON34" s="79"/>
      <c r="BOO34" s="79"/>
      <c r="BOP34" s="79"/>
      <c r="BOQ34" s="79"/>
      <c r="BOR34" s="79"/>
      <c r="BOS34" s="79"/>
      <c r="BOT34" s="79"/>
      <c r="BOU34" s="79"/>
      <c r="BOV34" s="79"/>
      <c r="BOW34" s="79"/>
      <c r="BOX34" s="79"/>
      <c r="BOY34" s="79"/>
      <c r="BOZ34" s="79"/>
      <c r="BPA34" s="79"/>
      <c r="BPB34" s="79"/>
      <c r="BPC34" s="79"/>
      <c r="BPD34" s="79"/>
      <c r="BPE34" s="79"/>
      <c r="BPF34" s="79"/>
      <c r="BPG34" s="79"/>
      <c r="BPH34" s="79"/>
      <c r="BPI34" s="79"/>
      <c r="BPJ34" s="79"/>
      <c r="BPK34" s="79"/>
      <c r="BPL34" s="79"/>
      <c r="BPM34" s="79"/>
      <c r="BPN34" s="79"/>
      <c r="BPO34" s="79"/>
      <c r="BPP34" s="79"/>
      <c r="BPQ34" s="79"/>
      <c r="BPR34" s="79"/>
      <c r="BPS34" s="79"/>
      <c r="BPT34" s="79"/>
      <c r="BPU34" s="79"/>
      <c r="BPV34" s="79"/>
      <c r="BPW34" s="79"/>
      <c r="BPX34" s="79"/>
      <c r="BPY34" s="79"/>
      <c r="BPZ34" s="79"/>
      <c r="BQA34" s="79"/>
      <c r="BQB34" s="79"/>
      <c r="BQC34" s="79"/>
      <c r="BQD34" s="79"/>
      <c r="BQE34" s="79"/>
      <c r="BQF34" s="79"/>
      <c r="BQG34" s="79"/>
      <c r="BQH34" s="79"/>
      <c r="BQI34" s="79"/>
      <c r="BQJ34" s="79"/>
      <c r="BQK34" s="79"/>
      <c r="BQL34" s="79"/>
      <c r="BQM34" s="79"/>
      <c r="BQN34" s="79"/>
      <c r="BQO34" s="79"/>
      <c r="BQP34" s="79"/>
      <c r="BQQ34" s="79"/>
      <c r="BQR34" s="79"/>
      <c r="BQS34" s="79"/>
      <c r="BQT34" s="79"/>
      <c r="BQU34" s="79"/>
      <c r="BQV34" s="79"/>
      <c r="BQW34" s="79"/>
      <c r="BQX34" s="79"/>
      <c r="BQY34" s="79"/>
      <c r="BQZ34" s="79"/>
      <c r="BRA34" s="79"/>
      <c r="BRB34" s="79"/>
      <c r="BRC34" s="79"/>
      <c r="BRD34" s="79"/>
      <c r="BRE34" s="79"/>
      <c r="BRF34" s="79"/>
      <c r="BRG34" s="79"/>
      <c r="BRH34" s="79"/>
      <c r="BRI34" s="79"/>
      <c r="BRJ34" s="79"/>
      <c r="BRK34" s="79"/>
      <c r="BRL34" s="79"/>
      <c r="BRM34" s="79"/>
      <c r="BRN34" s="79"/>
      <c r="BRO34" s="79"/>
      <c r="BRP34" s="79"/>
      <c r="BRQ34" s="79"/>
      <c r="BRR34" s="79"/>
      <c r="BRS34" s="79"/>
      <c r="BRT34" s="79"/>
      <c r="BRU34" s="79"/>
      <c r="BRV34" s="79"/>
      <c r="BRW34" s="79"/>
      <c r="BRX34" s="79"/>
      <c r="BRY34" s="79"/>
      <c r="BRZ34" s="79"/>
      <c r="BSA34" s="79"/>
      <c r="BSB34" s="79"/>
      <c r="BSC34" s="79"/>
      <c r="BSD34" s="79"/>
      <c r="BSE34" s="79"/>
      <c r="BSF34" s="79"/>
      <c r="BSG34" s="79"/>
      <c r="BSH34" s="79"/>
      <c r="BSI34" s="79"/>
      <c r="BSJ34" s="79"/>
      <c r="BSK34" s="79"/>
      <c r="BSL34" s="79"/>
      <c r="BSM34" s="79"/>
      <c r="BSN34" s="79"/>
      <c r="BSO34" s="79"/>
      <c r="BSP34" s="79"/>
      <c r="BSQ34" s="79"/>
      <c r="BSR34" s="79"/>
      <c r="BSS34" s="79"/>
      <c r="BST34" s="79"/>
      <c r="BSU34" s="79"/>
      <c r="BSV34" s="79"/>
      <c r="BSW34" s="79"/>
      <c r="BSX34" s="79"/>
      <c r="BSY34" s="79"/>
      <c r="BSZ34" s="79"/>
      <c r="BTA34" s="79"/>
      <c r="BTB34" s="79"/>
      <c r="BTC34" s="79"/>
      <c r="BTD34" s="79"/>
      <c r="BTE34" s="79"/>
      <c r="BTF34" s="79"/>
      <c r="BTG34" s="79"/>
      <c r="BTH34" s="79"/>
      <c r="BTI34" s="79"/>
      <c r="BTJ34" s="79"/>
      <c r="BTK34" s="79"/>
      <c r="BTL34" s="79"/>
      <c r="BTM34" s="79"/>
      <c r="BTN34" s="79"/>
      <c r="BTO34" s="79"/>
      <c r="BTP34" s="79"/>
      <c r="BTQ34" s="79"/>
      <c r="BTR34" s="79"/>
      <c r="BTS34" s="79"/>
      <c r="BTT34" s="79"/>
      <c r="BTU34" s="79"/>
      <c r="BTV34" s="79"/>
      <c r="BTW34" s="79"/>
      <c r="BTX34" s="79"/>
      <c r="BTY34" s="79"/>
      <c r="BTZ34" s="79"/>
      <c r="BUA34" s="79"/>
      <c r="BUB34" s="79"/>
      <c r="BUC34" s="79"/>
      <c r="BUD34" s="79"/>
      <c r="BUE34" s="79"/>
      <c r="BUF34" s="79"/>
      <c r="BUG34" s="79"/>
      <c r="BUH34" s="79"/>
      <c r="BUI34" s="79"/>
      <c r="BUJ34" s="79"/>
      <c r="BUK34" s="79"/>
      <c r="BUL34" s="79"/>
      <c r="BUM34" s="79"/>
      <c r="BUN34" s="79"/>
      <c r="BUO34" s="79"/>
      <c r="BUP34" s="79"/>
      <c r="BUQ34" s="79"/>
      <c r="BUR34" s="79"/>
      <c r="BUS34" s="79"/>
      <c r="BUT34" s="79"/>
      <c r="BUU34" s="79"/>
      <c r="BUV34" s="79"/>
      <c r="BUW34" s="79"/>
      <c r="BUX34" s="79"/>
      <c r="BUY34" s="79"/>
      <c r="BUZ34" s="79"/>
      <c r="BVA34" s="79"/>
      <c r="BVB34" s="79"/>
      <c r="BVC34" s="79"/>
      <c r="BVD34" s="79"/>
      <c r="BVE34" s="79"/>
      <c r="BVF34" s="79"/>
      <c r="BVG34" s="79"/>
      <c r="BVH34" s="79"/>
      <c r="BVI34" s="79"/>
      <c r="BVJ34" s="79"/>
      <c r="BVK34" s="79"/>
      <c r="BVL34" s="79"/>
      <c r="BVM34" s="79"/>
      <c r="BVN34" s="79"/>
      <c r="BVO34" s="79"/>
      <c r="BVP34" s="79"/>
      <c r="BVQ34" s="79"/>
      <c r="BVR34" s="79"/>
      <c r="BVS34" s="79"/>
      <c r="BVT34" s="79"/>
      <c r="BVU34" s="79"/>
      <c r="BVV34" s="79"/>
      <c r="BVW34" s="79"/>
      <c r="BVX34" s="79"/>
      <c r="BVY34" s="79"/>
      <c r="BVZ34" s="79"/>
      <c r="BWA34" s="79"/>
      <c r="BWB34" s="79"/>
      <c r="BWC34" s="79"/>
      <c r="BWD34" s="79"/>
      <c r="BWE34" s="79"/>
      <c r="BWF34" s="79"/>
      <c r="BWG34" s="79"/>
      <c r="BWH34" s="79"/>
      <c r="BWI34" s="79"/>
      <c r="BWJ34" s="79"/>
      <c r="BWK34" s="79"/>
      <c r="BWL34" s="79"/>
      <c r="BWM34" s="79"/>
      <c r="BWN34" s="79"/>
      <c r="BWO34" s="79"/>
      <c r="BWP34" s="79"/>
      <c r="BWQ34" s="79"/>
      <c r="BWR34" s="79"/>
      <c r="BWS34" s="79"/>
      <c r="BWT34" s="79"/>
      <c r="BWU34" s="79"/>
      <c r="BWV34" s="79"/>
      <c r="BWW34" s="79"/>
      <c r="BWX34" s="79"/>
      <c r="BWY34" s="79"/>
      <c r="BWZ34" s="79"/>
      <c r="BXA34" s="79"/>
      <c r="BXB34" s="79"/>
      <c r="BXC34" s="79"/>
      <c r="BXD34" s="79"/>
      <c r="BXE34" s="79"/>
      <c r="BXF34" s="79"/>
      <c r="BXG34" s="79"/>
      <c r="BXH34" s="79"/>
      <c r="BXI34" s="79"/>
      <c r="BXJ34" s="79"/>
      <c r="BXK34" s="79"/>
      <c r="BXL34" s="79"/>
      <c r="BXM34" s="79"/>
      <c r="BXN34" s="79"/>
      <c r="BXO34" s="79"/>
      <c r="BXP34" s="79"/>
      <c r="BXQ34" s="79"/>
      <c r="BXR34" s="79"/>
      <c r="BXS34" s="79"/>
      <c r="BXT34" s="79"/>
      <c r="BXU34" s="79"/>
      <c r="BXV34" s="79"/>
      <c r="BXW34" s="79"/>
      <c r="BXX34" s="79"/>
      <c r="BXY34" s="79"/>
      <c r="BXZ34" s="79"/>
      <c r="BYA34" s="79"/>
      <c r="BYB34" s="79"/>
      <c r="BYC34" s="79"/>
      <c r="BYD34" s="79"/>
      <c r="BYE34" s="79"/>
      <c r="BYF34" s="79"/>
      <c r="BYG34" s="79"/>
      <c r="BYH34" s="79"/>
      <c r="BYI34" s="79"/>
      <c r="BYJ34" s="79"/>
      <c r="BYK34" s="79"/>
      <c r="BYL34" s="79"/>
      <c r="BYM34" s="79"/>
      <c r="BYN34" s="79"/>
      <c r="BYO34" s="79"/>
      <c r="BYP34" s="79"/>
      <c r="BYQ34" s="79"/>
      <c r="BYR34" s="79"/>
      <c r="BYS34" s="79"/>
      <c r="BYT34" s="79"/>
      <c r="BYU34" s="79"/>
      <c r="BYV34" s="79"/>
      <c r="BYW34" s="79"/>
      <c r="BYX34" s="79"/>
      <c r="BYY34" s="79"/>
      <c r="BYZ34" s="79"/>
      <c r="BZA34" s="79"/>
      <c r="BZB34" s="79"/>
      <c r="BZC34" s="79"/>
      <c r="BZD34" s="79"/>
      <c r="BZE34" s="79"/>
      <c r="BZF34" s="79"/>
      <c r="BZG34" s="79"/>
      <c r="BZH34" s="79"/>
      <c r="BZI34" s="79"/>
      <c r="BZJ34" s="79"/>
      <c r="BZK34" s="79"/>
      <c r="BZL34" s="79"/>
      <c r="BZM34" s="79"/>
      <c r="BZN34" s="79"/>
      <c r="BZO34" s="79"/>
      <c r="BZP34" s="79"/>
      <c r="BZQ34" s="79"/>
      <c r="BZR34" s="79"/>
      <c r="BZS34" s="79"/>
      <c r="BZT34" s="79"/>
      <c r="BZU34" s="79"/>
      <c r="BZV34" s="79"/>
      <c r="BZW34" s="79"/>
      <c r="BZX34" s="79"/>
      <c r="BZY34" s="79"/>
      <c r="BZZ34" s="79"/>
      <c r="CAA34" s="79"/>
      <c r="CAB34" s="79"/>
      <c r="CAC34" s="79"/>
      <c r="CAD34" s="79"/>
      <c r="CAE34" s="79"/>
      <c r="CAF34" s="79"/>
      <c r="CAG34" s="79"/>
      <c r="CAH34" s="79"/>
      <c r="CAI34" s="79"/>
      <c r="CAJ34" s="79"/>
      <c r="CAK34" s="79"/>
      <c r="CAL34" s="79"/>
      <c r="CAM34" s="79"/>
      <c r="CAN34" s="79"/>
      <c r="CAO34" s="79"/>
      <c r="CAP34" s="79"/>
      <c r="CAQ34" s="79"/>
      <c r="CAR34" s="79"/>
      <c r="CAS34" s="79"/>
      <c r="CAT34" s="79"/>
      <c r="CAU34" s="79"/>
      <c r="CAV34" s="79"/>
      <c r="CAW34" s="79"/>
      <c r="CAX34" s="79"/>
      <c r="CAY34" s="79"/>
      <c r="CAZ34" s="79"/>
      <c r="CBA34" s="79"/>
      <c r="CBB34" s="79"/>
      <c r="CBC34" s="79"/>
      <c r="CBD34" s="79"/>
      <c r="CBE34" s="79"/>
      <c r="CBF34" s="79"/>
      <c r="CBG34" s="79"/>
      <c r="CBH34" s="79"/>
      <c r="CBI34" s="79"/>
      <c r="CBJ34" s="79"/>
      <c r="CBK34" s="79"/>
      <c r="CBL34" s="79"/>
      <c r="CBM34" s="79"/>
      <c r="CBN34" s="79"/>
      <c r="CBO34" s="79"/>
      <c r="CBP34" s="79"/>
      <c r="CBQ34" s="79"/>
      <c r="CBR34" s="79"/>
      <c r="CBS34" s="79"/>
      <c r="CBT34" s="79"/>
      <c r="CBU34" s="79"/>
      <c r="CBV34" s="79"/>
      <c r="CBW34" s="79"/>
      <c r="CBX34" s="79"/>
      <c r="CBY34" s="79"/>
      <c r="CBZ34" s="79"/>
      <c r="CCA34" s="79"/>
      <c r="CCB34" s="79"/>
      <c r="CCC34" s="79"/>
      <c r="CCD34" s="79"/>
      <c r="CCE34" s="79"/>
      <c r="CCF34" s="79"/>
      <c r="CCG34" s="79"/>
      <c r="CCH34" s="79"/>
      <c r="CCI34" s="79"/>
      <c r="CCJ34" s="79"/>
      <c r="CCK34" s="79"/>
      <c r="CCL34" s="79"/>
      <c r="CCM34" s="79"/>
      <c r="CCN34" s="79"/>
      <c r="CCO34" s="79"/>
      <c r="CCP34" s="79"/>
      <c r="CCQ34" s="79"/>
      <c r="CCR34" s="79"/>
      <c r="CCS34" s="79"/>
      <c r="CCT34" s="79"/>
      <c r="CCU34" s="79"/>
      <c r="CCV34" s="79"/>
      <c r="CCW34" s="79"/>
      <c r="CCX34" s="79"/>
      <c r="CCY34" s="79"/>
      <c r="CCZ34" s="79"/>
      <c r="CDA34" s="79"/>
      <c r="CDB34" s="79"/>
      <c r="CDC34" s="79"/>
      <c r="CDD34" s="79"/>
      <c r="CDE34" s="79"/>
      <c r="CDF34" s="79"/>
      <c r="CDG34" s="79"/>
      <c r="CDH34" s="79"/>
      <c r="CDI34" s="79"/>
      <c r="CDJ34" s="79"/>
      <c r="CDK34" s="79"/>
      <c r="CDL34" s="79"/>
      <c r="CDM34" s="79"/>
      <c r="CDN34" s="79"/>
      <c r="CDO34" s="79"/>
      <c r="CDP34" s="79"/>
      <c r="CDQ34" s="79"/>
      <c r="CDR34" s="79"/>
      <c r="CDS34" s="79"/>
      <c r="CDT34" s="79"/>
      <c r="CDU34" s="79"/>
      <c r="CDV34" s="79"/>
      <c r="CDW34" s="79"/>
      <c r="CDX34" s="79"/>
      <c r="CDY34" s="79"/>
      <c r="CDZ34" s="79"/>
      <c r="CEA34" s="79"/>
      <c r="CEB34" s="79"/>
      <c r="CEC34" s="79"/>
      <c r="CED34" s="79"/>
      <c r="CEE34" s="79"/>
      <c r="CEF34" s="79"/>
      <c r="CEG34" s="79"/>
      <c r="CEH34" s="79"/>
      <c r="CEI34" s="79"/>
      <c r="CEJ34" s="79"/>
      <c r="CEK34" s="79"/>
      <c r="CEL34" s="79"/>
      <c r="CEM34" s="79"/>
      <c r="CEN34" s="79"/>
      <c r="CEO34" s="79"/>
      <c r="CEP34" s="79"/>
      <c r="CEQ34" s="79"/>
      <c r="CER34" s="79"/>
      <c r="CES34" s="79"/>
      <c r="CET34" s="79"/>
      <c r="CEU34" s="79"/>
      <c r="CEV34" s="79"/>
      <c r="CEW34" s="79"/>
      <c r="CEX34" s="79"/>
      <c r="CEY34" s="79"/>
      <c r="CEZ34" s="79"/>
      <c r="CFA34" s="79"/>
      <c r="CFB34" s="79"/>
      <c r="CFC34" s="79"/>
      <c r="CFD34" s="79"/>
      <c r="CFE34" s="79"/>
      <c r="CFF34" s="79"/>
      <c r="CFG34" s="79"/>
      <c r="CFH34" s="79"/>
      <c r="CFI34" s="79"/>
      <c r="CFJ34" s="79"/>
      <c r="CFK34" s="79"/>
      <c r="CFL34" s="79"/>
      <c r="CFM34" s="79"/>
      <c r="CFN34" s="79"/>
      <c r="CFO34" s="79"/>
      <c r="CFP34" s="79"/>
      <c r="CFQ34" s="79"/>
      <c r="CFR34" s="79"/>
      <c r="CFS34" s="79"/>
      <c r="CFT34" s="79"/>
      <c r="CFU34" s="79"/>
      <c r="CFV34" s="79"/>
      <c r="CFW34" s="79"/>
      <c r="CFX34" s="79"/>
      <c r="CFY34" s="79"/>
      <c r="CFZ34" s="79"/>
      <c r="CGA34" s="79"/>
      <c r="CGB34" s="79"/>
      <c r="CGC34" s="79"/>
      <c r="CGD34" s="79"/>
      <c r="CGE34" s="79"/>
      <c r="CGF34" s="79"/>
      <c r="CGG34" s="79"/>
      <c r="CGH34" s="79"/>
      <c r="CGI34" s="79"/>
      <c r="CGJ34" s="79"/>
      <c r="CGK34" s="79"/>
      <c r="CGL34" s="79"/>
      <c r="CGM34" s="79"/>
      <c r="CGN34" s="79"/>
      <c r="CGO34" s="79"/>
      <c r="CGP34" s="79"/>
      <c r="CGQ34" s="79"/>
      <c r="CGR34" s="79"/>
      <c r="CGS34" s="79"/>
      <c r="CGT34" s="79"/>
      <c r="CGU34" s="79"/>
      <c r="CGV34" s="79"/>
      <c r="CGW34" s="79"/>
      <c r="CGX34" s="79"/>
      <c r="CGY34" s="79"/>
      <c r="CGZ34" s="79"/>
      <c r="CHA34" s="79"/>
      <c r="CHB34" s="79"/>
      <c r="CHC34" s="79"/>
      <c r="CHD34" s="79"/>
      <c r="CHE34" s="79"/>
      <c r="CHF34" s="79"/>
      <c r="CHG34" s="79"/>
      <c r="CHH34" s="79"/>
      <c r="CHI34" s="79"/>
      <c r="CHJ34" s="79"/>
      <c r="CHK34" s="79"/>
      <c r="CHL34" s="79"/>
      <c r="CHM34" s="79"/>
      <c r="CHN34" s="79"/>
      <c r="CHO34" s="79"/>
      <c r="CHP34" s="79"/>
      <c r="CHQ34" s="79"/>
      <c r="CHR34" s="79"/>
      <c r="CHS34" s="79"/>
      <c r="CHT34" s="79"/>
      <c r="CHU34" s="79"/>
      <c r="CHV34" s="79"/>
      <c r="CHW34" s="79"/>
      <c r="CHX34" s="79"/>
      <c r="CHY34" s="79"/>
      <c r="CHZ34" s="79"/>
      <c r="CIA34" s="79"/>
      <c r="CIB34" s="79"/>
      <c r="CIC34" s="79"/>
      <c r="CID34" s="79"/>
      <c r="CIE34" s="79"/>
      <c r="CIF34" s="79"/>
      <c r="CIG34" s="79"/>
      <c r="CIH34" s="79"/>
      <c r="CII34" s="79"/>
      <c r="CIJ34" s="79"/>
      <c r="CIK34" s="79"/>
      <c r="CIL34" s="79"/>
      <c r="CIM34" s="79"/>
      <c r="CIN34" s="79"/>
      <c r="CIO34" s="79"/>
      <c r="CIP34" s="79"/>
      <c r="CIQ34" s="79"/>
      <c r="CIR34" s="79"/>
      <c r="CIS34" s="79"/>
      <c r="CIT34" s="79"/>
      <c r="CIU34" s="79"/>
      <c r="CIV34" s="79"/>
      <c r="CIW34" s="79"/>
      <c r="CIX34" s="79"/>
      <c r="CIY34" s="79"/>
      <c r="CIZ34" s="79"/>
      <c r="CJA34" s="79"/>
      <c r="CJB34" s="79"/>
      <c r="CJC34" s="79"/>
      <c r="CJD34" s="79"/>
      <c r="CJE34" s="79"/>
      <c r="CJF34" s="79"/>
      <c r="CJG34" s="79"/>
      <c r="CJH34" s="79"/>
      <c r="CJI34" s="79"/>
      <c r="CJJ34" s="79"/>
      <c r="CJK34" s="79"/>
      <c r="CJL34" s="79"/>
      <c r="CJM34" s="79"/>
      <c r="CJN34" s="79"/>
      <c r="CJO34" s="79"/>
      <c r="CJP34" s="79"/>
      <c r="CJQ34" s="79"/>
      <c r="CJR34" s="79"/>
      <c r="CJS34" s="79"/>
      <c r="CJT34" s="79"/>
      <c r="CJU34" s="79"/>
      <c r="CJV34" s="79"/>
      <c r="CJW34" s="79"/>
      <c r="CJX34" s="79"/>
      <c r="CJY34" s="79"/>
      <c r="CJZ34" s="79"/>
      <c r="CKA34" s="79"/>
      <c r="CKB34" s="79"/>
      <c r="CKC34" s="79"/>
      <c r="CKD34" s="79"/>
      <c r="CKE34" s="79"/>
      <c r="CKF34" s="79"/>
      <c r="CKG34" s="79"/>
      <c r="CKH34" s="79"/>
      <c r="CKI34" s="79"/>
      <c r="CKJ34" s="79"/>
      <c r="CKK34" s="79"/>
      <c r="CKL34" s="79"/>
      <c r="CKM34" s="79"/>
      <c r="CKN34" s="79"/>
      <c r="CKO34" s="79"/>
      <c r="CKP34" s="79"/>
      <c r="CKQ34" s="79"/>
      <c r="CKR34" s="79"/>
      <c r="CKS34" s="79"/>
      <c r="CKT34" s="79"/>
      <c r="CKU34" s="79"/>
      <c r="CKV34" s="79"/>
      <c r="CKW34" s="79"/>
      <c r="CKX34" s="79"/>
      <c r="CKY34" s="79"/>
      <c r="CKZ34" s="79"/>
      <c r="CLA34" s="79"/>
      <c r="CLB34" s="79"/>
      <c r="CLC34" s="79"/>
      <c r="CLD34" s="79"/>
      <c r="CLE34" s="79"/>
      <c r="CLF34" s="79"/>
      <c r="CLG34" s="79"/>
      <c r="CLH34" s="79"/>
      <c r="CLI34" s="79"/>
      <c r="CLJ34" s="79"/>
      <c r="CLK34" s="79"/>
      <c r="CLL34" s="79"/>
      <c r="CLM34" s="79"/>
      <c r="CLN34" s="79"/>
      <c r="CLO34" s="79"/>
      <c r="CLP34" s="79"/>
      <c r="CLQ34" s="79"/>
      <c r="CLR34" s="79"/>
      <c r="CLS34" s="79"/>
      <c r="CLT34" s="79"/>
      <c r="CLU34" s="79"/>
      <c r="CLV34" s="79"/>
      <c r="CLW34" s="79"/>
      <c r="CLX34" s="79"/>
      <c r="CLY34" s="79"/>
      <c r="CLZ34" s="79"/>
      <c r="CMA34" s="79"/>
      <c r="CMB34" s="79"/>
      <c r="CMC34" s="79"/>
      <c r="CMD34" s="79"/>
      <c r="CME34" s="79"/>
      <c r="CMF34" s="79"/>
      <c r="CMG34" s="79"/>
      <c r="CMH34" s="79"/>
      <c r="CMI34" s="79"/>
      <c r="CMJ34" s="79"/>
      <c r="CMK34" s="79"/>
      <c r="CML34" s="79"/>
      <c r="CMM34" s="79"/>
      <c r="CMN34" s="79"/>
      <c r="CMO34" s="79"/>
      <c r="CMP34" s="79"/>
      <c r="CMQ34" s="79"/>
      <c r="CMR34" s="79"/>
      <c r="CMS34" s="79"/>
      <c r="CMT34" s="79"/>
      <c r="CMU34" s="79"/>
      <c r="CMV34" s="79"/>
      <c r="CMW34" s="79"/>
      <c r="CMX34" s="79"/>
      <c r="CMY34" s="79"/>
      <c r="CMZ34" s="79"/>
      <c r="CNA34" s="79"/>
      <c r="CNB34" s="79"/>
      <c r="CNC34" s="79"/>
      <c r="CND34" s="79"/>
      <c r="CNE34" s="79"/>
      <c r="CNF34" s="79"/>
      <c r="CNG34" s="79"/>
      <c r="CNH34" s="79"/>
      <c r="CNI34" s="79"/>
      <c r="CNJ34" s="79"/>
      <c r="CNK34" s="79"/>
      <c r="CNL34" s="79"/>
      <c r="CNM34" s="79"/>
      <c r="CNN34" s="79"/>
      <c r="CNO34" s="79"/>
      <c r="CNP34" s="79"/>
      <c r="CNQ34" s="79"/>
      <c r="CNR34" s="79"/>
      <c r="CNS34" s="79"/>
      <c r="CNT34" s="79"/>
      <c r="CNU34" s="79"/>
      <c r="CNV34" s="79"/>
      <c r="CNW34" s="79"/>
      <c r="CNX34" s="79"/>
      <c r="CNY34" s="79"/>
      <c r="CNZ34" s="79"/>
      <c r="COA34" s="79"/>
      <c r="COB34" s="79"/>
      <c r="COC34" s="79"/>
      <c r="COD34" s="79"/>
      <c r="COE34" s="79"/>
      <c r="COF34" s="79"/>
      <c r="COG34" s="79"/>
      <c r="COH34" s="79"/>
      <c r="COI34" s="79"/>
      <c r="COJ34" s="79"/>
      <c r="COK34" s="79"/>
      <c r="COL34" s="79"/>
      <c r="COM34" s="79"/>
      <c r="CON34" s="79"/>
      <c r="COO34" s="79"/>
      <c r="COP34" s="79"/>
      <c r="COQ34" s="79"/>
      <c r="COR34" s="79"/>
      <c r="COS34" s="79"/>
      <c r="COT34" s="79"/>
      <c r="COU34" s="79"/>
      <c r="COV34" s="79"/>
      <c r="COW34" s="79"/>
      <c r="COX34" s="79"/>
      <c r="COY34" s="79"/>
      <c r="COZ34" s="79"/>
      <c r="CPA34" s="79"/>
      <c r="CPB34" s="79"/>
      <c r="CPC34" s="79"/>
      <c r="CPD34" s="79"/>
      <c r="CPE34" s="79"/>
      <c r="CPF34" s="79"/>
      <c r="CPG34" s="79"/>
      <c r="CPH34" s="79"/>
      <c r="CPI34" s="79"/>
      <c r="CPJ34" s="79"/>
      <c r="CPK34" s="79"/>
      <c r="CPL34" s="79"/>
      <c r="CPM34" s="79"/>
      <c r="CPN34" s="79"/>
      <c r="CPO34" s="79"/>
      <c r="CPP34" s="79"/>
      <c r="CPQ34" s="79"/>
      <c r="CPR34" s="79"/>
      <c r="CPS34" s="79"/>
      <c r="CPT34" s="79"/>
      <c r="CPU34" s="79"/>
      <c r="CPV34" s="79"/>
      <c r="CPW34" s="79"/>
      <c r="CPX34" s="79"/>
      <c r="CPY34" s="79"/>
      <c r="CPZ34" s="79"/>
      <c r="CQA34" s="79"/>
      <c r="CQB34" s="79"/>
      <c r="CQC34" s="79"/>
      <c r="CQD34" s="79"/>
      <c r="CQE34" s="79"/>
      <c r="CQF34" s="79"/>
      <c r="CQG34" s="79"/>
      <c r="CQH34" s="79"/>
      <c r="CQI34" s="79"/>
      <c r="CQJ34" s="79"/>
      <c r="CQK34" s="79"/>
      <c r="CQL34" s="79"/>
      <c r="CQM34" s="79"/>
      <c r="CQN34" s="79"/>
      <c r="CQO34" s="79"/>
      <c r="CQP34" s="79"/>
      <c r="CQQ34" s="79"/>
      <c r="CQR34" s="79"/>
      <c r="CQS34" s="79"/>
      <c r="CQT34" s="79"/>
      <c r="CQU34" s="79"/>
      <c r="CQV34" s="79"/>
      <c r="CQW34" s="79"/>
      <c r="CQX34" s="79"/>
      <c r="CQY34" s="79"/>
      <c r="CQZ34" s="79"/>
      <c r="CRA34" s="79"/>
      <c r="CRB34" s="79"/>
      <c r="CRC34" s="79"/>
      <c r="CRD34" s="79"/>
      <c r="CRE34" s="79"/>
      <c r="CRF34" s="79"/>
      <c r="CRG34" s="79"/>
      <c r="CRH34" s="79"/>
      <c r="CRI34" s="79"/>
      <c r="CRJ34" s="79"/>
      <c r="CRK34" s="79"/>
      <c r="CRL34" s="79"/>
      <c r="CRM34" s="79"/>
      <c r="CRN34" s="79"/>
      <c r="CRO34" s="79"/>
      <c r="CRP34" s="79"/>
      <c r="CRQ34" s="79"/>
      <c r="CRR34" s="79"/>
      <c r="CRS34" s="79"/>
      <c r="CRT34" s="79"/>
      <c r="CRU34" s="79"/>
      <c r="CRV34" s="79"/>
      <c r="CRW34" s="79"/>
      <c r="CRX34" s="79"/>
      <c r="CRY34" s="79"/>
      <c r="CRZ34" s="79"/>
      <c r="CSA34" s="79"/>
      <c r="CSB34" s="79"/>
      <c r="CSC34" s="79"/>
      <c r="CSD34" s="79"/>
      <c r="CSE34" s="79"/>
      <c r="CSF34" s="79"/>
      <c r="CSG34" s="79"/>
      <c r="CSH34" s="79"/>
      <c r="CSI34" s="79"/>
      <c r="CSJ34" s="79"/>
      <c r="CSK34" s="79"/>
      <c r="CSL34" s="79"/>
      <c r="CSM34" s="79"/>
      <c r="CSN34" s="79"/>
      <c r="CSO34" s="79"/>
      <c r="CSP34" s="79"/>
      <c r="CSQ34" s="79"/>
      <c r="CSR34" s="79"/>
      <c r="CSS34" s="79"/>
      <c r="CST34" s="79"/>
      <c r="CSU34" s="79"/>
      <c r="CSV34" s="79"/>
      <c r="CSW34" s="79"/>
      <c r="CSX34" s="79"/>
      <c r="CSY34" s="79"/>
      <c r="CSZ34" s="79"/>
      <c r="CTA34" s="79"/>
      <c r="CTB34" s="79"/>
      <c r="CTC34" s="79"/>
      <c r="CTD34" s="79"/>
      <c r="CTE34" s="79"/>
      <c r="CTF34" s="79"/>
      <c r="CTG34" s="79"/>
      <c r="CTH34" s="79"/>
      <c r="CTI34" s="79"/>
      <c r="CTJ34" s="79"/>
      <c r="CTK34" s="79"/>
      <c r="CTL34" s="79"/>
      <c r="CTM34" s="79"/>
      <c r="CTN34" s="79"/>
      <c r="CTO34" s="79"/>
      <c r="CTP34" s="79"/>
      <c r="CTQ34" s="79"/>
      <c r="CTR34" s="79"/>
      <c r="CTS34" s="79"/>
      <c r="CTT34" s="79"/>
      <c r="CTU34" s="79"/>
      <c r="CTV34" s="79"/>
      <c r="CTW34" s="79"/>
      <c r="CTX34" s="79"/>
      <c r="CTY34" s="79"/>
      <c r="CTZ34" s="79"/>
      <c r="CUA34" s="79"/>
      <c r="CUB34" s="79"/>
      <c r="CUC34" s="79"/>
      <c r="CUD34" s="79"/>
      <c r="CUE34" s="79"/>
      <c r="CUF34" s="79"/>
      <c r="CUG34" s="79"/>
      <c r="CUH34" s="79"/>
      <c r="CUI34" s="79"/>
      <c r="CUJ34" s="79"/>
      <c r="CUK34" s="79"/>
      <c r="CUL34" s="79"/>
      <c r="CUM34" s="79"/>
      <c r="CUN34" s="79"/>
      <c r="CUO34" s="79"/>
      <c r="CUP34" s="79"/>
      <c r="CUQ34" s="79"/>
      <c r="CUR34" s="79"/>
      <c r="CUS34" s="79"/>
      <c r="CUT34" s="79"/>
      <c r="CUU34" s="79"/>
      <c r="CUV34" s="79"/>
      <c r="CUW34" s="79"/>
      <c r="CUX34" s="79"/>
      <c r="CUY34" s="79"/>
      <c r="CUZ34" s="79"/>
      <c r="CVA34" s="79"/>
      <c r="CVB34" s="79"/>
      <c r="CVC34" s="79"/>
      <c r="CVD34" s="79"/>
      <c r="CVE34" s="79"/>
      <c r="CVF34" s="79"/>
      <c r="CVG34" s="79"/>
      <c r="CVH34" s="79"/>
      <c r="CVI34" s="79"/>
      <c r="CVJ34" s="79"/>
      <c r="CVK34" s="79"/>
      <c r="CVL34" s="79"/>
      <c r="CVM34" s="79"/>
      <c r="CVN34" s="79"/>
      <c r="CVO34" s="79"/>
      <c r="CVP34" s="79"/>
      <c r="CVQ34" s="79"/>
      <c r="CVR34" s="79"/>
      <c r="CVS34" s="79"/>
      <c r="CVT34" s="79"/>
      <c r="CVU34" s="79"/>
      <c r="CVV34" s="79"/>
      <c r="CVW34" s="79"/>
      <c r="CVX34" s="79"/>
      <c r="CVY34" s="79"/>
      <c r="CVZ34" s="79"/>
      <c r="CWA34" s="79"/>
      <c r="CWB34" s="79"/>
      <c r="CWC34" s="79"/>
      <c r="CWD34" s="79"/>
      <c r="CWE34" s="79"/>
      <c r="CWF34" s="79"/>
      <c r="CWG34" s="79"/>
      <c r="CWH34" s="79"/>
      <c r="CWI34" s="79"/>
      <c r="CWJ34" s="79"/>
      <c r="CWK34" s="79"/>
      <c r="CWL34" s="79"/>
      <c r="CWM34" s="79"/>
      <c r="CWN34" s="79"/>
      <c r="CWO34" s="79"/>
      <c r="CWP34" s="79"/>
      <c r="CWQ34" s="79"/>
      <c r="CWR34" s="79"/>
      <c r="CWS34" s="79"/>
      <c r="CWT34" s="79"/>
      <c r="CWU34" s="79"/>
      <c r="CWV34" s="79"/>
      <c r="CWW34" s="79"/>
      <c r="CWX34" s="79"/>
      <c r="CWY34" s="79"/>
      <c r="CWZ34" s="79"/>
      <c r="CXA34" s="79"/>
      <c r="CXB34" s="79"/>
      <c r="CXC34" s="79"/>
      <c r="CXD34" s="79"/>
      <c r="CXE34" s="79"/>
      <c r="CXF34" s="79"/>
      <c r="CXG34" s="79"/>
      <c r="CXH34" s="79"/>
      <c r="CXI34" s="79"/>
      <c r="CXJ34" s="79"/>
      <c r="CXK34" s="79"/>
      <c r="CXL34" s="79"/>
      <c r="CXM34" s="79"/>
      <c r="CXN34" s="79"/>
      <c r="CXO34" s="79"/>
      <c r="CXP34" s="79"/>
      <c r="CXQ34" s="79"/>
      <c r="CXR34" s="79"/>
      <c r="CXS34" s="79"/>
      <c r="CXT34" s="79"/>
      <c r="CXU34" s="79"/>
      <c r="CXV34" s="79"/>
      <c r="CXW34" s="79"/>
      <c r="CXX34" s="79"/>
      <c r="CXY34" s="79"/>
      <c r="CXZ34" s="79"/>
      <c r="CYA34" s="79"/>
      <c r="CYB34" s="79"/>
      <c r="CYC34" s="79"/>
      <c r="CYD34" s="79"/>
      <c r="CYE34" s="79"/>
      <c r="CYF34" s="79"/>
      <c r="CYG34" s="79"/>
      <c r="CYH34" s="79"/>
      <c r="CYI34" s="79"/>
      <c r="CYJ34" s="79"/>
      <c r="CYK34" s="79"/>
      <c r="CYL34" s="79"/>
      <c r="CYM34" s="79"/>
      <c r="CYN34" s="79"/>
      <c r="CYO34" s="79"/>
      <c r="CYP34" s="79"/>
      <c r="CYQ34" s="79"/>
      <c r="CYR34" s="79"/>
      <c r="CYS34" s="79"/>
      <c r="CYT34" s="79"/>
      <c r="CYU34" s="79"/>
      <c r="CYV34" s="79"/>
      <c r="CYW34" s="79"/>
      <c r="CYX34" s="79"/>
      <c r="CYY34" s="79"/>
      <c r="CYZ34" s="79"/>
      <c r="CZA34" s="79"/>
      <c r="CZB34" s="79"/>
      <c r="CZC34" s="79"/>
      <c r="CZD34" s="79"/>
      <c r="CZE34" s="79"/>
      <c r="CZF34" s="79"/>
      <c r="CZG34" s="79"/>
      <c r="CZH34" s="79"/>
      <c r="CZI34" s="79"/>
      <c r="CZJ34" s="79"/>
      <c r="CZK34" s="79"/>
      <c r="CZL34" s="79"/>
      <c r="CZM34" s="79"/>
      <c r="CZN34" s="79"/>
      <c r="CZO34" s="79"/>
      <c r="CZP34" s="79"/>
      <c r="CZQ34" s="79"/>
      <c r="CZR34" s="79"/>
      <c r="CZS34" s="79"/>
      <c r="CZT34" s="79"/>
      <c r="CZU34" s="79"/>
      <c r="CZV34" s="79"/>
      <c r="CZW34" s="79"/>
      <c r="CZX34" s="79"/>
      <c r="CZY34" s="79"/>
      <c r="CZZ34" s="79"/>
      <c r="DAA34" s="79"/>
      <c r="DAB34" s="79"/>
      <c r="DAC34" s="79"/>
      <c r="DAD34" s="79"/>
      <c r="DAE34" s="79"/>
      <c r="DAF34" s="79"/>
      <c r="DAG34" s="79"/>
      <c r="DAH34" s="79"/>
      <c r="DAI34" s="79"/>
      <c r="DAJ34" s="79"/>
      <c r="DAK34" s="79"/>
      <c r="DAL34" s="79"/>
      <c r="DAM34" s="79"/>
      <c r="DAN34" s="79"/>
      <c r="DAO34" s="79"/>
      <c r="DAP34" s="79"/>
      <c r="DAQ34" s="79"/>
      <c r="DAR34" s="79"/>
      <c r="DAS34" s="79"/>
      <c r="DAT34" s="79"/>
      <c r="DAU34" s="79"/>
      <c r="DAV34" s="79"/>
      <c r="DAW34" s="79"/>
      <c r="DAX34" s="79"/>
      <c r="DAY34" s="79"/>
      <c r="DAZ34" s="79"/>
      <c r="DBA34" s="79"/>
      <c r="DBB34" s="79"/>
      <c r="DBC34" s="79"/>
      <c r="DBD34" s="79"/>
      <c r="DBE34" s="79"/>
      <c r="DBF34" s="79"/>
      <c r="DBG34" s="79"/>
      <c r="DBH34" s="79"/>
      <c r="DBI34" s="79"/>
      <c r="DBJ34" s="79"/>
      <c r="DBK34" s="79"/>
      <c r="DBL34" s="79"/>
      <c r="DBM34" s="79"/>
      <c r="DBN34" s="79"/>
      <c r="DBO34" s="79"/>
      <c r="DBP34" s="79"/>
      <c r="DBQ34" s="79"/>
      <c r="DBR34" s="79"/>
      <c r="DBS34" s="79"/>
      <c r="DBT34" s="79"/>
      <c r="DBU34" s="79"/>
      <c r="DBV34" s="79"/>
      <c r="DBW34" s="79"/>
      <c r="DBX34" s="79"/>
      <c r="DBY34" s="79"/>
      <c r="DBZ34" s="79"/>
      <c r="DCA34" s="79"/>
      <c r="DCB34" s="79"/>
      <c r="DCC34" s="79"/>
      <c r="DCD34" s="79"/>
      <c r="DCE34" s="79"/>
      <c r="DCF34" s="79"/>
      <c r="DCG34" s="79"/>
      <c r="DCH34" s="79"/>
      <c r="DCI34" s="79"/>
      <c r="DCJ34" s="79"/>
      <c r="DCK34" s="79"/>
      <c r="DCL34" s="79"/>
      <c r="DCM34" s="79"/>
      <c r="DCN34" s="79"/>
      <c r="DCO34" s="79"/>
      <c r="DCP34" s="79"/>
      <c r="DCQ34" s="79"/>
      <c r="DCR34" s="79"/>
      <c r="DCS34" s="79"/>
      <c r="DCT34" s="79"/>
      <c r="DCU34" s="79"/>
      <c r="DCV34" s="79"/>
      <c r="DCW34" s="79"/>
      <c r="DCX34" s="79"/>
      <c r="DCY34" s="79"/>
      <c r="DCZ34" s="79"/>
      <c r="DDA34" s="79"/>
      <c r="DDB34" s="79"/>
      <c r="DDC34" s="79"/>
      <c r="DDD34" s="79"/>
      <c r="DDE34" s="79"/>
      <c r="DDF34" s="79"/>
      <c r="DDG34" s="79"/>
      <c r="DDH34" s="79"/>
      <c r="DDI34" s="79"/>
      <c r="DDJ34" s="79"/>
      <c r="DDK34" s="79"/>
      <c r="DDL34" s="79"/>
      <c r="DDM34" s="79"/>
      <c r="DDN34" s="79"/>
      <c r="DDO34" s="79"/>
      <c r="DDP34" s="79"/>
      <c r="DDQ34" s="79"/>
      <c r="DDR34" s="79"/>
      <c r="DDS34" s="79"/>
      <c r="DDT34" s="79"/>
      <c r="DDU34" s="79"/>
      <c r="DDV34" s="79"/>
      <c r="DDW34" s="79"/>
      <c r="DDX34" s="79"/>
      <c r="DDY34" s="79"/>
      <c r="DDZ34" s="79"/>
      <c r="DEA34" s="79"/>
      <c r="DEB34" s="79"/>
      <c r="DEC34" s="79"/>
      <c r="DED34" s="79"/>
      <c r="DEE34" s="79"/>
      <c r="DEF34" s="79"/>
      <c r="DEG34" s="79"/>
      <c r="DEH34" s="79"/>
      <c r="DEI34" s="79"/>
      <c r="DEJ34" s="79"/>
      <c r="DEK34" s="79"/>
      <c r="DEL34" s="79"/>
      <c r="DEM34" s="79"/>
      <c r="DEN34" s="79"/>
      <c r="DEO34" s="79"/>
      <c r="DEP34" s="79"/>
      <c r="DEQ34" s="79"/>
      <c r="DER34" s="79"/>
      <c r="DES34" s="79"/>
      <c r="DET34" s="79"/>
      <c r="DEU34" s="79"/>
      <c r="DEV34" s="79"/>
      <c r="DEW34" s="79"/>
      <c r="DEX34" s="79"/>
      <c r="DEY34" s="79"/>
      <c r="DEZ34" s="79"/>
      <c r="DFA34" s="79"/>
      <c r="DFB34" s="79"/>
      <c r="DFC34" s="79"/>
      <c r="DFD34" s="79"/>
      <c r="DFE34" s="79"/>
      <c r="DFF34" s="79"/>
      <c r="DFG34" s="79"/>
      <c r="DFH34" s="79"/>
      <c r="DFI34" s="79"/>
      <c r="DFJ34" s="79"/>
      <c r="DFK34" s="79"/>
      <c r="DFL34" s="79"/>
      <c r="DFM34" s="79"/>
      <c r="DFN34" s="79"/>
      <c r="DFO34" s="79"/>
      <c r="DFP34" s="79"/>
      <c r="DFQ34" s="79"/>
      <c r="DFR34" s="79"/>
      <c r="DFS34" s="79"/>
      <c r="DFT34" s="79"/>
      <c r="DFU34" s="79"/>
      <c r="DFV34" s="79"/>
      <c r="DFW34" s="79"/>
      <c r="DFX34" s="79"/>
      <c r="DFY34" s="79"/>
      <c r="DFZ34" s="79"/>
      <c r="DGA34" s="79"/>
      <c r="DGB34" s="79"/>
      <c r="DGC34" s="79"/>
      <c r="DGD34" s="79"/>
      <c r="DGE34" s="79"/>
      <c r="DGF34" s="79"/>
      <c r="DGG34" s="79"/>
      <c r="DGH34" s="79"/>
      <c r="DGI34" s="79"/>
      <c r="DGJ34" s="79"/>
      <c r="DGK34" s="79"/>
      <c r="DGL34" s="79"/>
      <c r="DGM34" s="79"/>
      <c r="DGN34" s="79"/>
      <c r="DGO34" s="79"/>
      <c r="DGP34" s="79"/>
      <c r="DGQ34" s="79"/>
      <c r="DGR34" s="79"/>
      <c r="DGS34" s="79"/>
      <c r="DGT34" s="79"/>
      <c r="DGU34" s="79"/>
      <c r="DGV34" s="79"/>
      <c r="DGW34" s="79"/>
      <c r="DGX34" s="79"/>
      <c r="DGY34" s="79"/>
      <c r="DGZ34" s="79"/>
      <c r="DHA34" s="79"/>
      <c r="DHB34" s="79"/>
      <c r="DHC34" s="79"/>
      <c r="DHD34" s="79"/>
      <c r="DHE34" s="79"/>
      <c r="DHF34" s="79"/>
      <c r="DHG34" s="79"/>
      <c r="DHH34" s="79"/>
      <c r="DHI34" s="79"/>
      <c r="DHJ34" s="79"/>
      <c r="DHK34" s="79"/>
      <c r="DHL34" s="79"/>
      <c r="DHM34" s="79"/>
      <c r="DHN34" s="79"/>
      <c r="DHO34" s="79"/>
      <c r="DHP34" s="79"/>
      <c r="DHQ34" s="79"/>
      <c r="DHR34" s="79"/>
      <c r="DHS34" s="79"/>
      <c r="DHT34" s="79"/>
      <c r="DHU34" s="79"/>
      <c r="DHV34" s="79"/>
      <c r="DHW34" s="79"/>
      <c r="DHX34" s="79"/>
      <c r="DHY34" s="79"/>
      <c r="DHZ34" s="79"/>
      <c r="DIA34" s="79"/>
      <c r="DIB34" s="79"/>
      <c r="DIC34" s="79"/>
      <c r="DID34" s="79"/>
      <c r="DIE34" s="79"/>
      <c r="DIF34" s="79"/>
      <c r="DIG34" s="79"/>
      <c r="DIH34" s="79"/>
      <c r="DII34" s="79"/>
      <c r="DIJ34" s="79"/>
      <c r="DIK34" s="79"/>
      <c r="DIL34" s="79"/>
      <c r="DIM34" s="79"/>
      <c r="DIN34" s="79"/>
      <c r="DIO34" s="79"/>
      <c r="DIP34" s="79"/>
      <c r="DIQ34" s="79"/>
      <c r="DIR34" s="79"/>
      <c r="DIS34" s="79"/>
      <c r="DIT34" s="79"/>
      <c r="DIU34" s="79"/>
      <c r="DIV34" s="79"/>
      <c r="DIW34" s="79"/>
      <c r="DIX34" s="79"/>
      <c r="DIY34" s="79"/>
      <c r="DIZ34" s="79"/>
      <c r="DJA34" s="79"/>
      <c r="DJB34" s="79"/>
      <c r="DJC34" s="79"/>
      <c r="DJD34" s="79"/>
      <c r="DJE34" s="79"/>
      <c r="DJF34" s="79"/>
      <c r="DJG34" s="79"/>
      <c r="DJH34" s="79"/>
      <c r="DJI34" s="79"/>
      <c r="DJJ34" s="79"/>
      <c r="DJK34" s="79"/>
      <c r="DJL34" s="79"/>
      <c r="DJM34" s="79"/>
      <c r="DJN34" s="79"/>
      <c r="DJO34" s="79"/>
      <c r="DJP34" s="79"/>
      <c r="DJQ34" s="79"/>
      <c r="DJR34" s="79"/>
      <c r="DJS34" s="79"/>
      <c r="DJT34" s="79"/>
      <c r="DJU34" s="79"/>
      <c r="DJV34" s="79"/>
      <c r="DJW34" s="79"/>
      <c r="DJX34" s="79"/>
      <c r="DJY34" s="79"/>
      <c r="DJZ34" s="79"/>
      <c r="DKA34" s="79"/>
      <c r="DKB34" s="79"/>
      <c r="DKC34" s="79"/>
      <c r="DKD34" s="79"/>
      <c r="DKE34" s="79"/>
      <c r="DKF34" s="79"/>
      <c r="DKG34" s="79"/>
      <c r="DKH34" s="79"/>
      <c r="DKI34" s="79"/>
      <c r="DKJ34" s="79"/>
      <c r="DKK34" s="79"/>
      <c r="DKL34" s="79"/>
      <c r="DKM34" s="79"/>
      <c r="DKN34" s="79"/>
      <c r="DKO34" s="79"/>
      <c r="DKP34" s="79"/>
      <c r="DKQ34" s="79"/>
      <c r="DKR34" s="79"/>
      <c r="DKS34" s="79"/>
      <c r="DKT34" s="79"/>
      <c r="DKU34" s="79"/>
      <c r="DKV34" s="79"/>
      <c r="DKW34" s="79"/>
      <c r="DKX34" s="79"/>
      <c r="DKY34" s="79"/>
      <c r="DKZ34" s="79"/>
      <c r="DLA34" s="79"/>
      <c r="DLB34" s="79"/>
      <c r="DLC34" s="79"/>
      <c r="DLD34" s="79"/>
      <c r="DLE34" s="79"/>
      <c r="DLF34" s="79"/>
      <c r="DLG34" s="79"/>
      <c r="DLH34" s="79"/>
      <c r="DLI34" s="79"/>
      <c r="DLJ34" s="79"/>
      <c r="DLK34" s="79"/>
      <c r="DLL34" s="79"/>
      <c r="DLM34" s="79"/>
      <c r="DLN34" s="79"/>
      <c r="DLO34" s="79"/>
      <c r="DLP34" s="79"/>
      <c r="DLQ34" s="79"/>
      <c r="DLR34" s="79"/>
      <c r="DLS34" s="79"/>
      <c r="DLT34" s="79"/>
      <c r="DLU34" s="79"/>
      <c r="DLV34" s="79"/>
      <c r="DLW34" s="79"/>
      <c r="DLX34" s="79"/>
      <c r="DLY34" s="79"/>
      <c r="DLZ34" s="79"/>
      <c r="DMA34" s="79"/>
      <c r="DMB34" s="79"/>
      <c r="DMC34" s="79"/>
      <c r="DMD34" s="79"/>
      <c r="DME34" s="79"/>
      <c r="DMF34" s="79"/>
      <c r="DMG34" s="79"/>
      <c r="DMH34" s="79"/>
      <c r="DMI34" s="79"/>
      <c r="DMJ34" s="79"/>
      <c r="DMK34" s="79"/>
      <c r="DML34" s="79"/>
      <c r="DMM34" s="79"/>
      <c r="DMN34" s="79"/>
      <c r="DMO34" s="79"/>
      <c r="DMP34" s="79"/>
      <c r="DMQ34" s="79"/>
      <c r="DMR34" s="79"/>
      <c r="DMS34" s="79"/>
      <c r="DMT34" s="79"/>
      <c r="DMU34" s="79"/>
      <c r="DMV34" s="79"/>
      <c r="DMW34" s="79"/>
      <c r="DMX34" s="79"/>
      <c r="DMY34" s="79"/>
      <c r="DMZ34" s="79"/>
      <c r="DNA34" s="79"/>
      <c r="DNB34" s="79"/>
      <c r="DNC34" s="79"/>
      <c r="DND34" s="79"/>
      <c r="DNE34" s="79"/>
      <c r="DNF34" s="79"/>
      <c r="DNG34" s="79"/>
      <c r="DNH34" s="79"/>
      <c r="DNI34" s="79"/>
      <c r="DNJ34" s="79"/>
      <c r="DNK34" s="79"/>
      <c r="DNL34" s="79"/>
      <c r="DNM34" s="79"/>
      <c r="DNN34" s="79"/>
      <c r="DNO34" s="79"/>
      <c r="DNP34" s="79"/>
      <c r="DNQ34" s="79"/>
      <c r="DNR34" s="79"/>
      <c r="DNS34" s="79"/>
      <c r="DNT34" s="79"/>
      <c r="DNU34" s="79"/>
      <c r="DNV34" s="79"/>
      <c r="DNW34" s="79"/>
      <c r="DNX34" s="79"/>
      <c r="DNY34" s="79"/>
      <c r="DNZ34" s="79"/>
      <c r="DOA34" s="79"/>
      <c r="DOB34" s="79"/>
      <c r="DOC34" s="79"/>
      <c r="DOD34" s="79"/>
      <c r="DOE34" s="79"/>
      <c r="DOF34" s="79"/>
      <c r="DOG34" s="79"/>
      <c r="DOH34" s="79"/>
      <c r="DOI34" s="79"/>
      <c r="DOJ34" s="79"/>
      <c r="DOK34" s="79"/>
      <c r="DOL34" s="79"/>
      <c r="DOM34" s="79"/>
      <c r="DON34" s="79"/>
      <c r="DOO34" s="79"/>
      <c r="DOP34" s="79"/>
      <c r="DOQ34" s="79"/>
      <c r="DOR34" s="79"/>
      <c r="DOS34" s="79"/>
      <c r="DOT34" s="79"/>
      <c r="DOU34" s="79"/>
      <c r="DOV34" s="79"/>
      <c r="DOW34" s="79"/>
      <c r="DOX34" s="79"/>
      <c r="DOY34" s="79"/>
      <c r="DOZ34" s="79"/>
      <c r="DPA34" s="79"/>
      <c r="DPB34" s="79"/>
      <c r="DPC34" s="79"/>
      <c r="DPD34" s="79"/>
      <c r="DPE34" s="79"/>
      <c r="DPF34" s="79"/>
      <c r="DPG34" s="79"/>
      <c r="DPH34" s="79"/>
      <c r="DPI34" s="79"/>
      <c r="DPJ34" s="79"/>
      <c r="DPK34" s="79"/>
      <c r="DPL34" s="79"/>
      <c r="DPM34" s="79"/>
      <c r="DPN34" s="79"/>
      <c r="DPO34" s="79"/>
      <c r="DPP34" s="79"/>
      <c r="DPQ34" s="79"/>
      <c r="DPR34" s="79"/>
      <c r="DPS34" s="79"/>
      <c r="DPT34" s="79"/>
      <c r="DPU34" s="79"/>
      <c r="DPV34" s="79"/>
      <c r="DPW34" s="79"/>
      <c r="DPX34" s="79"/>
      <c r="DPY34" s="79"/>
      <c r="DPZ34" s="79"/>
      <c r="DQA34" s="79"/>
      <c r="DQB34" s="79"/>
      <c r="DQC34" s="79"/>
      <c r="DQD34" s="79"/>
      <c r="DQE34" s="79"/>
      <c r="DQF34" s="79"/>
      <c r="DQG34" s="79"/>
      <c r="DQH34" s="79"/>
      <c r="DQI34" s="79"/>
      <c r="DQJ34" s="79"/>
      <c r="DQK34" s="79"/>
      <c r="DQL34" s="79"/>
      <c r="DQM34" s="79"/>
      <c r="DQN34" s="79"/>
      <c r="DQO34" s="79"/>
      <c r="DQP34" s="79"/>
      <c r="DQQ34" s="79"/>
      <c r="DQR34" s="79"/>
      <c r="DQS34" s="79"/>
      <c r="DQT34" s="79"/>
      <c r="DQU34" s="79"/>
      <c r="DQV34" s="79"/>
      <c r="DQW34" s="79"/>
      <c r="DQX34" s="79"/>
      <c r="DQY34" s="79"/>
      <c r="DQZ34" s="79"/>
      <c r="DRA34" s="79"/>
      <c r="DRB34" s="79"/>
      <c r="DRC34" s="79"/>
      <c r="DRD34" s="79"/>
      <c r="DRE34" s="79"/>
      <c r="DRF34" s="79"/>
      <c r="DRG34" s="79"/>
      <c r="DRH34" s="79"/>
      <c r="DRI34" s="79"/>
      <c r="DRJ34" s="79"/>
      <c r="DRK34" s="79"/>
      <c r="DRL34" s="79"/>
      <c r="DRM34" s="79"/>
      <c r="DRN34" s="79"/>
      <c r="DRO34" s="79"/>
      <c r="DRP34" s="79"/>
      <c r="DRQ34" s="79"/>
      <c r="DRR34" s="79"/>
      <c r="DRS34" s="79"/>
      <c r="DRT34" s="79"/>
      <c r="DRU34" s="79"/>
      <c r="DRV34" s="79"/>
      <c r="DRW34" s="79"/>
      <c r="DRX34" s="79"/>
      <c r="DRY34" s="79"/>
      <c r="DRZ34" s="79"/>
      <c r="DSA34" s="79"/>
      <c r="DSB34" s="79"/>
      <c r="DSC34" s="79"/>
      <c r="DSD34" s="79"/>
      <c r="DSE34" s="79"/>
      <c r="DSF34" s="79"/>
      <c r="DSG34" s="79"/>
      <c r="DSH34" s="79"/>
      <c r="DSI34" s="79"/>
      <c r="DSJ34" s="79"/>
      <c r="DSK34" s="79"/>
      <c r="DSL34" s="79"/>
      <c r="DSM34" s="79"/>
      <c r="DSN34" s="79"/>
      <c r="DSO34" s="79"/>
      <c r="DSP34" s="79"/>
      <c r="DSQ34" s="79"/>
      <c r="DSR34" s="79"/>
      <c r="DSS34" s="79"/>
      <c r="DST34" s="79"/>
      <c r="DSU34" s="79"/>
      <c r="DSV34" s="79"/>
      <c r="DSW34" s="79"/>
      <c r="DSX34" s="79"/>
      <c r="DSY34" s="79"/>
      <c r="DSZ34" s="79"/>
      <c r="DTA34" s="79"/>
      <c r="DTB34" s="79"/>
      <c r="DTC34" s="79"/>
      <c r="DTD34" s="79"/>
      <c r="DTE34" s="79"/>
      <c r="DTF34" s="79"/>
      <c r="DTG34" s="79"/>
      <c r="DTH34" s="79"/>
      <c r="DTI34" s="79"/>
      <c r="DTJ34" s="79"/>
      <c r="DTK34" s="79"/>
      <c r="DTL34" s="79"/>
      <c r="DTM34" s="79"/>
      <c r="DTN34" s="79"/>
      <c r="DTO34" s="79"/>
      <c r="DTP34" s="79"/>
      <c r="DTQ34" s="79"/>
      <c r="DTR34" s="79"/>
      <c r="DTS34" s="79"/>
      <c r="DTT34" s="79"/>
      <c r="DTU34" s="79"/>
      <c r="DTV34" s="79"/>
      <c r="DTW34" s="79"/>
      <c r="DTX34" s="79"/>
      <c r="DTY34" s="79"/>
      <c r="DTZ34" s="79"/>
      <c r="DUA34" s="79"/>
      <c r="DUB34" s="79"/>
      <c r="DUC34" s="79"/>
      <c r="DUD34" s="79"/>
      <c r="DUE34" s="79"/>
      <c r="DUF34" s="79"/>
      <c r="DUG34" s="79"/>
      <c r="DUH34" s="79"/>
      <c r="DUI34" s="79"/>
      <c r="DUJ34" s="79"/>
      <c r="DUK34" s="79"/>
      <c r="DUL34" s="79"/>
      <c r="DUM34" s="79"/>
      <c r="DUN34" s="79"/>
      <c r="DUO34" s="79"/>
      <c r="DUP34" s="79"/>
      <c r="DUQ34" s="79"/>
      <c r="DUR34" s="79"/>
      <c r="DUS34" s="79"/>
      <c r="DUT34" s="79"/>
      <c r="DUU34" s="79"/>
      <c r="DUV34" s="79"/>
      <c r="DUW34" s="79"/>
      <c r="DUX34" s="79"/>
      <c r="DUY34" s="79"/>
      <c r="DUZ34" s="79"/>
      <c r="DVA34" s="79"/>
      <c r="DVB34" s="79"/>
      <c r="DVC34" s="79"/>
      <c r="DVD34" s="79"/>
      <c r="DVE34" s="79"/>
      <c r="DVF34" s="79"/>
      <c r="DVG34" s="79"/>
      <c r="DVH34" s="79"/>
      <c r="DVI34" s="79"/>
      <c r="DVJ34" s="79"/>
      <c r="DVK34" s="79"/>
      <c r="DVL34" s="79"/>
      <c r="DVM34" s="79"/>
      <c r="DVN34" s="79"/>
      <c r="DVO34" s="79"/>
      <c r="DVP34" s="79"/>
      <c r="DVQ34" s="79"/>
      <c r="DVR34" s="79"/>
      <c r="DVS34" s="79"/>
      <c r="DVT34" s="79"/>
      <c r="DVU34" s="79"/>
      <c r="DVV34" s="79"/>
      <c r="DVW34" s="79"/>
      <c r="DVX34" s="79"/>
      <c r="DVY34" s="79"/>
      <c r="DVZ34" s="79"/>
      <c r="DWA34" s="79"/>
      <c r="DWB34" s="79"/>
      <c r="DWC34" s="79"/>
      <c r="DWD34" s="79"/>
      <c r="DWE34" s="79"/>
      <c r="DWF34" s="79"/>
      <c r="DWG34" s="79"/>
      <c r="DWH34" s="79"/>
      <c r="DWI34" s="79"/>
      <c r="DWJ34" s="79"/>
      <c r="DWK34" s="79"/>
      <c r="DWL34" s="79"/>
      <c r="DWM34" s="79"/>
      <c r="DWN34" s="79"/>
      <c r="DWO34" s="79"/>
      <c r="DWP34" s="79"/>
      <c r="DWQ34" s="79"/>
      <c r="DWR34" s="79"/>
      <c r="DWS34" s="79"/>
      <c r="DWT34" s="79"/>
      <c r="DWU34" s="79"/>
      <c r="DWV34" s="79"/>
      <c r="DWW34" s="79"/>
      <c r="DWX34" s="79"/>
      <c r="DWY34" s="79"/>
      <c r="DWZ34" s="79"/>
      <c r="DXA34" s="79"/>
      <c r="DXB34" s="79"/>
      <c r="DXC34" s="79"/>
      <c r="DXD34" s="79"/>
      <c r="DXE34" s="79"/>
      <c r="DXF34" s="79"/>
      <c r="DXG34" s="79"/>
      <c r="DXH34" s="79"/>
      <c r="DXI34" s="79"/>
      <c r="DXJ34" s="79"/>
      <c r="DXK34" s="79"/>
      <c r="DXL34" s="79"/>
      <c r="DXM34" s="79"/>
      <c r="DXN34" s="79"/>
      <c r="DXO34" s="79"/>
      <c r="DXP34" s="79"/>
      <c r="DXQ34" s="79"/>
      <c r="DXR34" s="79"/>
      <c r="DXS34" s="79"/>
      <c r="DXT34" s="79"/>
      <c r="DXU34" s="79"/>
      <c r="DXV34" s="79"/>
      <c r="DXW34" s="79"/>
      <c r="DXX34" s="79"/>
      <c r="DXY34" s="79"/>
      <c r="DXZ34" s="79"/>
      <c r="DYA34" s="79"/>
      <c r="DYB34" s="79"/>
      <c r="DYC34" s="79"/>
      <c r="DYD34" s="79"/>
      <c r="DYE34" s="79"/>
      <c r="DYF34" s="79"/>
      <c r="DYG34" s="79"/>
      <c r="DYH34" s="79"/>
      <c r="DYI34" s="79"/>
      <c r="DYJ34" s="79"/>
      <c r="DYK34" s="79"/>
      <c r="DYL34" s="79"/>
      <c r="DYM34" s="79"/>
      <c r="DYN34" s="79"/>
      <c r="DYO34" s="79"/>
      <c r="DYP34" s="79"/>
      <c r="DYQ34" s="79"/>
      <c r="DYR34" s="79"/>
      <c r="DYS34" s="79"/>
      <c r="DYT34" s="79"/>
      <c r="DYU34" s="79"/>
      <c r="DYV34" s="79"/>
      <c r="DYW34" s="79"/>
      <c r="DYX34" s="79"/>
      <c r="DYY34" s="79"/>
      <c r="DYZ34" s="79"/>
      <c r="DZA34" s="79"/>
      <c r="DZB34" s="79"/>
      <c r="DZC34" s="79"/>
      <c r="DZD34" s="79"/>
      <c r="DZE34" s="79"/>
      <c r="DZF34" s="79"/>
      <c r="DZG34" s="79"/>
      <c r="DZH34" s="79"/>
      <c r="DZI34" s="79"/>
      <c r="DZJ34" s="79"/>
      <c r="DZK34" s="79"/>
      <c r="DZL34" s="79"/>
      <c r="DZM34" s="79"/>
      <c r="DZN34" s="79"/>
      <c r="DZO34" s="79"/>
      <c r="DZP34" s="79"/>
      <c r="DZQ34" s="79"/>
      <c r="DZR34" s="79"/>
      <c r="DZS34" s="79"/>
      <c r="DZT34" s="79"/>
      <c r="DZU34" s="79"/>
      <c r="DZV34" s="79"/>
      <c r="DZW34" s="79"/>
      <c r="DZX34" s="79"/>
      <c r="DZY34" s="79"/>
      <c r="DZZ34" s="79"/>
      <c r="EAA34" s="79"/>
      <c r="EAB34" s="79"/>
      <c r="EAC34" s="79"/>
      <c r="EAD34" s="79"/>
      <c r="EAE34" s="79"/>
      <c r="EAF34" s="79"/>
      <c r="EAG34" s="79"/>
      <c r="EAH34" s="79"/>
      <c r="EAI34" s="79"/>
      <c r="EAJ34" s="79"/>
      <c r="EAK34" s="79"/>
      <c r="EAL34" s="79"/>
      <c r="EAM34" s="79"/>
      <c r="EAN34" s="79"/>
      <c r="EAO34" s="79"/>
      <c r="EAP34" s="79"/>
      <c r="EAQ34" s="79"/>
      <c r="EAR34" s="79"/>
      <c r="EAS34" s="79"/>
      <c r="EAT34" s="79"/>
      <c r="EAU34" s="79"/>
      <c r="EAV34" s="79"/>
      <c r="EAW34" s="79"/>
      <c r="EAX34" s="79"/>
      <c r="EAY34" s="79"/>
      <c r="EAZ34" s="79"/>
      <c r="EBA34" s="79"/>
      <c r="EBB34" s="79"/>
      <c r="EBC34" s="79"/>
      <c r="EBD34" s="79"/>
      <c r="EBE34" s="79"/>
      <c r="EBF34" s="79"/>
      <c r="EBG34" s="79"/>
      <c r="EBH34" s="79"/>
      <c r="EBI34" s="79"/>
      <c r="EBJ34" s="79"/>
      <c r="EBK34" s="79"/>
      <c r="EBL34" s="79"/>
      <c r="EBM34" s="79"/>
      <c r="EBN34" s="79"/>
      <c r="EBO34" s="79"/>
      <c r="EBP34" s="79"/>
      <c r="EBQ34" s="79"/>
      <c r="EBR34" s="79"/>
      <c r="EBS34" s="79"/>
      <c r="EBT34" s="79"/>
      <c r="EBU34" s="79"/>
      <c r="EBV34" s="79"/>
      <c r="EBW34" s="79"/>
      <c r="EBX34" s="79"/>
      <c r="EBY34" s="79"/>
      <c r="EBZ34" s="79"/>
      <c r="ECA34" s="79"/>
      <c r="ECB34" s="79"/>
      <c r="ECC34" s="79"/>
      <c r="ECD34" s="79"/>
      <c r="ECE34" s="79"/>
      <c r="ECF34" s="79"/>
      <c r="ECG34" s="79"/>
      <c r="ECH34" s="79"/>
      <c r="ECI34" s="79"/>
      <c r="ECJ34" s="79"/>
      <c r="ECK34" s="79"/>
      <c r="ECL34" s="79"/>
      <c r="ECM34" s="79"/>
      <c r="ECN34" s="79"/>
      <c r="ECO34" s="79"/>
      <c r="ECP34" s="79"/>
      <c r="ECQ34" s="79"/>
      <c r="ECR34" s="79"/>
      <c r="ECS34" s="79"/>
      <c r="ECT34" s="79"/>
      <c r="ECU34" s="79"/>
      <c r="ECV34" s="79"/>
      <c r="ECW34" s="79"/>
      <c r="ECX34" s="79"/>
      <c r="ECY34" s="79"/>
      <c r="ECZ34" s="79"/>
      <c r="EDA34" s="79"/>
      <c r="EDB34" s="79"/>
      <c r="EDC34" s="79"/>
      <c r="EDD34" s="79"/>
      <c r="EDE34" s="79"/>
      <c r="EDF34" s="79"/>
      <c r="EDG34" s="79"/>
      <c r="EDH34" s="79"/>
      <c r="EDI34" s="79"/>
      <c r="EDJ34" s="79"/>
      <c r="EDK34" s="79"/>
      <c r="EDL34" s="79"/>
      <c r="EDM34" s="79"/>
      <c r="EDN34" s="79"/>
      <c r="EDO34" s="79"/>
      <c r="EDP34" s="79"/>
      <c r="EDQ34" s="79"/>
      <c r="EDR34" s="79"/>
      <c r="EDS34" s="79"/>
      <c r="EDT34" s="79"/>
      <c r="EDU34" s="79"/>
      <c r="EDV34" s="79"/>
      <c r="EDW34" s="79"/>
      <c r="EDX34" s="79"/>
      <c r="EDY34" s="79"/>
      <c r="EDZ34" s="79"/>
      <c r="EEA34" s="79"/>
      <c r="EEB34" s="79"/>
      <c r="EEC34" s="79"/>
      <c r="EED34" s="79"/>
      <c r="EEE34" s="79"/>
      <c r="EEF34" s="79"/>
      <c r="EEG34" s="79"/>
      <c r="EEH34" s="79"/>
      <c r="EEI34" s="79"/>
      <c r="EEJ34" s="79"/>
      <c r="EEK34" s="79"/>
      <c r="EEL34" s="79"/>
      <c r="EEM34" s="79"/>
      <c r="EEN34" s="79"/>
      <c r="EEO34" s="79"/>
      <c r="EEP34" s="79"/>
      <c r="EEQ34" s="79"/>
      <c r="EER34" s="79"/>
      <c r="EES34" s="79"/>
      <c r="EET34" s="79"/>
      <c r="EEU34" s="79"/>
      <c r="EEV34" s="79"/>
      <c r="EEW34" s="79"/>
      <c r="EEX34" s="79"/>
      <c r="EEY34" s="79"/>
      <c r="EEZ34" s="79"/>
      <c r="EFA34" s="79"/>
      <c r="EFB34" s="79"/>
      <c r="EFC34" s="79"/>
      <c r="EFD34" s="79"/>
      <c r="EFE34" s="79"/>
      <c r="EFF34" s="79"/>
      <c r="EFG34" s="79"/>
      <c r="EFH34" s="79"/>
      <c r="EFI34" s="79"/>
      <c r="EFJ34" s="79"/>
      <c r="EFK34" s="79"/>
      <c r="EFL34" s="79"/>
      <c r="EFM34" s="79"/>
      <c r="EFN34" s="79"/>
      <c r="EFO34" s="79"/>
      <c r="EFP34" s="79"/>
      <c r="EFQ34" s="79"/>
      <c r="EFR34" s="79"/>
      <c r="EFS34" s="79"/>
      <c r="EFT34" s="79"/>
      <c r="EFU34" s="79"/>
      <c r="EFV34" s="79"/>
      <c r="EFW34" s="79"/>
      <c r="EFX34" s="79"/>
      <c r="EFY34" s="79"/>
      <c r="EFZ34" s="79"/>
      <c r="EGA34" s="79"/>
      <c r="EGB34" s="79"/>
      <c r="EGC34" s="79"/>
      <c r="EGD34" s="79"/>
      <c r="EGE34" s="79"/>
      <c r="EGF34" s="79"/>
      <c r="EGG34" s="79"/>
      <c r="EGH34" s="79"/>
      <c r="EGI34" s="79"/>
      <c r="EGJ34" s="79"/>
      <c r="EGK34" s="79"/>
      <c r="EGL34" s="79"/>
      <c r="EGM34" s="79"/>
      <c r="EGN34" s="79"/>
      <c r="EGO34" s="79"/>
      <c r="EGP34" s="79"/>
      <c r="EGQ34" s="79"/>
      <c r="EGR34" s="79"/>
      <c r="EGS34" s="79"/>
      <c r="EGT34" s="79"/>
      <c r="EGU34" s="79"/>
      <c r="EGV34" s="79"/>
      <c r="EGW34" s="79"/>
      <c r="EGX34" s="79"/>
      <c r="EGY34" s="79"/>
      <c r="EGZ34" s="79"/>
      <c r="EHA34" s="79"/>
      <c r="EHB34" s="79"/>
      <c r="EHC34" s="79"/>
      <c r="EHD34" s="79"/>
      <c r="EHE34" s="79"/>
      <c r="EHF34" s="79"/>
      <c r="EHG34" s="79"/>
      <c r="EHH34" s="79"/>
      <c r="EHI34" s="79"/>
      <c r="EHJ34" s="79"/>
      <c r="EHK34" s="79"/>
      <c r="EHL34" s="79"/>
      <c r="EHM34" s="79"/>
      <c r="EHN34" s="79"/>
      <c r="EHO34" s="79"/>
      <c r="EHP34" s="79"/>
      <c r="EHQ34" s="79"/>
      <c r="EHR34" s="79"/>
      <c r="EHS34" s="79"/>
      <c r="EHT34" s="79"/>
      <c r="EHU34" s="79"/>
      <c r="EHV34" s="79"/>
      <c r="EHW34" s="79"/>
      <c r="EHX34" s="79"/>
      <c r="EHY34" s="79"/>
      <c r="EHZ34" s="79"/>
      <c r="EIA34" s="79"/>
      <c r="EIB34" s="79"/>
      <c r="EIC34" s="79"/>
      <c r="EID34" s="79"/>
      <c r="EIE34" s="79"/>
      <c r="EIF34" s="79"/>
      <c r="EIG34" s="79"/>
      <c r="EIH34" s="79"/>
      <c r="EII34" s="79"/>
      <c r="EIJ34" s="79"/>
      <c r="EIK34" s="79"/>
      <c r="EIL34" s="79"/>
      <c r="EIM34" s="79"/>
      <c r="EIN34" s="79"/>
      <c r="EIO34" s="79"/>
      <c r="EIP34" s="79"/>
      <c r="EIQ34" s="79"/>
      <c r="EIR34" s="79"/>
      <c r="EIS34" s="79"/>
      <c r="EIT34" s="79"/>
      <c r="EIU34" s="79"/>
      <c r="EIV34" s="79"/>
      <c r="EIW34" s="79"/>
      <c r="EIX34" s="79"/>
      <c r="EIY34" s="79"/>
      <c r="EIZ34" s="79"/>
      <c r="EJA34" s="79"/>
      <c r="EJB34" s="79"/>
      <c r="EJC34" s="79"/>
      <c r="EJD34" s="79"/>
      <c r="EJE34" s="79"/>
      <c r="EJF34" s="79"/>
      <c r="EJG34" s="79"/>
      <c r="EJH34" s="79"/>
      <c r="EJI34" s="79"/>
      <c r="EJJ34" s="79"/>
      <c r="EJK34" s="79"/>
      <c r="EJL34" s="79"/>
      <c r="EJM34" s="79"/>
      <c r="EJN34" s="79"/>
      <c r="EJO34" s="79"/>
      <c r="EJP34" s="79"/>
      <c r="EJQ34" s="79"/>
      <c r="EJR34" s="79"/>
      <c r="EJS34" s="79"/>
      <c r="EJT34" s="79"/>
      <c r="EJU34" s="79"/>
      <c r="EJV34" s="79"/>
      <c r="EJW34" s="79"/>
      <c r="EJX34" s="79"/>
      <c r="EJY34" s="79"/>
      <c r="EJZ34" s="79"/>
      <c r="EKA34" s="79"/>
      <c r="EKB34" s="79"/>
      <c r="EKC34" s="79"/>
      <c r="EKD34" s="79"/>
      <c r="EKE34" s="79"/>
      <c r="EKF34" s="79"/>
      <c r="EKG34" s="79"/>
      <c r="EKH34" s="79"/>
      <c r="EKI34" s="79"/>
      <c r="EKJ34" s="79"/>
      <c r="EKK34" s="79"/>
      <c r="EKL34" s="79"/>
      <c r="EKM34" s="79"/>
      <c r="EKN34" s="79"/>
      <c r="EKO34" s="79"/>
      <c r="EKP34" s="79"/>
      <c r="EKQ34" s="79"/>
      <c r="EKR34" s="79"/>
      <c r="EKS34" s="79"/>
      <c r="EKT34" s="79"/>
      <c r="EKU34" s="79"/>
      <c r="EKV34" s="79"/>
      <c r="EKW34" s="79"/>
      <c r="EKX34" s="79"/>
      <c r="EKY34" s="79"/>
      <c r="EKZ34" s="79"/>
      <c r="ELA34" s="79"/>
      <c r="ELB34" s="79"/>
      <c r="ELC34" s="79"/>
      <c r="ELD34" s="79"/>
      <c r="ELE34" s="79"/>
      <c r="ELF34" s="79"/>
      <c r="ELG34" s="79"/>
      <c r="ELH34" s="79"/>
      <c r="ELI34" s="79"/>
      <c r="ELJ34" s="79"/>
      <c r="ELK34" s="79"/>
      <c r="ELL34" s="79"/>
      <c r="ELM34" s="79"/>
      <c r="ELN34" s="79"/>
      <c r="ELO34" s="79"/>
      <c r="ELP34" s="79"/>
      <c r="ELQ34" s="79"/>
      <c r="ELR34" s="79"/>
      <c r="ELS34" s="79"/>
      <c r="ELT34" s="79"/>
      <c r="ELU34" s="79"/>
      <c r="ELV34" s="79"/>
      <c r="ELW34" s="79"/>
      <c r="ELX34" s="79"/>
      <c r="ELY34" s="79"/>
      <c r="ELZ34" s="79"/>
      <c r="EMA34" s="79"/>
      <c r="EMB34" s="79"/>
      <c r="EMC34" s="79"/>
      <c r="EMD34" s="79"/>
      <c r="EME34" s="79"/>
      <c r="EMF34" s="79"/>
      <c r="EMG34" s="79"/>
      <c r="EMH34" s="79"/>
      <c r="EMI34" s="79"/>
      <c r="EMJ34" s="79"/>
      <c r="EMK34" s="79"/>
      <c r="EML34" s="79"/>
      <c r="EMM34" s="79"/>
      <c r="EMN34" s="79"/>
      <c r="EMO34" s="79"/>
      <c r="EMP34" s="79"/>
      <c r="EMQ34" s="79"/>
      <c r="EMR34" s="79"/>
      <c r="EMS34" s="79"/>
      <c r="EMT34" s="79"/>
      <c r="EMU34" s="79"/>
      <c r="EMV34" s="79"/>
      <c r="EMW34" s="79"/>
      <c r="EMX34" s="79"/>
      <c r="EMY34" s="79"/>
      <c r="EMZ34" s="79"/>
      <c r="ENA34" s="79"/>
      <c r="ENB34" s="79"/>
      <c r="ENC34" s="79"/>
      <c r="END34" s="79"/>
      <c r="ENE34" s="79"/>
      <c r="ENF34" s="79"/>
      <c r="ENG34" s="79"/>
      <c r="ENH34" s="79"/>
      <c r="ENI34" s="79"/>
      <c r="ENJ34" s="79"/>
      <c r="ENK34" s="79"/>
      <c r="ENL34" s="79"/>
      <c r="ENM34" s="79"/>
      <c r="ENN34" s="79"/>
      <c r="ENO34" s="79"/>
      <c r="ENP34" s="79"/>
      <c r="ENQ34" s="79"/>
      <c r="ENR34" s="79"/>
      <c r="ENS34" s="79"/>
      <c r="ENT34" s="79"/>
      <c r="ENU34" s="79"/>
      <c r="ENV34" s="79"/>
      <c r="ENW34" s="79"/>
      <c r="ENX34" s="79"/>
      <c r="ENY34" s="79"/>
      <c r="ENZ34" s="79"/>
      <c r="EOA34" s="79"/>
      <c r="EOB34" s="79"/>
      <c r="EOC34" s="79"/>
      <c r="EOD34" s="79"/>
      <c r="EOE34" s="79"/>
      <c r="EOF34" s="79"/>
      <c r="EOG34" s="79"/>
      <c r="EOH34" s="79"/>
      <c r="EOI34" s="79"/>
      <c r="EOJ34" s="79"/>
      <c r="EOK34" s="79"/>
      <c r="EOL34" s="79"/>
      <c r="EOM34" s="79"/>
      <c r="EON34" s="79"/>
      <c r="EOO34" s="79"/>
      <c r="EOP34" s="79"/>
      <c r="EOQ34" s="79"/>
      <c r="EOR34" s="79"/>
      <c r="EOS34" s="79"/>
      <c r="EOT34" s="79"/>
      <c r="EOU34" s="79"/>
      <c r="EOV34" s="79"/>
      <c r="EOW34" s="79"/>
      <c r="EOX34" s="79"/>
      <c r="EOY34" s="79"/>
      <c r="EOZ34" s="79"/>
      <c r="EPA34" s="79"/>
      <c r="EPB34" s="79"/>
      <c r="EPC34" s="79"/>
      <c r="EPD34" s="79"/>
      <c r="EPE34" s="79"/>
      <c r="EPF34" s="79"/>
      <c r="EPG34" s="79"/>
      <c r="EPH34" s="79"/>
      <c r="EPI34" s="79"/>
      <c r="EPJ34" s="79"/>
      <c r="EPK34" s="79"/>
      <c r="EPL34" s="79"/>
      <c r="EPM34" s="79"/>
      <c r="EPN34" s="79"/>
      <c r="EPO34" s="79"/>
      <c r="EPP34" s="79"/>
      <c r="EPQ34" s="79"/>
      <c r="EPR34" s="79"/>
      <c r="EPS34" s="79"/>
      <c r="EPT34" s="79"/>
      <c r="EPU34" s="79"/>
      <c r="EPV34" s="79"/>
      <c r="EPW34" s="79"/>
      <c r="EPX34" s="79"/>
      <c r="EPY34" s="79"/>
      <c r="EPZ34" s="79"/>
      <c r="EQA34" s="79"/>
      <c r="EQB34" s="79"/>
      <c r="EQC34" s="79"/>
      <c r="EQD34" s="79"/>
      <c r="EQE34" s="79"/>
      <c r="EQF34" s="79"/>
      <c r="EQG34" s="79"/>
      <c r="EQH34" s="79"/>
      <c r="EQI34" s="79"/>
      <c r="EQJ34" s="79"/>
      <c r="EQK34" s="79"/>
      <c r="EQL34" s="79"/>
      <c r="EQM34" s="79"/>
      <c r="EQN34" s="79"/>
      <c r="EQO34" s="79"/>
      <c r="EQP34" s="79"/>
      <c r="EQQ34" s="79"/>
      <c r="EQR34" s="79"/>
      <c r="EQS34" s="79"/>
      <c r="EQT34" s="79"/>
      <c r="EQU34" s="79"/>
      <c r="EQV34" s="79"/>
      <c r="EQW34" s="79"/>
      <c r="EQX34" s="79"/>
      <c r="EQY34" s="79"/>
      <c r="EQZ34" s="79"/>
      <c r="ERA34" s="79"/>
      <c r="ERB34" s="79"/>
      <c r="ERC34" s="79"/>
      <c r="ERD34" s="79"/>
      <c r="ERE34" s="79"/>
      <c r="ERF34" s="79"/>
      <c r="ERG34" s="79"/>
      <c r="ERH34" s="79"/>
      <c r="ERI34" s="79"/>
      <c r="ERJ34" s="79"/>
      <c r="ERK34" s="79"/>
      <c r="ERL34" s="79"/>
      <c r="ERM34" s="79"/>
      <c r="ERN34" s="79"/>
      <c r="ERO34" s="79"/>
      <c r="ERP34" s="79"/>
      <c r="ERQ34" s="79"/>
      <c r="ERR34" s="79"/>
      <c r="ERS34" s="79"/>
      <c r="ERT34" s="79"/>
      <c r="ERU34" s="79"/>
      <c r="ERV34" s="79"/>
      <c r="ERW34" s="79"/>
      <c r="ERX34" s="79"/>
      <c r="ERY34" s="79"/>
      <c r="ERZ34" s="79"/>
      <c r="ESA34" s="79"/>
      <c r="ESB34" s="79"/>
      <c r="ESC34" s="79"/>
      <c r="ESD34" s="79"/>
      <c r="ESE34" s="79"/>
      <c r="ESF34" s="79"/>
      <c r="ESG34" s="79"/>
      <c r="ESH34" s="79"/>
      <c r="ESI34" s="79"/>
      <c r="ESJ34" s="79"/>
      <c r="ESK34" s="79"/>
      <c r="ESL34" s="79"/>
      <c r="ESM34" s="79"/>
      <c r="ESN34" s="79"/>
      <c r="ESO34" s="79"/>
      <c r="ESP34" s="79"/>
      <c r="ESQ34" s="79"/>
      <c r="ESR34" s="79"/>
      <c r="ESS34" s="79"/>
      <c r="EST34" s="79"/>
      <c r="ESU34" s="79"/>
      <c r="ESV34" s="79"/>
      <c r="ESW34" s="79"/>
      <c r="ESX34" s="79"/>
      <c r="ESY34" s="79"/>
      <c r="ESZ34" s="79"/>
      <c r="ETA34" s="79"/>
      <c r="ETB34" s="79"/>
      <c r="ETC34" s="79"/>
      <c r="ETD34" s="79"/>
      <c r="ETE34" s="79"/>
      <c r="ETF34" s="79"/>
      <c r="ETG34" s="79"/>
      <c r="ETH34" s="79"/>
      <c r="ETI34" s="79"/>
      <c r="ETJ34" s="79"/>
      <c r="ETK34" s="79"/>
      <c r="ETL34" s="79"/>
      <c r="ETM34" s="79"/>
      <c r="ETN34" s="79"/>
      <c r="ETO34" s="79"/>
      <c r="ETP34" s="79"/>
      <c r="ETQ34" s="79"/>
      <c r="ETR34" s="79"/>
      <c r="ETS34" s="79"/>
      <c r="ETT34" s="79"/>
      <c r="ETU34" s="79"/>
      <c r="ETV34" s="79"/>
      <c r="ETW34" s="79"/>
      <c r="ETX34" s="79"/>
      <c r="ETY34" s="79"/>
      <c r="ETZ34" s="79"/>
      <c r="EUA34" s="79"/>
      <c r="EUB34" s="79"/>
      <c r="EUC34" s="79"/>
      <c r="EUD34" s="79"/>
      <c r="EUE34" s="79"/>
      <c r="EUF34" s="79"/>
      <c r="EUG34" s="79"/>
      <c r="EUH34" s="79"/>
      <c r="EUI34" s="79"/>
      <c r="EUJ34" s="79"/>
      <c r="EUK34" s="79"/>
      <c r="EUL34" s="79"/>
      <c r="EUM34" s="79"/>
      <c r="EUN34" s="79"/>
      <c r="EUO34" s="79"/>
      <c r="EUP34" s="79"/>
      <c r="EUQ34" s="79"/>
      <c r="EUR34" s="79"/>
      <c r="EUS34" s="79"/>
      <c r="EUT34" s="79"/>
      <c r="EUU34" s="79"/>
      <c r="EUV34" s="79"/>
      <c r="EUW34" s="79"/>
      <c r="EUX34" s="79"/>
      <c r="EUY34" s="79"/>
      <c r="EUZ34" s="79"/>
      <c r="EVA34" s="79"/>
      <c r="EVB34" s="79"/>
      <c r="EVC34" s="79"/>
      <c r="EVD34" s="79"/>
      <c r="EVE34" s="79"/>
      <c r="EVF34" s="79"/>
      <c r="EVG34" s="79"/>
      <c r="EVH34" s="79"/>
      <c r="EVI34" s="79"/>
      <c r="EVJ34" s="79"/>
      <c r="EVK34" s="79"/>
      <c r="EVL34" s="79"/>
      <c r="EVM34" s="79"/>
      <c r="EVN34" s="79"/>
      <c r="EVO34" s="79"/>
      <c r="EVP34" s="79"/>
      <c r="EVQ34" s="79"/>
      <c r="EVR34" s="79"/>
      <c r="EVS34" s="79"/>
      <c r="EVT34" s="79"/>
      <c r="EVU34" s="79"/>
      <c r="EVV34" s="79"/>
      <c r="EVW34" s="79"/>
      <c r="EVX34" s="79"/>
      <c r="EVY34" s="79"/>
      <c r="EVZ34" s="79"/>
      <c r="EWA34" s="79"/>
      <c r="EWB34" s="79"/>
      <c r="EWC34" s="79"/>
      <c r="EWD34" s="79"/>
      <c r="EWE34" s="79"/>
      <c r="EWF34" s="79"/>
      <c r="EWG34" s="79"/>
      <c r="EWH34" s="79"/>
      <c r="EWI34" s="79"/>
      <c r="EWJ34" s="79"/>
      <c r="EWK34" s="79"/>
      <c r="EWL34" s="79"/>
      <c r="EWM34" s="79"/>
      <c r="EWN34" s="79"/>
      <c r="EWO34" s="79"/>
      <c r="EWP34" s="79"/>
      <c r="EWQ34" s="79"/>
      <c r="EWR34" s="79"/>
      <c r="EWS34" s="79"/>
      <c r="EWT34" s="79"/>
      <c r="EWU34" s="79"/>
      <c r="EWV34" s="79"/>
      <c r="EWW34" s="79"/>
      <c r="EWX34" s="79"/>
      <c r="EWY34" s="79"/>
      <c r="EWZ34" s="79"/>
      <c r="EXA34" s="79"/>
      <c r="EXB34" s="79"/>
      <c r="EXC34" s="79"/>
      <c r="EXD34" s="79"/>
      <c r="EXE34" s="79"/>
      <c r="EXF34" s="79"/>
      <c r="EXG34" s="79"/>
      <c r="EXH34" s="79"/>
      <c r="EXI34" s="79"/>
      <c r="EXJ34" s="79"/>
      <c r="EXK34" s="79"/>
      <c r="EXL34" s="79"/>
      <c r="EXM34" s="79"/>
      <c r="EXN34" s="79"/>
      <c r="EXO34" s="79"/>
      <c r="EXP34" s="79"/>
      <c r="EXQ34" s="79"/>
      <c r="EXR34" s="79"/>
      <c r="EXS34" s="79"/>
      <c r="EXT34" s="79"/>
      <c r="EXU34" s="79"/>
      <c r="EXV34" s="79"/>
      <c r="EXW34" s="79"/>
      <c r="EXX34" s="79"/>
      <c r="EXY34" s="79"/>
      <c r="EXZ34" s="79"/>
      <c r="EYA34" s="79"/>
      <c r="EYB34" s="79"/>
      <c r="EYC34" s="79"/>
      <c r="EYD34" s="79"/>
      <c r="EYE34" s="79"/>
      <c r="EYF34" s="79"/>
      <c r="EYG34" s="79"/>
      <c r="EYH34" s="79"/>
      <c r="EYI34" s="79"/>
      <c r="EYJ34" s="79"/>
      <c r="EYK34" s="79"/>
      <c r="EYL34" s="79"/>
      <c r="EYM34" s="79"/>
      <c r="EYN34" s="79"/>
      <c r="EYO34" s="79"/>
      <c r="EYP34" s="79"/>
      <c r="EYQ34" s="79"/>
      <c r="EYR34" s="79"/>
      <c r="EYS34" s="79"/>
      <c r="EYT34" s="79"/>
      <c r="EYU34" s="79"/>
      <c r="EYV34" s="79"/>
      <c r="EYW34" s="79"/>
      <c r="EYX34" s="79"/>
      <c r="EYY34" s="79"/>
      <c r="EYZ34" s="79"/>
      <c r="EZA34" s="79"/>
      <c r="EZB34" s="79"/>
      <c r="EZC34" s="79"/>
      <c r="EZD34" s="79"/>
      <c r="EZE34" s="79"/>
      <c r="EZF34" s="79"/>
      <c r="EZG34" s="79"/>
      <c r="EZH34" s="79"/>
      <c r="EZI34" s="79"/>
      <c r="EZJ34" s="79"/>
      <c r="EZK34" s="79"/>
      <c r="EZL34" s="79"/>
      <c r="EZM34" s="79"/>
      <c r="EZN34" s="79"/>
      <c r="EZO34" s="79"/>
      <c r="EZP34" s="79"/>
      <c r="EZQ34" s="79"/>
      <c r="EZR34" s="79"/>
      <c r="EZS34" s="79"/>
      <c r="EZT34" s="79"/>
      <c r="EZU34" s="79"/>
      <c r="EZV34" s="79"/>
      <c r="EZW34" s="79"/>
      <c r="EZX34" s="79"/>
      <c r="EZY34" s="79"/>
      <c r="EZZ34" s="79"/>
      <c r="FAA34" s="79"/>
      <c r="FAB34" s="79"/>
      <c r="FAC34" s="79"/>
      <c r="FAD34" s="79"/>
      <c r="FAE34" s="79"/>
      <c r="FAF34" s="79"/>
      <c r="FAG34" s="79"/>
      <c r="FAH34" s="79"/>
      <c r="FAI34" s="79"/>
      <c r="FAJ34" s="79"/>
      <c r="FAK34" s="79"/>
      <c r="FAL34" s="79"/>
      <c r="FAM34" s="79"/>
      <c r="FAN34" s="79"/>
      <c r="FAO34" s="79"/>
      <c r="FAP34" s="79"/>
      <c r="FAQ34" s="79"/>
      <c r="FAR34" s="79"/>
      <c r="FAS34" s="79"/>
      <c r="FAT34" s="79"/>
      <c r="FAU34" s="79"/>
      <c r="FAV34" s="79"/>
      <c r="FAW34" s="79"/>
      <c r="FAX34" s="79"/>
      <c r="FAY34" s="79"/>
      <c r="FAZ34" s="79"/>
      <c r="FBA34" s="79"/>
      <c r="FBB34" s="79"/>
      <c r="FBC34" s="79"/>
      <c r="FBD34" s="79"/>
      <c r="FBE34" s="79"/>
      <c r="FBF34" s="79"/>
      <c r="FBG34" s="79"/>
      <c r="FBH34" s="79"/>
      <c r="FBI34" s="79"/>
      <c r="FBJ34" s="79"/>
      <c r="FBK34" s="79"/>
      <c r="FBL34" s="79"/>
      <c r="FBM34" s="79"/>
      <c r="FBN34" s="79"/>
      <c r="FBO34" s="79"/>
      <c r="FBP34" s="79"/>
      <c r="FBQ34" s="79"/>
      <c r="FBR34" s="79"/>
      <c r="FBS34" s="79"/>
      <c r="FBT34" s="79"/>
      <c r="FBU34" s="79"/>
      <c r="FBV34" s="79"/>
      <c r="FBW34" s="79"/>
      <c r="FBX34" s="79"/>
      <c r="FBY34" s="79"/>
      <c r="FBZ34" s="79"/>
      <c r="FCA34" s="79"/>
      <c r="FCB34" s="79"/>
      <c r="FCC34" s="79"/>
      <c r="FCD34" s="79"/>
      <c r="FCE34" s="79"/>
      <c r="FCF34" s="79"/>
      <c r="FCG34" s="79"/>
      <c r="FCH34" s="79"/>
      <c r="FCI34" s="79"/>
      <c r="FCJ34" s="79"/>
      <c r="FCK34" s="79"/>
      <c r="FCL34" s="79"/>
      <c r="FCM34" s="79"/>
      <c r="FCN34" s="79"/>
      <c r="FCO34" s="79"/>
      <c r="FCP34" s="79"/>
      <c r="FCQ34" s="79"/>
      <c r="FCR34" s="79"/>
      <c r="FCS34" s="79"/>
      <c r="FCT34" s="79"/>
      <c r="FCU34" s="79"/>
      <c r="FCV34" s="79"/>
      <c r="FCW34" s="79"/>
      <c r="FCX34" s="79"/>
      <c r="FCY34" s="79"/>
      <c r="FCZ34" s="79"/>
      <c r="FDA34" s="79"/>
      <c r="FDB34" s="79"/>
      <c r="FDC34" s="79"/>
      <c r="FDD34" s="79"/>
      <c r="FDE34" s="79"/>
      <c r="FDF34" s="79"/>
      <c r="FDG34" s="79"/>
      <c r="FDH34" s="79"/>
      <c r="FDI34" s="79"/>
      <c r="FDJ34" s="79"/>
      <c r="FDK34" s="79"/>
      <c r="FDL34" s="79"/>
      <c r="FDM34" s="79"/>
      <c r="FDN34" s="79"/>
      <c r="FDO34" s="79"/>
      <c r="FDP34" s="79"/>
      <c r="FDQ34" s="79"/>
      <c r="FDR34" s="79"/>
      <c r="FDS34" s="79"/>
      <c r="FDT34" s="79"/>
      <c r="FDU34" s="79"/>
      <c r="FDV34" s="79"/>
      <c r="FDW34" s="79"/>
      <c r="FDX34" s="79"/>
      <c r="FDY34" s="79"/>
      <c r="FDZ34" s="79"/>
      <c r="FEA34" s="79"/>
      <c r="FEB34" s="79"/>
      <c r="FEC34" s="79"/>
      <c r="FED34" s="79"/>
      <c r="FEE34" s="79"/>
      <c r="FEF34" s="79"/>
      <c r="FEG34" s="79"/>
      <c r="FEH34" s="79"/>
      <c r="FEI34" s="79"/>
      <c r="FEJ34" s="79"/>
      <c r="FEK34" s="79"/>
      <c r="FEL34" s="79"/>
      <c r="FEM34" s="79"/>
      <c r="FEN34" s="79"/>
      <c r="FEO34" s="79"/>
      <c r="FEP34" s="79"/>
      <c r="FEQ34" s="79"/>
      <c r="FER34" s="79"/>
      <c r="FES34" s="79"/>
      <c r="FET34" s="79"/>
      <c r="FEU34" s="79"/>
      <c r="FEV34" s="79"/>
      <c r="FEW34" s="79"/>
      <c r="FEX34" s="79"/>
      <c r="FEY34" s="79"/>
      <c r="FEZ34" s="79"/>
      <c r="FFA34" s="79"/>
      <c r="FFB34" s="79"/>
      <c r="FFC34" s="79"/>
      <c r="FFD34" s="79"/>
      <c r="FFE34" s="79"/>
      <c r="FFF34" s="79"/>
      <c r="FFG34" s="79"/>
      <c r="FFH34" s="79"/>
      <c r="FFI34" s="79"/>
      <c r="FFJ34" s="79"/>
      <c r="FFK34" s="79"/>
      <c r="FFL34" s="79"/>
      <c r="FFM34" s="79"/>
      <c r="FFN34" s="79"/>
      <c r="FFO34" s="79"/>
      <c r="FFP34" s="79"/>
      <c r="FFQ34" s="79"/>
      <c r="FFR34" s="79"/>
      <c r="FFS34" s="79"/>
      <c r="FFT34" s="79"/>
      <c r="FFU34" s="79"/>
      <c r="FFV34" s="79"/>
      <c r="FFW34" s="79"/>
      <c r="FFX34" s="79"/>
      <c r="FFY34" s="79"/>
      <c r="FFZ34" s="79"/>
      <c r="FGA34" s="79"/>
      <c r="FGB34" s="79"/>
      <c r="FGC34" s="79"/>
      <c r="FGD34" s="79"/>
      <c r="FGE34" s="79"/>
      <c r="FGF34" s="79"/>
      <c r="FGG34" s="79"/>
      <c r="FGH34" s="79"/>
      <c r="FGI34" s="79"/>
      <c r="FGJ34" s="79"/>
      <c r="FGK34" s="79"/>
      <c r="FGL34" s="79"/>
      <c r="FGM34" s="79"/>
      <c r="FGN34" s="79"/>
      <c r="FGO34" s="79"/>
      <c r="FGP34" s="79"/>
      <c r="FGQ34" s="79"/>
      <c r="FGR34" s="79"/>
      <c r="FGS34" s="79"/>
      <c r="FGT34" s="79"/>
      <c r="FGU34" s="79"/>
      <c r="FGV34" s="79"/>
      <c r="FGW34" s="79"/>
      <c r="FGX34" s="79"/>
      <c r="FGY34" s="79"/>
      <c r="FGZ34" s="79"/>
      <c r="FHA34" s="79"/>
      <c r="FHB34" s="79"/>
      <c r="FHC34" s="79"/>
      <c r="FHD34" s="79"/>
      <c r="FHE34" s="79"/>
      <c r="FHF34" s="79"/>
      <c r="FHG34" s="79"/>
      <c r="FHH34" s="79"/>
      <c r="FHI34" s="79"/>
      <c r="FHJ34" s="79"/>
      <c r="FHK34" s="79"/>
      <c r="FHL34" s="79"/>
      <c r="FHM34" s="79"/>
      <c r="FHN34" s="79"/>
      <c r="FHO34" s="79"/>
      <c r="FHP34" s="79"/>
      <c r="FHQ34" s="79"/>
      <c r="FHR34" s="79"/>
      <c r="FHS34" s="79"/>
      <c r="FHT34" s="79"/>
      <c r="FHU34" s="79"/>
      <c r="FHV34" s="79"/>
      <c r="FHW34" s="79"/>
      <c r="FHX34" s="79"/>
      <c r="FHY34" s="79"/>
      <c r="FHZ34" s="79"/>
      <c r="FIA34" s="79"/>
      <c r="FIB34" s="79"/>
      <c r="FIC34" s="79"/>
      <c r="FID34" s="79"/>
      <c r="FIE34" s="79"/>
      <c r="FIF34" s="79"/>
      <c r="FIG34" s="79"/>
      <c r="FIH34" s="79"/>
      <c r="FII34" s="79"/>
      <c r="FIJ34" s="79"/>
      <c r="FIK34" s="79"/>
      <c r="FIL34" s="79"/>
      <c r="FIM34" s="79"/>
      <c r="FIN34" s="79"/>
      <c r="FIO34" s="79"/>
      <c r="FIP34" s="79"/>
      <c r="FIQ34" s="79"/>
      <c r="FIR34" s="79"/>
      <c r="FIS34" s="79"/>
      <c r="FIT34" s="79"/>
      <c r="FIU34" s="79"/>
      <c r="FIV34" s="79"/>
      <c r="FIW34" s="79"/>
      <c r="FIX34" s="79"/>
      <c r="FIY34" s="79"/>
      <c r="FIZ34" s="79"/>
      <c r="FJA34" s="79"/>
      <c r="FJB34" s="79"/>
      <c r="FJC34" s="79"/>
      <c r="FJD34" s="79"/>
      <c r="FJE34" s="79"/>
      <c r="FJF34" s="79"/>
      <c r="FJG34" s="79"/>
      <c r="FJH34" s="79"/>
      <c r="FJI34" s="79"/>
      <c r="FJJ34" s="79"/>
      <c r="FJK34" s="79"/>
      <c r="FJL34" s="79"/>
      <c r="FJM34" s="79"/>
      <c r="FJN34" s="79"/>
      <c r="FJO34" s="79"/>
      <c r="FJP34" s="79"/>
      <c r="FJQ34" s="79"/>
      <c r="FJR34" s="79"/>
      <c r="FJS34" s="79"/>
      <c r="FJT34" s="79"/>
      <c r="FJU34" s="79"/>
      <c r="FJV34" s="79"/>
      <c r="FJW34" s="79"/>
      <c r="FJX34" s="79"/>
      <c r="FJY34" s="79"/>
      <c r="FJZ34" s="79"/>
      <c r="FKA34" s="79"/>
      <c r="FKB34" s="79"/>
      <c r="FKC34" s="79"/>
      <c r="FKD34" s="79"/>
      <c r="FKE34" s="79"/>
      <c r="FKF34" s="79"/>
      <c r="FKG34" s="79"/>
      <c r="FKH34" s="79"/>
      <c r="FKI34" s="79"/>
      <c r="FKJ34" s="79"/>
      <c r="FKK34" s="79"/>
      <c r="FKL34" s="79"/>
      <c r="FKM34" s="79"/>
      <c r="FKN34" s="79"/>
      <c r="FKO34" s="79"/>
      <c r="FKP34" s="79"/>
      <c r="FKQ34" s="79"/>
      <c r="FKR34" s="79"/>
      <c r="FKS34" s="79"/>
      <c r="FKT34" s="79"/>
      <c r="FKU34" s="79"/>
      <c r="FKV34" s="79"/>
      <c r="FKW34" s="79"/>
      <c r="FKX34" s="79"/>
      <c r="FKY34" s="79"/>
      <c r="FKZ34" s="79"/>
      <c r="FLA34" s="79"/>
      <c r="FLB34" s="79"/>
      <c r="FLC34" s="79"/>
      <c r="FLD34" s="79"/>
      <c r="FLE34" s="79"/>
      <c r="FLF34" s="79"/>
      <c r="FLG34" s="79"/>
      <c r="FLH34" s="79"/>
      <c r="FLI34" s="79"/>
      <c r="FLJ34" s="79"/>
      <c r="FLK34" s="79"/>
      <c r="FLL34" s="79"/>
      <c r="FLM34" s="79"/>
      <c r="FLN34" s="79"/>
      <c r="FLO34" s="79"/>
      <c r="FLP34" s="79"/>
      <c r="FLQ34" s="79"/>
      <c r="FLR34" s="79"/>
      <c r="FLS34" s="79"/>
      <c r="FLT34" s="79"/>
      <c r="FLU34" s="79"/>
      <c r="FLV34" s="79"/>
      <c r="FLW34" s="79"/>
      <c r="FLX34" s="79"/>
      <c r="FLY34" s="79"/>
      <c r="FLZ34" s="79"/>
      <c r="FMA34" s="79"/>
      <c r="FMB34" s="79"/>
      <c r="FMC34" s="79"/>
      <c r="FMD34" s="79"/>
      <c r="FME34" s="79"/>
      <c r="FMF34" s="79"/>
      <c r="FMG34" s="79"/>
      <c r="FMH34" s="79"/>
      <c r="FMI34" s="79"/>
      <c r="FMJ34" s="79"/>
      <c r="FMK34" s="79"/>
      <c r="FML34" s="79"/>
      <c r="FMM34" s="79"/>
      <c r="FMN34" s="79"/>
      <c r="FMO34" s="79"/>
      <c r="FMP34" s="79"/>
      <c r="FMQ34" s="79"/>
      <c r="FMR34" s="79"/>
      <c r="FMS34" s="79"/>
      <c r="FMT34" s="79"/>
      <c r="FMU34" s="79"/>
      <c r="FMV34" s="79"/>
      <c r="FMW34" s="79"/>
      <c r="FMX34" s="79"/>
      <c r="FMY34" s="79"/>
      <c r="FMZ34" s="79"/>
      <c r="FNA34" s="79"/>
      <c r="FNB34" s="79"/>
      <c r="FNC34" s="79"/>
      <c r="FND34" s="79"/>
      <c r="FNE34" s="79"/>
      <c r="FNF34" s="79"/>
      <c r="FNG34" s="79"/>
      <c r="FNH34" s="79"/>
      <c r="FNI34" s="79"/>
      <c r="FNJ34" s="79"/>
      <c r="FNK34" s="79"/>
      <c r="FNL34" s="79"/>
      <c r="FNM34" s="79"/>
      <c r="FNN34" s="79"/>
      <c r="FNO34" s="79"/>
      <c r="FNP34" s="79"/>
      <c r="FNQ34" s="79"/>
      <c r="FNR34" s="79"/>
      <c r="FNS34" s="79"/>
      <c r="FNT34" s="79"/>
      <c r="FNU34" s="79"/>
      <c r="FNV34" s="79"/>
      <c r="FNW34" s="79"/>
      <c r="FNX34" s="79"/>
      <c r="FNY34" s="79"/>
      <c r="FNZ34" s="79"/>
      <c r="FOA34" s="79"/>
      <c r="FOB34" s="79"/>
      <c r="FOC34" s="79"/>
      <c r="FOD34" s="79"/>
      <c r="FOE34" s="79"/>
      <c r="FOF34" s="79"/>
      <c r="FOG34" s="79"/>
      <c r="FOH34" s="79"/>
      <c r="FOI34" s="79"/>
      <c r="FOJ34" s="79"/>
      <c r="FOK34" s="79"/>
      <c r="FOL34" s="79"/>
      <c r="FOM34" s="79"/>
      <c r="FON34" s="79"/>
      <c r="FOO34" s="79"/>
      <c r="FOP34" s="79"/>
      <c r="FOQ34" s="79"/>
      <c r="FOR34" s="79"/>
      <c r="FOS34" s="79"/>
      <c r="FOT34" s="79"/>
      <c r="FOU34" s="79"/>
      <c r="FOV34" s="79"/>
      <c r="FOW34" s="79"/>
      <c r="FOX34" s="79"/>
      <c r="FOY34" s="79"/>
      <c r="FOZ34" s="79"/>
      <c r="FPA34" s="79"/>
      <c r="FPB34" s="79"/>
      <c r="FPC34" s="79"/>
      <c r="FPD34" s="79"/>
      <c r="FPE34" s="79"/>
      <c r="FPF34" s="79"/>
      <c r="FPG34" s="79"/>
      <c r="FPH34" s="79"/>
      <c r="FPI34" s="79"/>
      <c r="FPJ34" s="79"/>
      <c r="FPK34" s="79"/>
      <c r="FPL34" s="79"/>
      <c r="FPM34" s="79"/>
      <c r="FPN34" s="79"/>
      <c r="FPO34" s="79"/>
      <c r="FPP34" s="79"/>
      <c r="FPQ34" s="79"/>
      <c r="FPR34" s="79"/>
      <c r="FPS34" s="79"/>
      <c r="FPT34" s="79"/>
      <c r="FPU34" s="79"/>
      <c r="FPV34" s="79"/>
      <c r="FPW34" s="79"/>
      <c r="FPX34" s="79"/>
      <c r="FPY34" s="79"/>
      <c r="FPZ34" s="79"/>
      <c r="FQA34" s="79"/>
      <c r="FQB34" s="79"/>
      <c r="FQC34" s="79"/>
      <c r="FQD34" s="79"/>
      <c r="FQE34" s="79"/>
      <c r="FQF34" s="79"/>
      <c r="FQG34" s="79"/>
      <c r="FQH34" s="79"/>
      <c r="FQI34" s="79"/>
      <c r="FQJ34" s="79"/>
      <c r="FQK34" s="79"/>
      <c r="FQL34" s="79"/>
      <c r="FQM34" s="79"/>
      <c r="FQN34" s="79"/>
      <c r="FQO34" s="79"/>
      <c r="FQP34" s="79"/>
      <c r="FQQ34" s="79"/>
      <c r="FQR34" s="79"/>
      <c r="FQS34" s="79"/>
      <c r="FQT34" s="79"/>
      <c r="FQU34" s="79"/>
      <c r="FQV34" s="79"/>
      <c r="FQW34" s="79"/>
      <c r="FQX34" s="79"/>
      <c r="FQY34" s="79"/>
      <c r="FQZ34" s="79"/>
      <c r="FRA34" s="79"/>
      <c r="FRB34" s="79"/>
      <c r="FRC34" s="79"/>
      <c r="FRD34" s="79"/>
      <c r="FRE34" s="79"/>
      <c r="FRF34" s="79"/>
      <c r="FRG34" s="79"/>
      <c r="FRH34" s="79"/>
      <c r="FRI34" s="79"/>
      <c r="FRJ34" s="79"/>
      <c r="FRK34" s="79"/>
      <c r="FRL34" s="79"/>
      <c r="FRM34" s="79"/>
      <c r="FRN34" s="79"/>
      <c r="FRO34" s="79"/>
      <c r="FRP34" s="79"/>
      <c r="FRQ34" s="79"/>
      <c r="FRR34" s="79"/>
      <c r="FRS34" s="79"/>
      <c r="FRT34" s="79"/>
      <c r="FRU34" s="79"/>
      <c r="FRV34" s="79"/>
      <c r="FRW34" s="79"/>
      <c r="FRX34" s="79"/>
      <c r="FRY34" s="79"/>
      <c r="FRZ34" s="79"/>
      <c r="FSA34" s="79"/>
      <c r="FSB34" s="79"/>
      <c r="FSC34" s="79"/>
      <c r="FSD34" s="79"/>
      <c r="FSE34" s="79"/>
      <c r="FSF34" s="79"/>
      <c r="FSG34" s="79"/>
      <c r="FSH34" s="79"/>
      <c r="FSI34" s="79"/>
      <c r="FSJ34" s="79"/>
      <c r="FSK34" s="79"/>
      <c r="FSL34" s="79"/>
      <c r="FSM34" s="79"/>
      <c r="FSN34" s="79"/>
      <c r="FSO34" s="79"/>
      <c r="FSP34" s="79"/>
      <c r="FSQ34" s="79"/>
      <c r="FSR34" s="79"/>
      <c r="FSS34" s="79"/>
      <c r="FST34" s="79"/>
      <c r="FSU34" s="79"/>
      <c r="FSV34" s="79"/>
      <c r="FSW34" s="79"/>
      <c r="FSX34" s="79"/>
      <c r="FSY34" s="79"/>
      <c r="FSZ34" s="79"/>
      <c r="FTA34" s="79"/>
      <c r="FTB34" s="79"/>
      <c r="FTC34" s="79"/>
      <c r="FTD34" s="79"/>
      <c r="FTE34" s="79"/>
      <c r="FTF34" s="79"/>
      <c r="FTG34" s="79"/>
      <c r="FTH34" s="79"/>
      <c r="FTI34" s="79"/>
      <c r="FTJ34" s="79"/>
      <c r="FTK34" s="79"/>
      <c r="FTL34" s="79"/>
      <c r="FTM34" s="79"/>
      <c r="FTN34" s="79"/>
      <c r="FTO34" s="79"/>
      <c r="FTP34" s="79"/>
      <c r="FTQ34" s="79"/>
      <c r="FTR34" s="79"/>
      <c r="FTS34" s="79"/>
      <c r="FTT34" s="79"/>
      <c r="FTU34" s="79"/>
      <c r="FTV34" s="79"/>
      <c r="FTW34" s="79"/>
      <c r="FTX34" s="79"/>
      <c r="FTY34" s="79"/>
      <c r="FTZ34" s="79"/>
      <c r="FUA34" s="79"/>
      <c r="FUB34" s="79"/>
      <c r="FUC34" s="79"/>
      <c r="FUD34" s="79"/>
      <c r="FUE34" s="79"/>
      <c r="FUF34" s="79"/>
      <c r="FUG34" s="79"/>
      <c r="FUH34" s="79"/>
      <c r="FUI34" s="79"/>
      <c r="FUJ34" s="79"/>
      <c r="FUK34" s="79"/>
      <c r="FUL34" s="79"/>
      <c r="FUM34" s="79"/>
      <c r="FUN34" s="79"/>
      <c r="FUO34" s="79"/>
      <c r="FUP34" s="79"/>
      <c r="FUQ34" s="79"/>
      <c r="FUR34" s="79"/>
      <c r="FUS34" s="79"/>
      <c r="FUT34" s="79"/>
      <c r="FUU34" s="79"/>
      <c r="FUV34" s="79"/>
      <c r="FUW34" s="79"/>
      <c r="FUX34" s="79"/>
      <c r="FUY34" s="79"/>
      <c r="FUZ34" s="79"/>
      <c r="FVA34" s="79"/>
      <c r="FVB34" s="79"/>
      <c r="FVC34" s="79"/>
      <c r="FVD34" s="79"/>
      <c r="FVE34" s="79"/>
      <c r="FVF34" s="79"/>
      <c r="FVG34" s="79"/>
      <c r="FVH34" s="79"/>
      <c r="FVI34" s="79"/>
      <c r="FVJ34" s="79"/>
      <c r="FVK34" s="79"/>
      <c r="FVL34" s="79"/>
      <c r="FVM34" s="79"/>
      <c r="FVN34" s="79"/>
      <c r="FVO34" s="79"/>
      <c r="FVP34" s="79"/>
      <c r="FVQ34" s="79"/>
      <c r="FVR34" s="79"/>
      <c r="FVS34" s="79"/>
      <c r="FVT34" s="79"/>
      <c r="FVU34" s="79"/>
      <c r="FVV34" s="79"/>
      <c r="FVW34" s="79"/>
      <c r="FVX34" s="79"/>
      <c r="FVY34" s="79"/>
      <c r="FVZ34" s="79"/>
      <c r="FWA34" s="79"/>
      <c r="FWB34" s="79"/>
      <c r="FWC34" s="79"/>
      <c r="FWD34" s="79"/>
      <c r="FWE34" s="79"/>
      <c r="FWF34" s="79"/>
      <c r="FWG34" s="79"/>
      <c r="FWH34" s="79"/>
      <c r="FWI34" s="79"/>
      <c r="FWJ34" s="79"/>
      <c r="FWK34" s="79"/>
      <c r="FWL34" s="79"/>
      <c r="FWM34" s="79"/>
      <c r="FWN34" s="79"/>
      <c r="FWO34" s="79"/>
      <c r="FWP34" s="79"/>
      <c r="FWQ34" s="79"/>
      <c r="FWR34" s="79"/>
      <c r="FWS34" s="79"/>
      <c r="FWT34" s="79"/>
      <c r="FWU34" s="79"/>
      <c r="FWV34" s="79"/>
      <c r="FWW34" s="79"/>
      <c r="FWX34" s="79"/>
      <c r="FWY34" s="79"/>
      <c r="FWZ34" s="79"/>
      <c r="FXA34" s="79"/>
      <c r="FXB34" s="79"/>
      <c r="FXC34" s="79"/>
      <c r="FXD34" s="79"/>
      <c r="FXE34" s="79"/>
      <c r="FXF34" s="79"/>
      <c r="FXG34" s="79"/>
      <c r="FXH34" s="79"/>
      <c r="FXI34" s="79"/>
      <c r="FXJ34" s="79"/>
      <c r="FXK34" s="79"/>
      <c r="FXL34" s="79"/>
      <c r="FXM34" s="79"/>
      <c r="FXN34" s="79"/>
      <c r="FXO34" s="79"/>
      <c r="FXP34" s="79"/>
      <c r="FXQ34" s="79"/>
      <c r="FXR34" s="79"/>
      <c r="FXS34" s="79"/>
      <c r="FXT34" s="79"/>
      <c r="FXU34" s="79"/>
      <c r="FXV34" s="79"/>
      <c r="FXW34" s="79"/>
      <c r="FXX34" s="79"/>
      <c r="FXY34" s="79"/>
      <c r="FXZ34" s="79"/>
      <c r="FYA34" s="79"/>
      <c r="FYB34" s="79"/>
      <c r="FYC34" s="79"/>
      <c r="FYD34" s="79"/>
      <c r="FYE34" s="79"/>
      <c r="FYF34" s="79"/>
      <c r="FYG34" s="79"/>
      <c r="FYH34" s="79"/>
      <c r="FYI34" s="79"/>
      <c r="FYJ34" s="79"/>
      <c r="FYK34" s="79"/>
      <c r="FYL34" s="79"/>
      <c r="FYM34" s="79"/>
      <c r="FYN34" s="79"/>
      <c r="FYO34" s="79"/>
      <c r="FYP34" s="79"/>
      <c r="FYQ34" s="79"/>
      <c r="FYR34" s="79"/>
      <c r="FYS34" s="79"/>
      <c r="FYT34" s="79"/>
      <c r="FYU34" s="79"/>
      <c r="FYV34" s="79"/>
      <c r="FYW34" s="79"/>
      <c r="FYX34" s="79"/>
      <c r="FYY34" s="79"/>
      <c r="FYZ34" s="79"/>
      <c r="FZA34" s="79"/>
      <c r="FZB34" s="79"/>
      <c r="FZC34" s="79"/>
      <c r="FZD34" s="79"/>
      <c r="FZE34" s="79"/>
      <c r="FZF34" s="79"/>
      <c r="FZG34" s="79"/>
      <c r="FZH34" s="79"/>
      <c r="FZI34" s="79"/>
      <c r="FZJ34" s="79"/>
      <c r="FZK34" s="79"/>
      <c r="FZL34" s="79"/>
      <c r="FZM34" s="79"/>
      <c r="FZN34" s="79"/>
      <c r="FZO34" s="79"/>
      <c r="FZP34" s="79"/>
      <c r="FZQ34" s="79"/>
      <c r="FZR34" s="79"/>
      <c r="FZS34" s="79"/>
      <c r="FZT34" s="79"/>
      <c r="FZU34" s="79"/>
      <c r="FZV34" s="79"/>
      <c r="FZW34" s="79"/>
      <c r="FZX34" s="79"/>
      <c r="FZY34" s="79"/>
      <c r="FZZ34" s="79"/>
      <c r="GAA34" s="79"/>
      <c r="GAB34" s="79"/>
      <c r="GAC34" s="79"/>
      <c r="GAD34" s="79"/>
      <c r="GAE34" s="79"/>
      <c r="GAF34" s="79"/>
      <c r="GAG34" s="79"/>
      <c r="GAH34" s="79"/>
      <c r="GAI34" s="79"/>
      <c r="GAJ34" s="79"/>
      <c r="GAK34" s="79"/>
      <c r="GAL34" s="79"/>
      <c r="GAM34" s="79"/>
      <c r="GAN34" s="79"/>
      <c r="GAO34" s="79"/>
      <c r="GAP34" s="79"/>
      <c r="GAQ34" s="79"/>
      <c r="GAR34" s="79"/>
      <c r="GAS34" s="79"/>
      <c r="GAT34" s="79"/>
      <c r="GAU34" s="79"/>
      <c r="GAV34" s="79"/>
      <c r="GAW34" s="79"/>
      <c r="GAX34" s="79"/>
      <c r="GAY34" s="79"/>
      <c r="GAZ34" s="79"/>
      <c r="GBA34" s="79"/>
      <c r="GBB34" s="79"/>
      <c r="GBC34" s="79"/>
      <c r="GBD34" s="79"/>
      <c r="GBE34" s="79"/>
      <c r="GBF34" s="79"/>
      <c r="GBG34" s="79"/>
      <c r="GBH34" s="79"/>
      <c r="GBI34" s="79"/>
      <c r="GBJ34" s="79"/>
      <c r="GBK34" s="79"/>
      <c r="GBL34" s="79"/>
      <c r="GBM34" s="79"/>
      <c r="GBN34" s="79"/>
      <c r="GBO34" s="79"/>
      <c r="GBP34" s="79"/>
      <c r="GBQ34" s="79"/>
      <c r="GBR34" s="79"/>
      <c r="GBS34" s="79"/>
      <c r="GBT34" s="79"/>
      <c r="GBU34" s="79"/>
      <c r="GBV34" s="79"/>
      <c r="GBW34" s="79"/>
      <c r="GBX34" s="79"/>
      <c r="GBY34" s="79"/>
      <c r="GBZ34" s="79"/>
      <c r="GCA34" s="79"/>
      <c r="GCB34" s="79"/>
      <c r="GCC34" s="79"/>
      <c r="GCD34" s="79"/>
      <c r="GCE34" s="79"/>
      <c r="GCF34" s="79"/>
      <c r="GCG34" s="79"/>
      <c r="GCH34" s="79"/>
      <c r="GCI34" s="79"/>
      <c r="GCJ34" s="79"/>
      <c r="GCK34" s="79"/>
      <c r="GCL34" s="79"/>
      <c r="GCM34" s="79"/>
      <c r="GCN34" s="79"/>
      <c r="GCO34" s="79"/>
      <c r="GCP34" s="79"/>
      <c r="GCQ34" s="79"/>
      <c r="GCR34" s="79"/>
      <c r="GCS34" s="79"/>
      <c r="GCT34" s="79"/>
      <c r="GCU34" s="79"/>
      <c r="GCV34" s="79"/>
      <c r="GCW34" s="79"/>
      <c r="GCX34" s="79"/>
      <c r="GCY34" s="79"/>
      <c r="GCZ34" s="79"/>
      <c r="GDA34" s="79"/>
      <c r="GDB34" s="79"/>
      <c r="GDC34" s="79"/>
      <c r="GDD34" s="79"/>
      <c r="GDE34" s="79"/>
      <c r="GDF34" s="79"/>
      <c r="GDG34" s="79"/>
      <c r="GDH34" s="79"/>
      <c r="GDI34" s="79"/>
      <c r="GDJ34" s="79"/>
      <c r="GDK34" s="79"/>
      <c r="GDL34" s="79"/>
      <c r="GDM34" s="79"/>
      <c r="GDN34" s="79"/>
      <c r="GDO34" s="79"/>
      <c r="GDP34" s="79"/>
      <c r="GDQ34" s="79"/>
      <c r="GDR34" s="79"/>
      <c r="GDS34" s="79"/>
      <c r="GDT34" s="79"/>
      <c r="GDU34" s="79"/>
      <c r="GDV34" s="79"/>
      <c r="GDW34" s="79"/>
      <c r="GDX34" s="79"/>
      <c r="GDY34" s="79"/>
      <c r="GDZ34" s="79"/>
      <c r="GEA34" s="79"/>
      <c r="GEB34" s="79"/>
      <c r="GEC34" s="79"/>
      <c r="GED34" s="79"/>
      <c r="GEE34" s="79"/>
      <c r="GEF34" s="79"/>
      <c r="GEG34" s="79"/>
      <c r="GEH34" s="79"/>
      <c r="GEI34" s="79"/>
      <c r="GEJ34" s="79"/>
      <c r="GEK34" s="79"/>
      <c r="GEL34" s="79"/>
      <c r="GEM34" s="79"/>
      <c r="GEN34" s="79"/>
      <c r="GEO34" s="79"/>
      <c r="GEP34" s="79"/>
      <c r="GEQ34" s="79"/>
      <c r="GER34" s="79"/>
      <c r="GES34" s="79"/>
      <c r="GET34" s="79"/>
      <c r="GEU34" s="79"/>
      <c r="GEV34" s="79"/>
      <c r="GEW34" s="79"/>
      <c r="GEX34" s="79"/>
      <c r="GEY34" s="79"/>
      <c r="GEZ34" s="79"/>
      <c r="GFA34" s="79"/>
      <c r="GFB34" s="79"/>
      <c r="GFC34" s="79"/>
      <c r="GFD34" s="79"/>
      <c r="GFE34" s="79"/>
      <c r="GFF34" s="79"/>
      <c r="GFG34" s="79"/>
      <c r="GFH34" s="79"/>
      <c r="GFI34" s="79"/>
      <c r="GFJ34" s="79"/>
      <c r="GFK34" s="79"/>
      <c r="GFL34" s="79"/>
      <c r="GFM34" s="79"/>
      <c r="GFN34" s="79"/>
      <c r="GFO34" s="79"/>
      <c r="GFP34" s="79"/>
      <c r="GFQ34" s="79"/>
      <c r="GFR34" s="79"/>
      <c r="GFS34" s="79"/>
      <c r="GFT34" s="79"/>
      <c r="GFU34" s="79"/>
      <c r="GFV34" s="79"/>
      <c r="GFW34" s="79"/>
      <c r="GFX34" s="79"/>
      <c r="GFY34" s="79"/>
      <c r="GFZ34" s="79"/>
      <c r="GGA34" s="79"/>
      <c r="GGB34" s="79"/>
      <c r="GGC34" s="79"/>
      <c r="GGD34" s="79"/>
      <c r="GGE34" s="79"/>
      <c r="GGF34" s="79"/>
      <c r="GGG34" s="79"/>
      <c r="GGH34" s="79"/>
      <c r="GGI34" s="79"/>
      <c r="GGJ34" s="79"/>
      <c r="GGK34" s="79"/>
      <c r="GGL34" s="79"/>
      <c r="GGM34" s="79"/>
      <c r="GGN34" s="79"/>
      <c r="GGO34" s="79"/>
      <c r="GGP34" s="79"/>
      <c r="GGQ34" s="79"/>
      <c r="GGR34" s="79"/>
      <c r="GGS34" s="79"/>
      <c r="GGT34" s="79"/>
      <c r="GGU34" s="79"/>
      <c r="GGV34" s="79"/>
      <c r="GGW34" s="79"/>
      <c r="GGX34" s="79"/>
      <c r="GGY34" s="79"/>
      <c r="GGZ34" s="79"/>
      <c r="GHA34" s="79"/>
      <c r="GHB34" s="79"/>
      <c r="GHC34" s="79"/>
      <c r="GHD34" s="79"/>
      <c r="GHE34" s="79"/>
      <c r="GHF34" s="79"/>
      <c r="GHG34" s="79"/>
      <c r="GHH34" s="79"/>
      <c r="GHI34" s="79"/>
      <c r="GHJ34" s="79"/>
      <c r="GHK34" s="79"/>
      <c r="GHL34" s="79"/>
      <c r="GHM34" s="79"/>
      <c r="GHN34" s="79"/>
      <c r="GHO34" s="79"/>
      <c r="GHP34" s="79"/>
      <c r="GHQ34" s="79"/>
      <c r="GHR34" s="79"/>
      <c r="GHS34" s="79"/>
      <c r="GHT34" s="79"/>
      <c r="GHU34" s="79"/>
      <c r="GHV34" s="79"/>
      <c r="GHW34" s="79"/>
      <c r="GHX34" s="79"/>
      <c r="GHY34" s="79"/>
      <c r="GHZ34" s="79"/>
      <c r="GIA34" s="79"/>
      <c r="GIB34" s="79"/>
      <c r="GIC34" s="79"/>
      <c r="GID34" s="79"/>
      <c r="GIE34" s="79"/>
      <c r="GIF34" s="79"/>
      <c r="GIG34" s="79"/>
      <c r="GIH34" s="79"/>
      <c r="GII34" s="79"/>
      <c r="GIJ34" s="79"/>
      <c r="GIK34" s="79"/>
      <c r="GIL34" s="79"/>
      <c r="GIM34" s="79"/>
      <c r="GIN34" s="79"/>
      <c r="GIO34" s="79"/>
      <c r="GIP34" s="79"/>
      <c r="GIQ34" s="79"/>
      <c r="GIR34" s="79"/>
      <c r="GIS34" s="79"/>
      <c r="GIT34" s="79"/>
      <c r="GIU34" s="79"/>
      <c r="GIV34" s="79"/>
      <c r="GIW34" s="79"/>
      <c r="GIX34" s="79"/>
      <c r="GIY34" s="79"/>
      <c r="GIZ34" s="79"/>
      <c r="GJA34" s="79"/>
      <c r="GJB34" s="79"/>
      <c r="GJC34" s="79"/>
      <c r="GJD34" s="79"/>
      <c r="GJE34" s="79"/>
      <c r="GJF34" s="79"/>
      <c r="GJG34" s="79"/>
      <c r="GJH34" s="79"/>
      <c r="GJI34" s="79"/>
      <c r="GJJ34" s="79"/>
      <c r="GJK34" s="79"/>
      <c r="GJL34" s="79"/>
      <c r="GJM34" s="79"/>
      <c r="GJN34" s="79"/>
      <c r="GJO34" s="79"/>
      <c r="GJP34" s="79"/>
      <c r="GJQ34" s="79"/>
      <c r="GJR34" s="79"/>
      <c r="GJS34" s="79"/>
      <c r="GJT34" s="79"/>
      <c r="GJU34" s="79"/>
      <c r="GJV34" s="79"/>
      <c r="GJW34" s="79"/>
      <c r="GJX34" s="79"/>
      <c r="GJY34" s="79"/>
      <c r="GJZ34" s="79"/>
      <c r="GKA34" s="79"/>
      <c r="GKB34" s="79"/>
      <c r="GKC34" s="79"/>
      <c r="GKD34" s="79"/>
      <c r="GKE34" s="79"/>
      <c r="GKF34" s="79"/>
      <c r="GKG34" s="79"/>
      <c r="GKH34" s="79"/>
      <c r="GKI34" s="79"/>
      <c r="GKJ34" s="79"/>
      <c r="GKK34" s="79"/>
      <c r="GKL34" s="79"/>
      <c r="GKM34" s="79"/>
      <c r="GKN34" s="79"/>
      <c r="GKO34" s="79"/>
      <c r="GKP34" s="79"/>
      <c r="GKQ34" s="79"/>
      <c r="GKR34" s="79"/>
      <c r="GKS34" s="79"/>
      <c r="GKT34" s="79"/>
      <c r="GKU34" s="79"/>
      <c r="GKV34" s="79"/>
      <c r="GKW34" s="79"/>
      <c r="GKX34" s="79"/>
      <c r="GKY34" s="79"/>
      <c r="GKZ34" s="79"/>
      <c r="GLA34" s="79"/>
      <c r="GLB34" s="79"/>
      <c r="GLC34" s="79"/>
      <c r="GLD34" s="79"/>
      <c r="GLE34" s="79"/>
      <c r="GLF34" s="79"/>
      <c r="GLG34" s="79"/>
      <c r="GLH34" s="79"/>
      <c r="GLI34" s="79"/>
      <c r="GLJ34" s="79"/>
      <c r="GLK34" s="79"/>
      <c r="GLL34" s="79"/>
      <c r="GLM34" s="79"/>
      <c r="GLN34" s="79"/>
      <c r="GLO34" s="79"/>
      <c r="GLP34" s="79"/>
      <c r="GLQ34" s="79"/>
      <c r="GLR34" s="79"/>
      <c r="GLS34" s="79"/>
      <c r="GLT34" s="79"/>
      <c r="GLU34" s="79"/>
      <c r="GLV34" s="79"/>
      <c r="GLW34" s="79"/>
      <c r="GLX34" s="79"/>
      <c r="GLY34" s="79"/>
      <c r="GLZ34" s="79"/>
      <c r="GMA34" s="79"/>
      <c r="GMB34" s="79"/>
      <c r="GMC34" s="79"/>
      <c r="GMD34" s="79"/>
      <c r="GME34" s="79"/>
      <c r="GMF34" s="79"/>
      <c r="GMG34" s="79"/>
      <c r="GMH34" s="79"/>
      <c r="GMI34" s="79"/>
      <c r="GMJ34" s="79"/>
      <c r="GMK34" s="79"/>
      <c r="GML34" s="79"/>
      <c r="GMM34" s="79"/>
      <c r="GMN34" s="79"/>
      <c r="GMO34" s="79"/>
      <c r="GMP34" s="79"/>
      <c r="GMQ34" s="79"/>
      <c r="GMR34" s="79"/>
      <c r="GMS34" s="79"/>
      <c r="GMT34" s="79"/>
      <c r="GMU34" s="79"/>
      <c r="GMV34" s="79"/>
      <c r="GMW34" s="79"/>
      <c r="GMX34" s="79"/>
      <c r="GMY34" s="79"/>
      <c r="GMZ34" s="79"/>
      <c r="GNA34" s="79"/>
      <c r="GNB34" s="79"/>
      <c r="GNC34" s="79"/>
      <c r="GND34" s="79"/>
      <c r="GNE34" s="79"/>
      <c r="GNF34" s="79"/>
      <c r="GNG34" s="79"/>
      <c r="GNH34" s="79"/>
      <c r="GNI34" s="79"/>
      <c r="GNJ34" s="79"/>
      <c r="GNK34" s="79"/>
      <c r="GNL34" s="79"/>
      <c r="GNM34" s="79"/>
      <c r="GNN34" s="79"/>
      <c r="GNO34" s="79"/>
      <c r="GNP34" s="79"/>
      <c r="GNQ34" s="79"/>
      <c r="GNR34" s="79"/>
      <c r="GNS34" s="79"/>
      <c r="GNT34" s="79"/>
      <c r="GNU34" s="79"/>
      <c r="GNV34" s="79"/>
      <c r="GNW34" s="79"/>
      <c r="GNX34" s="79"/>
      <c r="GNY34" s="79"/>
      <c r="GNZ34" s="79"/>
      <c r="GOA34" s="79"/>
      <c r="GOB34" s="79"/>
      <c r="GOC34" s="79"/>
      <c r="GOD34" s="79"/>
      <c r="GOE34" s="79"/>
      <c r="GOF34" s="79"/>
      <c r="GOG34" s="79"/>
      <c r="GOH34" s="79"/>
      <c r="GOI34" s="79"/>
      <c r="GOJ34" s="79"/>
      <c r="GOK34" s="79"/>
      <c r="GOL34" s="79"/>
      <c r="GOM34" s="79"/>
      <c r="GON34" s="79"/>
      <c r="GOO34" s="79"/>
      <c r="GOP34" s="79"/>
      <c r="GOQ34" s="79"/>
      <c r="GOR34" s="79"/>
      <c r="GOS34" s="79"/>
      <c r="GOT34" s="79"/>
      <c r="GOU34" s="79"/>
      <c r="GOV34" s="79"/>
      <c r="GOW34" s="79"/>
      <c r="GOX34" s="79"/>
      <c r="GOY34" s="79"/>
      <c r="GOZ34" s="79"/>
      <c r="GPA34" s="79"/>
      <c r="GPB34" s="79"/>
      <c r="GPC34" s="79"/>
      <c r="GPD34" s="79"/>
      <c r="GPE34" s="79"/>
      <c r="GPF34" s="79"/>
      <c r="GPG34" s="79"/>
      <c r="GPH34" s="79"/>
      <c r="GPI34" s="79"/>
      <c r="GPJ34" s="79"/>
      <c r="GPK34" s="79"/>
      <c r="GPL34" s="79"/>
      <c r="GPM34" s="79"/>
      <c r="GPN34" s="79"/>
      <c r="GPO34" s="79"/>
      <c r="GPP34" s="79"/>
      <c r="GPQ34" s="79"/>
      <c r="GPR34" s="79"/>
      <c r="GPS34" s="79"/>
      <c r="GPT34" s="79"/>
      <c r="GPU34" s="79"/>
      <c r="GPV34" s="79"/>
      <c r="GPW34" s="79"/>
      <c r="GPX34" s="79"/>
      <c r="GPY34" s="79"/>
      <c r="GPZ34" s="79"/>
      <c r="GQA34" s="79"/>
      <c r="GQB34" s="79"/>
      <c r="GQC34" s="79"/>
      <c r="GQD34" s="79"/>
      <c r="GQE34" s="79"/>
      <c r="GQF34" s="79"/>
      <c r="GQG34" s="79"/>
      <c r="GQH34" s="79"/>
      <c r="GQI34" s="79"/>
      <c r="GQJ34" s="79"/>
      <c r="GQK34" s="79"/>
      <c r="GQL34" s="79"/>
      <c r="GQM34" s="79"/>
      <c r="GQN34" s="79"/>
      <c r="GQO34" s="79"/>
      <c r="GQP34" s="79"/>
      <c r="GQQ34" s="79"/>
      <c r="GQR34" s="79"/>
      <c r="GQS34" s="79"/>
      <c r="GQT34" s="79"/>
      <c r="GQU34" s="79"/>
      <c r="GQV34" s="79"/>
      <c r="GQW34" s="79"/>
      <c r="GQX34" s="79"/>
      <c r="GQY34" s="79"/>
      <c r="GQZ34" s="79"/>
      <c r="GRA34" s="79"/>
      <c r="GRB34" s="79"/>
      <c r="GRC34" s="79"/>
      <c r="GRD34" s="79"/>
      <c r="GRE34" s="79"/>
      <c r="GRF34" s="79"/>
      <c r="GRG34" s="79"/>
      <c r="GRH34" s="79"/>
      <c r="GRI34" s="79"/>
      <c r="GRJ34" s="79"/>
      <c r="GRK34" s="79"/>
      <c r="GRL34" s="79"/>
      <c r="GRM34" s="79"/>
      <c r="GRN34" s="79"/>
      <c r="GRO34" s="79"/>
      <c r="GRP34" s="79"/>
      <c r="GRQ34" s="79"/>
      <c r="GRR34" s="79"/>
      <c r="GRS34" s="79"/>
      <c r="GRT34" s="79"/>
      <c r="GRU34" s="79"/>
      <c r="GRV34" s="79"/>
      <c r="GRW34" s="79"/>
      <c r="GRX34" s="79"/>
      <c r="GRY34" s="79"/>
      <c r="GRZ34" s="79"/>
      <c r="GSA34" s="79"/>
      <c r="GSB34" s="79"/>
      <c r="GSC34" s="79"/>
      <c r="GSD34" s="79"/>
      <c r="GSE34" s="79"/>
      <c r="GSF34" s="79"/>
      <c r="GSG34" s="79"/>
      <c r="GSH34" s="79"/>
      <c r="GSI34" s="79"/>
      <c r="GSJ34" s="79"/>
      <c r="GSK34" s="79"/>
      <c r="GSL34" s="79"/>
      <c r="GSM34" s="79"/>
      <c r="GSN34" s="79"/>
      <c r="GSO34" s="79"/>
      <c r="GSP34" s="79"/>
      <c r="GSQ34" s="79"/>
      <c r="GSR34" s="79"/>
      <c r="GSS34" s="79"/>
      <c r="GST34" s="79"/>
      <c r="GSU34" s="79"/>
      <c r="GSV34" s="79"/>
      <c r="GSW34" s="79"/>
      <c r="GSX34" s="79"/>
      <c r="GSY34" s="79"/>
      <c r="GSZ34" s="79"/>
      <c r="GTA34" s="79"/>
      <c r="GTB34" s="79"/>
      <c r="GTC34" s="79"/>
      <c r="GTD34" s="79"/>
      <c r="GTE34" s="79"/>
      <c r="GTF34" s="79"/>
      <c r="GTG34" s="79"/>
      <c r="GTH34" s="79"/>
      <c r="GTI34" s="79"/>
      <c r="GTJ34" s="79"/>
      <c r="GTK34" s="79"/>
      <c r="GTL34" s="79"/>
      <c r="GTM34" s="79"/>
      <c r="GTN34" s="79"/>
      <c r="GTO34" s="79"/>
      <c r="GTP34" s="79"/>
      <c r="GTQ34" s="79"/>
      <c r="GTR34" s="79"/>
      <c r="GTS34" s="79"/>
      <c r="GTT34" s="79"/>
      <c r="GTU34" s="79"/>
      <c r="GTV34" s="79"/>
      <c r="GTW34" s="79"/>
      <c r="GTX34" s="79"/>
      <c r="GTY34" s="79"/>
      <c r="GTZ34" s="79"/>
      <c r="GUA34" s="79"/>
      <c r="GUB34" s="79"/>
      <c r="GUC34" s="79"/>
      <c r="GUD34" s="79"/>
      <c r="GUE34" s="79"/>
      <c r="GUF34" s="79"/>
      <c r="GUG34" s="79"/>
      <c r="GUH34" s="79"/>
      <c r="GUI34" s="79"/>
      <c r="GUJ34" s="79"/>
      <c r="GUK34" s="79"/>
      <c r="GUL34" s="79"/>
      <c r="GUM34" s="79"/>
      <c r="GUN34" s="79"/>
      <c r="GUO34" s="79"/>
      <c r="GUP34" s="79"/>
      <c r="GUQ34" s="79"/>
      <c r="GUR34" s="79"/>
      <c r="GUS34" s="79"/>
      <c r="GUT34" s="79"/>
      <c r="GUU34" s="79"/>
      <c r="GUV34" s="79"/>
      <c r="GUW34" s="79"/>
      <c r="GUX34" s="79"/>
      <c r="GUY34" s="79"/>
      <c r="GUZ34" s="79"/>
      <c r="GVA34" s="79"/>
      <c r="GVB34" s="79"/>
      <c r="GVC34" s="79"/>
      <c r="GVD34" s="79"/>
      <c r="GVE34" s="79"/>
      <c r="GVF34" s="79"/>
      <c r="GVG34" s="79"/>
      <c r="GVH34" s="79"/>
      <c r="GVI34" s="79"/>
      <c r="GVJ34" s="79"/>
      <c r="GVK34" s="79"/>
      <c r="GVL34" s="79"/>
      <c r="GVM34" s="79"/>
      <c r="GVN34" s="79"/>
      <c r="GVO34" s="79"/>
      <c r="GVP34" s="79"/>
      <c r="GVQ34" s="79"/>
      <c r="GVR34" s="79"/>
      <c r="GVS34" s="79"/>
      <c r="GVT34" s="79"/>
      <c r="GVU34" s="79"/>
      <c r="GVV34" s="79"/>
      <c r="GVW34" s="79"/>
      <c r="GVX34" s="79"/>
      <c r="GVY34" s="79"/>
      <c r="GVZ34" s="79"/>
      <c r="GWA34" s="79"/>
      <c r="GWB34" s="79"/>
      <c r="GWC34" s="79"/>
      <c r="GWD34" s="79"/>
      <c r="GWE34" s="79"/>
      <c r="GWF34" s="79"/>
      <c r="GWG34" s="79"/>
      <c r="GWH34" s="79"/>
      <c r="GWI34" s="79"/>
      <c r="GWJ34" s="79"/>
      <c r="GWK34" s="79"/>
      <c r="GWL34" s="79"/>
      <c r="GWM34" s="79"/>
      <c r="GWN34" s="79"/>
      <c r="GWO34" s="79"/>
      <c r="GWP34" s="79"/>
      <c r="GWQ34" s="79"/>
      <c r="GWR34" s="79"/>
      <c r="GWS34" s="79"/>
      <c r="GWT34" s="79"/>
      <c r="GWU34" s="79"/>
      <c r="GWV34" s="79"/>
      <c r="GWW34" s="79"/>
      <c r="GWX34" s="79"/>
      <c r="GWY34" s="79"/>
      <c r="GWZ34" s="79"/>
      <c r="GXA34" s="79"/>
      <c r="GXB34" s="79"/>
      <c r="GXC34" s="79"/>
      <c r="GXD34" s="79"/>
      <c r="GXE34" s="79"/>
      <c r="GXF34" s="79"/>
      <c r="GXG34" s="79"/>
      <c r="GXH34" s="79"/>
      <c r="GXI34" s="79"/>
      <c r="GXJ34" s="79"/>
      <c r="GXK34" s="79"/>
      <c r="GXL34" s="79"/>
      <c r="GXM34" s="79"/>
      <c r="GXN34" s="79"/>
      <c r="GXO34" s="79"/>
      <c r="GXP34" s="79"/>
      <c r="GXQ34" s="79"/>
      <c r="GXR34" s="79"/>
      <c r="GXS34" s="79"/>
      <c r="GXT34" s="79"/>
      <c r="GXU34" s="79"/>
      <c r="GXV34" s="79"/>
      <c r="GXW34" s="79"/>
      <c r="GXX34" s="79"/>
      <c r="GXY34" s="79"/>
      <c r="GXZ34" s="79"/>
      <c r="GYA34" s="79"/>
      <c r="GYB34" s="79"/>
      <c r="GYC34" s="79"/>
      <c r="GYD34" s="79"/>
      <c r="GYE34" s="79"/>
      <c r="GYF34" s="79"/>
      <c r="GYG34" s="79"/>
      <c r="GYH34" s="79"/>
      <c r="GYI34" s="79"/>
      <c r="GYJ34" s="79"/>
      <c r="GYK34" s="79"/>
      <c r="GYL34" s="79"/>
      <c r="GYM34" s="79"/>
      <c r="GYN34" s="79"/>
      <c r="GYO34" s="79"/>
      <c r="GYP34" s="79"/>
      <c r="GYQ34" s="79"/>
      <c r="GYR34" s="79"/>
      <c r="GYS34" s="79"/>
      <c r="GYT34" s="79"/>
      <c r="GYU34" s="79"/>
      <c r="GYV34" s="79"/>
      <c r="GYW34" s="79"/>
      <c r="GYX34" s="79"/>
      <c r="GYY34" s="79"/>
      <c r="GYZ34" s="79"/>
      <c r="GZA34" s="79"/>
      <c r="GZB34" s="79"/>
      <c r="GZC34" s="79"/>
      <c r="GZD34" s="79"/>
      <c r="GZE34" s="79"/>
      <c r="GZF34" s="79"/>
      <c r="GZG34" s="79"/>
      <c r="GZH34" s="79"/>
      <c r="GZI34" s="79"/>
      <c r="GZJ34" s="79"/>
      <c r="GZK34" s="79"/>
      <c r="GZL34" s="79"/>
      <c r="GZM34" s="79"/>
      <c r="GZN34" s="79"/>
      <c r="GZO34" s="79"/>
      <c r="GZP34" s="79"/>
      <c r="GZQ34" s="79"/>
      <c r="GZR34" s="79"/>
      <c r="GZS34" s="79"/>
      <c r="GZT34" s="79"/>
      <c r="GZU34" s="79"/>
      <c r="GZV34" s="79"/>
      <c r="GZW34" s="79"/>
      <c r="GZX34" s="79"/>
      <c r="GZY34" s="79"/>
      <c r="GZZ34" s="79"/>
      <c r="HAA34" s="79"/>
      <c r="HAB34" s="79"/>
      <c r="HAC34" s="79"/>
      <c r="HAD34" s="79"/>
      <c r="HAE34" s="79"/>
      <c r="HAF34" s="79"/>
      <c r="HAG34" s="79"/>
      <c r="HAH34" s="79"/>
      <c r="HAI34" s="79"/>
      <c r="HAJ34" s="79"/>
      <c r="HAK34" s="79"/>
      <c r="HAL34" s="79"/>
      <c r="HAM34" s="79"/>
      <c r="HAN34" s="79"/>
      <c r="HAO34" s="79"/>
      <c r="HAP34" s="79"/>
      <c r="HAQ34" s="79"/>
      <c r="HAR34" s="79"/>
      <c r="HAS34" s="79"/>
      <c r="HAT34" s="79"/>
      <c r="HAU34" s="79"/>
      <c r="HAV34" s="79"/>
      <c r="HAW34" s="79"/>
      <c r="HAX34" s="79"/>
      <c r="HAY34" s="79"/>
      <c r="HAZ34" s="79"/>
      <c r="HBA34" s="79"/>
      <c r="HBB34" s="79"/>
      <c r="HBC34" s="79"/>
      <c r="HBD34" s="79"/>
      <c r="HBE34" s="79"/>
      <c r="HBF34" s="79"/>
      <c r="HBG34" s="79"/>
      <c r="HBH34" s="79"/>
      <c r="HBI34" s="79"/>
      <c r="HBJ34" s="79"/>
      <c r="HBK34" s="79"/>
      <c r="HBL34" s="79"/>
      <c r="HBM34" s="79"/>
      <c r="HBN34" s="79"/>
      <c r="HBO34" s="79"/>
      <c r="HBP34" s="79"/>
      <c r="HBQ34" s="79"/>
      <c r="HBR34" s="79"/>
      <c r="HBS34" s="79"/>
      <c r="HBT34" s="79"/>
      <c r="HBU34" s="79"/>
      <c r="HBV34" s="79"/>
      <c r="HBW34" s="79"/>
      <c r="HBX34" s="79"/>
      <c r="HBY34" s="79"/>
      <c r="HBZ34" s="79"/>
      <c r="HCA34" s="79"/>
      <c r="HCB34" s="79"/>
      <c r="HCC34" s="79"/>
      <c r="HCD34" s="79"/>
      <c r="HCE34" s="79"/>
      <c r="HCF34" s="79"/>
      <c r="HCG34" s="79"/>
      <c r="HCH34" s="79"/>
      <c r="HCI34" s="79"/>
      <c r="HCJ34" s="79"/>
      <c r="HCK34" s="79"/>
      <c r="HCL34" s="79"/>
      <c r="HCM34" s="79"/>
      <c r="HCN34" s="79"/>
      <c r="HCO34" s="79"/>
      <c r="HCP34" s="79"/>
      <c r="HCQ34" s="79"/>
      <c r="HCR34" s="79"/>
      <c r="HCS34" s="79"/>
      <c r="HCT34" s="79"/>
      <c r="HCU34" s="79"/>
      <c r="HCV34" s="79"/>
      <c r="HCW34" s="79"/>
      <c r="HCX34" s="79"/>
      <c r="HCY34" s="79"/>
      <c r="HCZ34" s="79"/>
      <c r="HDA34" s="79"/>
      <c r="HDB34" s="79"/>
      <c r="HDC34" s="79"/>
      <c r="HDD34" s="79"/>
      <c r="HDE34" s="79"/>
      <c r="HDF34" s="79"/>
      <c r="HDG34" s="79"/>
      <c r="HDH34" s="79"/>
      <c r="HDI34" s="79"/>
      <c r="HDJ34" s="79"/>
      <c r="HDK34" s="79"/>
      <c r="HDL34" s="79"/>
      <c r="HDM34" s="79"/>
      <c r="HDN34" s="79"/>
      <c r="HDO34" s="79"/>
      <c r="HDP34" s="79"/>
      <c r="HDQ34" s="79"/>
      <c r="HDR34" s="79"/>
      <c r="HDS34" s="79"/>
      <c r="HDT34" s="79"/>
      <c r="HDU34" s="79"/>
      <c r="HDV34" s="79"/>
      <c r="HDW34" s="79"/>
      <c r="HDX34" s="79"/>
      <c r="HDY34" s="79"/>
      <c r="HDZ34" s="79"/>
      <c r="HEA34" s="79"/>
      <c r="HEB34" s="79"/>
      <c r="HEC34" s="79"/>
      <c r="HED34" s="79"/>
      <c r="HEE34" s="79"/>
      <c r="HEF34" s="79"/>
      <c r="HEG34" s="79"/>
      <c r="HEH34" s="79"/>
      <c r="HEI34" s="79"/>
      <c r="HEJ34" s="79"/>
      <c r="HEK34" s="79"/>
      <c r="HEL34" s="79"/>
      <c r="HEM34" s="79"/>
      <c r="HEN34" s="79"/>
      <c r="HEO34" s="79"/>
      <c r="HEP34" s="79"/>
      <c r="HEQ34" s="79"/>
      <c r="HER34" s="79"/>
      <c r="HES34" s="79"/>
      <c r="HET34" s="79"/>
      <c r="HEU34" s="79"/>
      <c r="HEV34" s="79"/>
      <c r="HEW34" s="79"/>
      <c r="HEX34" s="79"/>
      <c r="HEY34" s="79"/>
      <c r="HEZ34" s="79"/>
      <c r="HFA34" s="79"/>
      <c r="HFB34" s="79"/>
      <c r="HFC34" s="79"/>
      <c r="HFD34" s="79"/>
      <c r="HFE34" s="79"/>
      <c r="HFF34" s="79"/>
      <c r="HFG34" s="79"/>
      <c r="HFH34" s="79"/>
      <c r="HFI34" s="79"/>
      <c r="HFJ34" s="79"/>
      <c r="HFK34" s="79"/>
      <c r="HFL34" s="79"/>
      <c r="HFM34" s="79"/>
      <c r="HFN34" s="79"/>
      <c r="HFO34" s="79"/>
      <c r="HFP34" s="79"/>
      <c r="HFQ34" s="79"/>
      <c r="HFR34" s="79"/>
      <c r="HFS34" s="79"/>
      <c r="HFT34" s="79"/>
      <c r="HFU34" s="79"/>
      <c r="HFV34" s="79"/>
      <c r="HFW34" s="79"/>
      <c r="HFX34" s="79"/>
      <c r="HFY34" s="79"/>
      <c r="HFZ34" s="79"/>
      <c r="HGA34" s="79"/>
      <c r="HGB34" s="79"/>
      <c r="HGC34" s="79"/>
      <c r="HGD34" s="79"/>
      <c r="HGE34" s="79"/>
      <c r="HGF34" s="79"/>
      <c r="HGG34" s="79"/>
      <c r="HGH34" s="79"/>
      <c r="HGI34" s="79"/>
      <c r="HGJ34" s="79"/>
      <c r="HGK34" s="79"/>
      <c r="HGL34" s="79"/>
      <c r="HGM34" s="79"/>
      <c r="HGN34" s="79"/>
      <c r="HGO34" s="79"/>
      <c r="HGP34" s="79"/>
      <c r="HGQ34" s="79"/>
      <c r="HGR34" s="79"/>
      <c r="HGS34" s="79"/>
      <c r="HGT34" s="79"/>
      <c r="HGU34" s="79"/>
      <c r="HGV34" s="79"/>
      <c r="HGW34" s="79"/>
      <c r="HGX34" s="79"/>
      <c r="HGY34" s="79"/>
      <c r="HGZ34" s="79"/>
      <c r="HHA34" s="79"/>
      <c r="HHB34" s="79"/>
      <c r="HHC34" s="79"/>
      <c r="HHD34" s="79"/>
      <c r="HHE34" s="79"/>
      <c r="HHF34" s="79"/>
      <c r="HHG34" s="79"/>
      <c r="HHH34" s="79"/>
      <c r="HHI34" s="79"/>
      <c r="HHJ34" s="79"/>
      <c r="HHK34" s="79"/>
      <c r="HHL34" s="79"/>
      <c r="HHM34" s="79"/>
      <c r="HHN34" s="79"/>
      <c r="HHO34" s="79"/>
      <c r="HHP34" s="79"/>
      <c r="HHQ34" s="79"/>
      <c r="HHR34" s="79"/>
      <c r="HHS34" s="79"/>
      <c r="HHT34" s="79"/>
      <c r="HHU34" s="79"/>
      <c r="HHV34" s="79"/>
      <c r="HHW34" s="79"/>
      <c r="HHX34" s="79"/>
      <c r="HHY34" s="79"/>
      <c r="HHZ34" s="79"/>
      <c r="HIA34" s="79"/>
      <c r="HIB34" s="79"/>
      <c r="HIC34" s="79"/>
      <c r="HID34" s="79"/>
      <c r="HIE34" s="79"/>
      <c r="HIF34" s="79"/>
      <c r="HIG34" s="79"/>
      <c r="HIH34" s="79"/>
      <c r="HII34" s="79"/>
      <c r="HIJ34" s="79"/>
      <c r="HIK34" s="79"/>
      <c r="HIL34" s="79"/>
      <c r="HIM34" s="79"/>
      <c r="HIN34" s="79"/>
      <c r="HIO34" s="79"/>
      <c r="HIP34" s="79"/>
      <c r="HIQ34" s="79"/>
      <c r="HIR34" s="79"/>
      <c r="HIS34" s="79"/>
      <c r="HIT34" s="79"/>
      <c r="HIU34" s="79"/>
      <c r="HIV34" s="79"/>
      <c r="HIW34" s="79"/>
      <c r="HIX34" s="79"/>
      <c r="HIY34" s="79"/>
      <c r="HIZ34" s="79"/>
      <c r="HJA34" s="79"/>
      <c r="HJB34" s="79"/>
      <c r="HJC34" s="79"/>
      <c r="HJD34" s="79"/>
      <c r="HJE34" s="79"/>
      <c r="HJF34" s="79"/>
      <c r="HJG34" s="79"/>
      <c r="HJH34" s="79"/>
      <c r="HJI34" s="79"/>
      <c r="HJJ34" s="79"/>
      <c r="HJK34" s="79"/>
      <c r="HJL34" s="79"/>
      <c r="HJM34" s="79"/>
      <c r="HJN34" s="79"/>
      <c r="HJO34" s="79"/>
      <c r="HJP34" s="79"/>
      <c r="HJQ34" s="79"/>
      <c r="HJR34" s="79"/>
      <c r="HJS34" s="79"/>
      <c r="HJT34" s="79"/>
      <c r="HJU34" s="79"/>
      <c r="HJV34" s="79"/>
      <c r="HJW34" s="79"/>
      <c r="HJX34" s="79"/>
      <c r="HJY34" s="79"/>
      <c r="HJZ34" s="79"/>
      <c r="HKA34" s="79"/>
      <c r="HKB34" s="79"/>
      <c r="HKC34" s="79"/>
      <c r="HKD34" s="79"/>
      <c r="HKE34" s="79"/>
      <c r="HKF34" s="79"/>
      <c r="HKG34" s="79"/>
      <c r="HKH34" s="79"/>
      <c r="HKI34" s="79"/>
      <c r="HKJ34" s="79"/>
      <c r="HKK34" s="79"/>
      <c r="HKL34" s="79"/>
      <c r="HKM34" s="79"/>
      <c r="HKN34" s="79"/>
      <c r="HKO34" s="79"/>
      <c r="HKP34" s="79"/>
      <c r="HKQ34" s="79"/>
      <c r="HKR34" s="79"/>
      <c r="HKS34" s="79"/>
      <c r="HKT34" s="79"/>
      <c r="HKU34" s="79"/>
      <c r="HKV34" s="79"/>
      <c r="HKW34" s="79"/>
      <c r="HKX34" s="79"/>
      <c r="HKY34" s="79"/>
      <c r="HKZ34" s="79"/>
      <c r="HLA34" s="79"/>
      <c r="HLB34" s="79"/>
      <c r="HLC34" s="79"/>
      <c r="HLD34" s="79"/>
      <c r="HLE34" s="79"/>
      <c r="HLF34" s="79"/>
      <c r="HLG34" s="79"/>
      <c r="HLH34" s="79"/>
      <c r="HLI34" s="79"/>
      <c r="HLJ34" s="79"/>
      <c r="HLK34" s="79"/>
      <c r="HLL34" s="79"/>
      <c r="HLM34" s="79"/>
      <c r="HLN34" s="79"/>
      <c r="HLO34" s="79"/>
      <c r="HLP34" s="79"/>
      <c r="HLQ34" s="79"/>
      <c r="HLR34" s="79"/>
      <c r="HLS34" s="79"/>
      <c r="HLT34" s="79"/>
      <c r="HLU34" s="79"/>
      <c r="HLV34" s="79"/>
      <c r="HLW34" s="79"/>
      <c r="HLX34" s="79"/>
      <c r="HLY34" s="79"/>
      <c r="HLZ34" s="79"/>
      <c r="HMA34" s="79"/>
      <c r="HMB34" s="79"/>
      <c r="HMC34" s="79"/>
      <c r="HMD34" s="79"/>
      <c r="HME34" s="79"/>
      <c r="HMF34" s="79"/>
      <c r="HMG34" s="79"/>
      <c r="HMH34" s="79"/>
      <c r="HMI34" s="79"/>
      <c r="HMJ34" s="79"/>
      <c r="HMK34" s="79"/>
      <c r="HML34" s="79"/>
      <c r="HMM34" s="79"/>
      <c r="HMN34" s="79"/>
      <c r="HMO34" s="79"/>
      <c r="HMP34" s="79"/>
      <c r="HMQ34" s="79"/>
      <c r="HMR34" s="79"/>
      <c r="HMS34" s="79"/>
      <c r="HMT34" s="79"/>
      <c r="HMU34" s="79"/>
      <c r="HMV34" s="79"/>
      <c r="HMW34" s="79"/>
      <c r="HMX34" s="79"/>
      <c r="HMY34" s="79"/>
      <c r="HMZ34" s="79"/>
      <c r="HNA34" s="79"/>
      <c r="HNB34" s="79"/>
      <c r="HNC34" s="79"/>
      <c r="HND34" s="79"/>
      <c r="HNE34" s="79"/>
      <c r="HNF34" s="79"/>
      <c r="HNG34" s="79"/>
      <c r="HNH34" s="79"/>
      <c r="HNI34" s="79"/>
      <c r="HNJ34" s="79"/>
      <c r="HNK34" s="79"/>
      <c r="HNL34" s="79"/>
      <c r="HNM34" s="79"/>
      <c r="HNN34" s="79"/>
      <c r="HNO34" s="79"/>
      <c r="HNP34" s="79"/>
      <c r="HNQ34" s="79"/>
      <c r="HNR34" s="79"/>
      <c r="HNS34" s="79"/>
      <c r="HNT34" s="79"/>
      <c r="HNU34" s="79"/>
      <c r="HNV34" s="79"/>
      <c r="HNW34" s="79"/>
      <c r="HNX34" s="79"/>
      <c r="HNY34" s="79"/>
      <c r="HNZ34" s="79"/>
      <c r="HOA34" s="79"/>
      <c r="HOB34" s="79"/>
      <c r="HOC34" s="79"/>
      <c r="HOD34" s="79"/>
      <c r="HOE34" s="79"/>
      <c r="HOF34" s="79"/>
      <c r="HOG34" s="79"/>
      <c r="HOH34" s="79"/>
      <c r="HOI34" s="79"/>
      <c r="HOJ34" s="79"/>
      <c r="HOK34" s="79"/>
      <c r="HOL34" s="79"/>
      <c r="HOM34" s="79"/>
      <c r="HON34" s="79"/>
      <c r="HOO34" s="79"/>
      <c r="HOP34" s="79"/>
      <c r="HOQ34" s="79"/>
      <c r="HOR34" s="79"/>
      <c r="HOS34" s="79"/>
      <c r="HOT34" s="79"/>
      <c r="HOU34" s="79"/>
      <c r="HOV34" s="79"/>
      <c r="HOW34" s="79"/>
      <c r="HOX34" s="79"/>
      <c r="HOY34" s="79"/>
      <c r="HOZ34" s="79"/>
      <c r="HPA34" s="79"/>
      <c r="HPB34" s="79"/>
      <c r="HPC34" s="79"/>
      <c r="HPD34" s="79"/>
      <c r="HPE34" s="79"/>
      <c r="HPF34" s="79"/>
      <c r="HPG34" s="79"/>
      <c r="HPH34" s="79"/>
      <c r="HPI34" s="79"/>
      <c r="HPJ34" s="79"/>
      <c r="HPK34" s="79"/>
      <c r="HPL34" s="79"/>
      <c r="HPM34" s="79"/>
      <c r="HPN34" s="79"/>
      <c r="HPO34" s="79"/>
      <c r="HPP34" s="79"/>
      <c r="HPQ34" s="79"/>
      <c r="HPR34" s="79"/>
      <c r="HPS34" s="79"/>
      <c r="HPT34" s="79"/>
      <c r="HPU34" s="79"/>
      <c r="HPV34" s="79"/>
      <c r="HPW34" s="79"/>
      <c r="HPX34" s="79"/>
      <c r="HPY34" s="79"/>
      <c r="HPZ34" s="79"/>
      <c r="HQA34" s="79"/>
      <c r="HQB34" s="79"/>
      <c r="HQC34" s="79"/>
      <c r="HQD34" s="79"/>
      <c r="HQE34" s="79"/>
      <c r="HQF34" s="79"/>
      <c r="HQG34" s="79"/>
      <c r="HQH34" s="79"/>
      <c r="HQI34" s="79"/>
      <c r="HQJ34" s="79"/>
      <c r="HQK34" s="79"/>
      <c r="HQL34" s="79"/>
      <c r="HQM34" s="79"/>
      <c r="HQN34" s="79"/>
      <c r="HQO34" s="79"/>
      <c r="HQP34" s="79"/>
      <c r="HQQ34" s="79"/>
      <c r="HQR34" s="79"/>
      <c r="HQS34" s="79"/>
      <c r="HQT34" s="79"/>
      <c r="HQU34" s="79"/>
      <c r="HQV34" s="79"/>
      <c r="HQW34" s="79"/>
      <c r="HQX34" s="79"/>
      <c r="HQY34" s="79"/>
      <c r="HQZ34" s="79"/>
      <c r="HRA34" s="79"/>
      <c r="HRB34" s="79"/>
      <c r="HRC34" s="79"/>
      <c r="HRD34" s="79"/>
      <c r="HRE34" s="79"/>
      <c r="HRF34" s="79"/>
      <c r="HRG34" s="79"/>
      <c r="HRH34" s="79"/>
      <c r="HRI34" s="79"/>
      <c r="HRJ34" s="79"/>
      <c r="HRK34" s="79"/>
      <c r="HRL34" s="79"/>
      <c r="HRM34" s="79"/>
      <c r="HRN34" s="79"/>
      <c r="HRO34" s="79"/>
      <c r="HRP34" s="79"/>
      <c r="HRQ34" s="79"/>
      <c r="HRR34" s="79"/>
      <c r="HRS34" s="79"/>
      <c r="HRT34" s="79"/>
      <c r="HRU34" s="79"/>
      <c r="HRV34" s="79"/>
      <c r="HRW34" s="79"/>
      <c r="HRX34" s="79"/>
      <c r="HRY34" s="79"/>
      <c r="HRZ34" s="79"/>
      <c r="HSA34" s="79"/>
      <c r="HSB34" s="79"/>
      <c r="HSC34" s="79"/>
      <c r="HSD34" s="79"/>
      <c r="HSE34" s="79"/>
      <c r="HSF34" s="79"/>
      <c r="HSG34" s="79"/>
      <c r="HSH34" s="79"/>
      <c r="HSI34" s="79"/>
      <c r="HSJ34" s="79"/>
      <c r="HSK34" s="79"/>
      <c r="HSL34" s="79"/>
      <c r="HSM34" s="79"/>
      <c r="HSN34" s="79"/>
      <c r="HSO34" s="79"/>
      <c r="HSP34" s="79"/>
      <c r="HSQ34" s="79"/>
      <c r="HSR34" s="79"/>
      <c r="HSS34" s="79"/>
      <c r="HST34" s="79"/>
      <c r="HSU34" s="79"/>
      <c r="HSV34" s="79"/>
      <c r="HSW34" s="79"/>
      <c r="HSX34" s="79"/>
      <c r="HSY34" s="79"/>
      <c r="HSZ34" s="79"/>
      <c r="HTA34" s="79"/>
      <c r="HTB34" s="79"/>
      <c r="HTC34" s="79"/>
      <c r="HTD34" s="79"/>
      <c r="HTE34" s="79"/>
      <c r="HTF34" s="79"/>
      <c r="HTG34" s="79"/>
      <c r="HTH34" s="79"/>
      <c r="HTI34" s="79"/>
      <c r="HTJ34" s="79"/>
      <c r="HTK34" s="79"/>
      <c r="HTL34" s="79"/>
      <c r="HTM34" s="79"/>
      <c r="HTN34" s="79"/>
      <c r="HTO34" s="79"/>
      <c r="HTP34" s="79"/>
      <c r="HTQ34" s="79"/>
      <c r="HTR34" s="79"/>
      <c r="HTS34" s="79"/>
      <c r="HTT34" s="79"/>
      <c r="HTU34" s="79"/>
      <c r="HTV34" s="79"/>
      <c r="HTW34" s="79"/>
      <c r="HTX34" s="79"/>
      <c r="HTY34" s="79"/>
      <c r="HTZ34" s="79"/>
      <c r="HUA34" s="79"/>
      <c r="HUB34" s="79"/>
      <c r="HUC34" s="79"/>
      <c r="HUD34" s="79"/>
      <c r="HUE34" s="79"/>
      <c r="HUF34" s="79"/>
      <c r="HUG34" s="79"/>
      <c r="HUH34" s="79"/>
      <c r="HUI34" s="79"/>
      <c r="HUJ34" s="79"/>
      <c r="HUK34" s="79"/>
      <c r="HUL34" s="79"/>
      <c r="HUM34" s="79"/>
      <c r="HUN34" s="79"/>
      <c r="HUO34" s="79"/>
      <c r="HUP34" s="79"/>
      <c r="HUQ34" s="79"/>
      <c r="HUR34" s="79"/>
      <c r="HUS34" s="79"/>
      <c r="HUT34" s="79"/>
      <c r="HUU34" s="79"/>
      <c r="HUV34" s="79"/>
      <c r="HUW34" s="79"/>
      <c r="HUX34" s="79"/>
      <c r="HUY34" s="79"/>
      <c r="HUZ34" s="79"/>
      <c r="HVA34" s="79"/>
      <c r="HVB34" s="79"/>
      <c r="HVC34" s="79"/>
      <c r="HVD34" s="79"/>
      <c r="HVE34" s="79"/>
      <c r="HVF34" s="79"/>
      <c r="HVG34" s="79"/>
      <c r="HVH34" s="79"/>
      <c r="HVI34" s="79"/>
      <c r="HVJ34" s="79"/>
      <c r="HVK34" s="79"/>
      <c r="HVL34" s="79"/>
      <c r="HVM34" s="79"/>
      <c r="HVN34" s="79"/>
      <c r="HVO34" s="79"/>
      <c r="HVP34" s="79"/>
      <c r="HVQ34" s="79"/>
      <c r="HVR34" s="79"/>
      <c r="HVS34" s="79"/>
      <c r="HVT34" s="79"/>
      <c r="HVU34" s="79"/>
      <c r="HVV34" s="79"/>
      <c r="HVW34" s="79"/>
      <c r="HVX34" s="79"/>
      <c r="HVY34" s="79"/>
      <c r="HVZ34" s="79"/>
      <c r="HWA34" s="79"/>
      <c r="HWB34" s="79"/>
      <c r="HWC34" s="79"/>
      <c r="HWD34" s="79"/>
      <c r="HWE34" s="79"/>
      <c r="HWF34" s="79"/>
      <c r="HWG34" s="79"/>
      <c r="HWH34" s="79"/>
      <c r="HWI34" s="79"/>
      <c r="HWJ34" s="79"/>
      <c r="HWK34" s="79"/>
      <c r="HWL34" s="79"/>
      <c r="HWM34" s="79"/>
      <c r="HWN34" s="79"/>
      <c r="HWO34" s="79"/>
      <c r="HWP34" s="79"/>
      <c r="HWQ34" s="79"/>
      <c r="HWR34" s="79"/>
      <c r="HWS34" s="79"/>
      <c r="HWT34" s="79"/>
      <c r="HWU34" s="79"/>
      <c r="HWV34" s="79"/>
      <c r="HWW34" s="79"/>
      <c r="HWX34" s="79"/>
      <c r="HWY34" s="79"/>
      <c r="HWZ34" s="79"/>
      <c r="HXA34" s="79"/>
      <c r="HXB34" s="79"/>
      <c r="HXC34" s="79"/>
      <c r="HXD34" s="79"/>
      <c r="HXE34" s="79"/>
      <c r="HXF34" s="79"/>
      <c r="HXG34" s="79"/>
      <c r="HXH34" s="79"/>
      <c r="HXI34" s="79"/>
      <c r="HXJ34" s="79"/>
      <c r="HXK34" s="79"/>
      <c r="HXL34" s="79"/>
      <c r="HXM34" s="79"/>
      <c r="HXN34" s="79"/>
      <c r="HXO34" s="79"/>
      <c r="HXP34" s="79"/>
      <c r="HXQ34" s="79"/>
      <c r="HXR34" s="79"/>
      <c r="HXS34" s="79"/>
      <c r="HXT34" s="79"/>
      <c r="HXU34" s="79"/>
      <c r="HXV34" s="79"/>
      <c r="HXW34" s="79"/>
      <c r="HXX34" s="79"/>
      <c r="HXY34" s="79"/>
      <c r="HXZ34" s="79"/>
      <c r="HYA34" s="79"/>
      <c r="HYB34" s="79"/>
      <c r="HYC34" s="79"/>
      <c r="HYD34" s="79"/>
      <c r="HYE34" s="79"/>
      <c r="HYF34" s="79"/>
      <c r="HYG34" s="79"/>
      <c r="HYH34" s="79"/>
      <c r="HYI34" s="79"/>
      <c r="HYJ34" s="79"/>
      <c r="HYK34" s="79"/>
      <c r="HYL34" s="79"/>
      <c r="HYM34" s="79"/>
      <c r="HYN34" s="79"/>
      <c r="HYO34" s="79"/>
      <c r="HYP34" s="79"/>
      <c r="HYQ34" s="79"/>
      <c r="HYR34" s="79"/>
      <c r="HYS34" s="79"/>
      <c r="HYT34" s="79"/>
      <c r="HYU34" s="79"/>
      <c r="HYV34" s="79"/>
      <c r="HYW34" s="79"/>
      <c r="HYX34" s="79"/>
      <c r="HYY34" s="79"/>
      <c r="HYZ34" s="79"/>
      <c r="HZA34" s="79"/>
      <c r="HZB34" s="79"/>
      <c r="HZC34" s="79"/>
      <c r="HZD34" s="79"/>
      <c r="HZE34" s="79"/>
      <c r="HZF34" s="79"/>
      <c r="HZG34" s="79"/>
      <c r="HZH34" s="79"/>
      <c r="HZI34" s="79"/>
      <c r="HZJ34" s="79"/>
      <c r="HZK34" s="79"/>
      <c r="HZL34" s="79"/>
      <c r="HZM34" s="79"/>
      <c r="HZN34" s="79"/>
      <c r="HZO34" s="79"/>
      <c r="HZP34" s="79"/>
      <c r="HZQ34" s="79"/>
      <c r="HZR34" s="79"/>
      <c r="HZS34" s="79"/>
      <c r="HZT34" s="79"/>
      <c r="HZU34" s="79"/>
      <c r="HZV34" s="79"/>
      <c r="HZW34" s="79"/>
      <c r="HZX34" s="79"/>
      <c r="HZY34" s="79"/>
      <c r="HZZ34" s="79"/>
      <c r="IAA34" s="79"/>
      <c r="IAB34" s="79"/>
      <c r="IAC34" s="79"/>
      <c r="IAD34" s="79"/>
      <c r="IAE34" s="79"/>
      <c r="IAF34" s="79"/>
      <c r="IAG34" s="79"/>
      <c r="IAH34" s="79"/>
      <c r="IAI34" s="79"/>
      <c r="IAJ34" s="79"/>
      <c r="IAK34" s="79"/>
      <c r="IAL34" s="79"/>
      <c r="IAM34" s="79"/>
      <c r="IAN34" s="79"/>
      <c r="IAO34" s="79"/>
      <c r="IAP34" s="79"/>
      <c r="IAQ34" s="79"/>
      <c r="IAR34" s="79"/>
      <c r="IAS34" s="79"/>
      <c r="IAT34" s="79"/>
      <c r="IAU34" s="79"/>
      <c r="IAV34" s="79"/>
      <c r="IAW34" s="79"/>
      <c r="IAX34" s="79"/>
      <c r="IAY34" s="79"/>
      <c r="IAZ34" s="79"/>
      <c r="IBA34" s="79"/>
      <c r="IBB34" s="79"/>
      <c r="IBC34" s="79"/>
      <c r="IBD34" s="79"/>
      <c r="IBE34" s="79"/>
      <c r="IBF34" s="79"/>
      <c r="IBG34" s="79"/>
      <c r="IBH34" s="79"/>
      <c r="IBI34" s="79"/>
      <c r="IBJ34" s="79"/>
      <c r="IBK34" s="79"/>
      <c r="IBL34" s="79"/>
      <c r="IBM34" s="79"/>
      <c r="IBN34" s="79"/>
      <c r="IBO34" s="79"/>
      <c r="IBP34" s="79"/>
      <c r="IBQ34" s="79"/>
      <c r="IBR34" s="79"/>
      <c r="IBS34" s="79"/>
      <c r="IBT34" s="79"/>
      <c r="IBU34" s="79"/>
      <c r="IBV34" s="79"/>
      <c r="IBW34" s="79"/>
      <c r="IBX34" s="79"/>
      <c r="IBY34" s="79"/>
      <c r="IBZ34" s="79"/>
      <c r="ICA34" s="79"/>
      <c r="ICB34" s="79"/>
      <c r="ICC34" s="79"/>
      <c r="ICD34" s="79"/>
      <c r="ICE34" s="79"/>
      <c r="ICF34" s="79"/>
      <c r="ICG34" s="79"/>
      <c r="ICH34" s="79"/>
      <c r="ICI34" s="79"/>
      <c r="ICJ34" s="79"/>
      <c r="ICK34" s="79"/>
      <c r="ICL34" s="79"/>
      <c r="ICM34" s="79"/>
      <c r="ICN34" s="79"/>
      <c r="ICO34" s="79"/>
      <c r="ICP34" s="79"/>
      <c r="ICQ34" s="79"/>
      <c r="ICR34" s="79"/>
      <c r="ICS34" s="79"/>
      <c r="ICT34" s="79"/>
      <c r="ICU34" s="79"/>
      <c r="ICV34" s="79"/>
      <c r="ICW34" s="79"/>
      <c r="ICX34" s="79"/>
      <c r="ICY34" s="79"/>
      <c r="ICZ34" s="79"/>
      <c r="IDA34" s="79"/>
      <c r="IDB34" s="79"/>
      <c r="IDC34" s="79"/>
      <c r="IDD34" s="79"/>
      <c r="IDE34" s="79"/>
      <c r="IDF34" s="79"/>
      <c r="IDG34" s="79"/>
      <c r="IDH34" s="79"/>
      <c r="IDI34" s="79"/>
      <c r="IDJ34" s="79"/>
      <c r="IDK34" s="79"/>
      <c r="IDL34" s="79"/>
      <c r="IDM34" s="79"/>
      <c r="IDN34" s="79"/>
      <c r="IDO34" s="79"/>
      <c r="IDP34" s="79"/>
      <c r="IDQ34" s="79"/>
      <c r="IDR34" s="79"/>
      <c r="IDS34" s="79"/>
      <c r="IDT34" s="79"/>
      <c r="IDU34" s="79"/>
      <c r="IDV34" s="79"/>
      <c r="IDW34" s="79"/>
      <c r="IDX34" s="79"/>
      <c r="IDY34" s="79"/>
      <c r="IDZ34" s="79"/>
      <c r="IEA34" s="79"/>
      <c r="IEB34" s="79"/>
      <c r="IEC34" s="79"/>
      <c r="IED34" s="79"/>
      <c r="IEE34" s="79"/>
      <c r="IEF34" s="79"/>
      <c r="IEG34" s="79"/>
      <c r="IEH34" s="79"/>
      <c r="IEI34" s="79"/>
      <c r="IEJ34" s="79"/>
      <c r="IEK34" s="79"/>
      <c r="IEL34" s="79"/>
      <c r="IEM34" s="79"/>
      <c r="IEN34" s="79"/>
      <c r="IEO34" s="79"/>
      <c r="IEP34" s="79"/>
      <c r="IEQ34" s="79"/>
      <c r="IER34" s="79"/>
      <c r="IES34" s="79"/>
      <c r="IET34" s="79"/>
      <c r="IEU34" s="79"/>
      <c r="IEV34" s="79"/>
      <c r="IEW34" s="79"/>
      <c r="IEX34" s="79"/>
      <c r="IEY34" s="79"/>
      <c r="IEZ34" s="79"/>
      <c r="IFA34" s="79"/>
      <c r="IFB34" s="79"/>
      <c r="IFC34" s="79"/>
      <c r="IFD34" s="79"/>
      <c r="IFE34" s="79"/>
      <c r="IFF34" s="79"/>
      <c r="IFG34" s="79"/>
      <c r="IFH34" s="79"/>
      <c r="IFI34" s="79"/>
      <c r="IFJ34" s="79"/>
      <c r="IFK34" s="79"/>
      <c r="IFL34" s="79"/>
      <c r="IFM34" s="79"/>
      <c r="IFN34" s="79"/>
      <c r="IFO34" s="79"/>
      <c r="IFP34" s="79"/>
      <c r="IFQ34" s="79"/>
      <c r="IFR34" s="79"/>
      <c r="IFS34" s="79"/>
      <c r="IFT34" s="79"/>
      <c r="IFU34" s="79"/>
      <c r="IFV34" s="79"/>
      <c r="IFW34" s="79"/>
      <c r="IFX34" s="79"/>
      <c r="IFY34" s="79"/>
      <c r="IFZ34" s="79"/>
      <c r="IGA34" s="79"/>
      <c r="IGB34" s="79"/>
      <c r="IGC34" s="79"/>
      <c r="IGD34" s="79"/>
      <c r="IGE34" s="79"/>
      <c r="IGF34" s="79"/>
      <c r="IGG34" s="79"/>
      <c r="IGH34" s="79"/>
      <c r="IGI34" s="79"/>
      <c r="IGJ34" s="79"/>
      <c r="IGK34" s="79"/>
      <c r="IGL34" s="79"/>
      <c r="IGM34" s="79"/>
      <c r="IGN34" s="79"/>
      <c r="IGO34" s="79"/>
      <c r="IGP34" s="79"/>
      <c r="IGQ34" s="79"/>
      <c r="IGR34" s="79"/>
      <c r="IGS34" s="79"/>
      <c r="IGT34" s="79"/>
      <c r="IGU34" s="79"/>
      <c r="IGV34" s="79"/>
      <c r="IGW34" s="79"/>
      <c r="IGX34" s="79"/>
      <c r="IGY34" s="79"/>
      <c r="IGZ34" s="79"/>
      <c r="IHA34" s="79"/>
      <c r="IHB34" s="79"/>
      <c r="IHC34" s="79"/>
      <c r="IHD34" s="79"/>
      <c r="IHE34" s="79"/>
      <c r="IHF34" s="79"/>
      <c r="IHG34" s="79"/>
      <c r="IHH34" s="79"/>
      <c r="IHI34" s="79"/>
      <c r="IHJ34" s="79"/>
      <c r="IHK34" s="79"/>
      <c r="IHL34" s="79"/>
      <c r="IHM34" s="79"/>
      <c r="IHN34" s="79"/>
      <c r="IHO34" s="79"/>
      <c r="IHP34" s="79"/>
      <c r="IHQ34" s="79"/>
      <c r="IHR34" s="79"/>
      <c r="IHS34" s="79"/>
      <c r="IHT34" s="79"/>
      <c r="IHU34" s="79"/>
      <c r="IHV34" s="79"/>
      <c r="IHW34" s="79"/>
      <c r="IHX34" s="79"/>
      <c r="IHY34" s="79"/>
      <c r="IHZ34" s="79"/>
      <c r="IIA34" s="79"/>
      <c r="IIB34" s="79"/>
      <c r="IIC34" s="79"/>
      <c r="IID34" s="79"/>
      <c r="IIE34" s="79"/>
      <c r="IIF34" s="79"/>
      <c r="IIG34" s="79"/>
      <c r="IIH34" s="79"/>
      <c r="III34" s="79"/>
      <c r="IIJ34" s="79"/>
      <c r="IIK34" s="79"/>
      <c r="IIL34" s="79"/>
      <c r="IIM34" s="79"/>
      <c r="IIN34" s="79"/>
      <c r="IIO34" s="79"/>
      <c r="IIP34" s="79"/>
      <c r="IIQ34" s="79"/>
      <c r="IIR34" s="79"/>
      <c r="IIS34" s="79"/>
      <c r="IIT34" s="79"/>
      <c r="IIU34" s="79"/>
      <c r="IIV34" s="79"/>
      <c r="IIW34" s="79"/>
      <c r="IIX34" s="79"/>
      <c r="IIY34" s="79"/>
      <c r="IIZ34" s="79"/>
      <c r="IJA34" s="79"/>
      <c r="IJB34" s="79"/>
      <c r="IJC34" s="79"/>
      <c r="IJD34" s="79"/>
      <c r="IJE34" s="79"/>
      <c r="IJF34" s="79"/>
      <c r="IJG34" s="79"/>
      <c r="IJH34" s="79"/>
      <c r="IJI34" s="79"/>
      <c r="IJJ34" s="79"/>
      <c r="IJK34" s="79"/>
      <c r="IJL34" s="79"/>
      <c r="IJM34" s="79"/>
      <c r="IJN34" s="79"/>
      <c r="IJO34" s="79"/>
      <c r="IJP34" s="79"/>
      <c r="IJQ34" s="79"/>
      <c r="IJR34" s="79"/>
      <c r="IJS34" s="79"/>
      <c r="IJT34" s="79"/>
      <c r="IJU34" s="79"/>
      <c r="IJV34" s="79"/>
      <c r="IJW34" s="79"/>
      <c r="IJX34" s="79"/>
      <c r="IJY34" s="79"/>
      <c r="IJZ34" s="79"/>
      <c r="IKA34" s="79"/>
      <c r="IKB34" s="79"/>
      <c r="IKC34" s="79"/>
      <c r="IKD34" s="79"/>
      <c r="IKE34" s="79"/>
      <c r="IKF34" s="79"/>
      <c r="IKG34" s="79"/>
      <c r="IKH34" s="79"/>
      <c r="IKI34" s="79"/>
      <c r="IKJ34" s="79"/>
      <c r="IKK34" s="79"/>
      <c r="IKL34" s="79"/>
      <c r="IKM34" s="79"/>
      <c r="IKN34" s="79"/>
      <c r="IKO34" s="79"/>
      <c r="IKP34" s="79"/>
      <c r="IKQ34" s="79"/>
      <c r="IKR34" s="79"/>
      <c r="IKS34" s="79"/>
      <c r="IKT34" s="79"/>
      <c r="IKU34" s="79"/>
      <c r="IKV34" s="79"/>
      <c r="IKW34" s="79"/>
      <c r="IKX34" s="79"/>
      <c r="IKY34" s="79"/>
      <c r="IKZ34" s="79"/>
      <c r="ILA34" s="79"/>
      <c r="ILB34" s="79"/>
      <c r="ILC34" s="79"/>
      <c r="ILD34" s="79"/>
      <c r="ILE34" s="79"/>
      <c r="ILF34" s="79"/>
      <c r="ILG34" s="79"/>
      <c r="ILH34" s="79"/>
      <c r="ILI34" s="79"/>
      <c r="ILJ34" s="79"/>
      <c r="ILK34" s="79"/>
      <c r="ILL34" s="79"/>
      <c r="ILM34" s="79"/>
      <c r="ILN34" s="79"/>
      <c r="ILO34" s="79"/>
      <c r="ILP34" s="79"/>
      <c r="ILQ34" s="79"/>
      <c r="ILR34" s="79"/>
      <c r="ILS34" s="79"/>
      <c r="ILT34" s="79"/>
      <c r="ILU34" s="79"/>
      <c r="ILV34" s="79"/>
      <c r="ILW34" s="79"/>
      <c r="ILX34" s="79"/>
      <c r="ILY34" s="79"/>
      <c r="ILZ34" s="79"/>
      <c r="IMA34" s="79"/>
      <c r="IMB34" s="79"/>
      <c r="IMC34" s="79"/>
      <c r="IMD34" s="79"/>
      <c r="IME34" s="79"/>
      <c r="IMF34" s="79"/>
      <c r="IMG34" s="79"/>
      <c r="IMH34" s="79"/>
      <c r="IMI34" s="79"/>
      <c r="IMJ34" s="79"/>
      <c r="IMK34" s="79"/>
      <c r="IML34" s="79"/>
      <c r="IMM34" s="79"/>
      <c r="IMN34" s="79"/>
      <c r="IMO34" s="79"/>
      <c r="IMP34" s="79"/>
      <c r="IMQ34" s="79"/>
      <c r="IMR34" s="79"/>
      <c r="IMS34" s="79"/>
      <c r="IMT34" s="79"/>
      <c r="IMU34" s="79"/>
      <c r="IMV34" s="79"/>
      <c r="IMW34" s="79"/>
      <c r="IMX34" s="79"/>
      <c r="IMY34" s="79"/>
      <c r="IMZ34" s="79"/>
      <c r="INA34" s="79"/>
      <c r="INB34" s="79"/>
      <c r="INC34" s="79"/>
      <c r="IND34" s="79"/>
      <c r="INE34" s="79"/>
      <c r="INF34" s="79"/>
      <c r="ING34" s="79"/>
      <c r="INH34" s="79"/>
      <c r="INI34" s="79"/>
      <c r="INJ34" s="79"/>
      <c r="INK34" s="79"/>
      <c r="INL34" s="79"/>
      <c r="INM34" s="79"/>
      <c r="INN34" s="79"/>
      <c r="INO34" s="79"/>
      <c r="INP34" s="79"/>
      <c r="INQ34" s="79"/>
      <c r="INR34" s="79"/>
      <c r="INS34" s="79"/>
      <c r="INT34" s="79"/>
      <c r="INU34" s="79"/>
      <c r="INV34" s="79"/>
      <c r="INW34" s="79"/>
      <c r="INX34" s="79"/>
      <c r="INY34" s="79"/>
      <c r="INZ34" s="79"/>
      <c r="IOA34" s="79"/>
      <c r="IOB34" s="79"/>
      <c r="IOC34" s="79"/>
      <c r="IOD34" s="79"/>
      <c r="IOE34" s="79"/>
      <c r="IOF34" s="79"/>
      <c r="IOG34" s="79"/>
      <c r="IOH34" s="79"/>
      <c r="IOI34" s="79"/>
      <c r="IOJ34" s="79"/>
      <c r="IOK34" s="79"/>
      <c r="IOL34" s="79"/>
      <c r="IOM34" s="79"/>
      <c r="ION34" s="79"/>
      <c r="IOO34" s="79"/>
      <c r="IOP34" s="79"/>
      <c r="IOQ34" s="79"/>
      <c r="IOR34" s="79"/>
      <c r="IOS34" s="79"/>
      <c r="IOT34" s="79"/>
      <c r="IOU34" s="79"/>
      <c r="IOV34" s="79"/>
      <c r="IOW34" s="79"/>
      <c r="IOX34" s="79"/>
      <c r="IOY34" s="79"/>
      <c r="IOZ34" s="79"/>
      <c r="IPA34" s="79"/>
      <c r="IPB34" s="79"/>
      <c r="IPC34" s="79"/>
      <c r="IPD34" s="79"/>
      <c r="IPE34" s="79"/>
      <c r="IPF34" s="79"/>
      <c r="IPG34" s="79"/>
      <c r="IPH34" s="79"/>
      <c r="IPI34" s="79"/>
      <c r="IPJ34" s="79"/>
      <c r="IPK34" s="79"/>
      <c r="IPL34" s="79"/>
      <c r="IPM34" s="79"/>
      <c r="IPN34" s="79"/>
      <c r="IPO34" s="79"/>
      <c r="IPP34" s="79"/>
      <c r="IPQ34" s="79"/>
      <c r="IPR34" s="79"/>
      <c r="IPS34" s="79"/>
      <c r="IPT34" s="79"/>
      <c r="IPU34" s="79"/>
      <c r="IPV34" s="79"/>
      <c r="IPW34" s="79"/>
      <c r="IPX34" s="79"/>
      <c r="IPY34" s="79"/>
      <c r="IPZ34" s="79"/>
      <c r="IQA34" s="79"/>
      <c r="IQB34" s="79"/>
      <c r="IQC34" s="79"/>
      <c r="IQD34" s="79"/>
      <c r="IQE34" s="79"/>
      <c r="IQF34" s="79"/>
      <c r="IQG34" s="79"/>
      <c r="IQH34" s="79"/>
      <c r="IQI34" s="79"/>
      <c r="IQJ34" s="79"/>
      <c r="IQK34" s="79"/>
      <c r="IQL34" s="79"/>
      <c r="IQM34" s="79"/>
      <c r="IQN34" s="79"/>
      <c r="IQO34" s="79"/>
      <c r="IQP34" s="79"/>
      <c r="IQQ34" s="79"/>
      <c r="IQR34" s="79"/>
      <c r="IQS34" s="79"/>
      <c r="IQT34" s="79"/>
      <c r="IQU34" s="79"/>
      <c r="IQV34" s="79"/>
      <c r="IQW34" s="79"/>
      <c r="IQX34" s="79"/>
      <c r="IQY34" s="79"/>
      <c r="IQZ34" s="79"/>
      <c r="IRA34" s="79"/>
      <c r="IRB34" s="79"/>
      <c r="IRC34" s="79"/>
      <c r="IRD34" s="79"/>
      <c r="IRE34" s="79"/>
      <c r="IRF34" s="79"/>
      <c r="IRG34" s="79"/>
      <c r="IRH34" s="79"/>
      <c r="IRI34" s="79"/>
      <c r="IRJ34" s="79"/>
      <c r="IRK34" s="79"/>
      <c r="IRL34" s="79"/>
      <c r="IRM34" s="79"/>
      <c r="IRN34" s="79"/>
      <c r="IRO34" s="79"/>
      <c r="IRP34" s="79"/>
      <c r="IRQ34" s="79"/>
      <c r="IRR34" s="79"/>
      <c r="IRS34" s="79"/>
      <c r="IRT34" s="79"/>
      <c r="IRU34" s="79"/>
      <c r="IRV34" s="79"/>
      <c r="IRW34" s="79"/>
      <c r="IRX34" s="79"/>
      <c r="IRY34" s="79"/>
      <c r="IRZ34" s="79"/>
      <c r="ISA34" s="79"/>
      <c r="ISB34" s="79"/>
      <c r="ISC34" s="79"/>
      <c r="ISD34" s="79"/>
      <c r="ISE34" s="79"/>
      <c r="ISF34" s="79"/>
      <c r="ISG34" s="79"/>
      <c r="ISH34" s="79"/>
      <c r="ISI34" s="79"/>
      <c r="ISJ34" s="79"/>
      <c r="ISK34" s="79"/>
      <c r="ISL34" s="79"/>
      <c r="ISM34" s="79"/>
      <c r="ISN34" s="79"/>
      <c r="ISO34" s="79"/>
      <c r="ISP34" s="79"/>
      <c r="ISQ34" s="79"/>
      <c r="ISR34" s="79"/>
      <c r="ISS34" s="79"/>
      <c r="IST34" s="79"/>
      <c r="ISU34" s="79"/>
      <c r="ISV34" s="79"/>
      <c r="ISW34" s="79"/>
      <c r="ISX34" s="79"/>
      <c r="ISY34" s="79"/>
      <c r="ISZ34" s="79"/>
      <c r="ITA34" s="79"/>
      <c r="ITB34" s="79"/>
      <c r="ITC34" s="79"/>
      <c r="ITD34" s="79"/>
      <c r="ITE34" s="79"/>
      <c r="ITF34" s="79"/>
      <c r="ITG34" s="79"/>
      <c r="ITH34" s="79"/>
      <c r="ITI34" s="79"/>
      <c r="ITJ34" s="79"/>
      <c r="ITK34" s="79"/>
      <c r="ITL34" s="79"/>
      <c r="ITM34" s="79"/>
      <c r="ITN34" s="79"/>
      <c r="ITO34" s="79"/>
      <c r="ITP34" s="79"/>
      <c r="ITQ34" s="79"/>
      <c r="ITR34" s="79"/>
      <c r="ITS34" s="79"/>
      <c r="ITT34" s="79"/>
      <c r="ITU34" s="79"/>
      <c r="ITV34" s="79"/>
      <c r="ITW34" s="79"/>
      <c r="ITX34" s="79"/>
      <c r="ITY34" s="79"/>
      <c r="ITZ34" s="79"/>
      <c r="IUA34" s="79"/>
      <c r="IUB34" s="79"/>
      <c r="IUC34" s="79"/>
      <c r="IUD34" s="79"/>
      <c r="IUE34" s="79"/>
      <c r="IUF34" s="79"/>
      <c r="IUG34" s="79"/>
      <c r="IUH34" s="79"/>
      <c r="IUI34" s="79"/>
      <c r="IUJ34" s="79"/>
      <c r="IUK34" s="79"/>
      <c r="IUL34" s="79"/>
      <c r="IUM34" s="79"/>
      <c r="IUN34" s="79"/>
      <c r="IUO34" s="79"/>
      <c r="IUP34" s="79"/>
      <c r="IUQ34" s="79"/>
      <c r="IUR34" s="79"/>
      <c r="IUS34" s="79"/>
      <c r="IUT34" s="79"/>
      <c r="IUU34" s="79"/>
      <c r="IUV34" s="79"/>
      <c r="IUW34" s="79"/>
      <c r="IUX34" s="79"/>
      <c r="IUY34" s="79"/>
      <c r="IUZ34" s="79"/>
      <c r="IVA34" s="79"/>
      <c r="IVB34" s="79"/>
      <c r="IVC34" s="79"/>
      <c r="IVD34" s="79"/>
      <c r="IVE34" s="79"/>
      <c r="IVF34" s="79"/>
      <c r="IVG34" s="79"/>
      <c r="IVH34" s="79"/>
      <c r="IVI34" s="79"/>
      <c r="IVJ34" s="79"/>
      <c r="IVK34" s="79"/>
      <c r="IVL34" s="79"/>
      <c r="IVM34" s="79"/>
      <c r="IVN34" s="79"/>
      <c r="IVO34" s="79"/>
      <c r="IVP34" s="79"/>
      <c r="IVQ34" s="79"/>
      <c r="IVR34" s="79"/>
      <c r="IVS34" s="79"/>
      <c r="IVT34" s="79"/>
      <c r="IVU34" s="79"/>
      <c r="IVV34" s="79"/>
      <c r="IVW34" s="79"/>
      <c r="IVX34" s="79"/>
      <c r="IVY34" s="79"/>
      <c r="IVZ34" s="79"/>
      <c r="IWA34" s="79"/>
      <c r="IWB34" s="79"/>
      <c r="IWC34" s="79"/>
      <c r="IWD34" s="79"/>
      <c r="IWE34" s="79"/>
      <c r="IWF34" s="79"/>
      <c r="IWG34" s="79"/>
      <c r="IWH34" s="79"/>
      <c r="IWI34" s="79"/>
      <c r="IWJ34" s="79"/>
      <c r="IWK34" s="79"/>
      <c r="IWL34" s="79"/>
      <c r="IWM34" s="79"/>
      <c r="IWN34" s="79"/>
      <c r="IWO34" s="79"/>
      <c r="IWP34" s="79"/>
      <c r="IWQ34" s="79"/>
      <c r="IWR34" s="79"/>
      <c r="IWS34" s="79"/>
      <c r="IWT34" s="79"/>
      <c r="IWU34" s="79"/>
      <c r="IWV34" s="79"/>
      <c r="IWW34" s="79"/>
      <c r="IWX34" s="79"/>
      <c r="IWY34" s="79"/>
      <c r="IWZ34" s="79"/>
      <c r="IXA34" s="79"/>
      <c r="IXB34" s="79"/>
      <c r="IXC34" s="79"/>
      <c r="IXD34" s="79"/>
      <c r="IXE34" s="79"/>
      <c r="IXF34" s="79"/>
      <c r="IXG34" s="79"/>
      <c r="IXH34" s="79"/>
      <c r="IXI34" s="79"/>
      <c r="IXJ34" s="79"/>
      <c r="IXK34" s="79"/>
      <c r="IXL34" s="79"/>
      <c r="IXM34" s="79"/>
      <c r="IXN34" s="79"/>
      <c r="IXO34" s="79"/>
      <c r="IXP34" s="79"/>
      <c r="IXQ34" s="79"/>
      <c r="IXR34" s="79"/>
      <c r="IXS34" s="79"/>
      <c r="IXT34" s="79"/>
      <c r="IXU34" s="79"/>
      <c r="IXV34" s="79"/>
      <c r="IXW34" s="79"/>
      <c r="IXX34" s="79"/>
      <c r="IXY34" s="79"/>
      <c r="IXZ34" s="79"/>
      <c r="IYA34" s="79"/>
      <c r="IYB34" s="79"/>
      <c r="IYC34" s="79"/>
      <c r="IYD34" s="79"/>
      <c r="IYE34" s="79"/>
      <c r="IYF34" s="79"/>
      <c r="IYG34" s="79"/>
      <c r="IYH34" s="79"/>
      <c r="IYI34" s="79"/>
      <c r="IYJ34" s="79"/>
      <c r="IYK34" s="79"/>
      <c r="IYL34" s="79"/>
      <c r="IYM34" s="79"/>
      <c r="IYN34" s="79"/>
      <c r="IYO34" s="79"/>
      <c r="IYP34" s="79"/>
      <c r="IYQ34" s="79"/>
      <c r="IYR34" s="79"/>
      <c r="IYS34" s="79"/>
      <c r="IYT34" s="79"/>
      <c r="IYU34" s="79"/>
      <c r="IYV34" s="79"/>
      <c r="IYW34" s="79"/>
      <c r="IYX34" s="79"/>
      <c r="IYY34" s="79"/>
      <c r="IYZ34" s="79"/>
      <c r="IZA34" s="79"/>
      <c r="IZB34" s="79"/>
      <c r="IZC34" s="79"/>
      <c r="IZD34" s="79"/>
      <c r="IZE34" s="79"/>
      <c r="IZF34" s="79"/>
      <c r="IZG34" s="79"/>
      <c r="IZH34" s="79"/>
      <c r="IZI34" s="79"/>
      <c r="IZJ34" s="79"/>
      <c r="IZK34" s="79"/>
      <c r="IZL34" s="79"/>
      <c r="IZM34" s="79"/>
      <c r="IZN34" s="79"/>
      <c r="IZO34" s="79"/>
      <c r="IZP34" s="79"/>
      <c r="IZQ34" s="79"/>
      <c r="IZR34" s="79"/>
      <c r="IZS34" s="79"/>
      <c r="IZT34" s="79"/>
      <c r="IZU34" s="79"/>
      <c r="IZV34" s="79"/>
      <c r="IZW34" s="79"/>
      <c r="IZX34" s="79"/>
      <c r="IZY34" s="79"/>
      <c r="IZZ34" s="79"/>
      <c r="JAA34" s="79"/>
      <c r="JAB34" s="79"/>
      <c r="JAC34" s="79"/>
      <c r="JAD34" s="79"/>
      <c r="JAE34" s="79"/>
      <c r="JAF34" s="79"/>
      <c r="JAG34" s="79"/>
      <c r="JAH34" s="79"/>
      <c r="JAI34" s="79"/>
      <c r="JAJ34" s="79"/>
      <c r="JAK34" s="79"/>
      <c r="JAL34" s="79"/>
      <c r="JAM34" s="79"/>
      <c r="JAN34" s="79"/>
      <c r="JAO34" s="79"/>
      <c r="JAP34" s="79"/>
      <c r="JAQ34" s="79"/>
      <c r="JAR34" s="79"/>
      <c r="JAS34" s="79"/>
      <c r="JAT34" s="79"/>
      <c r="JAU34" s="79"/>
      <c r="JAV34" s="79"/>
      <c r="JAW34" s="79"/>
      <c r="JAX34" s="79"/>
      <c r="JAY34" s="79"/>
      <c r="JAZ34" s="79"/>
      <c r="JBA34" s="79"/>
      <c r="JBB34" s="79"/>
      <c r="JBC34" s="79"/>
      <c r="JBD34" s="79"/>
      <c r="JBE34" s="79"/>
      <c r="JBF34" s="79"/>
      <c r="JBG34" s="79"/>
      <c r="JBH34" s="79"/>
      <c r="JBI34" s="79"/>
      <c r="JBJ34" s="79"/>
      <c r="JBK34" s="79"/>
      <c r="JBL34" s="79"/>
      <c r="JBM34" s="79"/>
      <c r="JBN34" s="79"/>
      <c r="JBO34" s="79"/>
      <c r="JBP34" s="79"/>
      <c r="JBQ34" s="79"/>
      <c r="JBR34" s="79"/>
      <c r="JBS34" s="79"/>
      <c r="JBT34" s="79"/>
      <c r="JBU34" s="79"/>
      <c r="JBV34" s="79"/>
      <c r="JBW34" s="79"/>
      <c r="JBX34" s="79"/>
      <c r="JBY34" s="79"/>
      <c r="JBZ34" s="79"/>
      <c r="JCA34" s="79"/>
      <c r="JCB34" s="79"/>
      <c r="JCC34" s="79"/>
      <c r="JCD34" s="79"/>
      <c r="JCE34" s="79"/>
      <c r="JCF34" s="79"/>
      <c r="JCG34" s="79"/>
      <c r="JCH34" s="79"/>
      <c r="JCI34" s="79"/>
      <c r="JCJ34" s="79"/>
      <c r="JCK34" s="79"/>
      <c r="JCL34" s="79"/>
      <c r="JCM34" s="79"/>
      <c r="JCN34" s="79"/>
      <c r="JCO34" s="79"/>
      <c r="JCP34" s="79"/>
      <c r="JCQ34" s="79"/>
      <c r="JCR34" s="79"/>
      <c r="JCS34" s="79"/>
      <c r="JCT34" s="79"/>
      <c r="JCU34" s="79"/>
      <c r="JCV34" s="79"/>
      <c r="JCW34" s="79"/>
      <c r="JCX34" s="79"/>
      <c r="JCY34" s="79"/>
      <c r="JCZ34" s="79"/>
      <c r="JDA34" s="79"/>
      <c r="JDB34" s="79"/>
      <c r="JDC34" s="79"/>
      <c r="JDD34" s="79"/>
      <c r="JDE34" s="79"/>
      <c r="JDF34" s="79"/>
      <c r="JDG34" s="79"/>
      <c r="JDH34" s="79"/>
      <c r="JDI34" s="79"/>
      <c r="JDJ34" s="79"/>
      <c r="JDK34" s="79"/>
      <c r="JDL34" s="79"/>
      <c r="JDM34" s="79"/>
      <c r="JDN34" s="79"/>
      <c r="JDO34" s="79"/>
      <c r="JDP34" s="79"/>
      <c r="JDQ34" s="79"/>
      <c r="JDR34" s="79"/>
      <c r="JDS34" s="79"/>
      <c r="JDT34" s="79"/>
      <c r="JDU34" s="79"/>
      <c r="JDV34" s="79"/>
      <c r="JDW34" s="79"/>
      <c r="JDX34" s="79"/>
      <c r="JDY34" s="79"/>
      <c r="JDZ34" s="79"/>
      <c r="JEA34" s="79"/>
      <c r="JEB34" s="79"/>
      <c r="JEC34" s="79"/>
      <c r="JED34" s="79"/>
      <c r="JEE34" s="79"/>
      <c r="JEF34" s="79"/>
      <c r="JEG34" s="79"/>
      <c r="JEH34" s="79"/>
      <c r="JEI34" s="79"/>
      <c r="JEJ34" s="79"/>
      <c r="JEK34" s="79"/>
      <c r="JEL34" s="79"/>
      <c r="JEM34" s="79"/>
      <c r="JEN34" s="79"/>
      <c r="JEO34" s="79"/>
      <c r="JEP34" s="79"/>
      <c r="JEQ34" s="79"/>
      <c r="JER34" s="79"/>
      <c r="JES34" s="79"/>
      <c r="JET34" s="79"/>
      <c r="JEU34" s="79"/>
      <c r="JEV34" s="79"/>
      <c r="JEW34" s="79"/>
      <c r="JEX34" s="79"/>
      <c r="JEY34" s="79"/>
      <c r="JEZ34" s="79"/>
      <c r="JFA34" s="79"/>
      <c r="JFB34" s="79"/>
      <c r="JFC34" s="79"/>
      <c r="JFD34" s="79"/>
      <c r="JFE34" s="79"/>
      <c r="JFF34" s="79"/>
      <c r="JFG34" s="79"/>
      <c r="JFH34" s="79"/>
      <c r="JFI34" s="79"/>
      <c r="JFJ34" s="79"/>
      <c r="JFK34" s="79"/>
      <c r="JFL34" s="79"/>
      <c r="JFM34" s="79"/>
      <c r="JFN34" s="79"/>
      <c r="JFO34" s="79"/>
      <c r="JFP34" s="79"/>
      <c r="JFQ34" s="79"/>
      <c r="JFR34" s="79"/>
      <c r="JFS34" s="79"/>
      <c r="JFT34" s="79"/>
      <c r="JFU34" s="79"/>
      <c r="JFV34" s="79"/>
      <c r="JFW34" s="79"/>
      <c r="JFX34" s="79"/>
      <c r="JFY34" s="79"/>
      <c r="JFZ34" s="79"/>
      <c r="JGA34" s="79"/>
      <c r="JGB34" s="79"/>
      <c r="JGC34" s="79"/>
      <c r="JGD34" s="79"/>
      <c r="JGE34" s="79"/>
      <c r="JGF34" s="79"/>
      <c r="JGG34" s="79"/>
      <c r="JGH34" s="79"/>
      <c r="JGI34" s="79"/>
      <c r="JGJ34" s="79"/>
      <c r="JGK34" s="79"/>
      <c r="JGL34" s="79"/>
      <c r="JGM34" s="79"/>
      <c r="JGN34" s="79"/>
      <c r="JGO34" s="79"/>
      <c r="JGP34" s="79"/>
      <c r="JGQ34" s="79"/>
      <c r="JGR34" s="79"/>
      <c r="JGS34" s="79"/>
      <c r="JGT34" s="79"/>
      <c r="JGU34" s="79"/>
      <c r="JGV34" s="79"/>
      <c r="JGW34" s="79"/>
      <c r="JGX34" s="79"/>
      <c r="JGY34" s="79"/>
      <c r="JGZ34" s="79"/>
      <c r="JHA34" s="79"/>
      <c r="JHB34" s="79"/>
      <c r="JHC34" s="79"/>
      <c r="JHD34" s="79"/>
      <c r="JHE34" s="79"/>
      <c r="JHF34" s="79"/>
      <c r="JHG34" s="79"/>
      <c r="JHH34" s="79"/>
      <c r="JHI34" s="79"/>
      <c r="JHJ34" s="79"/>
      <c r="JHK34" s="79"/>
      <c r="JHL34" s="79"/>
      <c r="JHM34" s="79"/>
      <c r="JHN34" s="79"/>
      <c r="JHO34" s="79"/>
      <c r="JHP34" s="79"/>
      <c r="JHQ34" s="79"/>
      <c r="JHR34" s="79"/>
      <c r="JHS34" s="79"/>
      <c r="JHT34" s="79"/>
      <c r="JHU34" s="79"/>
      <c r="JHV34" s="79"/>
      <c r="JHW34" s="79"/>
      <c r="JHX34" s="79"/>
      <c r="JHY34" s="79"/>
      <c r="JHZ34" s="79"/>
      <c r="JIA34" s="79"/>
      <c r="JIB34" s="79"/>
      <c r="JIC34" s="79"/>
      <c r="JID34" s="79"/>
      <c r="JIE34" s="79"/>
      <c r="JIF34" s="79"/>
      <c r="JIG34" s="79"/>
      <c r="JIH34" s="79"/>
      <c r="JII34" s="79"/>
      <c r="JIJ34" s="79"/>
      <c r="JIK34" s="79"/>
      <c r="JIL34" s="79"/>
      <c r="JIM34" s="79"/>
      <c r="JIN34" s="79"/>
      <c r="JIO34" s="79"/>
      <c r="JIP34" s="79"/>
      <c r="JIQ34" s="79"/>
      <c r="JIR34" s="79"/>
      <c r="JIS34" s="79"/>
      <c r="JIT34" s="79"/>
      <c r="JIU34" s="79"/>
      <c r="JIV34" s="79"/>
      <c r="JIW34" s="79"/>
      <c r="JIX34" s="79"/>
      <c r="JIY34" s="79"/>
      <c r="JIZ34" s="79"/>
      <c r="JJA34" s="79"/>
      <c r="JJB34" s="79"/>
      <c r="JJC34" s="79"/>
      <c r="JJD34" s="79"/>
      <c r="JJE34" s="79"/>
      <c r="JJF34" s="79"/>
      <c r="JJG34" s="79"/>
      <c r="JJH34" s="79"/>
      <c r="JJI34" s="79"/>
      <c r="JJJ34" s="79"/>
      <c r="JJK34" s="79"/>
      <c r="JJL34" s="79"/>
      <c r="JJM34" s="79"/>
      <c r="JJN34" s="79"/>
      <c r="JJO34" s="79"/>
      <c r="JJP34" s="79"/>
      <c r="JJQ34" s="79"/>
      <c r="JJR34" s="79"/>
      <c r="JJS34" s="79"/>
      <c r="JJT34" s="79"/>
      <c r="JJU34" s="79"/>
      <c r="JJV34" s="79"/>
      <c r="JJW34" s="79"/>
      <c r="JJX34" s="79"/>
      <c r="JJY34" s="79"/>
      <c r="JJZ34" s="79"/>
      <c r="JKA34" s="79"/>
      <c r="JKB34" s="79"/>
      <c r="JKC34" s="79"/>
      <c r="JKD34" s="79"/>
      <c r="JKE34" s="79"/>
      <c r="JKF34" s="79"/>
      <c r="JKG34" s="79"/>
      <c r="JKH34" s="79"/>
      <c r="JKI34" s="79"/>
      <c r="JKJ34" s="79"/>
      <c r="JKK34" s="79"/>
      <c r="JKL34" s="79"/>
      <c r="JKM34" s="79"/>
      <c r="JKN34" s="79"/>
      <c r="JKO34" s="79"/>
      <c r="JKP34" s="79"/>
      <c r="JKQ34" s="79"/>
      <c r="JKR34" s="79"/>
      <c r="JKS34" s="79"/>
      <c r="JKT34" s="79"/>
      <c r="JKU34" s="79"/>
      <c r="JKV34" s="79"/>
      <c r="JKW34" s="79"/>
      <c r="JKX34" s="79"/>
      <c r="JKY34" s="79"/>
      <c r="JKZ34" s="79"/>
      <c r="JLA34" s="79"/>
      <c r="JLB34" s="79"/>
      <c r="JLC34" s="79"/>
      <c r="JLD34" s="79"/>
      <c r="JLE34" s="79"/>
      <c r="JLF34" s="79"/>
      <c r="JLG34" s="79"/>
      <c r="JLH34" s="79"/>
      <c r="JLI34" s="79"/>
      <c r="JLJ34" s="79"/>
      <c r="JLK34" s="79"/>
      <c r="JLL34" s="79"/>
      <c r="JLM34" s="79"/>
      <c r="JLN34" s="79"/>
      <c r="JLO34" s="79"/>
      <c r="JLP34" s="79"/>
      <c r="JLQ34" s="79"/>
      <c r="JLR34" s="79"/>
      <c r="JLS34" s="79"/>
      <c r="JLT34" s="79"/>
      <c r="JLU34" s="79"/>
      <c r="JLV34" s="79"/>
      <c r="JLW34" s="79"/>
      <c r="JLX34" s="79"/>
      <c r="JLY34" s="79"/>
      <c r="JLZ34" s="79"/>
      <c r="JMA34" s="79"/>
      <c r="JMB34" s="79"/>
      <c r="JMC34" s="79"/>
      <c r="JMD34" s="79"/>
      <c r="JME34" s="79"/>
      <c r="JMF34" s="79"/>
      <c r="JMG34" s="79"/>
      <c r="JMH34" s="79"/>
      <c r="JMI34" s="79"/>
      <c r="JMJ34" s="79"/>
      <c r="JMK34" s="79"/>
      <c r="JML34" s="79"/>
      <c r="JMM34" s="79"/>
      <c r="JMN34" s="79"/>
      <c r="JMO34" s="79"/>
      <c r="JMP34" s="79"/>
      <c r="JMQ34" s="79"/>
      <c r="JMR34" s="79"/>
      <c r="JMS34" s="79"/>
      <c r="JMT34" s="79"/>
      <c r="JMU34" s="79"/>
      <c r="JMV34" s="79"/>
      <c r="JMW34" s="79"/>
      <c r="JMX34" s="79"/>
      <c r="JMY34" s="79"/>
      <c r="JMZ34" s="79"/>
      <c r="JNA34" s="79"/>
      <c r="JNB34" s="79"/>
      <c r="JNC34" s="79"/>
      <c r="JND34" s="79"/>
      <c r="JNE34" s="79"/>
      <c r="JNF34" s="79"/>
      <c r="JNG34" s="79"/>
      <c r="JNH34" s="79"/>
      <c r="JNI34" s="79"/>
      <c r="JNJ34" s="79"/>
      <c r="JNK34" s="79"/>
      <c r="JNL34" s="79"/>
      <c r="JNM34" s="79"/>
      <c r="JNN34" s="79"/>
      <c r="JNO34" s="79"/>
      <c r="JNP34" s="79"/>
      <c r="JNQ34" s="79"/>
      <c r="JNR34" s="79"/>
      <c r="JNS34" s="79"/>
      <c r="JNT34" s="79"/>
      <c r="JNU34" s="79"/>
      <c r="JNV34" s="79"/>
      <c r="JNW34" s="79"/>
      <c r="JNX34" s="79"/>
      <c r="JNY34" s="79"/>
      <c r="JNZ34" s="79"/>
      <c r="JOA34" s="79"/>
      <c r="JOB34" s="79"/>
      <c r="JOC34" s="79"/>
      <c r="JOD34" s="79"/>
      <c r="JOE34" s="79"/>
      <c r="JOF34" s="79"/>
      <c r="JOG34" s="79"/>
      <c r="JOH34" s="79"/>
      <c r="JOI34" s="79"/>
      <c r="JOJ34" s="79"/>
      <c r="JOK34" s="79"/>
      <c r="JOL34" s="79"/>
      <c r="JOM34" s="79"/>
      <c r="JON34" s="79"/>
      <c r="JOO34" s="79"/>
      <c r="JOP34" s="79"/>
      <c r="JOQ34" s="79"/>
      <c r="JOR34" s="79"/>
      <c r="JOS34" s="79"/>
      <c r="JOT34" s="79"/>
      <c r="JOU34" s="79"/>
      <c r="JOV34" s="79"/>
      <c r="JOW34" s="79"/>
      <c r="JOX34" s="79"/>
      <c r="JOY34" s="79"/>
      <c r="JOZ34" s="79"/>
      <c r="JPA34" s="79"/>
      <c r="JPB34" s="79"/>
      <c r="JPC34" s="79"/>
      <c r="JPD34" s="79"/>
      <c r="JPE34" s="79"/>
      <c r="JPF34" s="79"/>
      <c r="JPG34" s="79"/>
      <c r="JPH34" s="79"/>
      <c r="JPI34" s="79"/>
      <c r="JPJ34" s="79"/>
      <c r="JPK34" s="79"/>
      <c r="JPL34" s="79"/>
      <c r="JPM34" s="79"/>
      <c r="JPN34" s="79"/>
      <c r="JPO34" s="79"/>
      <c r="JPP34" s="79"/>
      <c r="JPQ34" s="79"/>
      <c r="JPR34" s="79"/>
      <c r="JPS34" s="79"/>
      <c r="JPT34" s="79"/>
      <c r="JPU34" s="79"/>
      <c r="JPV34" s="79"/>
      <c r="JPW34" s="79"/>
      <c r="JPX34" s="79"/>
      <c r="JPY34" s="79"/>
      <c r="JPZ34" s="79"/>
      <c r="JQA34" s="79"/>
      <c r="JQB34" s="79"/>
      <c r="JQC34" s="79"/>
      <c r="JQD34" s="79"/>
      <c r="JQE34" s="79"/>
      <c r="JQF34" s="79"/>
      <c r="JQG34" s="79"/>
      <c r="JQH34" s="79"/>
      <c r="JQI34" s="79"/>
      <c r="JQJ34" s="79"/>
      <c r="JQK34" s="79"/>
      <c r="JQL34" s="79"/>
      <c r="JQM34" s="79"/>
      <c r="JQN34" s="79"/>
      <c r="JQO34" s="79"/>
      <c r="JQP34" s="79"/>
      <c r="JQQ34" s="79"/>
      <c r="JQR34" s="79"/>
      <c r="JQS34" s="79"/>
      <c r="JQT34" s="79"/>
      <c r="JQU34" s="79"/>
      <c r="JQV34" s="79"/>
      <c r="JQW34" s="79"/>
      <c r="JQX34" s="79"/>
      <c r="JQY34" s="79"/>
      <c r="JQZ34" s="79"/>
      <c r="JRA34" s="79"/>
      <c r="JRB34" s="79"/>
      <c r="JRC34" s="79"/>
      <c r="JRD34" s="79"/>
      <c r="JRE34" s="79"/>
      <c r="JRF34" s="79"/>
      <c r="JRG34" s="79"/>
      <c r="JRH34" s="79"/>
      <c r="JRI34" s="79"/>
      <c r="JRJ34" s="79"/>
      <c r="JRK34" s="79"/>
      <c r="JRL34" s="79"/>
      <c r="JRM34" s="79"/>
      <c r="JRN34" s="79"/>
      <c r="JRO34" s="79"/>
      <c r="JRP34" s="79"/>
      <c r="JRQ34" s="79"/>
      <c r="JRR34" s="79"/>
      <c r="JRS34" s="79"/>
      <c r="JRT34" s="79"/>
      <c r="JRU34" s="79"/>
      <c r="JRV34" s="79"/>
      <c r="JRW34" s="79"/>
      <c r="JRX34" s="79"/>
      <c r="JRY34" s="79"/>
      <c r="JRZ34" s="79"/>
      <c r="JSA34" s="79"/>
      <c r="JSB34" s="79"/>
      <c r="JSC34" s="79"/>
      <c r="JSD34" s="79"/>
      <c r="JSE34" s="79"/>
      <c r="JSF34" s="79"/>
      <c r="JSG34" s="79"/>
      <c r="JSH34" s="79"/>
      <c r="JSI34" s="79"/>
      <c r="JSJ34" s="79"/>
      <c r="JSK34" s="79"/>
      <c r="JSL34" s="79"/>
      <c r="JSM34" s="79"/>
      <c r="JSN34" s="79"/>
      <c r="JSO34" s="79"/>
      <c r="JSP34" s="79"/>
      <c r="JSQ34" s="79"/>
      <c r="JSR34" s="79"/>
      <c r="JSS34" s="79"/>
      <c r="JST34" s="79"/>
      <c r="JSU34" s="79"/>
      <c r="JSV34" s="79"/>
      <c r="JSW34" s="79"/>
      <c r="JSX34" s="79"/>
      <c r="JSY34" s="79"/>
      <c r="JSZ34" s="79"/>
      <c r="JTA34" s="79"/>
      <c r="JTB34" s="79"/>
      <c r="JTC34" s="79"/>
      <c r="JTD34" s="79"/>
      <c r="JTE34" s="79"/>
      <c r="JTF34" s="79"/>
      <c r="JTG34" s="79"/>
      <c r="JTH34" s="79"/>
      <c r="JTI34" s="79"/>
      <c r="JTJ34" s="79"/>
      <c r="JTK34" s="79"/>
      <c r="JTL34" s="79"/>
      <c r="JTM34" s="79"/>
      <c r="JTN34" s="79"/>
      <c r="JTO34" s="79"/>
      <c r="JTP34" s="79"/>
      <c r="JTQ34" s="79"/>
      <c r="JTR34" s="79"/>
      <c r="JTS34" s="79"/>
      <c r="JTT34" s="79"/>
      <c r="JTU34" s="79"/>
      <c r="JTV34" s="79"/>
      <c r="JTW34" s="79"/>
      <c r="JTX34" s="79"/>
      <c r="JTY34" s="79"/>
      <c r="JTZ34" s="79"/>
      <c r="JUA34" s="79"/>
      <c r="JUB34" s="79"/>
      <c r="JUC34" s="79"/>
      <c r="JUD34" s="79"/>
      <c r="JUE34" s="79"/>
      <c r="JUF34" s="79"/>
      <c r="JUG34" s="79"/>
      <c r="JUH34" s="79"/>
      <c r="JUI34" s="79"/>
      <c r="JUJ34" s="79"/>
      <c r="JUK34" s="79"/>
      <c r="JUL34" s="79"/>
      <c r="JUM34" s="79"/>
      <c r="JUN34" s="79"/>
      <c r="JUO34" s="79"/>
      <c r="JUP34" s="79"/>
      <c r="JUQ34" s="79"/>
      <c r="JUR34" s="79"/>
      <c r="JUS34" s="79"/>
      <c r="JUT34" s="79"/>
      <c r="JUU34" s="79"/>
      <c r="JUV34" s="79"/>
      <c r="JUW34" s="79"/>
      <c r="JUX34" s="79"/>
      <c r="JUY34" s="79"/>
      <c r="JUZ34" s="79"/>
      <c r="JVA34" s="79"/>
      <c r="JVB34" s="79"/>
      <c r="JVC34" s="79"/>
      <c r="JVD34" s="79"/>
      <c r="JVE34" s="79"/>
      <c r="JVF34" s="79"/>
      <c r="JVG34" s="79"/>
      <c r="JVH34" s="79"/>
      <c r="JVI34" s="79"/>
      <c r="JVJ34" s="79"/>
      <c r="JVK34" s="79"/>
      <c r="JVL34" s="79"/>
      <c r="JVM34" s="79"/>
      <c r="JVN34" s="79"/>
      <c r="JVO34" s="79"/>
      <c r="JVP34" s="79"/>
      <c r="JVQ34" s="79"/>
      <c r="JVR34" s="79"/>
      <c r="JVS34" s="79"/>
      <c r="JVT34" s="79"/>
      <c r="JVU34" s="79"/>
      <c r="JVV34" s="79"/>
      <c r="JVW34" s="79"/>
      <c r="JVX34" s="79"/>
      <c r="JVY34" s="79"/>
      <c r="JVZ34" s="79"/>
      <c r="JWA34" s="79"/>
      <c r="JWB34" s="79"/>
      <c r="JWC34" s="79"/>
      <c r="JWD34" s="79"/>
      <c r="JWE34" s="79"/>
      <c r="JWF34" s="79"/>
      <c r="JWG34" s="79"/>
      <c r="JWH34" s="79"/>
      <c r="JWI34" s="79"/>
      <c r="JWJ34" s="79"/>
      <c r="JWK34" s="79"/>
      <c r="JWL34" s="79"/>
      <c r="JWM34" s="79"/>
      <c r="JWN34" s="79"/>
      <c r="JWO34" s="79"/>
      <c r="JWP34" s="79"/>
      <c r="JWQ34" s="79"/>
      <c r="JWR34" s="79"/>
      <c r="JWS34" s="79"/>
      <c r="JWT34" s="79"/>
      <c r="JWU34" s="79"/>
      <c r="JWV34" s="79"/>
      <c r="JWW34" s="79"/>
      <c r="JWX34" s="79"/>
      <c r="JWY34" s="79"/>
      <c r="JWZ34" s="79"/>
      <c r="JXA34" s="79"/>
      <c r="JXB34" s="79"/>
      <c r="JXC34" s="79"/>
      <c r="JXD34" s="79"/>
      <c r="JXE34" s="79"/>
      <c r="JXF34" s="79"/>
      <c r="JXG34" s="79"/>
      <c r="JXH34" s="79"/>
      <c r="JXI34" s="79"/>
      <c r="JXJ34" s="79"/>
      <c r="JXK34" s="79"/>
      <c r="JXL34" s="79"/>
      <c r="JXM34" s="79"/>
      <c r="JXN34" s="79"/>
      <c r="JXO34" s="79"/>
      <c r="JXP34" s="79"/>
      <c r="JXQ34" s="79"/>
      <c r="JXR34" s="79"/>
      <c r="JXS34" s="79"/>
      <c r="JXT34" s="79"/>
      <c r="JXU34" s="79"/>
      <c r="JXV34" s="79"/>
      <c r="JXW34" s="79"/>
      <c r="JXX34" s="79"/>
      <c r="JXY34" s="79"/>
      <c r="JXZ34" s="79"/>
      <c r="JYA34" s="79"/>
      <c r="JYB34" s="79"/>
      <c r="JYC34" s="79"/>
      <c r="JYD34" s="79"/>
      <c r="JYE34" s="79"/>
      <c r="JYF34" s="79"/>
      <c r="JYG34" s="79"/>
      <c r="JYH34" s="79"/>
      <c r="JYI34" s="79"/>
      <c r="JYJ34" s="79"/>
      <c r="JYK34" s="79"/>
      <c r="JYL34" s="79"/>
      <c r="JYM34" s="79"/>
      <c r="JYN34" s="79"/>
      <c r="JYO34" s="79"/>
      <c r="JYP34" s="79"/>
      <c r="JYQ34" s="79"/>
      <c r="JYR34" s="79"/>
      <c r="JYS34" s="79"/>
      <c r="JYT34" s="79"/>
      <c r="JYU34" s="79"/>
      <c r="JYV34" s="79"/>
      <c r="JYW34" s="79"/>
      <c r="JYX34" s="79"/>
      <c r="JYY34" s="79"/>
      <c r="JYZ34" s="79"/>
      <c r="JZA34" s="79"/>
      <c r="JZB34" s="79"/>
      <c r="JZC34" s="79"/>
      <c r="JZD34" s="79"/>
      <c r="JZE34" s="79"/>
      <c r="JZF34" s="79"/>
      <c r="JZG34" s="79"/>
      <c r="JZH34" s="79"/>
      <c r="JZI34" s="79"/>
      <c r="JZJ34" s="79"/>
      <c r="JZK34" s="79"/>
      <c r="JZL34" s="79"/>
      <c r="JZM34" s="79"/>
      <c r="JZN34" s="79"/>
      <c r="JZO34" s="79"/>
      <c r="JZP34" s="79"/>
      <c r="JZQ34" s="79"/>
      <c r="JZR34" s="79"/>
      <c r="JZS34" s="79"/>
      <c r="JZT34" s="79"/>
      <c r="JZU34" s="79"/>
      <c r="JZV34" s="79"/>
      <c r="JZW34" s="79"/>
      <c r="JZX34" s="79"/>
      <c r="JZY34" s="79"/>
      <c r="JZZ34" s="79"/>
      <c r="KAA34" s="79"/>
      <c r="KAB34" s="79"/>
      <c r="KAC34" s="79"/>
      <c r="KAD34" s="79"/>
      <c r="KAE34" s="79"/>
      <c r="KAF34" s="79"/>
      <c r="KAG34" s="79"/>
      <c r="KAH34" s="79"/>
      <c r="KAI34" s="79"/>
      <c r="KAJ34" s="79"/>
      <c r="KAK34" s="79"/>
      <c r="KAL34" s="79"/>
      <c r="KAM34" s="79"/>
      <c r="KAN34" s="79"/>
      <c r="KAO34" s="79"/>
      <c r="KAP34" s="79"/>
      <c r="KAQ34" s="79"/>
      <c r="KAR34" s="79"/>
      <c r="KAS34" s="79"/>
      <c r="KAT34" s="79"/>
      <c r="KAU34" s="79"/>
      <c r="KAV34" s="79"/>
      <c r="KAW34" s="79"/>
      <c r="KAX34" s="79"/>
      <c r="KAY34" s="79"/>
      <c r="KAZ34" s="79"/>
      <c r="KBA34" s="79"/>
      <c r="KBB34" s="79"/>
      <c r="KBC34" s="79"/>
      <c r="KBD34" s="79"/>
      <c r="KBE34" s="79"/>
      <c r="KBF34" s="79"/>
      <c r="KBG34" s="79"/>
      <c r="KBH34" s="79"/>
      <c r="KBI34" s="79"/>
      <c r="KBJ34" s="79"/>
      <c r="KBK34" s="79"/>
      <c r="KBL34" s="79"/>
      <c r="KBM34" s="79"/>
      <c r="KBN34" s="79"/>
      <c r="KBO34" s="79"/>
      <c r="KBP34" s="79"/>
      <c r="KBQ34" s="79"/>
      <c r="KBR34" s="79"/>
      <c r="KBS34" s="79"/>
      <c r="KBT34" s="79"/>
      <c r="KBU34" s="79"/>
      <c r="KBV34" s="79"/>
      <c r="KBW34" s="79"/>
      <c r="KBX34" s="79"/>
      <c r="KBY34" s="79"/>
      <c r="KBZ34" s="79"/>
      <c r="KCA34" s="79"/>
      <c r="KCB34" s="79"/>
      <c r="KCC34" s="79"/>
      <c r="KCD34" s="79"/>
      <c r="KCE34" s="79"/>
      <c r="KCF34" s="79"/>
      <c r="KCG34" s="79"/>
      <c r="KCH34" s="79"/>
      <c r="KCI34" s="79"/>
      <c r="KCJ34" s="79"/>
      <c r="KCK34" s="79"/>
      <c r="KCL34" s="79"/>
      <c r="KCM34" s="79"/>
      <c r="KCN34" s="79"/>
      <c r="KCO34" s="79"/>
      <c r="KCP34" s="79"/>
      <c r="KCQ34" s="79"/>
      <c r="KCR34" s="79"/>
      <c r="KCS34" s="79"/>
      <c r="KCT34" s="79"/>
      <c r="KCU34" s="79"/>
      <c r="KCV34" s="79"/>
      <c r="KCW34" s="79"/>
      <c r="KCX34" s="79"/>
      <c r="KCY34" s="79"/>
      <c r="KCZ34" s="79"/>
      <c r="KDA34" s="79"/>
      <c r="KDB34" s="79"/>
      <c r="KDC34" s="79"/>
      <c r="KDD34" s="79"/>
      <c r="KDE34" s="79"/>
      <c r="KDF34" s="79"/>
      <c r="KDG34" s="79"/>
      <c r="KDH34" s="79"/>
      <c r="KDI34" s="79"/>
      <c r="KDJ34" s="79"/>
      <c r="KDK34" s="79"/>
      <c r="KDL34" s="79"/>
      <c r="KDM34" s="79"/>
      <c r="KDN34" s="79"/>
      <c r="KDO34" s="79"/>
      <c r="KDP34" s="79"/>
      <c r="KDQ34" s="79"/>
      <c r="KDR34" s="79"/>
      <c r="KDS34" s="79"/>
      <c r="KDT34" s="79"/>
      <c r="KDU34" s="79"/>
      <c r="KDV34" s="79"/>
      <c r="KDW34" s="79"/>
      <c r="KDX34" s="79"/>
      <c r="KDY34" s="79"/>
      <c r="KDZ34" s="79"/>
      <c r="KEA34" s="79"/>
      <c r="KEB34" s="79"/>
      <c r="KEC34" s="79"/>
      <c r="KED34" s="79"/>
      <c r="KEE34" s="79"/>
      <c r="KEF34" s="79"/>
      <c r="KEG34" s="79"/>
      <c r="KEH34" s="79"/>
      <c r="KEI34" s="79"/>
      <c r="KEJ34" s="79"/>
      <c r="KEK34" s="79"/>
      <c r="KEL34" s="79"/>
      <c r="KEM34" s="79"/>
      <c r="KEN34" s="79"/>
      <c r="KEO34" s="79"/>
      <c r="KEP34" s="79"/>
      <c r="KEQ34" s="79"/>
      <c r="KER34" s="79"/>
      <c r="KES34" s="79"/>
      <c r="KET34" s="79"/>
      <c r="KEU34" s="79"/>
      <c r="KEV34" s="79"/>
      <c r="KEW34" s="79"/>
      <c r="KEX34" s="79"/>
      <c r="KEY34" s="79"/>
      <c r="KEZ34" s="79"/>
      <c r="KFA34" s="79"/>
      <c r="KFB34" s="79"/>
      <c r="KFC34" s="79"/>
      <c r="KFD34" s="79"/>
      <c r="KFE34" s="79"/>
      <c r="KFF34" s="79"/>
      <c r="KFG34" s="79"/>
      <c r="KFH34" s="79"/>
      <c r="KFI34" s="79"/>
      <c r="KFJ34" s="79"/>
      <c r="KFK34" s="79"/>
      <c r="KFL34" s="79"/>
      <c r="KFM34" s="79"/>
      <c r="KFN34" s="79"/>
      <c r="KFO34" s="79"/>
      <c r="KFP34" s="79"/>
      <c r="KFQ34" s="79"/>
      <c r="KFR34" s="79"/>
      <c r="KFS34" s="79"/>
      <c r="KFT34" s="79"/>
      <c r="KFU34" s="79"/>
      <c r="KFV34" s="79"/>
      <c r="KFW34" s="79"/>
      <c r="KFX34" s="79"/>
      <c r="KFY34" s="79"/>
      <c r="KFZ34" s="79"/>
      <c r="KGA34" s="79"/>
      <c r="KGB34" s="79"/>
      <c r="KGC34" s="79"/>
      <c r="KGD34" s="79"/>
      <c r="KGE34" s="79"/>
      <c r="KGF34" s="79"/>
      <c r="KGG34" s="79"/>
      <c r="KGH34" s="79"/>
      <c r="KGI34" s="79"/>
      <c r="KGJ34" s="79"/>
      <c r="KGK34" s="79"/>
      <c r="KGL34" s="79"/>
      <c r="KGM34" s="79"/>
      <c r="KGN34" s="79"/>
      <c r="KGO34" s="79"/>
      <c r="KGP34" s="79"/>
      <c r="KGQ34" s="79"/>
      <c r="KGR34" s="79"/>
      <c r="KGS34" s="79"/>
      <c r="KGT34" s="79"/>
      <c r="KGU34" s="79"/>
      <c r="KGV34" s="79"/>
      <c r="KGW34" s="79"/>
      <c r="KGX34" s="79"/>
      <c r="KGY34" s="79"/>
      <c r="KGZ34" s="79"/>
      <c r="KHA34" s="79"/>
      <c r="KHB34" s="79"/>
      <c r="KHC34" s="79"/>
      <c r="KHD34" s="79"/>
      <c r="KHE34" s="79"/>
      <c r="KHF34" s="79"/>
      <c r="KHG34" s="79"/>
      <c r="KHH34" s="79"/>
      <c r="KHI34" s="79"/>
      <c r="KHJ34" s="79"/>
      <c r="KHK34" s="79"/>
      <c r="KHL34" s="79"/>
      <c r="KHM34" s="79"/>
      <c r="KHN34" s="79"/>
      <c r="KHO34" s="79"/>
      <c r="KHP34" s="79"/>
      <c r="KHQ34" s="79"/>
      <c r="KHR34" s="79"/>
      <c r="KHS34" s="79"/>
      <c r="KHT34" s="79"/>
      <c r="KHU34" s="79"/>
      <c r="KHV34" s="79"/>
      <c r="KHW34" s="79"/>
      <c r="KHX34" s="79"/>
      <c r="KHY34" s="79"/>
      <c r="KHZ34" s="79"/>
      <c r="KIA34" s="79"/>
      <c r="KIB34" s="79"/>
      <c r="KIC34" s="79"/>
      <c r="KID34" s="79"/>
      <c r="KIE34" s="79"/>
      <c r="KIF34" s="79"/>
      <c r="KIG34" s="79"/>
      <c r="KIH34" s="79"/>
      <c r="KII34" s="79"/>
      <c r="KIJ34" s="79"/>
      <c r="KIK34" s="79"/>
      <c r="KIL34" s="79"/>
      <c r="KIM34" s="79"/>
      <c r="KIN34" s="79"/>
      <c r="KIO34" s="79"/>
      <c r="KIP34" s="79"/>
      <c r="KIQ34" s="79"/>
      <c r="KIR34" s="79"/>
      <c r="KIS34" s="79"/>
      <c r="KIT34" s="79"/>
      <c r="KIU34" s="79"/>
      <c r="KIV34" s="79"/>
      <c r="KIW34" s="79"/>
      <c r="KIX34" s="79"/>
      <c r="KIY34" s="79"/>
      <c r="KIZ34" s="79"/>
      <c r="KJA34" s="79"/>
      <c r="KJB34" s="79"/>
      <c r="KJC34" s="79"/>
      <c r="KJD34" s="79"/>
      <c r="KJE34" s="79"/>
      <c r="KJF34" s="79"/>
      <c r="KJG34" s="79"/>
      <c r="KJH34" s="79"/>
      <c r="KJI34" s="79"/>
      <c r="KJJ34" s="79"/>
      <c r="KJK34" s="79"/>
      <c r="KJL34" s="79"/>
      <c r="KJM34" s="79"/>
      <c r="KJN34" s="79"/>
      <c r="KJO34" s="79"/>
      <c r="KJP34" s="79"/>
      <c r="KJQ34" s="79"/>
      <c r="KJR34" s="79"/>
      <c r="KJS34" s="79"/>
      <c r="KJT34" s="79"/>
      <c r="KJU34" s="79"/>
      <c r="KJV34" s="79"/>
      <c r="KJW34" s="79"/>
      <c r="KJX34" s="79"/>
      <c r="KJY34" s="79"/>
      <c r="KJZ34" s="79"/>
      <c r="KKA34" s="79"/>
      <c r="KKB34" s="79"/>
      <c r="KKC34" s="79"/>
      <c r="KKD34" s="79"/>
      <c r="KKE34" s="79"/>
      <c r="KKF34" s="79"/>
      <c r="KKG34" s="79"/>
      <c r="KKH34" s="79"/>
      <c r="KKI34" s="79"/>
      <c r="KKJ34" s="79"/>
      <c r="KKK34" s="79"/>
      <c r="KKL34" s="79"/>
      <c r="KKM34" s="79"/>
      <c r="KKN34" s="79"/>
      <c r="KKO34" s="79"/>
      <c r="KKP34" s="79"/>
      <c r="KKQ34" s="79"/>
      <c r="KKR34" s="79"/>
      <c r="KKS34" s="79"/>
      <c r="KKT34" s="79"/>
      <c r="KKU34" s="79"/>
      <c r="KKV34" s="79"/>
      <c r="KKW34" s="79"/>
      <c r="KKX34" s="79"/>
      <c r="KKY34" s="79"/>
      <c r="KKZ34" s="79"/>
      <c r="KLA34" s="79"/>
      <c r="KLB34" s="79"/>
      <c r="KLC34" s="79"/>
      <c r="KLD34" s="79"/>
      <c r="KLE34" s="79"/>
      <c r="KLF34" s="79"/>
      <c r="KLG34" s="79"/>
      <c r="KLH34" s="79"/>
      <c r="KLI34" s="79"/>
      <c r="KLJ34" s="79"/>
      <c r="KLK34" s="79"/>
      <c r="KLL34" s="79"/>
      <c r="KLM34" s="79"/>
      <c r="KLN34" s="79"/>
      <c r="KLO34" s="79"/>
      <c r="KLP34" s="79"/>
      <c r="KLQ34" s="79"/>
      <c r="KLR34" s="79"/>
      <c r="KLS34" s="79"/>
      <c r="KLT34" s="79"/>
      <c r="KLU34" s="79"/>
      <c r="KLV34" s="79"/>
      <c r="KLW34" s="79"/>
      <c r="KLX34" s="79"/>
      <c r="KLY34" s="79"/>
      <c r="KLZ34" s="79"/>
      <c r="KMA34" s="79"/>
      <c r="KMB34" s="79"/>
      <c r="KMC34" s="79"/>
      <c r="KMD34" s="79"/>
      <c r="KME34" s="79"/>
      <c r="KMF34" s="79"/>
      <c r="KMG34" s="79"/>
      <c r="KMH34" s="79"/>
      <c r="KMI34" s="79"/>
      <c r="KMJ34" s="79"/>
      <c r="KMK34" s="79"/>
      <c r="KML34" s="79"/>
      <c r="KMM34" s="79"/>
      <c r="KMN34" s="79"/>
      <c r="KMO34" s="79"/>
      <c r="KMP34" s="79"/>
      <c r="KMQ34" s="79"/>
      <c r="KMR34" s="79"/>
      <c r="KMS34" s="79"/>
      <c r="KMT34" s="79"/>
      <c r="KMU34" s="79"/>
      <c r="KMV34" s="79"/>
      <c r="KMW34" s="79"/>
      <c r="KMX34" s="79"/>
      <c r="KMY34" s="79"/>
      <c r="KMZ34" s="79"/>
      <c r="KNA34" s="79"/>
      <c r="KNB34" s="79"/>
      <c r="KNC34" s="79"/>
      <c r="KND34" s="79"/>
      <c r="KNE34" s="79"/>
      <c r="KNF34" s="79"/>
      <c r="KNG34" s="79"/>
      <c r="KNH34" s="79"/>
      <c r="KNI34" s="79"/>
      <c r="KNJ34" s="79"/>
      <c r="KNK34" s="79"/>
      <c r="KNL34" s="79"/>
      <c r="KNM34" s="79"/>
      <c r="KNN34" s="79"/>
      <c r="KNO34" s="79"/>
      <c r="KNP34" s="79"/>
      <c r="KNQ34" s="79"/>
      <c r="KNR34" s="79"/>
      <c r="KNS34" s="79"/>
      <c r="KNT34" s="79"/>
      <c r="KNU34" s="79"/>
      <c r="KNV34" s="79"/>
      <c r="KNW34" s="79"/>
      <c r="KNX34" s="79"/>
      <c r="KNY34" s="79"/>
      <c r="KNZ34" s="79"/>
      <c r="KOA34" s="79"/>
      <c r="KOB34" s="79"/>
      <c r="KOC34" s="79"/>
      <c r="KOD34" s="79"/>
      <c r="KOE34" s="79"/>
      <c r="KOF34" s="79"/>
      <c r="KOG34" s="79"/>
      <c r="KOH34" s="79"/>
      <c r="KOI34" s="79"/>
      <c r="KOJ34" s="79"/>
      <c r="KOK34" s="79"/>
      <c r="KOL34" s="79"/>
      <c r="KOM34" s="79"/>
      <c r="KON34" s="79"/>
      <c r="KOO34" s="79"/>
      <c r="KOP34" s="79"/>
      <c r="KOQ34" s="79"/>
      <c r="KOR34" s="79"/>
      <c r="KOS34" s="79"/>
      <c r="KOT34" s="79"/>
      <c r="KOU34" s="79"/>
      <c r="KOV34" s="79"/>
      <c r="KOW34" s="79"/>
      <c r="KOX34" s="79"/>
      <c r="KOY34" s="79"/>
      <c r="KOZ34" s="79"/>
      <c r="KPA34" s="79"/>
      <c r="KPB34" s="79"/>
      <c r="KPC34" s="79"/>
      <c r="KPD34" s="79"/>
      <c r="KPE34" s="79"/>
      <c r="KPF34" s="79"/>
      <c r="KPG34" s="79"/>
      <c r="KPH34" s="79"/>
      <c r="KPI34" s="79"/>
      <c r="KPJ34" s="79"/>
      <c r="KPK34" s="79"/>
      <c r="KPL34" s="79"/>
      <c r="KPM34" s="79"/>
      <c r="KPN34" s="79"/>
      <c r="KPO34" s="79"/>
      <c r="KPP34" s="79"/>
      <c r="KPQ34" s="79"/>
      <c r="KPR34" s="79"/>
      <c r="KPS34" s="79"/>
      <c r="KPT34" s="79"/>
      <c r="KPU34" s="79"/>
      <c r="KPV34" s="79"/>
      <c r="KPW34" s="79"/>
      <c r="KPX34" s="79"/>
      <c r="KPY34" s="79"/>
      <c r="KPZ34" s="79"/>
      <c r="KQA34" s="79"/>
      <c r="KQB34" s="79"/>
      <c r="KQC34" s="79"/>
      <c r="KQD34" s="79"/>
      <c r="KQE34" s="79"/>
      <c r="KQF34" s="79"/>
      <c r="KQG34" s="79"/>
      <c r="KQH34" s="79"/>
      <c r="KQI34" s="79"/>
      <c r="KQJ34" s="79"/>
      <c r="KQK34" s="79"/>
      <c r="KQL34" s="79"/>
      <c r="KQM34" s="79"/>
      <c r="KQN34" s="79"/>
      <c r="KQO34" s="79"/>
      <c r="KQP34" s="79"/>
      <c r="KQQ34" s="79"/>
      <c r="KQR34" s="79"/>
      <c r="KQS34" s="79"/>
      <c r="KQT34" s="79"/>
      <c r="KQU34" s="79"/>
      <c r="KQV34" s="79"/>
      <c r="KQW34" s="79"/>
      <c r="KQX34" s="79"/>
      <c r="KQY34" s="79"/>
      <c r="KQZ34" s="79"/>
      <c r="KRA34" s="79"/>
      <c r="KRB34" s="79"/>
      <c r="KRC34" s="79"/>
      <c r="KRD34" s="79"/>
      <c r="KRE34" s="79"/>
      <c r="KRF34" s="79"/>
      <c r="KRG34" s="79"/>
      <c r="KRH34" s="79"/>
      <c r="KRI34" s="79"/>
      <c r="KRJ34" s="79"/>
      <c r="KRK34" s="79"/>
      <c r="KRL34" s="79"/>
      <c r="KRM34" s="79"/>
      <c r="KRN34" s="79"/>
      <c r="KRO34" s="79"/>
      <c r="KRP34" s="79"/>
      <c r="KRQ34" s="79"/>
      <c r="KRR34" s="79"/>
      <c r="KRS34" s="79"/>
      <c r="KRT34" s="79"/>
      <c r="KRU34" s="79"/>
      <c r="KRV34" s="79"/>
      <c r="KRW34" s="79"/>
      <c r="KRX34" s="79"/>
      <c r="KRY34" s="79"/>
      <c r="KRZ34" s="79"/>
      <c r="KSA34" s="79"/>
      <c r="KSB34" s="79"/>
      <c r="KSC34" s="79"/>
      <c r="KSD34" s="79"/>
      <c r="KSE34" s="79"/>
      <c r="KSF34" s="79"/>
      <c r="KSG34" s="79"/>
      <c r="KSH34" s="79"/>
      <c r="KSI34" s="79"/>
      <c r="KSJ34" s="79"/>
      <c r="KSK34" s="79"/>
      <c r="KSL34" s="79"/>
      <c r="KSM34" s="79"/>
      <c r="KSN34" s="79"/>
      <c r="KSO34" s="79"/>
      <c r="KSP34" s="79"/>
      <c r="KSQ34" s="79"/>
      <c r="KSR34" s="79"/>
      <c r="KSS34" s="79"/>
      <c r="KST34" s="79"/>
      <c r="KSU34" s="79"/>
      <c r="KSV34" s="79"/>
      <c r="KSW34" s="79"/>
      <c r="KSX34" s="79"/>
      <c r="KSY34" s="79"/>
      <c r="KSZ34" s="79"/>
      <c r="KTA34" s="79"/>
      <c r="KTB34" s="79"/>
      <c r="KTC34" s="79"/>
      <c r="KTD34" s="79"/>
      <c r="KTE34" s="79"/>
      <c r="KTF34" s="79"/>
      <c r="KTG34" s="79"/>
      <c r="KTH34" s="79"/>
      <c r="KTI34" s="79"/>
      <c r="KTJ34" s="79"/>
      <c r="KTK34" s="79"/>
      <c r="KTL34" s="79"/>
      <c r="KTM34" s="79"/>
      <c r="KTN34" s="79"/>
      <c r="KTO34" s="79"/>
      <c r="KTP34" s="79"/>
      <c r="KTQ34" s="79"/>
      <c r="KTR34" s="79"/>
      <c r="KTS34" s="79"/>
      <c r="KTT34" s="79"/>
      <c r="KTU34" s="79"/>
      <c r="KTV34" s="79"/>
      <c r="KTW34" s="79"/>
      <c r="KTX34" s="79"/>
      <c r="KTY34" s="79"/>
      <c r="KTZ34" s="79"/>
      <c r="KUA34" s="79"/>
      <c r="KUB34" s="79"/>
      <c r="KUC34" s="79"/>
      <c r="KUD34" s="79"/>
      <c r="KUE34" s="79"/>
      <c r="KUF34" s="79"/>
      <c r="KUG34" s="79"/>
      <c r="KUH34" s="79"/>
      <c r="KUI34" s="79"/>
      <c r="KUJ34" s="79"/>
      <c r="KUK34" s="79"/>
      <c r="KUL34" s="79"/>
      <c r="KUM34" s="79"/>
      <c r="KUN34" s="79"/>
      <c r="KUO34" s="79"/>
      <c r="KUP34" s="79"/>
      <c r="KUQ34" s="79"/>
      <c r="KUR34" s="79"/>
      <c r="KUS34" s="79"/>
      <c r="KUT34" s="79"/>
      <c r="KUU34" s="79"/>
      <c r="KUV34" s="79"/>
      <c r="KUW34" s="79"/>
      <c r="KUX34" s="79"/>
      <c r="KUY34" s="79"/>
      <c r="KUZ34" s="79"/>
      <c r="KVA34" s="79"/>
      <c r="KVB34" s="79"/>
      <c r="KVC34" s="79"/>
      <c r="KVD34" s="79"/>
      <c r="KVE34" s="79"/>
      <c r="KVF34" s="79"/>
      <c r="KVG34" s="79"/>
      <c r="KVH34" s="79"/>
      <c r="KVI34" s="79"/>
      <c r="KVJ34" s="79"/>
      <c r="KVK34" s="79"/>
      <c r="KVL34" s="79"/>
      <c r="KVM34" s="79"/>
      <c r="KVN34" s="79"/>
      <c r="KVO34" s="79"/>
      <c r="KVP34" s="79"/>
      <c r="KVQ34" s="79"/>
      <c r="KVR34" s="79"/>
      <c r="KVS34" s="79"/>
      <c r="KVT34" s="79"/>
      <c r="KVU34" s="79"/>
      <c r="KVV34" s="79"/>
      <c r="KVW34" s="79"/>
      <c r="KVX34" s="79"/>
      <c r="KVY34" s="79"/>
      <c r="KVZ34" s="79"/>
      <c r="KWA34" s="79"/>
      <c r="KWB34" s="79"/>
      <c r="KWC34" s="79"/>
      <c r="KWD34" s="79"/>
      <c r="KWE34" s="79"/>
      <c r="KWF34" s="79"/>
      <c r="KWG34" s="79"/>
      <c r="KWH34" s="79"/>
      <c r="KWI34" s="79"/>
      <c r="KWJ34" s="79"/>
      <c r="KWK34" s="79"/>
      <c r="KWL34" s="79"/>
      <c r="KWM34" s="79"/>
      <c r="KWN34" s="79"/>
      <c r="KWO34" s="79"/>
      <c r="KWP34" s="79"/>
      <c r="KWQ34" s="79"/>
      <c r="KWR34" s="79"/>
      <c r="KWS34" s="79"/>
      <c r="KWT34" s="79"/>
      <c r="KWU34" s="79"/>
      <c r="KWV34" s="79"/>
      <c r="KWW34" s="79"/>
      <c r="KWX34" s="79"/>
      <c r="KWY34" s="79"/>
      <c r="KWZ34" s="79"/>
      <c r="KXA34" s="79"/>
      <c r="KXB34" s="79"/>
      <c r="KXC34" s="79"/>
      <c r="KXD34" s="79"/>
      <c r="KXE34" s="79"/>
      <c r="KXF34" s="79"/>
      <c r="KXG34" s="79"/>
      <c r="KXH34" s="79"/>
      <c r="KXI34" s="79"/>
      <c r="KXJ34" s="79"/>
      <c r="KXK34" s="79"/>
      <c r="KXL34" s="79"/>
      <c r="KXM34" s="79"/>
      <c r="KXN34" s="79"/>
      <c r="KXO34" s="79"/>
      <c r="KXP34" s="79"/>
      <c r="KXQ34" s="79"/>
      <c r="KXR34" s="79"/>
      <c r="KXS34" s="79"/>
      <c r="KXT34" s="79"/>
      <c r="KXU34" s="79"/>
      <c r="KXV34" s="79"/>
      <c r="KXW34" s="79"/>
      <c r="KXX34" s="79"/>
      <c r="KXY34" s="79"/>
      <c r="KXZ34" s="79"/>
      <c r="KYA34" s="79"/>
      <c r="KYB34" s="79"/>
      <c r="KYC34" s="79"/>
      <c r="KYD34" s="79"/>
      <c r="KYE34" s="79"/>
      <c r="KYF34" s="79"/>
      <c r="KYG34" s="79"/>
      <c r="KYH34" s="79"/>
      <c r="KYI34" s="79"/>
      <c r="KYJ34" s="79"/>
      <c r="KYK34" s="79"/>
      <c r="KYL34" s="79"/>
      <c r="KYM34" s="79"/>
      <c r="KYN34" s="79"/>
      <c r="KYO34" s="79"/>
      <c r="KYP34" s="79"/>
      <c r="KYQ34" s="79"/>
      <c r="KYR34" s="79"/>
      <c r="KYS34" s="79"/>
      <c r="KYT34" s="79"/>
      <c r="KYU34" s="79"/>
      <c r="KYV34" s="79"/>
      <c r="KYW34" s="79"/>
      <c r="KYX34" s="79"/>
      <c r="KYY34" s="79"/>
      <c r="KYZ34" s="79"/>
      <c r="KZA34" s="79"/>
      <c r="KZB34" s="79"/>
      <c r="KZC34" s="79"/>
      <c r="KZD34" s="79"/>
      <c r="KZE34" s="79"/>
      <c r="KZF34" s="79"/>
      <c r="KZG34" s="79"/>
      <c r="KZH34" s="79"/>
      <c r="KZI34" s="79"/>
      <c r="KZJ34" s="79"/>
      <c r="KZK34" s="79"/>
      <c r="KZL34" s="79"/>
      <c r="KZM34" s="79"/>
      <c r="KZN34" s="79"/>
      <c r="KZO34" s="79"/>
      <c r="KZP34" s="79"/>
      <c r="KZQ34" s="79"/>
      <c r="KZR34" s="79"/>
      <c r="KZS34" s="79"/>
      <c r="KZT34" s="79"/>
      <c r="KZU34" s="79"/>
      <c r="KZV34" s="79"/>
      <c r="KZW34" s="79"/>
      <c r="KZX34" s="79"/>
      <c r="KZY34" s="79"/>
      <c r="KZZ34" s="79"/>
      <c r="LAA34" s="79"/>
      <c r="LAB34" s="79"/>
      <c r="LAC34" s="79"/>
      <c r="LAD34" s="79"/>
      <c r="LAE34" s="79"/>
      <c r="LAF34" s="79"/>
      <c r="LAG34" s="79"/>
      <c r="LAH34" s="79"/>
      <c r="LAI34" s="79"/>
      <c r="LAJ34" s="79"/>
      <c r="LAK34" s="79"/>
      <c r="LAL34" s="79"/>
      <c r="LAM34" s="79"/>
      <c r="LAN34" s="79"/>
      <c r="LAO34" s="79"/>
      <c r="LAP34" s="79"/>
      <c r="LAQ34" s="79"/>
      <c r="LAR34" s="79"/>
      <c r="LAS34" s="79"/>
      <c r="LAT34" s="79"/>
      <c r="LAU34" s="79"/>
      <c r="LAV34" s="79"/>
      <c r="LAW34" s="79"/>
      <c r="LAX34" s="79"/>
      <c r="LAY34" s="79"/>
      <c r="LAZ34" s="79"/>
      <c r="LBA34" s="79"/>
      <c r="LBB34" s="79"/>
      <c r="LBC34" s="79"/>
      <c r="LBD34" s="79"/>
      <c r="LBE34" s="79"/>
      <c r="LBF34" s="79"/>
      <c r="LBG34" s="79"/>
      <c r="LBH34" s="79"/>
      <c r="LBI34" s="79"/>
      <c r="LBJ34" s="79"/>
      <c r="LBK34" s="79"/>
      <c r="LBL34" s="79"/>
      <c r="LBM34" s="79"/>
      <c r="LBN34" s="79"/>
      <c r="LBO34" s="79"/>
      <c r="LBP34" s="79"/>
      <c r="LBQ34" s="79"/>
      <c r="LBR34" s="79"/>
      <c r="LBS34" s="79"/>
      <c r="LBT34" s="79"/>
      <c r="LBU34" s="79"/>
      <c r="LBV34" s="79"/>
      <c r="LBW34" s="79"/>
      <c r="LBX34" s="79"/>
      <c r="LBY34" s="79"/>
      <c r="LBZ34" s="79"/>
      <c r="LCA34" s="79"/>
      <c r="LCB34" s="79"/>
      <c r="LCC34" s="79"/>
      <c r="LCD34" s="79"/>
      <c r="LCE34" s="79"/>
      <c r="LCF34" s="79"/>
      <c r="LCG34" s="79"/>
      <c r="LCH34" s="79"/>
      <c r="LCI34" s="79"/>
      <c r="LCJ34" s="79"/>
      <c r="LCK34" s="79"/>
      <c r="LCL34" s="79"/>
      <c r="LCM34" s="79"/>
      <c r="LCN34" s="79"/>
      <c r="LCO34" s="79"/>
      <c r="LCP34" s="79"/>
      <c r="LCQ34" s="79"/>
      <c r="LCR34" s="79"/>
      <c r="LCS34" s="79"/>
      <c r="LCT34" s="79"/>
      <c r="LCU34" s="79"/>
      <c r="LCV34" s="79"/>
      <c r="LCW34" s="79"/>
      <c r="LCX34" s="79"/>
      <c r="LCY34" s="79"/>
      <c r="LCZ34" s="79"/>
      <c r="LDA34" s="79"/>
      <c r="LDB34" s="79"/>
      <c r="LDC34" s="79"/>
      <c r="LDD34" s="79"/>
      <c r="LDE34" s="79"/>
      <c r="LDF34" s="79"/>
      <c r="LDG34" s="79"/>
      <c r="LDH34" s="79"/>
      <c r="LDI34" s="79"/>
      <c r="LDJ34" s="79"/>
      <c r="LDK34" s="79"/>
      <c r="LDL34" s="79"/>
      <c r="LDM34" s="79"/>
      <c r="LDN34" s="79"/>
      <c r="LDO34" s="79"/>
      <c r="LDP34" s="79"/>
      <c r="LDQ34" s="79"/>
      <c r="LDR34" s="79"/>
      <c r="LDS34" s="79"/>
      <c r="LDT34" s="79"/>
      <c r="LDU34" s="79"/>
      <c r="LDV34" s="79"/>
      <c r="LDW34" s="79"/>
      <c r="LDX34" s="79"/>
      <c r="LDY34" s="79"/>
      <c r="LDZ34" s="79"/>
      <c r="LEA34" s="79"/>
      <c r="LEB34" s="79"/>
      <c r="LEC34" s="79"/>
      <c r="LED34" s="79"/>
      <c r="LEE34" s="79"/>
      <c r="LEF34" s="79"/>
      <c r="LEG34" s="79"/>
      <c r="LEH34" s="79"/>
      <c r="LEI34" s="79"/>
      <c r="LEJ34" s="79"/>
      <c r="LEK34" s="79"/>
      <c r="LEL34" s="79"/>
      <c r="LEM34" s="79"/>
      <c r="LEN34" s="79"/>
      <c r="LEO34" s="79"/>
      <c r="LEP34" s="79"/>
      <c r="LEQ34" s="79"/>
      <c r="LER34" s="79"/>
      <c r="LES34" s="79"/>
      <c r="LET34" s="79"/>
      <c r="LEU34" s="79"/>
      <c r="LEV34" s="79"/>
      <c r="LEW34" s="79"/>
      <c r="LEX34" s="79"/>
      <c r="LEY34" s="79"/>
      <c r="LEZ34" s="79"/>
      <c r="LFA34" s="79"/>
      <c r="LFB34" s="79"/>
      <c r="LFC34" s="79"/>
      <c r="LFD34" s="79"/>
      <c r="LFE34" s="79"/>
      <c r="LFF34" s="79"/>
      <c r="LFG34" s="79"/>
      <c r="LFH34" s="79"/>
      <c r="LFI34" s="79"/>
      <c r="LFJ34" s="79"/>
      <c r="LFK34" s="79"/>
      <c r="LFL34" s="79"/>
      <c r="LFM34" s="79"/>
      <c r="LFN34" s="79"/>
      <c r="LFO34" s="79"/>
      <c r="LFP34" s="79"/>
      <c r="LFQ34" s="79"/>
      <c r="LFR34" s="79"/>
      <c r="LFS34" s="79"/>
      <c r="LFT34" s="79"/>
      <c r="LFU34" s="79"/>
      <c r="LFV34" s="79"/>
      <c r="LFW34" s="79"/>
      <c r="LFX34" s="79"/>
      <c r="LFY34" s="79"/>
      <c r="LFZ34" s="79"/>
      <c r="LGA34" s="79"/>
      <c r="LGB34" s="79"/>
      <c r="LGC34" s="79"/>
      <c r="LGD34" s="79"/>
      <c r="LGE34" s="79"/>
      <c r="LGF34" s="79"/>
      <c r="LGG34" s="79"/>
      <c r="LGH34" s="79"/>
      <c r="LGI34" s="79"/>
      <c r="LGJ34" s="79"/>
      <c r="LGK34" s="79"/>
      <c r="LGL34" s="79"/>
      <c r="LGM34" s="79"/>
      <c r="LGN34" s="79"/>
      <c r="LGO34" s="79"/>
      <c r="LGP34" s="79"/>
      <c r="LGQ34" s="79"/>
      <c r="LGR34" s="79"/>
      <c r="LGS34" s="79"/>
      <c r="LGT34" s="79"/>
      <c r="LGU34" s="79"/>
      <c r="LGV34" s="79"/>
      <c r="LGW34" s="79"/>
      <c r="LGX34" s="79"/>
      <c r="LGY34" s="79"/>
      <c r="LGZ34" s="79"/>
      <c r="LHA34" s="79"/>
      <c r="LHB34" s="79"/>
      <c r="LHC34" s="79"/>
      <c r="LHD34" s="79"/>
      <c r="LHE34" s="79"/>
      <c r="LHF34" s="79"/>
      <c r="LHG34" s="79"/>
      <c r="LHH34" s="79"/>
      <c r="LHI34" s="79"/>
      <c r="LHJ34" s="79"/>
      <c r="LHK34" s="79"/>
      <c r="LHL34" s="79"/>
      <c r="LHM34" s="79"/>
      <c r="LHN34" s="79"/>
      <c r="LHO34" s="79"/>
      <c r="LHP34" s="79"/>
      <c r="LHQ34" s="79"/>
      <c r="LHR34" s="79"/>
      <c r="LHS34" s="79"/>
      <c r="LHT34" s="79"/>
      <c r="LHU34" s="79"/>
      <c r="LHV34" s="79"/>
      <c r="LHW34" s="79"/>
      <c r="LHX34" s="79"/>
      <c r="LHY34" s="79"/>
      <c r="LHZ34" s="79"/>
      <c r="LIA34" s="79"/>
      <c r="LIB34" s="79"/>
      <c r="LIC34" s="79"/>
      <c r="LID34" s="79"/>
      <c r="LIE34" s="79"/>
      <c r="LIF34" s="79"/>
      <c r="LIG34" s="79"/>
      <c r="LIH34" s="79"/>
      <c r="LII34" s="79"/>
      <c r="LIJ34" s="79"/>
      <c r="LIK34" s="79"/>
      <c r="LIL34" s="79"/>
      <c r="LIM34" s="79"/>
      <c r="LIN34" s="79"/>
      <c r="LIO34" s="79"/>
      <c r="LIP34" s="79"/>
      <c r="LIQ34" s="79"/>
      <c r="LIR34" s="79"/>
      <c r="LIS34" s="79"/>
      <c r="LIT34" s="79"/>
      <c r="LIU34" s="79"/>
      <c r="LIV34" s="79"/>
      <c r="LIW34" s="79"/>
      <c r="LIX34" s="79"/>
      <c r="LIY34" s="79"/>
      <c r="LIZ34" s="79"/>
      <c r="LJA34" s="79"/>
      <c r="LJB34" s="79"/>
      <c r="LJC34" s="79"/>
      <c r="LJD34" s="79"/>
      <c r="LJE34" s="79"/>
      <c r="LJF34" s="79"/>
      <c r="LJG34" s="79"/>
      <c r="LJH34" s="79"/>
      <c r="LJI34" s="79"/>
      <c r="LJJ34" s="79"/>
      <c r="LJK34" s="79"/>
      <c r="LJL34" s="79"/>
      <c r="LJM34" s="79"/>
      <c r="LJN34" s="79"/>
      <c r="LJO34" s="79"/>
      <c r="LJP34" s="79"/>
      <c r="LJQ34" s="79"/>
      <c r="LJR34" s="79"/>
      <c r="LJS34" s="79"/>
      <c r="LJT34" s="79"/>
      <c r="LJU34" s="79"/>
      <c r="LJV34" s="79"/>
      <c r="LJW34" s="79"/>
      <c r="LJX34" s="79"/>
      <c r="LJY34" s="79"/>
      <c r="LJZ34" s="79"/>
      <c r="LKA34" s="79"/>
      <c r="LKB34" s="79"/>
      <c r="LKC34" s="79"/>
      <c r="LKD34" s="79"/>
      <c r="LKE34" s="79"/>
      <c r="LKF34" s="79"/>
      <c r="LKG34" s="79"/>
      <c r="LKH34" s="79"/>
      <c r="LKI34" s="79"/>
      <c r="LKJ34" s="79"/>
      <c r="LKK34" s="79"/>
      <c r="LKL34" s="79"/>
      <c r="LKM34" s="79"/>
      <c r="LKN34" s="79"/>
      <c r="LKO34" s="79"/>
      <c r="LKP34" s="79"/>
      <c r="LKQ34" s="79"/>
      <c r="LKR34" s="79"/>
      <c r="LKS34" s="79"/>
      <c r="LKT34" s="79"/>
      <c r="LKU34" s="79"/>
      <c r="LKV34" s="79"/>
      <c r="LKW34" s="79"/>
      <c r="LKX34" s="79"/>
      <c r="LKY34" s="79"/>
      <c r="LKZ34" s="79"/>
      <c r="LLA34" s="79"/>
      <c r="LLB34" s="79"/>
      <c r="LLC34" s="79"/>
      <c r="LLD34" s="79"/>
      <c r="LLE34" s="79"/>
      <c r="LLF34" s="79"/>
      <c r="LLG34" s="79"/>
      <c r="LLH34" s="79"/>
      <c r="LLI34" s="79"/>
      <c r="LLJ34" s="79"/>
      <c r="LLK34" s="79"/>
      <c r="LLL34" s="79"/>
      <c r="LLM34" s="79"/>
      <c r="LLN34" s="79"/>
      <c r="LLO34" s="79"/>
      <c r="LLP34" s="79"/>
      <c r="LLQ34" s="79"/>
      <c r="LLR34" s="79"/>
      <c r="LLS34" s="79"/>
      <c r="LLT34" s="79"/>
      <c r="LLU34" s="79"/>
      <c r="LLV34" s="79"/>
      <c r="LLW34" s="79"/>
      <c r="LLX34" s="79"/>
      <c r="LLY34" s="79"/>
      <c r="LLZ34" s="79"/>
      <c r="LMA34" s="79"/>
      <c r="LMB34" s="79"/>
      <c r="LMC34" s="79"/>
      <c r="LMD34" s="79"/>
      <c r="LME34" s="79"/>
      <c r="LMF34" s="79"/>
      <c r="LMG34" s="79"/>
      <c r="LMH34" s="79"/>
      <c r="LMI34" s="79"/>
      <c r="LMJ34" s="79"/>
      <c r="LMK34" s="79"/>
      <c r="LML34" s="79"/>
      <c r="LMM34" s="79"/>
      <c r="LMN34" s="79"/>
      <c r="LMO34" s="79"/>
      <c r="LMP34" s="79"/>
      <c r="LMQ34" s="79"/>
      <c r="LMR34" s="79"/>
      <c r="LMS34" s="79"/>
      <c r="LMT34" s="79"/>
      <c r="LMU34" s="79"/>
      <c r="LMV34" s="79"/>
      <c r="LMW34" s="79"/>
      <c r="LMX34" s="79"/>
      <c r="LMY34" s="79"/>
      <c r="LMZ34" s="79"/>
      <c r="LNA34" s="79"/>
      <c r="LNB34" s="79"/>
      <c r="LNC34" s="79"/>
      <c r="LND34" s="79"/>
      <c r="LNE34" s="79"/>
      <c r="LNF34" s="79"/>
      <c r="LNG34" s="79"/>
      <c r="LNH34" s="79"/>
      <c r="LNI34" s="79"/>
      <c r="LNJ34" s="79"/>
      <c r="LNK34" s="79"/>
      <c r="LNL34" s="79"/>
      <c r="LNM34" s="79"/>
      <c r="LNN34" s="79"/>
      <c r="LNO34" s="79"/>
      <c r="LNP34" s="79"/>
      <c r="LNQ34" s="79"/>
      <c r="LNR34" s="79"/>
      <c r="LNS34" s="79"/>
      <c r="LNT34" s="79"/>
      <c r="LNU34" s="79"/>
      <c r="LNV34" s="79"/>
      <c r="LNW34" s="79"/>
      <c r="LNX34" s="79"/>
      <c r="LNY34" s="79"/>
      <c r="LNZ34" s="79"/>
      <c r="LOA34" s="79"/>
      <c r="LOB34" s="79"/>
      <c r="LOC34" s="79"/>
      <c r="LOD34" s="79"/>
      <c r="LOE34" s="79"/>
      <c r="LOF34" s="79"/>
      <c r="LOG34" s="79"/>
      <c r="LOH34" s="79"/>
      <c r="LOI34" s="79"/>
      <c r="LOJ34" s="79"/>
      <c r="LOK34" s="79"/>
      <c r="LOL34" s="79"/>
      <c r="LOM34" s="79"/>
      <c r="LON34" s="79"/>
      <c r="LOO34" s="79"/>
      <c r="LOP34" s="79"/>
      <c r="LOQ34" s="79"/>
      <c r="LOR34" s="79"/>
      <c r="LOS34" s="79"/>
      <c r="LOT34" s="79"/>
      <c r="LOU34" s="79"/>
      <c r="LOV34" s="79"/>
      <c r="LOW34" s="79"/>
      <c r="LOX34" s="79"/>
      <c r="LOY34" s="79"/>
      <c r="LOZ34" s="79"/>
      <c r="LPA34" s="79"/>
      <c r="LPB34" s="79"/>
      <c r="LPC34" s="79"/>
      <c r="LPD34" s="79"/>
      <c r="LPE34" s="79"/>
      <c r="LPF34" s="79"/>
      <c r="LPG34" s="79"/>
      <c r="LPH34" s="79"/>
      <c r="LPI34" s="79"/>
      <c r="LPJ34" s="79"/>
      <c r="LPK34" s="79"/>
      <c r="LPL34" s="79"/>
      <c r="LPM34" s="79"/>
      <c r="LPN34" s="79"/>
      <c r="LPO34" s="79"/>
      <c r="LPP34" s="79"/>
      <c r="LPQ34" s="79"/>
      <c r="LPR34" s="79"/>
      <c r="LPS34" s="79"/>
      <c r="LPT34" s="79"/>
      <c r="LPU34" s="79"/>
      <c r="LPV34" s="79"/>
      <c r="LPW34" s="79"/>
      <c r="LPX34" s="79"/>
      <c r="LPY34" s="79"/>
      <c r="LPZ34" s="79"/>
      <c r="LQA34" s="79"/>
      <c r="LQB34" s="79"/>
      <c r="LQC34" s="79"/>
      <c r="LQD34" s="79"/>
      <c r="LQE34" s="79"/>
      <c r="LQF34" s="79"/>
      <c r="LQG34" s="79"/>
      <c r="LQH34" s="79"/>
      <c r="LQI34" s="79"/>
      <c r="LQJ34" s="79"/>
      <c r="LQK34" s="79"/>
      <c r="LQL34" s="79"/>
      <c r="LQM34" s="79"/>
      <c r="LQN34" s="79"/>
      <c r="LQO34" s="79"/>
      <c r="LQP34" s="79"/>
      <c r="LQQ34" s="79"/>
      <c r="LQR34" s="79"/>
      <c r="LQS34" s="79"/>
      <c r="LQT34" s="79"/>
      <c r="LQU34" s="79"/>
      <c r="LQV34" s="79"/>
      <c r="LQW34" s="79"/>
      <c r="LQX34" s="79"/>
      <c r="LQY34" s="79"/>
      <c r="LQZ34" s="79"/>
      <c r="LRA34" s="79"/>
      <c r="LRB34" s="79"/>
      <c r="LRC34" s="79"/>
      <c r="LRD34" s="79"/>
      <c r="LRE34" s="79"/>
      <c r="LRF34" s="79"/>
      <c r="LRG34" s="79"/>
      <c r="LRH34" s="79"/>
      <c r="LRI34" s="79"/>
      <c r="LRJ34" s="79"/>
      <c r="LRK34" s="79"/>
      <c r="LRL34" s="79"/>
      <c r="LRM34" s="79"/>
      <c r="LRN34" s="79"/>
      <c r="LRO34" s="79"/>
      <c r="LRP34" s="79"/>
      <c r="LRQ34" s="79"/>
      <c r="LRR34" s="79"/>
      <c r="LRS34" s="79"/>
      <c r="LRT34" s="79"/>
      <c r="LRU34" s="79"/>
      <c r="LRV34" s="79"/>
      <c r="LRW34" s="79"/>
      <c r="LRX34" s="79"/>
      <c r="LRY34" s="79"/>
      <c r="LRZ34" s="79"/>
      <c r="LSA34" s="79"/>
      <c r="LSB34" s="79"/>
      <c r="LSC34" s="79"/>
      <c r="LSD34" s="79"/>
      <c r="LSE34" s="79"/>
      <c r="LSF34" s="79"/>
      <c r="LSG34" s="79"/>
      <c r="LSH34" s="79"/>
      <c r="LSI34" s="79"/>
      <c r="LSJ34" s="79"/>
      <c r="LSK34" s="79"/>
      <c r="LSL34" s="79"/>
      <c r="LSM34" s="79"/>
      <c r="LSN34" s="79"/>
      <c r="LSO34" s="79"/>
      <c r="LSP34" s="79"/>
      <c r="LSQ34" s="79"/>
      <c r="LSR34" s="79"/>
      <c r="LSS34" s="79"/>
      <c r="LST34" s="79"/>
      <c r="LSU34" s="79"/>
      <c r="LSV34" s="79"/>
      <c r="LSW34" s="79"/>
      <c r="LSX34" s="79"/>
      <c r="LSY34" s="79"/>
      <c r="LSZ34" s="79"/>
      <c r="LTA34" s="79"/>
      <c r="LTB34" s="79"/>
      <c r="LTC34" s="79"/>
      <c r="LTD34" s="79"/>
      <c r="LTE34" s="79"/>
      <c r="LTF34" s="79"/>
      <c r="LTG34" s="79"/>
      <c r="LTH34" s="79"/>
      <c r="LTI34" s="79"/>
      <c r="LTJ34" s="79"/>
      <c r="LTK34" s="79"/>
      <c r="LTL34" s="79"/>
      <c r="LTM34" s="79"/>
      <c r="LTN34" s="79"/>
      <c r="LTO34" s="79"/>
      <c r="LTP34" s="79"/>
      <c r="LTQ34" s="79"/>
      <c r="LTR34" s="79"/>
      <c r="LTS34" s="79"/>
      <c r="LTT34" s="79"/>
      <c r="LTU34" s="79"/>
      <c r="LTV34" s="79"/>
      <c r="LTW34" s="79"/>
      <c r="LTX34" s="79"/>
      <c r="LTY34" s="79"/>
      <c r="LTZ34" s="79"/>
      <c r="LUA34" s="79"/>
      <c r="LUB34" s="79"/>
      <c r="LUC34" s="79"/>
      <c r="LUD34" s="79"/>
      <c r="LUE34" s="79"/>
      <c r="LUF34" s="79"/>
      <c r="LUG34" s="79"/>
      <c r="LUH34" s="79"/>
      <c r="LUI34" s="79"/>
      <c r="LUJ34" s="79"/>
      <c r="LUK34" s="79"/>
      <c r="LUL34" s="79"/>
      <c r="LUM34" s="79"/>
      <c r="LUN34" s="79"/>
      <c r="LUO34" s="79"/>
      <c r="LUP34" s="79"/>
      <c r="LUQ34" s="79"/>
      <c r="LUR34" s="79"/>
      <c r="LUS34" s="79"/>
      <c r="LUT34" s="79"/>
      <c r="LUU34" s="79"/>
      <c r="LUV34" s="79"/>
      <c r="LUW34" s="79"/>
      <c r="LUX34" s="79"/>
      <c r="LUY34" s="79"/>
      <c r="LUZ34" s="79"/>
      <c r="LVA34" s="79"/>
      <c r="LVB34" s="79"/>
      <c r="LVC34" s="79"/>
      <c r="LVD34" s="79"/>
      <c r="LVE34" s="79"/>
      <c r="LVF34" s="79"/>
      <c r="LVG34" s="79"/>
      <c r="LVH34" s="79"/>
      <c r="LVI34" s="79"/>
      <c r="LVJ34" s="79"/>
      <c r="LVK34" s="79"/>
      <c r="LVL34" s="79"/>
      <c r="LVM34" s="79"/>
      <c r="LVN34" s="79"/>
      <c r="LVO34" s="79"/>
      <c r="LVP34" s="79"/>
      <c r="LVQ34" s="79"/>
      <c r="LVR34" s="79"/>
      <c r="LVS34" s="79"/>
      <c r="LVT34" s="79"/>
      <c r="LVU34" s="79"/>
      <c r="LVV34" s="79"/>
      <c r="LVW34" s="79"/>
      <c r="LVX34" s="79"/>
      <c r="LVY34" s="79"/>
      <c r="LVZ34" s="79"/>
      <c r="LWA34" s="79"/>
      <c r="LWB34" s="79"/>
      <c r="LWC34" s="79"/>
      <c r="LWD34" s="79"/>
      <c r="LWE34" s="79"/>
      <c r="LWF34" s="79"/>
      <c r="LWG34" s="79"/>
      <c r="LWH34" s="79"/>
      <c r="LWI34" s="79"/>
      <c r="LWJ34" s="79"/>
      <c r="LWK34" s="79"/>
      <c r="LWL34" s="79"/>
      <c r="LWM34" s="79"/>
      <c r="LWN34" s="79"/>
      <c r="LWO34" s="79"/>
      <c r="LWP34" s="79"/>
      <c r="LWQ34" s="79"/>
      <c r="LWR34" s="79"/>
      <c r="LWS34" s="79"/>
      <c r="LWT34" s="79"/>
      <c r="LWU34" s="79"/>
      <c r="LWV34" s="79"/>
      <c r="LWW34" s="79"/>
      <c r="LWX34" s="79"/>
      <c r="LWY34" s="79"/>
      <c r="LWZ34" s="79"/>
      <c r="LXA34" s="79"/>
      <c r="LXB34" s="79"/>
      <c r="LXC34" s="79"/>
      <c r="LXD34" s="79"/>
      <c r="LXE34" s="79"/>
      <c r="LXF34" s="79"/>
      <c r="LXG34" s="79"/>
      <c r="LXH34" s="79"/>
      <c r="LXI34" s="79"/>
      <c r="LXJ34" s="79"/>
      <c r="LXK34" s="79"/>
      <c r="LXL34" s="79"/>
      <c r="LXM34" s="79"/>
      <c r="LXN34" s="79"/>
      <c r="LXO34" s="79"/>
      <c r="LXP34" s="79"/>
      <c r="LXQ34" s="79"/>
      <c r="LXR34" s="79"/>
      <c r="LXS34" s="79"/>
      <c r="LXT34" s="79"/>
      <c r="LXU34" s="79"/>
      <c r="LXV34" s="79"/>
      <c r="LXW34" s="79"/>
      <c r="LXX34" s="79"/>
      <c r="LXY34" s="79"/>
      <c r="LXZ34" s="79"/>
      <c r="LYA34" s="79"/>
      <c r="LYB34" s="79"/>
      <c r="LYC34" s="79"/>
      <c r="LYD34" s="79"/>
      <c r="LYE34" s="79"/>
      <c r="LYF34" s="79"/>
      <c r="LYG34" s="79"/>
      <c r="LYH34" s="79"/>
      <c r="LYI34" s="79"/>
      <c r="LYJ34" s="79"/>
      <c r="LYK34" s="79"/>
      <c r="LYL34" s="79"/>
      <c r="LYM34" s="79"/>
      <c r="LYN34" s="79"/>
      <c r="LYO34" s="79"/>
      <c r="LYP34" s="79"/>
      <c r="LYQ34" s="79"/>
      <c r="LYR34" s="79"/>
      <c r="LYS34" s="79"/>
      <c r="LYT34" s="79"/>
      <c r="LYU34" s="79"/>
      <c r="LYV34" s="79"/>
      <c r="LYW34" s="79"/>
      <c r="LYX34" s="79"/>
      <c r="LYY34" s="79"/>
      <c r="LYZ34" s="79"/>
      <c r="LZA34" s="79"/>
      <c r="LZB34" s="79"/>
      <c r="LZC34" s="79"/>
      <c r="LZD34" s="79"/>
      <c r="LZE34" s="79"/>
      <c r="LZF34" s="79"/>
      <c r="LZG34" s="79"/>
      <c r="LZH34" s="79"/>
      <c r="LZI34" s="79"/>
      <c r="LZJ34" s="79"/>
      <c r="LZK34" s="79"/>
      <c r="LZL34" s="79"/>
      <c r="LZM34" s="79"/>
      <c r="LZN34" s="79"/>
      <c r="LZO34" s="79"/>
      <c r="LZP34" s="79"/>
      <c r="LZQ34" s="79"/>
      <c r="LZR34" s="79"/>
      <c r="LZS34" s="79"/>
      <c r="LZT34" s="79"/>
      <c r="LZU34" s="79"/>
      <c r="LZV34" s="79"/>
      <c r="LZW34" s="79"/>
      <c r="LZX34" s="79"/>
      <c r="LZY34" s="79"/>
      <c r="LZZ34" s="79"/>
      <c r="MAA34" s="79"/>
      <c r="MAB34" s="79"/>
      <c r="MAC34" s="79"/>
      <c r="MAD34" s="79"/>
      <c r="MAE34" s="79"/>
      <c r="MAF34" s="79"/>
      <c r="MAG34" s="79"/>
      <c r="MAH34" s="79"/>
      <c r="MAI34" s="79"/>
      <c r="MAJ34" s="79"/>
      <c r="MAK34" s="79"/>
      <c r="MAL34" s="79"/>
      <c r="MAM34" s="79"/>
      <c r="MAN34" s="79"/>
      <c r="MAO34" s="79"/>
      <c r="MAP34" s="79"/>
      <c r="MAQ34" s="79"/>
      <c r="MAR34" s="79"/>
      <c r="MAS34" s="79"/>
      <c r="MAT34" s="79"/>
      <c r="MAU34" s="79"/>
      <c r="MAV34" s="79"/>
      <c r="MAW34" s="79"/>
      <c r="MAX34" s="79"/>
      <c r="MAY34" s="79"/>
      <c r="MAZ34" s="79"/>
      <c r="MBA34" s="79"/>
      <c r="MBB34" s="79"/>
      <c r="MBC34" s="79"/>
      <c r="MBD34" s="79"/>
      <c r="MBE34" s="79"/>
      <c r="MBF34" s="79"/>
      <c r="MBG34" s="79"/>
      <c r="MBH34" s="79"/>
      <c r="MBI34" s="79"/>
      <c r="MBJ34" s="79"/>
      <c r="MBK34" s="79"/>
      <c r="MBL34" s="79"/>
      <c r="MBM34" s="79"/>
      <c r="MBN34" s="79"/>
      <c r="MBO34" s="79"/>
      <c r="MBP34" s="79"/>
      <c r="MBQ34" s="79"/>
      <c r="MBR34" s="79"/>
      <c r="MBS34" s="79"/>
      <c r="MBT34" s="79"/>
      <c r="MBU34" s="79"/>
      <c r="MBV34" s="79"/>
      <c r="MBW34" s="79"/>
      <c r="MBX34" s="79"/>
      <c r="MBY34" s="79"/>
      <c r="MBZ34" s="79"/>
      <c r="MCA34" s="79"/>
      <c r="MCB34" s="79"/>
      <c r="MCC34" s="79"/>
      <c r="MCD34" s="79"/>
      <c r="MCE34" s="79"/>
      <c r="MCF34" s="79"/>
      <c r="MCG34" s="79"/>
      <c r="MCH34" s="79"/>
      <c r="MCI34" s="79"/>
      <c r="MCJ34" s="79"/>
      <c r="MCK34" s="79"/>
      <c r="MCL34" s="79"/>
      <c r="MCM34" s="79"/>
      <c r="MCN34" s="79"/>
      <c r="MCO34" s="79"/>
      <c r="MCP34" s="79"/>
      <c r="MCQ34" s="79"/>
      <c r="MCR34" s="79"/>
      <c r="MCS34" s="79"/>
      <c r="MCT34" s="79"/>
      <c r="MCU34" s="79"/>
      <c r="MCV34" s="79"/>
      <c r="MCW34" s="79"/>
      <c r="MCX34" s="79"/>
      <c r="MCY34" s="79"/>
      <c r="MCZ34" s="79"/>
      <c r="MDA34" s="79"/>
      <c r="MDB34" s="79"/>
      <c r="MDC34" s="79"/>
      <c r="MDD34" s="79"/>
      <c r="MDE34" s="79"/>
      <c r="MDF34" s="79"/>
      <c r="MDG34" s="79"/>
      <c r="MDH34" s="79"/>
      <c r="MDI34" s="79"/>
      <c r="MDJ34" s="79"/>
      <c r="MDK34" s="79"/>
      <c r="MDL34" s="79"/>
      <c r="MDM34" s="79"/>
      <c r="MDN34" s="79"/>
      <c r="MDO34" s="79"/>
      <c r="MDP34" s="79"/>
      <c r="MDQ34" s="79"/>
      <c r="MDR34" s="79"/>
      <c r="MDS34" s="79"/>
      <c r="MDT34" s="79"/>
      <c r="MDU34" s="79"/>
      <c r="MDV34" s="79"/>
      <c r="MDW34" s="79"/>
      <c r="MDX34" s="79"/>
      <c r="MDY34" s="79"/>
      <c r="MDZ34" s="79"/>
      <c r="MEA34" s="79"/>
      <c r="MEB34" s="79"/>
      <c r="MEC34" s="79"/>
      <c r="MED34" s="79"/>
      <c r="MEE34" s="79"/>
      <c r="MEF34" s="79"/>
      <c r="MEG34" s="79"/>
      <c r="MEH34" s="79"/>
      <c r="MEI34" s="79"/>
      <c r="MEJ34" s="79"/>
      <c r="MEK34" s="79"/>
      <c r="MEL34" s="79"/>
      <c r="MEM34" s="79"/>
      <c r="MEN34" s="79"/>
      <c r="MEO34" s="79"/>
      <c r="MEP34" s="79"/>
      <c r="MEQ34" s="79"/>
      <c r="MER34" s="79"/>
      <c r="MES34" s="79"/>
      <c r="MET34" s="79"/>
      <c r="MEU34" s="79"/>
      <c r="MEV34" s="79"/>
      <c r="MEW34" s="79"/>
      <c r="MEX34" s="79"/>
      <c r="MEY34" s="79"/>
      <c r="MEZ34" s="79"/>
      <c r="MFA34" s="79"/>
      <c r="MFB34" s="79"/>
      <c r="MFC34" s="79"/>
      <c r="MFD34" s="79"/>
      <c r="MFE34" s="79"/>
      <c r="MFF34" s="79"/>
      <c r="MFG34" s="79"/>
      <c r="MFH34" s="79"/>
      <c r="MFI34" s="79"/>
      <c r="MFJ34" s="79"/>
      <c r="MFK34" s="79"/>
      <c r="MFL34" s="79"/>
      <c r="MFM34" s="79"/>
      <c r="MFN34" s="79"/>
      <c r="MFO34" s="79"/>
      <c r="MFP34" s="79"/>
      <c r="MFQ34" s="79"/>
      <c r="MFR34" s="79"/>
      <c r="MFS34" s="79"/>
      <c r="MFT34" s="79"/>
      <c r="MFU34" s="79"/>
      <c r="MFV34" s="79"/>
      <c r="MFW34" s="79"/>
      <c r="MFX34" s="79"/>
      <c r="MFY34" s="79"/>
      <c r="MFZ34" s="79"/>
      <c r="MGA34" s="79"/>
      <c r="MGB34" s="79"/>
      <c r="MGC34" s="79"/>
      <c r="MGD34" s="79"/>
      <c r="MGE34" s="79"/>
      <c r="MGF34" s="79"/>
      <c r="MGG34" s="79"/>
      <c r="MGH34" s="79"/>
      <c r="MGI34" s="79"/>
      <c r="MGJ34" s="79"/>
      <c r="MGK34" s="79"/>
      <c r="MGL34" s="79"/>
      <c r="MGM34" s="79"/>
      <c r="MGN34" s="79"/>
      <c r="MGO34" s="79"/>
      <c r="MGP34" s="79"/>
      <c r="MGQ34" s="79"/>
      <c r="MGR34" s="79"/>
      <c r="MGS34" s="79"/>
      <c r="MGT34" s="79"/>
      <c r="MGU34" s="79"/>
      <c r="MGV34" s="79"/>
      <c r="MGW34" s="79"/>
      <c r="MGX34" s="79"/>
      <c r="MGY34" s="79"/>
      <c r="MGZ34" s="79"/>
      <c r="MHA34" s="79"/>
      <c r="MHB34" s="79"/>
      <c r="MHC34" s="79"/>
      <c r="MHD34" s="79"/>
      <c r="MHE34" s="79"/>
      <c r="MHF34" s="79"/>
      <c r="MHG34" s="79"/>
      <c r="MHH34" s="79"/>
      <c r="MHI34" s="79"/>
      <c r="MHJ34" s="79"/>
      <c r="MHK34" s="79"/>
      <c r="MHL34" s="79"/>
      <c r="MHM34" s="79"/>
      <c r="MHN34" s="79"/>
      <c r="MHO34" s="79"/>
      <c r="MHP34" s="79"/>
      <c r="MHQ34" s="79"/>
      <c r="MHR34" s="79"/>
      <c r="MHS34" s="79"/>
      <c r="MHT34" s="79"/>
      <c r="MHU34" s="79"/>
      <c r="MHV34" s="79"/>
      <c r="MHW34" s="79"/>
      <c r="MHX34" s="79"/>
      <c r="MHY34" s="79"/>
      <c r="MHZ34" s="79"/>
      <c r="MIA34" s="79"/>
      <c r="MIB34" s="79"/>
      <c r="MIC34" s="79"/>
      <c r="MID34" s="79"/>
      <c r="MIE34" s="79"/>
      <c r="MIF34" s="79"/>
      <c r="MIG34" s="79"/>
      <c r="MIH34" s="79"/>
      <c r="MII34" s="79"/>
      <c r="MIJ34" s="79"/>
      <c r="MIK34" s="79"/>
      <c r="MIL34" s="79"/>
      <c r="MIM34" s="79"/>
      <c r="MIN34" s="79"/>
      <c r="MIO34" s="79"/>
      <c r="MIP34" s="79"/>
      <c r="MIQ34" s="79"/>
      <c r="MIR34" s="79"/>
      <c r="MIS34" s="79"/>
      <c r="MIT34" s="79"/>
      <c r="MIU34" s="79"/>
      <c r="MIV34" s="79"/>
      <c r="MIW34" s="79"/>
      <c r="MIX34" s="79"/>
      <c r="MIY34" s="79"/>
      <c r="MIZ34" s="79"/>
      <c r="MJA34" s="79"/>
      <c r="MJB34" s="79"/>
      <c r="MJC34" s="79"/>
      <c r="MJD34" s="79"/>
      <c r="MJE34" s="79"/>
      <c r="MJF34" s="79"/>
      <c r="MJG34" s="79"/>
      <c r="MJH34" s="79"/>
      <c r="MJI34" s="79"/>
      <c r="MJJ34" s="79"/>
      <c r="MJK34" s="79"/>
      <c r="MJL34" s="79"/>
      <c r="MJM34" s="79"/>
      <c r="MJN34" s="79"/>
      <c r="MJO34" s="79"/>
      <c r="MJP34" s="79"/>
      <c r="MJQ34" s="79"/>
      <c r="MJR34" s="79"/>
      <c r="MJS34" s="79"/>
      <c r="MJT34" s="79"/>
      <c r="MJU34" s="79"/>
      <c r="MJV34" s="79"/>
      <c r="MJW34" s="79"/>
      <c r="MJX34" s="79"/>
      <c r="MJY34" s="79"/>
      <c r="MJZ34" s="79"/>
      <c r="MKA34" s="79"/>
      <c r="MKB34" s="79"/>
      <c r="MKC34" s="79"/>
      <c r="MKD34" s="79"/>
      <c r="MKE34" s="79"/>
      <c r="MKF34" s="79"/>
      <c r="MKG34" s="79"/>
      <c r="MKH34" s="79"/>
      <c r="MKI34" s="79"/>
      <c r="MKJ34" s="79"/>
      <c r="MKK34" s="79"/>
      <c r="MKL34" s="79"/>
      <c r="MKM34" s="79"/>
      <c r="MKN34" s="79"/>
      <c r="MKO34" s="79"/>
      <c r="MKP34" s="79"/>
      <c r="MKQ34" s="79"/>
      <c r="MKR34" s="79"/>
      <c r="MKS34" s="79"/>
      <c r="MKT34" s="79"/>
      <c r="MKU34" s="79"/>
      <c r="MKV34" s="79"/>
      <c r="MKW34" s="79"/>
      <c r="MKX34" s="79"/>
      <c r="MKY34" s="79"/>
      <c r="MKZ34" s="79"/>
      <c r="MLA34" s="79"/>
      <c r="MLB34" s="79"/>
      <c r="MLC34" s="79"/>
      <c r="MLD34" s="79"/>
      <c r="MLE34" s="79"/>
      <c r="MLF34" s="79"/>
      <c r="MLG34" s="79"/>
      <c r="MLH34" s="79"/>
      <c r="MLI34" s="79"/>
      <c r="MLJ34" s="79"/>
      <c r="MLK34" s="79"/>
      <c r="MLL34" s="79"/>
      <c r="MLM34" s="79"/>
      <c r="MLN34" s="79"/>
      <c r="MLO34" s="79"/>
      <c r="MLP34" s="79"/>
      <c r="MLQ34" s="79"/>
      <c r="MLR34" s="79"/>
      <c r="MLS34" s="79"/>
      <c r="MLT34" s="79"/>
      <c r="MLU34" s="79"/>
      <c r="MLV34" s="79"/>
      <c r="MLW34" s="79"/>
      <c r="MLX34" s="79"/>
      <c r="MLY34" s="79"/>
      <c r="MLZ34" s="79"/>
      <c r="MMA34" s="79"/>
      <c r="MMB34" s="79"/>
      <c r="MMC34" s="79"/>
      <c r="MMD34" s="79"/>
      <c r="MME34" s="79"/>
      <c r="MMF34" s="79"/>
      <c r="MMG34" s="79"/>
      <c r="MMH34" s="79"/>
      <c r="MMI34" s="79"/>
      <c r="MMJ34" s="79"/>
      <c r="MMK34" s="79"/>
      <c r="MML34" s="79"/>
      <c r="MMM34" s="79"/>
      <c r="MMN34" s="79"/>
      <c r="MMO34" s="79"/>
      <c r="MMP34" s="79"/>
      <c r="MMQ34" s="79"/>
      <c r="MMR34" s="79"/>
      <c r="MMS34" s="79"/>
      <c r="MMT34" s="79"/>
      <c r="MMU34" s="79"/>
      <c r="MMV34" s="79"/>
      <c r="MMW34" s="79"/>
      <c r="MMX34" s="79"/>
      <c r="MMY34" s="79"/>
      <c r="MMZ34" s="79"/>
      <c r="MNA34" s="79"/>
      <c r="MNB34" s="79"/>
      <c r="MNC34" s="79"/>
      <c r="MND34" s="79"/>
      <c r="MNE34" s="79"/>
      <c r="MNF34" s="79"/>
      <c r="MNG34" s="79"/>
      <c r="MNH34" s="79"/>
      <c r="MNI34" s="79"/>
      <c r="MNJ34" s="79"/>
      <c r="MNK34" s="79"/>
      <c r="MNL34" s="79"/>
      <c r="MNM34" s="79"/>
      <c r="MNN34" s="79"/>
      <c r="MNO34" s="79"/>
      <c r="MNP34" s="79"/>
      <c r="MNQ34" s="79"/>
      <c r="MNR34" s="79"/>
      <c r="MNS34" s="79"/>
      <c r="MNT34" s="79"/>
      <c r="MNU34" s="79"/>
      <c r="MNV34" s="79"/>
      <c r="MNW34" s="79"/>
      <c r="MNX34" s="79"/>
      <c r="MNY34" s="79"/>
      <c r="MNZ34" s="79"/>
      <c r="MOA34" s="79"/>
      <c r="MOB34" s="79"/>
      <c r="MOC34" s="79"/>
      <c r="MOD34" s="79"/>
      <c r="MOE34" s="79"/>
      <c r="MOF34" s="79"/>
      <c r="MOG34" s="79"/>
      <c r="MOH34" s="79"/>
      <c r="MOI34" s="79"/>
      <c r="MOJ34" s="79"/>
      <c r="MOK34" s="79"/>
      <c r="MOL34" s="79"/>
      <c r="MOM34" s="79"/>
      <c r="MON34" s="79"/>
      <c r="MOO34" s="79"/>
      <c r="MOP34" s="79"/>
      <c r="MOQ34" s="79"/>
      <c r="MOR34" s="79"/>
      <c r="MOS34" s="79"/>
      <c r="MOT34" s="79"/>
      <c r="MOU34" s="79"/>
      <c r="MOV34" s="79"/>
      <c r="MOW34" s="79"/>
      <c r="MOX34" s="79"/>
      <c r="MOY34" s="79"/>
      <c r="MOZ34" s="79"/>
      <c r="MPA34" s="79"/>
      <c r="MPB34" s="79"/>
      <c r="MPC34" s="79"/>
      <c r="MPD34" s="79"/>
      <c r="MPE34" s="79"/>
      <c r="MPF34" s="79"/>
      <c r="MPG34" s="79"/>
      <c r="MPH34" s="79"/>
      <c r="MPI34" s="79"/>
      <c r="MPJ34" s="79"/>
      <c r="MPK34" s="79"/>
      <c r="MPL34" s="79"/>
      <c r="MPM34" s="79"/>
      <c r="MPN34" s="79"/>
      <c r="MPO34" s="79"/>
      <c r="MPP34" s="79"/>
      <c r="MPQ34" s="79"/>
      <c r="MPR34" s="79"/>
      <c r="MPS34" s="79"/>
      <c r="MPT34" s="79"/>
      <c r="MPU34" s="79"/>
      <c r="MPV34" s="79"/>
      <c r="MPW34" s="79"/>
      <c r="MPX34" s="79"/>
      <c r="MPY34" s="79"/>
      <c r="MPZ34" s="79"/>
      <c r="MQA34" s="79"/>
      <c r="MQB34" s="79"/>
      <c r="MQC34" s="79"/>
      <c r="MQD34" s="79"/>
      <c r="MQE34" s="79"/>
      <c r="MQF34" s="79"/>
      <c r="MQG34" s="79"/>
      <c r="MQH34" s="79"/>
      <c r="MQI34" s="79"/>
      <c r="MQJ34" s="79"/>
      <c r="MQK34" s="79"/>
      <c r="MQL34" s="79"/>
      <c r="MQM34" s="79"/>
      <c r="MQN34" s="79"/>
      <c r="MQO34" s="79"/>
      <c r="MQP34" s="79"/>
      <c r="MQQ34" s="79"/>
      <c r="MQR34" s="79"/>
      <c r="MQS34" s="79"/>
      <c r="MQT34" s="79"/>
      <c r="MQU34" s="79"/>
      <c r="MQV34" s="79"/>
      <c r="MQW34" s="79"/>
      <c r="MQX34" s="79"/>
      <c r="MQY34" s="79"/>
      <c r="MQZ34" s="79"/>
      <c r="MRA34" s="79"/>
      <c r="MRB34" s="79"/>
      <c r="MRC34" s="79"/>
      <c r="MRD34" s="79"/>
      <c r="MRE34" s="79"/>
      <c r="MRF34" s="79"/>
      <c r="MRG34" s="79"/>
      <c r="MRH34" s="79"/>
      <c r="MRI34" s="79"/>
      <c r="MRJ34" s="79"/>
      <c r="MRK34" s="79"/>
      <c r="MRL34" s="79"/>
      <c r="MRM34" s="79"/>
      <c r="MRN34" s="79"/>
      <c r="MRO34" s="79"/>
      <c r="MRP34" s="79"/>
      <c r="MRQ34" s="79"/>
      <c r="MRR34" s="79"/>
      <c r="MRS34" s="79"/>
      <c r="MRT34" s="79"/>
      <c r="MRU34" s="79"/>
      <c r="MRV34" s="79"/>
      <c r="MRW34" s="79"/>
      <c r="MRX34" s="79"/>
      <c r="MRY34" s="79"/>
      <c r="MRZ34" s="79"/>
      <c r="MSA34" s="79"/>
      <c r="MSB34" s="79"/>
      <c r="MSC34" s="79"/>
      <c r="MSD34" s="79"/>
      <c r="MSE34" s="79"/>
      <c r="MSF34" s="79"/>
      <c r="MSG34" s="79"/>
      <c r="MSH34" s="79"/>
      <c r="MSI34" s="79"/>
      <c r="MSJ34" s="79"/>
      <c r="MSK34" s="79"/>
      <c r="MSL34" s="79"/>
      <c r="MSM34" s="79"/>
      <c r="MSN34" s="79"/>
      <c r="MSO34" s="79"/>
      <c r="MSP34" s="79"/>
      <c r="MSQ34" s="79"/>
      <c r="MSR34" s="79"/>
      <c r="MSS34" s="79"/>
      <c r="MST34" s="79"/>
      <c r="MSU34" s="79"/>
      <c r="MSV34" s="79"/>
      <c r="MSW34" s="79"/>
      <c r="MSX34" s="79"/>
      <c r="MSY34" s="79"/>
      <c r="MSZ34" s="79"/>
      <c r="MTA34" s="79"/>
      <c r="MTB34" s="79"/>
      <c r="MTC34" s="79"/>
      <c r="MTD34" s="79"/>
      <c r="MTE34" s="79"/>
      <c r="MTF34" s="79"/>
      <c r="MTG34" s="79"/>
      <c r="MTH34" s="79"/>
      <c r="MTI34" s="79"/>
      <c r="MTJ34" s="79"/>
      <c r="MTK34" s="79"/>
      <c r="MTL34" s="79"/>
      <c r="MTM34" s="79"/>
      <c r="MTN34" s="79"/>
      <c r="MTO34" s="79"/>
      <c r="MTP34" s="79"/>
      <c r="MTQ34" s="79"/>
      <c r="MTR34" s="79"/>
      <c r="MTS34" s="79"/>
      <c r="MTT34" s="79"/>
      <c r="MTU34" s="79"/>
      <c r="MTV34" s="79"/>
      <c r="MTW34" s="79"/>
      <c r="MTX34" s="79"/>
      <c r="MTY34" s="79"/>
      <c r="MTZ34" s="79"/>
      <c r="MUA34" s="79"/>
      <c r="MUB34" s="79"/>
      <c r="MUC34" s="79"/>
      <c r="MUD34" s="79"/>
      <c r="MUE34" s="79"/>
      <c r="MUF34" s="79"/>
      <c r="MUG34" s="79"/>
      <c r="MUH34" s="79"/>
      <c r="MUI34" s="79"/>
      <c r="MUJ34" s="79"/>
      <c r="MUK34" s="79"/>
      <c r="MUL34" s="79"/>
      <c r="MUM34" s="79"/>
      <c r="MUN34" s="79"/>
      <c r="MUO34" s="79"/>
      <c r="MUP34" s="79"/>
      <c r="MUQ34" s="79"/>
      <c r="MUR34" s="79"/>
      <c r="MUS34" s="79"/>
      <c r="MUT34" s="79"/>
      <c r="MUU34" s="79"/>
      <c r="MUV34" s="79"/>
      <c r="MUW34" s="79"/>
      <c r="MUX34" s="79"/>
      <c r="MUY34" s="79"/>
      <c r="MUZ34" s="79"/>
      <c r="MVA34" s="79"/>
      <c r="MVB34" s="79"/>
      <c r="MVC34" s="79"/>
      <c r="MVD34" s="79"/>
      <c r="MVE34" s="79"/>
      <c r="MVF34" s="79"/>
      <c r="MVG34" s="79"/>
      <c r="MVH34" s="79"/>
      <c r="MVI34" s="79"/>
      <c r="MVJ34" s="79"/>
      <c r="MVK34" s="79"/>
      <c r="MVL34" s="79"/>
      <c r="MVM34" s="79"/>
      <c r="MVN34" s="79"/>
      <c r="MVO34" s="79"/>
      <c r="MVP34" s="79"/>
      <c r="MVQ34" s="79"/>
      <c r="MVR34" s="79"/>
      <c r="MVS34" s="79"/>
      <c r="MVT34" s="79"/>
      <c r="MVU34" s="79"/>
      <c r="MVV34" s="79"/>
      <c r="MVW34" s="79"/>
      <c r="MVX34" s="79"/>
      <c r="MVY34" s="79"/>
      <c r="MVZ34" s="79"/>
      <c r="MWA34" s="79"/>
      <c r="MWB34" s="79"/>
      <c r="MWC34" s="79"/>
      <c r="MWD34" s="79"/>
      <c r="MWE34" s="79"/>
      <c r="MWF34" s="79"/>
      <c r="MWG34" s="79"/>
      <c r="MWH34" s="79"/>
      <c r="MWI34" s="79"/>
      <c r="MWJ34" s="79"/>
      <c r="MWK34" s="79"/>
      <c r="MWL34" s="79"/>
      <c r="MWM34" s="79"/>
      <c r="MWN34" s="79"/>
      <c r="MWO34" s="79"/>
      <c r="MWP34" s="79"/>
      <c r="MWQ34" s="79"/>
      <c r="MWR34" s="79"/>
      <c r="MWS34" s="79"/>
      <c r="MWT34" s="79"/>
      <c r="MWU34" s="79"/>
      <c r="MWV34" s="79"/>
      <c r="MWW34" s="79"/>
      <c r="MWX34" s="79"/>
      <c r="MWY34" s="79"/>
      <c r="MWZ34" s="79"/>
      <c r="MXA34" s="79"/>
      <c r="MXB34" s="79"/>
      <c r="MXC34" s="79"/>
      <c r="MXD34" s="79"/>
      <c r="MXE34" s="79"/>
      <c r="MXF34" s="79"/>
      <c r="MXG34" s="79"/>
      <c r="MXH34" s="79"/>
      <c r="MXI34" s="79"/>
      <c r="MXJ34" s="79"/>
      <c r="MXK34" s="79"/>
      <c r="MXL34" s="79"/>
      <c r="MXM34" s="79"/>
      <c r="MXN34" s="79"/>
      <c r="MXO34" s="79"/>
      <c r="MXP34" s="79"/>
      <c r="MXQ34" s="79"/>
      <c r="MXR34" s="79"/>
      <c r="MXS34" s="79"/>
      <c r="MXT34" s="79"/>
      <c r="MXU34" s="79"/>
      <c r="MXV34" s="79"/>
      <c r="MXW34" s="79"/>
      <c r="MXX34" s="79"/>
      <c r="MXY34" s="79"/>
      <c r="MXZ34" s="79"/>
      <c r="MYA34" s="79"/>
      <c r="MYB34" s="79"/>
      <c r="MYC34" s="79"/>
      <c r="MYD34" s="79"/>
      <c r="MYE34" s="79"/>
      <c r="MYF34" s="79"/>
      <c r="MYG34" s="79"/>
      <c r="MYH34" s="79"/>
      <c r="MYI34" s="79"/>
      <c r="MYJ34" s="79"/>
      <c r="MYK34" s="79"/>
      <c r="MYL34" s="79"/>
      <c r="MYM34" s="79"/>
      <c r="MYN34" s="79"/>
      <c r="MYO34" s="79"/>
      <c r="MYP34" s="79"/>
      <c r="MYQ34" s="79"/>
      <c r="MYR34" s="79"/>
      <c r="MYS34" s="79"/>
      <c r="MYT34" s="79"/>
      <c r="MYU34" s="79"/>
      <c r="MYV34" s="79"/>
      <c r="MYW34" s="79"/>
      <c r="MYX34" s="79"/>
      <c r="MYY34" s="79"/>
      <c r="MYZ34" s="79"/>
      <c r="MZA34" s="79"/>
      <c r="MZB34" s="79"/>
      <c r="MZC34" s="79"/>
      <c r="MZD34" s="79"/>
      <c r="MZE34" s="79"/>
      <c r="MZF34" s="79"/>
      <c r="MZG34" s="79"/>
      <c r="MZH34" s="79"/>
      <c r="MZI34" s="79"/>
      <c r="MZJ34" s="79"/>
      <c r="MZK34" s="79"/>
      <c r="MZL34" s="79"/>
      <c r="MZM34" s="79"/>
      <c r="MZN34" s="79"/>
      <c r="MZO34" s="79"/>
      <c r="MZP34" s="79"/>
      <c r="MZQ34" s="79"/>
      <c r="MZR34" s="79"/>
      <c r="MZS34" s="79"/>
      <c r="MZT34" s="79"/>
      <c r="MZU34" s="79"/>
      <c r="MZV34" s="79"/>
      <c r="MZW34" s="79"/>
      <c r="MZX34" s="79"/>
      <c r="MZY34" s="79"/>
      <c r="MZZ34" s="79"/>
      <c r="NAA34" s="79"/>
      <c r="NAB34" s="79"/>
      <c r="NAC34" s="79"/>
      <c r="NAD34" s="79"/>
      <c r="NAE34" s="79"/>
      <c r="NAF34" s="79"/>
      <c r="NAG34" s="79"/>
      <c r="NAH34" s="79"/>
      <c r="NAI34" s="79"/>
      <c r="NAJ34" s="79"/>
      <c r="NAK34" s="79"/>
      <c r="NAL34" s="79"/>
      <c r="NAM34" s="79"/>
      <c r="NAN34" s="79"/>
      <c r="NAO34" s="79"/>
      <c r="NAP34" s="79"/>
      <c r="NAQ34" s="79"/>
      <c r="NAR34" s="79"/>
      <c r="NAS34" s="79"/>
      <c r="NAT34" s="79"/>
      <c r="NAU34" s="79"/>
      <c r="NAV34" s="79"/>
      <c r="NAW34" s="79"/>
      <c r="NAX34" s="79"/>
      <c r="NAY34" s="79"/>
      <c r="NAZ34" s="79"/>
      <c r="NBA34" s="79"/>
      <c r="NBB34" s="79"/>
      <c r="NBC34" s="79"/>
      <c r="NBD34" s="79"/>
      <c r="NBE34" s="79"/>
      <c r="NBF34" s="79"/>
      <c r="NBG34" s="79"/>
      <c r="NBH34" s="79"/>
      <c r="NBI34" s="79"/>
      <c r="NBJ34" s="79"/>
      <c r="NBK34" s="79"/>
      <c r="NBL34" s="79"/>
      <c r="NBM34" s="79"/>
      <c r="NBN34" s="79"/>
      <c r="NBO34" s="79"/>
      <c r="NBP34" s="79"/>
      <c r="NBQ34" s="79"/>
      <c r="NBR34" s="79"/>
      <c r="NBS34" s="79"/>
      <c r="NBT34" s="79"/>
      <c r="NBU34" s="79"/>
      <c r="NBV34" s="79"/>
      <c r="NBW34" s="79"/>
      <c r="NBX34" s="79"/>
      <c r="NBY34" s="79"/>
      <c r="NBZ34" s="79"/>
      <c r="NCA34" s="79"/>
      <c r="NCB34" s="79"/>
      <c r="NCC34" s="79"/>
      <c r="NCD34" s="79"/>
      <c r="NCE34" s="79"/>
      <c r="NCF34" s="79"/>
      <c r="NCG34" s="79"/>
      <c r="NCH34" s="79"/>
      <c r="NCI34" s="79"/>
      <c r="NCJ34" s="79"/>
      <c r="NCK34" s="79"/>
      <c r="NCL34" s="79"/>
      <c r="NCM34" s="79"/>
      <c r="NCN34" s="79"/>
      <c r="NCO34" s="79"/>
      <c r="NCP34" s="79"/>
      <c r="NCQ34" s="79"/>
      <c r="NCR34" s="79"/>
      <c r="NCS34" s="79"/>
      <c r="NCT34" s="79"/>
      <c r="NCU34" s="79"/>
      <c r="NCV34" s="79"/>
      <c r="NCW34" s="79"/>
      <c r="NCX34" s="79"/>
      <c r="NCY34" s="79"/>
      <c r="NCZ34" s="79"/>
      <c r="NDA34" s="79"/>
      <c r="NDB34" s="79"/>
      <c r="NDC34" s="79"/>
      <c r="NDD34" s="79"/>
      <c r="NDE34" s="79"/>
      <c r="NDF34" s="79"/>
      <c r="NDG34" s="79"/>
      <c r="NDH34" s="79"/>
      <c r="NDI34" s="79"/>
      <c r="NDJ34" s="79"/>
      <c r="NDK34" s="79"/>
      <c r="NDL34" s="79"/>
      <c r="NDM34" s="79"/>
      <c r="NDN34" s="79"/>
      <c r="NDO34" s="79"/>
      <c r="NDP34" s="79"/>
      <c r="NDQ34" s="79"/>
      <c r="NDR34" s="79"/>
      <c r="NDS34" s="79"/>
      <c r="NDT34" s="79"/>
      <c r="NDU34" s="79"/>
      <c r="NDV34" s="79"/>
      <c r="NDW34" s="79"/>
      <c r="NDX34" s="79"/>
      <c r="NDY34" s="79"/>
      <c r="NDZ34" s="79"/>
      <c r="NEA34" s="79"/>
      <c r="NEB34" s="79"/>
      <c r="NEC34" s="79"/>
      <c r="NED34" s="79"/>
      <c r="NEE34" s="79"/>
      <c r="NEF34" s="79"/>
      <c r="NEG34" s="79"/>
      <c r="NEH34" s="79"/>
      <c r="NEI34" s="79"/>
      <c r="NEJ34" s="79"/>
      <c r="NEK34" s="79"/>
      <c r="NEL34" s="79"/>
      <c r="NEM34" s="79"/>
      <c r="NEN34" s="79"/>
      <c r="NEO34" s="79"/>
      <c r="NEP34" s="79"/>
      <c r="NEQ34" s="79"/>
      <c r="NER34" s="79"/>
      <c r="NES34" s="79"/>
      <c r="NET34" s="79"/>
      <c r="NEU34" s="79"/>
      <c r="NEV34" s="79"/>
      <c r="NEW34" s="79"/>
      <c r="NEX34" s="79"/>
      <c r="NEY34" s="79"/>
      <c r="NEZ34" s="79"/>
      <c r="NFA34" s="79"/>
      <c r="NFB34" s="79"/>
      <c r="NFC34" s="79"/>
      <c r="NFD34" s="79"/>
      <c r="NFE34" s="79"/>
      <c r="NFF34" s="79"/>
      <c r="NFG34" s="79"/>
      <c r="NFH34" s="79"/>
      <c r="NFI34" s="79"/>
      <c r="NFJ34" s="79"/>
      <c r="NFK34" s="79"/>
      <c r="NFL34" s="79"/>
      <c r="NFM34" s="79"/>
      <c r="NFN34" s="79"/>
      <c r="NFO34" s="79"/>
      <c r="NFP34" s="79"/>
      <c r="NFQ34" s="79"/>
      <c r="NFR34" s="79"/>
      <c r="NFS34" s="79"/>
      <c r="NFT34" s="79"/>
      <c r="NFU34" s="79"/>
      <c r="NFV34" s="79"/>
      <c r="NFW34" s="79"/>
      <c r="NFX34" s="79"/>
      <c r="NFY34" s="79"/>
      <c r="NFZ34" s="79"/>
      <c r="NGA34" s="79"/>
      <c r="NGB34" s="79"/>
      <c r="NGC34" s="79"/>
      <c r="NGD34" s="79"/>
      <c r="NGE34" s="79"/>
      <c r="NGF34" s="79"/>
      <c r="NGG34" s="79"/>
      <c r="NGH34" s="79"/>
      <c r="NGI34" s="79"/>
      <c r="NGJ34" s="79"/>
      <c r="NGK34" s="79"/>
      <c r="NGL34" s="79"/>
      <c r="NGM34" s="79"/>
      <c r="NGN34" s="79"/>
      <c r="NGO34" s="79"/>
      <c r="NGP34" s="79"/>
      <c r="NGQ34" s="79"/>
      <c r="NGR34" s="79"/>
      <c r="NGS34" s="79"/>
      <c r="NGT34" s="79"/>
      <c r="NGU34" s="79"/>
      <c r="NGV34" s="79"/>
      <c r="NGW34" s="79"/>
      <c r="NGX34" s="79"/>
      <c r="NGY34" s="79"/>
      <c r="NGZ34" s="79"/>
      <c r="NHA34" s="79"/>
      <c r="NHB34" s="79"/>
      <c r="NHC34" s="79"/>
      <c r="NHD34" s="79"/>
      <c r="NHE34" s="79"/>
      <c r="NHF34" s="79"/>
      <c r="NHG34" s="79"/>
      <c r="NHH34" s="79"/>
      <c r="NHI34" s="79"/>
      <c r="NHJ34" s="79"/>
      <c r="NHK34" s="79"/>
      <c r="NHL34" s="79"/>
      <c r="NHM34" s="79"/>
      <c r="NHN34" s="79"/>
      <c r="NHO34" s="79"/>
      <c r="NHP34" s="79"/>
      <c r="NHQ34" s="79"/>
      <c r="NHR34" s="79"/>
      <c r="NHS34" s="79"/>
      <c r="NHT34" s="79"/>
      <c r="NHU34" s="79"/>
      <c r="NHV34" s="79"/>
      <c r="NHW34" s="79"/>
      <c r="NHX34" s="79"/>
      <c r="NHY34" s="79"/>
      <c r="NHZ34" s="79"/>
      <c r="NIA34" s="79"/>
      <c r="NIB34" s="79"/>
      <c r="NIC34" s="79"/>
      <c r="NID34" s="79"/>
      <c r="NIE34" s="79"/>
      <c r="NIF34" s="79"/>
      <c r="NIG34" s="79"/>
      <c r="NIH34" s="79"/>
      <c r="NII34" s="79"/>
      <c r="NIJ34" s="79"/>
      <c r="NIK34" s="79"/>
      <c r="NIL34" s="79"/>
      <c r="NIM34" s="79"/>
      <c r="NIN34" s="79"/>
      <c r="NIO34" s="79"/>
      <c r="NIP34" s="79"/>
      <c r="NIQ34" s="79"/>
      <c r="NIR34" s="79"/>
      <c r="NIS34" s="79"/>
      <c r="NIT34" s="79"/>
      <c r="NIU34" s="79"/>
      <c r="NIV34" s="79"/>
      <c r="NIW34" s="79"/>
      <c r="NIX34" s="79"/>
      <c r="NIY34" s="79"/>
      <c r="NIZ34" s="79"/>
      <c r="NJA34" s="79"/>
      <c r="NJB34" s="79"/>
      <c r="NJC34" s="79"/>
      <c r="NJD34" s="79"/>
      <c r="NJE34" s="79"/>
      <c r="NJF34" s="79"/>
      <c r="NJG34" s="79"/>
      <c r="NJH34" s="79"/>
      <c r="NJI34" s="79"/>
      <c r="NJJ34" s="79"/>
      <c r="NJK34" s="79"/>
      <c r="NJL34" s="79"/>
      <c r="NJM34" s="79"/>
      <c r="NJN34" s="79"/>
      <c r="NJO34" s="79"/>
      <c r="NJP34" s="79"/>
      <c r="NJQ34" s="79"/>
      <c r="NJR34" s="79"/>
      <c r="NJS34" s="79"/>
      <c r="NJT34" s="79"/>
      <c r="NJU34" s="79"/>
      <c r="NJV34" s="79"/>
      <c r="NJW34" s="79"/>
      <c r="NJX34" s="79"/>
      <c r="NJY34" s="79"/>
      <c r="NJZ34" s="79"/>
      <c r="NKA34" s="79"/>
      <c r="NKB34" s="79"/>
      <c r="NKC34" s="79"/>
      <c r="NKD34" s="79"/>
      <c r="NKE34" s="79"/>
      <c r="NKF34" s="79"/>
      <c r="NKG34" s="79"/>
      <c r="NKH34" s="79"/>
      <c r="NKI34" s="79"/>
      <c r="NKJ34" s="79"/>
      <c r="NKK34" s="79"/>
      <c r="NKL34" s="79"/>
      <c r="NKM34" s="79"/>
      <c r="NKN34" s="79"/>
      <c r="NKO34" s="79"/>
      <c r="NKP34" s="79"/>
      <c r="NKQ34" s="79"/>
      <c r="NKR34" s="79"/>
      <c r="NKS34" s="79"/>
      <c r="NKT34" s="79"/>
      <c r="NKU34" s="79"/>
      <c r="NKV34" s="79"/>
      <c r="NKW34" s="79"/>
      <c r="NKX34" s="79"/>
      <c r="NKY34" s="79"/>
      <c r="NKZ34" s="79"/>
      <c r="NLA34" s="79"/>
      <c r="NLB34" s="79"/>
      <c r="NLC34" s="79"/>
      <c r="NLD34" s="79"/>
      <c r="NLE34" s="79"/>
      <c r="NLF34" s="79"/>
      <c r="NLG34" s="79"/>
      <c r="NLH34" s="79"/>
      <c r="NLI34" s="79"/>
      <c r="NLJ34" s="79"/>
      <c r="NLK34" s="79"/>
      <c r="NLL34" s="79"/>
      <c r="NLM34" s="79"/>
      <c r="NLN34" s="79"/>
      <c r="NLO34" s="79"/>
      <c r="NLP34" s="79"/>
      <c r="NLQ34" s="79"/>
      <c r="NLR34" s="79"/>
      <c r="NLS34" s="79"/>
      <c r="NLT34" s="79"/>
      <c r="NLU34" s="79"/>
      <c r="NLV34" s="79"/>
      <c r="NLW34" s="79"/>
      <c r="NLX34" s="79"/>
      <c r="NLY34" s="79"/>
      <c r="NLZ34" s="79"/>
      <c r="NMA34" s="79"/>
      <c r="NMB34" s="79"/>
      <c r="NMC34" s="79"/>
      <c r="NMD34" s="79"/>
      <c r="NME34" s="79"/>
      <c r="NMF34" s="79"/>
      <c r="NMG34" s="79"/>
      <c r="NMH34" s="79"/>
      <c r="NMI34" s="79"/>
      <c r="NMJ34" s="79"/>
      <c r="NMK34" s="79"/>
      <c r="NML34" s="79"/>
      <c r="NMM34" s="79"/>
      <c r="NMN34" s="79"/>
      <c r="NMO34" s="79"/>
      <c r="NMP34" s="79"/>
      <c r="NMQ34" s="79"/>
      <c r="NMR34" s="79"/>
      <c r="NMS34" s="79"/>
      <c r="NMT34" s="79"/>
      <c r="NMU34" s="79"/>
      <c r="NMV34" s="79"/>
      <c r="NMW34" s="79"/>
      <c r="NMX34" s="79"/>
      <c r="NMY34" s="79"/>
      <c r="NMZ34" s="79"/>
      <c r="NNA34" s="79"/>
      <c r="NNB34" s="79"/>
      <c r="NNC34" s="79"/>
      <c r="NND34" s="79"/>
      <c r="NNE34" s="79"/>
      <c r="NNF34" s="79"/>
      <c r="NNG34" s="79"/>
      <c r="NNH34" s="79"/>
      <c r="NNI34" s="79"/>
      <c r="NNJ34" s="79"/>
      <c r="NNK34" s="79"/>
      <c r="NNL34" s="79"/>
      <c r="NNM34" s="79"/>
      <c r="NNN34" s="79"/>
      <c r="NNO34" s="79"/>
      <c r="NNP34" s="79"/>
      <c r="NNQ34" s="79"/>
      <c r="NNR34" s="79"/>
      <c r="NNS34" s="79"/>
      <c r="NNT34" s="79"/>
      <c r="NNU34" s="79"/>
      <c r="NNV34" s="79"/>
      <c r="NNW34" s="79"/>
      <c r="NNX34" s="79"/>
      <c r="NNY34" s="79"/>
      <c r="NNZ34" s="79"/>
      <c r="NOA34" s="79"/>
      <c r="NOB34" s="79"/>
      <c r="NOC34" s="79"/>
      <c r="NOD34" s="79"/>
      <c r="NOE34" s="79"/>
      <c r="NOF34" s="79"/>
      <c r="NOG34" s="79"/>
      <c r="NOH34" s="79"/>
      <c r="NOI34" s="79"/>
      <c r="NOJ34" s="79"/>
      <c r="NOK34" s="79"/>
      <c r="NOL34" s="79"/>
      <c r="NOM34" s="79"/>
      <c r="NON34" s="79"/>
      <c r="NOO34" s="79"/>
      <c r="NOP34" s="79"/>
      <c r="NOQ34" s="79"/>
      <c r="NOR34" s="79"/>
      <c r="NOS34" s="79"/>
      <c r="NOT34" s="79"/>
      <c r="NOU34" s="79"/>
      <c r="NOV34" s="79"/>
      <c r="NOW34" s="79"/>
      <c r="NOX34" s="79"/>
      <c r="NOY34" s="79"/>
      <c r="NOZ34" s="79"/>
      <c r="NPA34" s="79"/>
      <c r="NPB34" s="79"/>
      <c r="NPC34" s="79"/>
      <c r="NPD34" s="79"/>
      <c r="NPE34" s="79"/>
      <c r="NPF34" s="79"/>
      <c r="NPG34" s="79"/>
      <c r="NPH34" s="79"/>
      <c r="NPI34" s="79"/>
      <c r="NPJ34" s="79"/>
      <c r="NPK34" s="79"/>
      <c r="NPL34" s="79"/>
      <c r="NPM34" s="79"/>
      <c r="NPN34" s="79"/>
      <c r="NPO34" s="79"/>
      <c r="NPP34" s="79"/>
      <c r="NPQ34" s="79"/>
      <c r="NPR34" s="79"/>
      <c r="NPS34" s="79"/>
      <c r="NPT34" s="79"/>
      <c r="NPU34" s="79"/>
      <c r="NPV34" s="79"/>
      <c r="NPW34" s="79"/>
      <c r="NPX34" s="79"/>
      <c r="NPY34" s="79"/>
      <c r="NPZ34" s="79"/>
      <c r="NQA34" s="79"/>
      <c r="NQB34" s="79"/>
      <c r="NQC34" s="79"/>
      <c r="NQD34" s="79"/>
      <c r="NQE34" s="79"/>
      <c r="NQF34" s="79"/>
      <c r="NQG34" s="79"/>
      <c r="NQH34" s="79"/>
      <c r="NQI34" s="79"/>
      <c r="NQJ34" s="79"/>
      <c r="NQK34" s="79"/>
      <c r="NQL34" s="79"/>
      <c r="NQM34" s="79"/>
      <c r="NQN34" s="79"/>
      <c r="NQO34" s="79"/>
      <c r="NQP34" s="79"/>
      <c r="NQQ34" s="79"/>
      <c r="NQR34" s="79"/>
      <c r="NQS34" s="79"/>
      <c r="NQT34" s="79"/>
      <c r="NQU34" s="79"/>
      <c r="NQV34" s="79"/>
      <c r="NQW34" s="79"/>
      <c r="NQX34" s="79"/>
      <c r="NQY34" s="79"/>
      <c r="NQZ34" s="79"/>
      <c r="NRA34" s="79"/>
      <c r="NRB34" s="79"/>
      <c r="NRC34" s="79"/>
      <c r="NRD34" s="79"/>
      <c r="NRE34" s="79"/>
      <c r="NRF34" s="79"/>
      <c r="NRG34" s="79"/>
      <c r="NRH34" s="79"/>
      <c r="NRI34" s="79"/>
      <c r="NRJ34" s="79"/>
      <c r="NRK34" s="79"/>
      <c r="NRL34" s="79"/>
      <c r="NRM34" s="79"/>
      <c r="NRN34" s="79"/>
      <c r="NRO34" s="79"/>
      <c r="NRP34" s="79"/>
      <c r="NRQ34" s="79"/>
      <c r="NRR34" s="79"/>
      <c r="NRS34" s="79"/>
      <c r="NRT34" s="79"/>
      <c r="NRU34" s="79"/>
      <c r="NRV34" s="79"/>
      <c r="NRW34" s="79"/>
      <c r="NRX34" s="79"/>
      <c r="NRY34" s="79"/>
      <c r="NRZ34" s="79"/>
      <c r="NSA34" s="79"/>
      <c r="NSB34" s="79"/>
      <c r="NSC34" s="79"/>
      <c r="NSD34" s="79"/>
      <c r="NSE34" s="79"/>
      <c r="NSF34" s="79"/>
      <c r="NSG34" s="79"/>
      <c r="NSH34" s="79"/>
      <c r="NSI34" s="79"/>
      <c r="NSJ34" s="79"/>
      <c r="NSK34" s="79"/>
      <c r="NSL34" s="79"/>
      <c r="NSM34" s="79"/>
      <c r="NSN34" s="79"/>
      <c r="NSO34" s="79"/>
      <c r="NSP34" s="79"/>
      <c r="NSQ34" s="79"/>
      <c r="NSR34" s="79"/>
      <c r="NSS34" s="79"/>
      <c r="NST34" s="79"/>
      <c r="NSU34" s="79"/>
      <c r="NSV34" s="79"/>
      <c r="NSW34" s="79"/>
      <c r="NSX34" s="79"/>
      <c r="NSY34" s="79"/>
      <c r="NSZ34" s="79"/>
      <c r="NTA34" s="79"/>
      <c r="NTB34" s="79"/>
      <c r="NTC34" s="79"/>
      <c r="NTD34" s="79"/>
      <c r="NTE34" s="79"/>
      <c r="NTF34" s="79"/>
      <c r="NTG34" s="79"/>
      <c r="NTH34" s="79"/>
      <c r="NTI34" s="79"/>
      <c r="NTJ34" s="79"/>
      <c r="NTK34" s="79"/>
      <c r="NTL34" s="79"/>
      <c r="NTM34" s="79"/>
      <c r="NTN34" s="79"/>
      <c r="NTO34" s="79"/>
      <c r="NTP34" s="79"/>
      <c r="NTQ34" s="79"/>
      <c r="NTR34" s="79"/>
      <c r="NTS34" s="79"/>
      <c r="NTT34" s="79"/>
      <c r="NTU34" s="79"/>
      <c r="NTV34" s="79"/>
      <c r="NTW34" s="79"/>
      <c r="NTX34" s="79"/>
      <c r="NTY34" s="79"/>
      <c r="NTZ34" s="79"/>
      <c r="NUA34" s="79"/>
      <c r="NUB34" s="79"/>
      <c r="NUC34" s="79"/>
      <c r="NUD34" s="79"/>
      <c r="NUE34" s="79"/>
      <c r="NUF34" s="79"/>
      <c r="NUG34" s="79"/>
      <c r="NUH34" s="79"/>
      <c r="NUI34" s="79"/>
      <c r="NUJ34" s="79"/>
      <c r="NUK34" s="79"/>
      <c r="NUL34" s="79"/>
      <c r="NUM34" s="79"/>
      <c r="NUN34" s="79"/>
      <c r="NUO34" s="79"/>
      <c r="NUP34" s="79"/>
      <c r="NUQ34" s="79"/>
      <c r="NUR34" s="79"/>
      <c r="NUS34" s="79"/>
      <c r="NUT34" s="79"/>
      <c r="NUU34" s="79"/>
      <c r="NUV34" s="79"/>
      <c r="NUW34" s="79"/>
      <c r="NUX34" s="79"/>
      <c r="NUY34" s="79"/>
      <c r="NUZ34" s="79"/>
      <c r="NVA34" s="79"/>
      <c r="NVB34" s="79"/>
      <c r="NVC34" s="79"/>
      <c r="NVD34" s="79"/>
      <c r="NVE34" s="79"/>
      <c r="NVF34" s="79"/>
      <c r="NVG34" s="79"/>
      <c r="NVH34" s="79"/>
      <c r="NVI34" s="79"/>
      <c r="NVJ34" s="79"/>
      <c r="NVK34" s="79"/>
      <c r="NVL34" s="79"/>
      <c r="NVM34" s="79"/>
      <c r="NVN34" s="79"/>
      <c r="NVO34" s="79"/>
      <c r="NVP34" s="79"/>
      <c r="NVQ34" s="79"/>
      <c r="NVR34" s="79"/>
      <c r="NVS34" s="79"/>
      <c r="NVT34" s="79"/>
      <c r="NVU34" s="79"/>
      <c r="NVV34" s="79"/>
      <c r="NVW34" s="79"/>
      <c r="NVX34" s="79"/>
      <c r="NVY34" s="79"/>
      <c r="NVZ34" s="79"/>
      <c r="NWA34" s="79"/>
      <c r="NWB34" s="79"/>
      <c r="NWC34" s="79"/>
      <c r="NWD34" s="79"/>
      <c r="NWE34" s="79"/>
      <c r="NWF34" s="79"/>
      <c r="NWG34" s="79"/>
      <c r="NWH34" s="79"/>
      <c r="NWI34" s="79"/>
      <c r="NWJ34" s="79"/>
      <c r="NWK34" s="79"/>
      <c r="NWL34" s="79"/>
      <c r="NWM34" s="79"/>
      <c r="NWN34" s="79"/>
      <c r="NWO34" s="79"/>
      <c r="NWP34" s="79"/>
      <c r="NWQ34" s="79"/>
      <c r="NWR34" s="79"/>
      <c r="NWS34" s="79"/>
      <c r="NWT34" s="79"/>
      <c r="NWU34" s="79"/>
      <c r="NWV34" s="79"/>
      <c r="NWW34" s="79"/>
      <c r="NWX34" s="79"/>
      <c r="NWY34" s="79"/>
      <c r="NWZ34" s="79"/>
      <c r="NXA34" s="79"/>
      <c r="NXB34" s="79"/>
      <c r="NXC34" s="79"/>
      <c r="NXD34" s="79"/>
      <c r="NXE34" s="79"/>
      <c r="NXF34" s="79"/>
      <c r="NXG34" s="79"/>
      <c r="NXH34" s="79"/>
      <c r="NXI34" s="79"/>
      <c r="NXJ34" s="79"/>
      <c r="NXK34" s="79"/>
      <c r="NXL34" s="79"/>
      <c r="NXM34" s="79"/>
      <c r="NXN34" s="79"/>
      <c r="NXO34" s="79"/>
      <c r="NXP34" s="79"/>
      <c r="NXQ34" s="79"/>
      <c r="NXR34" s="79"/>
      <c r="NXS34" s="79"/>
      <c r="NXT34" s="79"/>
      <c r="NXU34" s="79"/>
      <c r="NXV34" s="79"/>
      <c r="NXW34" s="79"/>
      <c r="NXX34" s="79"/>
      <c r="NXY34" s="79"/>
      <c r="NXZ34" s="79"/>
      <c r="NYA34" s="79"/>
      <c r="NYB34" s="79"/>
      <c r="NYC34" s="79"/>
      <c r="NYD34" s="79"/>
      <c r="NYE34" s="79"/>
      <c r="NYF34" s="79"/>
      <c r="NYG34" s="79"/>
      <c r="NYH34" s="79"/>
      <c r="NYI34" s="79"/>
      <c r="NYJ34" s="79"/>
      <c r="NYK34" s="79"/>
      <c r="NYL34" s="79"/>
      <c r="NYM34" s="79"/>
      <c r="NYN34" s="79"/>
      <c r="NYO34" s="79"/>
      <c r="NYP34" s="79"/>
      <c r="NYQ34" s="79"/>
      <c r="NYR34" s="79"/>
      <c r="NYS34" s="79"/>
      <c r="NYT34" s="79"/>
      <c r="NYU34" s="79"/>
      <c r="NYV34" s="79"/>
      <c r="NYW34" s="79"/>
      <c r="NYX34" s="79"/>
      <c r="NYY34" s="79"/>
      <c r="NYZ34" s="79"/>
      <c r="NZA34" s="79"/>
      <c r="NZB34" s="79"/>
      <c r="NZC34" s="79"/>
      <c r="NZD34" s="79"/>
      <c r="NZE34" s="79"/>
      <c r="NZF34" s="79"/>
      <c r="NZG34" s="79"/>
      <c r="NZH34" s="79"/>
      <c r="NZI34" s="79"/>
      <c r="NZJ34" s="79"/>
      <c r="NZK34" s="79"/>
      <c r="NZL34" s="79"/>
      <c r="NZM34" s="79"/>
      <c r="NZN34" s="79"/>
      <c r="NZO34" s="79"/>
      <c r="NZP34" s="79"/>
      <c r="NZQ34" s="79"/>
      <c r="NZR34" s="79"/>
      <c r="NZS34" s="79"/>
      <c r="NZT34" s="79"/>
      <c r="NZU34" s="79"/>
      <c r="NZV34" s="79"/>
      <c r="NZW34" s="79"/>
      <c r="NZX34" s="79"/>
      <c r="NZY34" s="79"/>
      <c r="NZZ34" s="79"/>
      <c r="OAA34" s="79"/>
      <c r="OAB34" s="79"/>
      <c r="OAC34" s="79"/>
      <c r="OAD34" s="79"/>
      <c r="OAE34" s="79"/>
      <c r="OAF34" s="79"/>
      <c r="OAG34" s="79"/>
      <c r="OAH34" s="79"/>
      <c r="OAI34" s="79"/>
      <c r="OAJ34" s="79"/>
      <c r="OAK34" s="79"/>
      <c r="OAL34" s="79"/>
      <c r="OAM34" s="79"/>
      <c r="OAN34" s="79"/>
      <c r="OAO34" s="79"/>
      <c r="OAP34" s="79"/>
      <c r="OAQ34" s="79"/>
      <c r="OAR34" s="79"/>
      <c r="OAS34" s="79"/>
      <c r="OAT34" s="79"/>
      <c r="OAU34" s="79"/>
      <c r="OAV34" s="79"/>
      <c r="OAW34" s="79"/>
      <c r="OAX34" s="79"/>
      <c r="OAY34" s="79"/>
      <c r="OAZ34" s="79"/>
      <c r="OBA34" s="79"/>
      <c r="OBB34" s="79"/>
      <c r="OBC34" s="79"/>
      <c r="OBD34" s="79"/>
      <c r="OBE34" s="79"/>
      <c r="OBF34" s="79"/>
      <c r="OBG34" s="79"/>
      <c r="OBH34" s="79"/>
      <c r="OBI34" s="79"/>
      <c r="OBJ34" s="79"/>
      <c r="OBK34" s="79"/>
      <c r="OBL34" s="79"/>
      <c r="OBM34" s="79"/>
      <c r="OBN34" s="79"/>
      <c r="OBO34" s="79"/>
      <c r="OBP34" s="79"/>
      <c r="OBQ34" s="79"/>
      <c r="OBR34" s="79"/>
      <c r="OBS34" s="79"/>
      <c r="OBT34" s="79"/>
      <c r="OBU34" s="79"/>
      <c r="OBV34" s="79"/>
      <c r="OBW34" s="79"/>
      <c r="OBX34" s="79"/>
      <c r="OBY34" s="79"/>
      <c r="OBZ34" s="79"/>
      <c r="OCA34" s="79"/>
      <c r="OCB34" s="79"/>
      <c r="OCC34" s="79"/>
      <c r="OCD34" s="79"/>
      <c r="OCE34" s="79"/>
      <c r="OCF34" s="79"/>
      <c r="OCG34" s="79"/>
      <c r="OCH34" s="79"/>
      <c r="OCI34" s="79"/>
      <c r="OCJ34" s="79"/>
      <c r="OCK34" s="79"/>
      <c r="OCL34" s="79"/>
      <c r="OCM34" s="79"/>
      <c r="OCN34" s="79"/>
      <c r="OCO34" s="79"/>
      <c r="OCP34" s="79"/>
      <c r="OCQ34" s="79"/>
      <c r="OCR34" s="79"/>
      <c r="OCS34" s="79"/>
      <c r="OCT34" s="79"/>
      <c r="OCU34" s="79"/>
      <c r="OCV34" s="79"/>
      <c r="OCW34" s="79"/>
      <c r="OCX34" s="79"/>
      <c r="OCY34" s="79"/>
      <c r="OCZ34" s="79"/>
      <c r="ODA34" s="79"/>
      <c r="ODB34" s="79"/>
      <c r="ODC34" s="79"/>
      <c r="ODD34" s="79"/>
      <c r="ODE34" s="79"/>
      <c r="ODF34" s="79"/>
      <c r="ODG34" s="79"/>
      <c r="ODH34" s="79"/>
      <c r="ODI34" s="79"/>
      <c r="ODJ34" s="79"/>
      <c r="ODK34" s="79"/>
      <c r="ODL34" s="79"/>
      <c r="ODM34" s="79"/>
      <c r="ODN34" s="79"/>
      <c r="ODO34" s="79"/>
      <c r="ODP34" s="79"/>
      <c r="ODQ34" s="79"/>
      <c r="ODR34" s="79"/>
      <c r="ODS34" s="79"/>
      <c r="ODT34" s="79"/>
      <c r="ODU34" s="79"/>
      <c r="ODV34" s="79"/>
      <c r="ODW34" s="79"/>
      <c r="ODX34" s="79"/>
      <c r="ODY34" s="79"/>
      <c r="ODZ34" s="79"/>
      <c r="OEA34" s="79"/>
      <c r="OEB34" s="79"/>
      <c r="OEC34" s="79"/>
      <c r="OED34" s="79"/>
      <c r="OEE34" s="79"/>
      <c r="OEF34" s="79"/>
      <c r="OEG34" s="79"/>
      <c r="OEH34" s="79"/>
      <c r="OEI34" s="79"/>
      <c r="OEJ34" s="79"/>
      <c r="OEK34" s="79"/>
      <c r="OEL34" s="79"/>
      <c r="OEM34" s="79"/>
      <c r="OEN34" s="79"/>
      <c r="OEO34" s="79"/>
      <c r="OEP34" s="79"/>
      <c r="OEQ34" s="79"/>
      <c r="OER34" s="79"/>
      <c r="OES34" s="79"/>
      <c r="OET34" s="79"/>
      <c r="OEU34" s="79"/>
      <c r="OEV34" s="79"/>
      <c r="OEW34" s="79"/>
      <c r="OEX34" s="79"/>
      <c r="OEY34" s="79"/>
      <c r="OEZ34" s="79"/>
      <c r="OFA34" s="79"/>
      <c r="OFB34" s="79"/>
      <c r="OFC34" s="79"/>
      <c r="OFD34" s="79"/>
      <c r="OFE34" s="79"/>
      <c r="OFF34" s="79"/>
      <c r="OFG34" s="79"/>
      <c r="OFH34" s="79"/>
      <c r="OFI34" s="79"/>
      <c r="OFJ34" s="79"/>
      <c r="OFK34" s="79"/>
      <c r="OFL34" s="79"/>
      <c r="OFM34" s="79"/>
      <c r="OFN34" s="79"/>
      <c r="OFO34" s="79"/>
      <c r="OFP34" s="79"/>
      <c r="OFQ34" s="79"/>
      <c r="OFR34" s="79"/>
      <c r="OFS34" s="79"/>
      <c r="OFT34" s="79"/>
      <c r="OFU34" s="79"/>
      <c r="OFV34" s="79"/>
      <c r="OFW34" s="79"/>
      <c r="OFX34" s="79"/>
      <c r="OFY34" s="79"/>
      <c r="OFZ34" s="79"/>
      <c r="OGA34" s="79"/>
      <c r="OGB34" s="79"/>
      <c r="OGC34" s="79"/>
      <c r="OGD34" s="79"/>
      <c r="OGE34" s="79"/>
      <c r="OGF34" s="79"/>
      <c r="OGG34" s="79"/>
      <c r="OGH34" s="79"/>
      <c r="OGI34" s="79"/>
      <c r="OGJ34" s="79"/>
      <c r="OGK34" s="79"/>
      <c r="OGL34" s="79"/>
      <c r="OGM34" s="79"/>
      <c r="OGN34" s="79"/>
      <c r="OGO34" s="79"/>
      <c r="OGP34" s="79"/>
      <c r="OGQ34" s="79"/>
      <c r="OGR34" s="79"/>
      <c r="OGS34" s="79"/>
      <c r="OGT34" s="79"/>
      <c r="OGU34" s="79"/>
      <c r="OGV34" s="79"/>
      <c r="OGW34" s="79"/>
      <c r="OGX34" s="79"/>
      <c r="OGY34" s="79"/>
      <c r="OGZ34" s="79"/>
      <c r="OHA34" s="79"/>
      <c r="OHB34" s="79"/>
      <c r="OHC34" s="79"/>
      <c r="OHD34" s="79"/>
      <c r="OHE34" s="79"/>
      <c r="OHF34" s="79"/>
      <c r="OHG34" s="79"/>
      <c r="OHH34" s="79"/>
      <c r="OHI34" s="79"/>
      <c r="OHJ34" s="79"/>
      <c r="OHK34" s="79"/>
      <c r="OHL34" s="79"/>
      <c r="OHM34" s="79"/>
      <c r="OHN34" s="79"/>
      <c r="OHO34" s="79"/>
      <c r="OHP34" s="79"/>
      <c r="OHQ34" s="79"/>
      <c r="OHR34" s="79"/>
      <c r="OHS34" s="79"/>
      <c r="OHT34" s="79"/>
      <c r="OHU34" s="79"/>
      <c r="OHV34" s="79"/>
      <c r="OHW34" s="79"/>
      <c r="OHX34" s="79"/>
      <c r="OHY34" s="79"/>
      <c r="OHZ34" s="79"/>
      <c r="OIA34" s="79"/>
      <c r="OIB34" s="79"/>
      <c r="OIC34" s="79"/>
      <c r="OID34" s="79"/>
      <c r="OIE34" s="79"/>
      <c r="OIF34" s="79"/>
      <c r="OIG34" s="79"/>
      <c r="OIH34" s="79"/>
      <c r="OII34" s="79"/>
      <c r="OIJ34" s="79"/>
      <c r="OIK34" s="79"/>
      <c r="OIL34" s="79"/>
      <c r="OIM34" s="79"/>
      <c r="OIN34" s="79"/>
      <c r="OIO34" s="79"/>
      <c r="OIP34" s="79"/>
      <c r="OIQ34" s="79"/>
      <c r="OIR34" s="79"/>
      <c r="OIS34" s="79"/>
      <c r="OIT34" s="79"/>
      <c r="OIU34" s="79"/>
      <c r="OIV34" s="79"/>
      <c r="OIW34" s="79"/>
      <c r="OIX34" s="79"/>
      <c r="OIY34" s="79"/>
      <c r="OIZ34" s="79"/>
      <c r="OJA34" s="79"/>
      <c r="OJB34" s="79"/>
      <c r="OJC34" s="79"/>
      <c r="OJD34" s="79"/>
      <c r="OJE34" s="79"/>
      <c r="OJF34" s="79"/>
      <c r="OJG34" s="79"/>
      <c r="OJH34" s="79"/>
      <c r="OJI34" s="79"/>
      <c r="OJJ34" s="79"/>
      <c r="OJK34" s="79"/>
      <c r="OJL34" s="79"/>
      <c r="OJM34" s="79"/>
      <c r="OJN34" s="79"/>
      <c r="OJO34" s="79"/>
      <c r="OJP34" s="79"/>
      <c r="OJQ34" s="79"/>
      <c r="OJR34" s="79"/>
      <c r="OJS34" s="79"/>
      <c r="OJT34" s="79"/>
      <c r="OJU34" s="79"/>
      <c r="OJV34" s="79"/>
      <c r="OJW34" s="79"/>
      <c r="OJX34" s="79"/>
      <c r="OJY34" s="79"/>
      <c r="OJZ34" s="79"/>
      <c r="OKA34" s="79"/>
      <c r="OKB34" s="79"/>
      <c r="OKC34" s="79"/>
      <c r="OKD34" s="79"/>
      <c r="OKE34" s="79"/>
      <c r="OKF34" s="79"/>
      <c r="OKG34" s="79"/>
      <c r="OKH34" s="79"/>
      <c r="OKI34" s="79"/>
      <c r="OKJ34" s="79"/>
      <c r="OKK34" s="79"/>
      <c r="OKL34" s="79"/>
      <c r="OKM34" s="79"/>
      <c r="OKN34" s="79"/>
      <c r="OKO34" s="79"/>
      <c r="OKP34" s="79"/>
      <c r="OKQ34" s="79"/>
      <c r="OKR34" s="79"/>
      <c r="OKS34" s="79"/>
      <c r="OKT34" s="79"/>
      <c r="OKU34" s="79"/>
      <c r="OKV34" s="79"/>
      <c r="OKW34" s="79"/>
      <c r="OKX34" s="79"/>
      <c r="OKY34" s="79"/>
      <c r="OKZ34" s="79"/>
      <c r="OLA34" s="79"/>
      <c r="OLB34" s="79"/>
      <c r="OLC34" s="79"/>
      <c r="OLD34" s="79"/>
      <c r="OLE34" s="79"/>
      <c r="OLF34" s="79"/>
      <c r="OLG34" s="79"/>
      <c r="OLH34" s="79"/>
      <c r="OLI34" s="79"/>
      <c r="OLJ34" s="79"/>
      <c r="OLK34" s="79"/>
      <c r="OLL34" s="79"/>
      <c r="OLM34" s="79"/>
      <c r="OLN34" s="79"/>
      <c r="OLO34" s="79"/>
      <c r="OLP34" s="79"/>
      <c r="OLQ34" s="79"/>
      <c r="OLR34" s="79"/>
      <c r="OLS34" s="79"/>
      <c r="OLT34" s="79"/>
      <c r="OLU34" s="79"/>
      <c r="OLV34" s="79"/>
      <c r="OLW34" s="79"/>
      <c r="OLX34" s="79"/>
      <c r="OLY34" s="79"/>
      <c r="OLZ34" s="79"/>
      <c r="OMA34" s="79"/>
      <c r="OMB34" s="79"/>
      <c r="OMC34" s="79"/>
      <c r="OMD34" s="79"/>
      <c r="OME34" s="79"/>
      <c r="OMF34" s="79"/>
      <c r="OMG34" s="79"/>
      <c r="OMH34" s="79"/>
      <c r="OMI34" s="79"/>
      <c r="OMJ34" s="79"/>
      <c r="OMK34" s="79"/>
      <c r="OML34" s="79"/>
      <c r="OMM34" s="79"/>
      <c r="OMN34" s="79"/>
      <c r="OMO34" s="79"/>
      <c r="OMP34" s="79"/>
      <c r="OMQ34" s="79"/>
      <c r="OMR34" s="79"/>
      <c r="OMS34" s="79"/>
      <c r="OMT34" s="79"/>
      <c r="OMU34" s="79"/>
      <c r="OMV34" s="79"/>
      <c r="OMW34" s="79"/>
      <c r="OMX34" s="79"/>
      <c r="OMY34" s="79"/>
      <c r="OMZ34" s="79"/>
      <c r="ONA34" s="79"/>
      <c r="ONB34" s="79"/>
      <c r="ONC34" s="79"/>
      <c r="OND34" s="79"/>
      <c r="ONE34" s="79"/>
      <c r="ONF34" s="79"/>
      <c r="ONG34" s="79"/>
      <c r="ONH34" s="79"/>
      <c r="ONI34" s="79"/>
      <c r="ONJ34" s="79"/>
      <c r="ONK34" s="79"/>
      <c r="ONL34" s="79"/>
      <c r="ONM34" s="79"/>
      <c r="ONN34" s="79"/>
      <c r="ONO34" s="79"/>
      <c r="ONP34" s="79"/>
      <c r="ONQ34" s="79"/>
      <c r="ONR34" s="79"/>
      <c r="ONS34" s="79"/>
      <c r="ONT34" s="79"/>
      <c r="ONU34" s="79"/>
      <c r="ONV34" s="79"/>
      <c r="ONW34" s="79"/>
      <c r="ONX34" s="79"/>
      <c r="ONY34" s="79"/>
      <c r="ONZ34" s="79"/>
      <c r="OOA34" s="79"/>
      <c r="OOB34" s="79"/>
      <c r="OOC34" s="79"/>
      <c r="OOD34" s="79"/>
      <c r="OOE34" s="79"/>
      <c r="OOF34" s="79"/>
      <c r="OOG34" s="79"/>
      <c r="OOH34" s="79"/>
      <c r="OOI34" s="79"/>
      <c r="OOJ34" s="79"/>
      <c r="OOK34" s="79"/>
      <c r="OOL34" s="79"/>
      <c r="OOM34" s="79"/>
      <c r="OON34" s="79"/>
      <c r="OOO34" s="79"/>
      <c r="OOP34" s="79"/>
      <c r="OOQ34" s="79"/>
      <c r="OOR34" s="79"/>
      <c r="OOS34" s="79"/>
      <c r="OOT34" s="79"/>
      <c r="OOU34" s="79"/>
      <c r="OOV34" s="79"/>
      <c r="OOW34" s="79"/>
      <c r="OOX34" s="79"/>
      <c r="OOY34" s="79"/>
      <c r="OOZ34" s="79"/>
      <c r="OPA34" s="79"/>
      <c r="OPB34" s="79"/>
      <c r="OPC34" s="79"/>
      <c r="OPD34" s="79"/>
      <c r="OPE34" s="79"/>
      <c r="OPF34" s="79"/>
      <c r="OPG34" s="79"/>
      <c r="OPH34" s="79"/>
      <c r="OPI34" s="79"/>
      <c r="OPJ34" s="79"/>
      <c r="OPK34" s="79"/>
      <c r="OPL34" s="79"/>
      <c r="OPM34" s="79"/>
      <c r="OPN34" s="79"/>
      <c r="OPO34" s="79"/>
      <c r="OPP34" s="79"/>
      <c r="OPQ34" s="79"/>
      <c r="OPR34" s="79"/>
      <c r="OPS34" s="79"/>
      <c r="OPT34" s="79"/>
      <c r="OPU34" s="79"/>
      <c r="OPV34" s="79"/>
      <c r="OPW34" s="79"/>
      <c r="OPX34" s="79"/>
      <c r="OPY34" s="79"/>
      <c r="OPZ34" s="79"/>
      <c r="OQA34" s="79"/>
      <c r="OQB34" s="79"/>
      <c r="OQC34" s="79"/>
      <c r="OQD34" s="79"/>
      <c r="OQE34" s="79"/>
      <c r="OQF34" s="79"/>
      <c r="OQG34" s="79"/>
      <c r="OQH34" s="79"/>
      <c r="OQI34" s="79"/>
      <c r="OQJ34" s="79"/>
      <c r="OQK34" s="79"/>
      <c r="OQL34" s="79"/>
      <c r="OQM34" s="79"/>
      <c r="OQN34" s="79"/>
      <c r="OQO34" s="79"/>
      <c r="OQP34" s="79"/>
      <c r="OQQ34" s="79"/>
      <c r="OQR34" s="79"/>
      <c r="OQS34" s="79"/>
      <c r="OQT34" s="79"/>
      <c r="OQU34" s="79"/>
      <c r="OQV34" s="79"/>
      <c r="OQW34" s="79"/>
      <c r="OQX34" s="79"/>
      <c r="OQY34" s="79"/>
      <c r="OQZ34" s="79"/>
      <c r="ORA34" s="79"/>
      <c r="ORB34" s="79"/>
      <c r="ORC34" s="79"/>
      <c r="ORD34" s="79"/>
      <c r="ORE34" s="79"/>
      <c r="ORF34" s="79"/>
      <c r="ORG34" s="79"/>
      <c r="ORH34" s="79"/>
      <c r="ORI34" s="79"/>
      <c r="ORJ34" s="79"/>
      <c r="ORK34" s="79"/>
      <c r="ORL34" s="79"/>
      <c r="ORM34" s="79"/>
      <c r="ORN34" s="79"/>
      <c r="ORO34" s="79"/>
      <c r="ORP34" s="79"/>
      <c r="ORQ34" s="79"/>
      <c r="ORR34" s="79"/>
      <c r="ORS34" s="79"/>
      <c r="ORT34" s="79"/>
      <c r="ORU34" s="79"/>
      <c r="ORV34" s="79"/>
      <c r="ORW34" s="79"/>
      <c r="ORX34" s="79"/>
      <c r="ORY34" s="79"/>
      <c r="ORZ34" s="79"/>
      <c r="OSA34" s="79"/>
      <c r="OSB34" s="79"/>
      <c r="OSC34" s="79"/>
      <c r="OSD34" s="79"/>
      <c r="OSE34" s="79"/>
      <c r="OSF34" s="79"/>
      <c r="OSG34" s="79"/>
      <c r="OSH34" s="79"/>
      <c r="OSI34" s="79"/>
      <c r="OSJ34" s="79"/>
      <c r="OSK34" s="79"/>
      <c r="OSL34" s="79"/>
      <c r="OSM34" s="79"/>
      <c r="OSN34" s="79"/>
      <c r="OSO34" s="79"/>
      <c r="OSP34" s="79"/>
      <c r="OSQ34" s="79"/>
      <c r="OSR34" s="79"/>
      <c r="OSS34" s="79"/>
      <c r="OST34" s="79"/>
      <c r="OSU34" s="79"/>
      <c r="OSV34" s="79"/>
      <c r="OSW34" s="79"/>
      <c r="OSX34" s="79"/>
      <c r="OSY34" s="79"/>
      <c r="OSZ34" s="79"/>
      <c r="OTA34" s="79"/>
      <c r="OTB34" s="79"/>
      <c r="OTC34" s="79"/>
      <c r="OTD34" s="79"/>
      <c r="OTE34" s="79"/>
      <c r="OTF34" s="79"/>
      <c r="OTG34" s="79"/>
      <c r="OTH34" s="79"/>
      <c r="OTI34" s="79"/>
      <c r="OTJ34" s="79"/>
      <c r="OTK34" s="79"/>
      <c r="OTL34" s="79"/>
      <c r="OTM34" s="79"/>
      <c r="OTN34" s="79"/>
      <c r="OTO34" s="79"/>
      <c r="OTP34" s="79"/>
      <c r="OTQ34" s="79"/>
      <c r="OTR34" s="79"/>
      <c r="OTS34" s="79"/>
      <c r="OTT34" s="79"/>
      <c r="OTU34" s="79"/>
      <c r="OTV34" s="79"/>
      <c r="OTW34" s="79"/>
      <c r="OTX34" s="79"/>
      <c r="OTY34" s="79"/>
      <c r="OTZ34" s="79"/>
      <c r="OUA34" s="79"/>
      <c r="OUB34" s="79"/>
      <c r="OUC34" s="79"/>
      <c r="OUD34" s="79"/>
      <c r="OUE34" s="79"/>
      <c r="OUF34" s="79"/>
      <c r="OUG34" s="79"/>
      <c r="OUH34" s="79"/>
      <c r="OUI34" s="79"/>
      <c r="OUJ34" s="79"/>
      <c r="OUK34" s="79"/>
      <c r="OUL34" s="79"/>
      <c r="OUM34" s="79"/>
      <c r="OUN34" s="79"/>
      <c r="OUO34" s="79"/>
      <c r="OUP34" s="79"/>
      <c r="OUQ34" s="79"/>
      <c r="OUR34" s="79"/>
      <c r="OUS34" s="79"/>
      <c r="OUT34" s="79"/>
      <c r="OUU34" s="79"/>
      <c r="OUV34" s="79"/>
      <c r="OUW34" s="79"/>
      <c r="OUX34" s="79"/>
      <c r="OUY34" s="79"/>
      <c r="OUZ34" s="79"/>
      <c r="OVA34" s="79"/>
      <c r="OVB34" s="79"/>
      <c r="OVC34" s="79"/>
      <c r="OVD34" s="79"/>
      <c r="OVE34" s="79"/>
      <c r="OVF34" s="79"/>
      <c r="OVG34" s="79"/>
      <c r="OVH34" s="79"/>
      <c r="OVI34" s="79"/>
      <c r="OVJ34" s="79"/>
      <c r="OVK34" s="79"/>
      <c r="OVL34" s="79"/>
      <c r="OVM34" s="79"/>
      <c r="OVN34" s="79"/>
      <c r="OVO34" s="79"/>
      <c r="OVP34" s="79"/>
      <c r="OVQ34" s="79"/>
      <c r="OVR34" s="79"/>
      <c r="OVS34" s="79"/>
      <c r="OVT34" s="79"/>
      <c r="OVU34" s="79"/>
      <c r="OVV34" s="79"/>
      <c r="OVW34" s="79"/>
      <c r="OVX34" s="79"/>
      <c r="OVY34" s="79"/>
      <c r="OVZ34" s="79"/>
      <c r="OWA34" s="79"/>
      <c r="OWB34" s="79"/>
      <c r="OWC34" s="79"/>
      <c r="OWD34" s="79"/>
      <c r="OWE34" s="79"/>
      <c r="OWF34" s="79"/>
      <c r="OWG34" s="79"/>
      <c r="OWH34" s="79"/>
      <c r="OWI34" s="79"/>
      <c r="OWJ34" s="79"/>
      <c r="OWK34" s="79"/>
      <c r="OWL34" s="79"/>
      <c r="OWM34" s="79"/>
      <c r="OWN34" s="79"/>
      <c r="OWO34" s="79"/>
      <c r="OWP34" s="79"/>
      <c r="OWQ34" s="79"/>
      <c r="OWR34" s="79"/>
      <c r="OWS34" s="79"/>
      <c r="OWT34" s="79"/>
      <c r="OWU34" s="79"/>
      <c r="OWV34" s="79"/>
      <c r="OWW34" s="79"/>
      <c r="OWX34" s="79"/>
      <c r="OWY34" s="79"/>
      <c r="OWZ34" s="79"/>
      <c r="OXA34" s="79"/>
      <c r="OXB34" s="79"/>
      <c r="OXC34" s="79"/>
      <c r="OXD34" s="79"/>
      <c r="OXE34" s="79"/>
      <c r="OXF34" s="79"/>
      <c r="OXG34" s="79"/>
      <c r="OXH34" s="79"/>
      <c r="OXI34" s="79"/>
      <c r="OXJ34" s="79"/>
      <c r="OXK34" s="79"/>
      <c r="OXL34" s="79"/>
      <c r="OXM34" s="79"/>
      <c r="OXN34" s="79"/>
      <c r="OXO34" s="79"/>
      <c r="OXP34" s="79"/>
      <c r="OXQ34" s="79"/>
      <c r="OXR34" s="79"/>
      <c r="OXS34" s="79"/>
      <c r="OXT34" s="79"/>
      <c r="OXU34" s="79"/>
      <c r="OXV34" s="79"/>
      <c r="OXW34" s="79"/>
      <c r="OXX34" s="79"/>
      <c r="OXY34" s="79"/>
      <c r="OXZ34" s="79"/>
      <c r="OYA34" s="79"/>
      <c r="OYB34" s="79"/>
      <c r="OYC34" s="79"/>
      <c r="OYD34" s="79"/>
      <c r="OYE34" s="79"/>
      <c r="OYF34" s="79"/>
      <c r="OYG34" s="79"/>
      <c r="OYH34" s="79"/>
      <c r="OYI34" s="79"/>
      <c r="OYJ34" s="79"/>
      <c r="OYK34" s="79"/>
      <c r="OYL34" s="79"/>
      <c r="OYM34" s="79"/>
      <c r="OYN34" s="79"/>
      <c r="OYO34" s="79"/>
      <c r="OYP34" s="79"/>
      <c r="OYQ34" s="79"/>
      <c r="OYR34" s="79"/>
      <c r="OYS34" s="79"/>
      <c r="OYT34" s="79"/>
      <c r="OYU34" s="79"/>
      <c r="OYV34" s="79"/>
      <c r="OYW34" s="79"/>
      <c r="OYX34" s="79"/>
      <c r="OYY34" s="79"/>
      <c r="OYZ34" s="79"/>
      <c r="OZA34" s="79"/>
      <c r="OZB34" s="79"/>
      <c r="OZC34" s="79"/>
      <c r="OZD34" s="79"/>
      <c r="OZE34" s="79"/>
      <c r="OZF34" s="79"/>
      <c r="OZG34" s="79"/>
      <c r="OZH34" s="79"/>
      <c r="OZI34" s="79"/>
      <c r="OZJ34" s="79"/>
      <c r="OZK34" s="79"/>
      <c r="OZL34" s="79"/>
      <c r="OZM34" s="79"/>
      <c r="OZN34" s="79"/>
      <c r="OZO34" s="79"/>
      <c r="OZP34" s="79"/>
      <c r="OZQ34" s="79"/>
      <c r="OZR34" s="79"/>
      <c r="OZS34" s="79"/>
      <c r="OZT34" s="79"/>
      <c r="OZU34" s="79"/>
      <c r="OZV34" s="79"/>
      <c r="OZW34" s="79"/>
      <c r="OZX34" s="79"/>
      <c r="OZY34" s="79"/>
      <c r="OZZ34" s="79"/>
      <c r="PAA34" s="79"/>
      <c r="PAB34" s="79"/>
      <c r="PAC34" s="79"/>
      <c r="PAD34" s="79"/>
      <c r="PAE34" s="79"/>
      <c r="PAF34" s="79"/>
      <c r="PAG34" s="79"/>
      <c r="PAH34" s="79"/>
      <c r="PAI34" s="79"/>
      <c r="PAJ34" s="79"/>
      <c r="PAK34" s="79"/>
      <c r="PAL34" s="79"/>
      <c r="PAM34" s="79"/>
      <c r="PAN34" s="79"/>
      <c r="PAO34" s="79"/>
      <c r="PAP34" s="79"/>
      <c r="PAQ34" s="79"/>
      <c r="PAR34" s="79"/>
      <c r="PAS34" s="79"/>
      <c r="PAT34" s="79"/>
      <c r="PAU34" s="79"/>
      <c r="PAV34" s="79"/>
      <c r="PAW34" s="79"/>
      <c r="PAX34" s="79"/>
      <c r="PAY34" s="79"/>
      <c r="PAZ34" s="79"/>
      <c r="PBA34" s="79"/>
      <c r="PBB34" s="79"/>
      <c r="PBC34" s="79"/>
      <c r="PBD34" s="79"/>
      <c r="PBE34" s="79"/>
      <c r="PBF34" s="79"/>
      <c r="PBG34" s="79"/>
      <c r="PBH34" s="79"/>
      <c r="PBI34" s="79"/>
      <c r="PBJ34" s="79"/>
      <c r="PBK34" s="79"/>
      <c r="PBL34" s="79"/>
      <c r="PBM34" s="79"/>
      <c r="PBN34" s="79"/>
      <c r="PBO34" s="79"/>
      <c r="PBP34" s="79"/>
      <c r="PBQ34" s="79"/>
      <c r="PBR34" s="79"/>
      <c r="PBS34" s="79"/>
      <c r="PBT34" s="79"/>
      <c r="PBU34" s="79"/>
      <c r="PBV34" s="79"/>
      <c r="PBW34" s="79"/>
      <c r="PBX34" s="79"/>
      <c r="PBY34" s="79"/>
      <c r="PBZ34" s="79"/>
      <c r="PCA34" s="79"/>
      <c r="PCB34" s="79"/>
      <c r="PCC34" s="79"/>
      <c r="PCD34" s="79"/>
      <c r="PCE34" s="79"/>
      <c r="PCF34" s="79"/>
      <c r="PCG34" s="79"/>
      <c r="PCH34" s="79"/>
      <c r="PCI34" s="79"/>
      <c r="PCJ34" s="79"/>
      <c r="PCK34" s="79"/>
      <c r="PCL34" s="79"/>
      <c r="PCM34" s="79"/>
      <c r="PCN34" s="79"/>
      <c r="PCO34" s="79"/>
      <c r="PCP34" s="79"/>
      <c r="PCQ34" s="79"/>
      <c r="PCR34" s="79"/>
      <c r="PCS34" s="79"/>
      <c r="PCT34" s="79"/>
      <c r="PCU34" s="79"/>
      <c r="PCV34" s="79"/>
      <c r="PCW34" s="79"/>
      <c r="PCX34" s="79"/>
      <c r="PCY34" s="79"/>
      <c r="PCZ34" s="79"/>
      <c r="PDA34" s="79"/>
      <c r="PDB34" s="79"/>
      <c r="PDC34" s="79"/>
      <c r="PDD34" s="79"/>
      <c r="PDE34" s="79"/>
      <c r="PDF34" s="79"/>
      <c r="PDG34" s="79"/>
      <c r="PDH34" s="79"/>
      <c r="PDI34" s="79"/>
      <c r="PDJ34" s="79"/>
      <c r="PDK34" s="79"/>
      <c r="PDL34" s="79"/>
      <c r="PDM34" s="79"/>
      <c r="PDN34" s="79"/>
      <c r="PDO34" s="79"/>
      <c r="PDP34" s="79"/>
      <c r="PDQ34" s="79"/>
      <c r="PDR34" s="79"/>
      <c r="PDS34" s="79"/>
      <c r="PDT34" s="79"/>
      <c r="PDU34" s="79"/>
      <c r="PDV34" s="79"/>
      <c r="PDW34" s="79"/>
      <c r="PDX34" s="79"/>
      <c r="PDY34" s="79"/>
      <c r="PDZ34" s="79"/>
      <c r="PEA34" s="79"/>
      <c r="PEB34" s="79"/>
      <c r="PEC34" s="79"/>
      <c r="PED34" s="79"/>
      <c r="PEE34" s="79"/>
      <c r="PEF34" s="79"/>
      <c r="PEG34" s="79"/>
      <c r="PEH34" s="79"/>
      <c r="PEI34" s="79"/>
      <c r="PEJ34" s="79"/>
      <c r="PEK34" s="79"/>
      <c r="PEL34" s="79"/>
      <c r="PEM34" s="79"/>
      <c r="PEN34" s="79"/>
      <c r="PEO34" s="79"/>
      <c r="PEP34" s="79"/>
      <c r="PEQ34" s="79"/>
      <c r="PER34" s="79"/>
      <c r="PES34" s="79"/>
      <c r="PET34" s="79"/>
      <c r="PEU34" s="79"/>
      <c r="PEV34" s="79"/>
      <c r="PEW34" s="79"/>
      <c r="PEX34" s="79"/>
      <c r="PEY34" s="79"/>
      <c r="PEZ34" s="79"/>
      <c r="PFA34" s="79"/>
      <c r="PFB34" s="79"/>
      <c r="PFC34" s="79"/>
      <c r="PFD34" s="79"/>
      <c r="PFE34" s="79"/>
      <c r="PFF34" s="79"/>
      <c r="PFG34" s="79"/>
      <c r="PFH34" s="79"/>
      <c r="PFI34" s="79"/>
      <c r="PFJ34" s="79"/>
      <c r="PFK34" s="79"/>
      <c r="PFL34" s="79"/>
      <c r="PFM34" s="79"/>
      <c r="PFN34" s="79"/>
      <c r="PFO34" s="79"/>
      <c r="PFP34" s="79"/>
      <c r="PFQ34" s="79"/>
      <c r="PFR34" s="79"/>
      <c r="PFS34" s="79"/>
      <c r="PFT34" s="79"/>
      <c r="PFU34" s="79"/>
      <c r="PFV34" s="79"/>
      <c r="PFW34" s="79"/>
      <c r="PFX34" s="79"/>
      <c r="PFY34" s="79"/>
      <c r="PFZ34" s="79"/>
      <c r="PGA34" s="79"/>
      <c r="PGB34" s="79"/>
      <c r="PGC34" s="79"/>
      <c r="PGD34" s="79"/>
      <c r="PGE34" s="79"/>
      <c r="PGF34" s="79"/>
      <c r="PGG34" s="79"/>
      <c r="PGH34" s="79"/>
      <c r="PGI34" s="79"/>
      <c r="PGJ34" s="79"/>
      <c r="PGK34" s="79"/>
      <c r="PGL34" s="79"/>
      <c r="PGM34" s="79"/>
      <c r="PGN34" s="79"/>
      <c r="PGO34" s="79"/>
      <c r="PGP34" s="79"/>
      <c r="PGQ34" s="79"/>
      <c r="PGR34" s="79"/>
      <c r="PGS34" s="79"/>
      <c r="PGT34" s="79"/>
      <c r="PGU34" s="79"/>
      <c r="PGV34" s="79"/>
      <c r="PGW34" s="79"/>
      <c r="PGX34" s="79"/>
      <c r="PGY34" s="79"/>
      <c r="PGZ34" s="79"/>
      <c r="PHA34" s="79"/>
      <c r="PHB34" s="79"/>
      <c r="PHC34" s="79"/>
      <c r="PHD34" s="79"/>
      <c r="PHE34" s="79"/>
      <c r="PHF34" s="79"/>
      <c r="PHG34" s="79"/>
      <c r="PHH34" s="79"/>
      <c r="PHI34" s="79"/>
      <c r="PHJ34" s="79"/>
      <c r="PHK34" s="79"/>
      <c r="PHL34" s="79"/>
      <c r="PHM34" s="79"/>
      <c r="PHN34" s="79"/>
      <c r="PHO34" s="79"/>
      <c r="PHP34" s="79"/>
      <c r="PHQ34" s="79"/>
      <c r="PHR34" s="79"/>
      <c r="PHS34" s="79"/>
      <c r="PHT34" s="79"/>
      <c r="PHU34" s="79"/>
      <c r="PHV34" s="79"/>
      <c r="PHW34" s="79"/>
      <c r="PHX34" s="79"/>
      <c r="PHY34" s="79"/>
      <c r="PHZ34" s="79"/>
      <c r="PIA34" s="79"/>
      <c r="PIB34" s="79"/>
      <c r="PIC34" s="79"/>
      <c r="PID34" s="79"/>
      <c r="PIE34" s="79"/>
      <c r="PIF34" s="79"/>
      <c r="PIG34" s="79"/>
      <c r="PIH34" s="79"/>
      <c r="PII34" s="79"/>
      <c r="PIJ34" s="79"/>
      <c r="PIK34" s="79"/>
      <c r="PIL34" s="79"/>
      <c r="PIM34" s="79"/>
      <c r="PIN34" s="79"/>
      <c r="PIO34" s="79"/>
      <c r="PIP34" s="79"/>
      <c r="PIQ34" s="79"/>
      <c r="PIR34" s="79"/>
      <c r="PIS34" s="79"/>
      <c r="PIT34" s="79"/>
      <c r="PIU34" s="79"/>
      <c r="PIV34" s="79"/>
      <c r="PIW34" s="79"/>
      <c r="PIX34" s="79"/>
      <c r="PIY34" s="79"/>
      <c r="PIZ34" s="79"/>
      <c r="PJA34" s="79"/>
      <c r="PJB34" s="79"/>
      <c r="PJC34" s="79"/>
      <c r="PJD34" s="79"/>
      <c r="PJE34" s="79"/>
      <c r="PJF34" s="79"/>
      <c r="PJG34" s="79"/>
      <c r="PJH34" s="79"/>
      <c r="PJI34" s="79"/>
      <c r="PJJ34" s="79"/>
      <c r="PJK34" s="79"/>
      <c r="PJL34" s="79"/>
      <c r="PJM34" s="79"/>
      <c r="PJN34" s="79"/>
      <c r="PJO34" s="79"/>
      <c r="PJP34" s="79"/>
      <c r="PJQ34" s="79"/>
      <c r="PJR34" s="79"/>
      <c r="PJS34" s="79"/>
      <c r="PJT34" s="79"/>
      <c r="PJU34" s="79"/>
      <c r="PJV34" s="79"/>
      <c r="PJW34" s="79"/>
      <c r="PJX34" s="79"/>
      <c r="PJY34" s="79"/>
      <c r="PJZ34" s="79"/>
      <c r="PKA34" s="79"/>
      <c r="PKB34" s="79"/>
      <c r="PKC34" s="79"/>
      <c r="PKD34" s="79"/>
      <c r="PKE34" s="79"/>
      <c r="PKF34" s="79"/>
      <c r="PKG34" s="79"/>
      <c r="PKH34" s="79"/>
      <c r="PKI34" s="79"/>
      <c r="PKJ34" s="79"/>
      <c r="PKK34" s="79"/>
      <c r="PKL34" s="79"/>
      <c r="PKM34" s="79"/>
      <c r="PKN34" s="79"/>
      <c r="PKO34" s="79"/>
      <c r="PKP34" s="79"/>
      <c r="PKQ34" s="79"/>
      <c r="PKR34" s="79"/>
      <c r="PKS34" s="79"/>
      <c r="PKT34" s="79"/>
      <c r="PKU34" s="79"/>
      <c r="PKV34" s="79"/>
      <c r="PKW34" s="79"/>
      <c r="PKX34" s="79"/>
      <c r="PKY34" s="79"/>
      <c r="PKZ34" s="79"/>
      <c r="PLA34" s="79"/>
      <c r="PLB34" s="79"/>
      <c r="PLC34" s="79"/>
      <c r="PLD34" s="79"/>
      <c r="PLE34" s="79"/>
      <c r="PLF34" s="79"/>
      <c r="PLG34" s="79"/>
      <c r="PLH34" s="79"/>
      <c r="PLI34" s="79"/>
      <c r="PLJ34" s="79"/>
      <c r="PLK34" s="79"/>
      <c r="PLL34" s="79"/>
      <c r="PLM34" s="79"/>
      <c r="PLN34" s="79"/>
      <c r="PLO34" s="79"/>
      <c r="PLP34" s="79"/>
      <c r="PLQ34" s="79"/>
      <c r="PLR34" s="79"/>
      <c r="PLS34" s="79"/>
      <c r="PLT34" s="79"/>
      <c r="PLU34" s="79"/>
      <c r="PLV34" s="79"/>
      <c r="PLW34" s="79"/>
      <c r="PLX34" s="79"/>
      <c r="PLY34" s="79"/>
      <c r="PLZ34" s="79"/>
      <c r="PMA34" s="79"/>
      <c r="PMB34" s="79"/>
      <c r="PMC34" s="79"/>
      <c r="PMD34" s="79"/>
      <c r="PME34" s="79"/>
      <c r="PMF34" s="79"/>
      <c r="PMG34" s="79"/>
      <c r="PMH34" s="79"/>
      <c r="PMI34" s="79"/>
      <c r="PMJ34" s="79"/>
      <c r="PMK34" s="79"/>
      <c r="PML34" s="79"/>
      <c r="PMM34" s="79"/>
      <c r="PMN34" s="79"/>
      <c r="PMO34" s="79"/>
      <c r="PMP34" s="79"/>
      <c r="PMQ34" s="79"/>
      <c r="PMR34" s="79"/>
      <c r="PMS34" s="79"/>
      <c r="PMT34" s="79"/>
      <c r="PMU34" s="79"/>
      <c r="PMV34" s="79"/>
      <c r="PMW34" s="79"/>
      <c r="PMX34" s="79"/>
      <c r="PMY34" s="79"/>
      <c r="PMZ34" s="79"/>
      <c r="PNA34" s="79"/>
      <c r="PNB34" s="79"/>
      <c r="PNC34" s="79"/>
      <c r="PND34" s="79"/>
      <c r="PNE34" s="79"/>
      <c r="PNF34" s="79"/>
      <c r="PNG34" s="79"/>
      <c r="PNH34" s="79"/>
      <c r="PNI34" s="79"/>
      <c r="PNJ34" s="79"/>
      <c r="PNK34" s="79"/>
      <c r="PNL34" s="79"/>
      <c r="PNM34" s="79"/>
      <c r="PNN34" s="79"/>
      <c r="PNO34" s="79"/>
      <c r="PNP34" s="79"/>
      <c r="PNQ34" s="79"/>
      <c r="PNR34" s="79"/>
      <c r="PNS34" s="79"/>
      <c r="PNT34" s="79"/>
      <c r="PNU34" s="79"/>
      <c r="PNV34" s="79"/>
      <c r="PNW34" s="79"/>
      <c r="PNX34" s="79"/>
      <c r="PNY34" s="79"/>
      <c r="PNZ34" s="79"/>
      <c r="POA34" s="79"/>
      <c r="POB34" s="79"/>
      <c r="POC34" s="79"/>
      <c r="POD34" s="79"/>
      <c r="POE34" s="79"/>
      <c r="POF34" s="79"/>
      <c r="POG34" s="79"/>
      <c r="POH34" s="79"/>
      <c r="POI34" s="79"/>
      <c r="POJ34" s="79"/>
      <c r="POK34" s="79"/>
      <c r="POL34" s="79"/>
      <c r="POM34" s="79"/>
      <c r="PON34" s="79"/>
      <c r="POO34" s="79"/>
      <c r="POP34" s="79"/>
      <c r="POQ34" s="79"/>
      <c r="POR34" s="79"/>
      <c r="POS34" s="79"/>
      <c r="POT34" s="79"/>
      <c r="POU34" s="79"/>
      <c r="POV34" s="79"/>
      <c r="POW34" s="79"/>
      <c r="POX34" s="79"/>
      <c r="POY34" s="79"/>
      <c r="POZ34" s="79"/>
      <c r="PPA34" s="79"/>
      <c r="PPB34" s="79"/>
      <c r="PPC34" s="79"/>
      <c r="PPD34" s="79"/>
      <c r="PPE34" s="79"/>
      <c r="PPF34" s="79"/>
      <c r="PPG34" s="79"/>
      <c r="PPH34" s="79"/>
      <c r="PPI34" s="79"/>
      <c r="PPJ34" s="79"/>
      <c r="PPK34" s="79"/>
      <c r="PPL34" s="79"/>
      <c r="PPM34" s="79"/>
      <c r="PPN34" s="79"/>
      <c r="PPO34" s="79"/>
      <c r="PPP34" s="79"/>
      <c r="PPQ34" s="79"/>
      <c r="PPR34" s="79"/>
      <c r="PPS34" s="79"/>
      <c r="PPT34" s="79"/>
      <c r="PPU34" s="79"/>
      <c r="PPV34" s="79"/>
      <c r="PPW34" s="79"/>
      <c r="PPX34" s="79"/>
      <c r="PPY34" s="79"/>
      <c r="PPZ34" s="79"/>
      <c r="PQA34" s="79"/>
      <c r="PQB34" s="79"/>
      <c r="PQC34" s="79"/>
      <c r="PQD34" s="79"/>
      <c r="PQE34" s="79"/>
      <c r="PQF34" s="79"/>
      <c r="PQG34" s="79"/>
      <c r="PQH34" s="79"/>
      <c r="PQI34" s="79"/>
      <c r="PQJ34" s="79"/>
      <c r="PQK34" s="79"/>
      <c r="PQL34" s="79"/>
      <c r="PQM34" s="79"/>
      <c r="PQN34" s="79"/>
      <c r="PQO34" s="79"/>
      <c r="PQP34" s="79"/>
      <c r="PQQ34" s="79"/>
      <c r="PQR34" s="79"/>
      <c r="PQS34" s="79"/>
      <c r="PQT34" s="79"/>
      <c r="PQU34" s="79"/>
      <c r="PQV34" s="79"/>
      <c r="PQW34" s="79"/>
      <c r="PQX34" s="79"/>
      <c r="PQY34" s="79"/>
      <c r="PQZ34" s="79"/>
      <c r="PRA34" s="79"/>
      <c r="PRB34" s="79"/>
      <c r="PRC34" s="79"/>
      <c r="PRD34" s="79"/>
      <c r="PRE34" s="79"/>
      <c r="PRF34" s="79"/>
      <c r="PRG34" s="79"/>
      <c r="PRH34" s="79"/>
      <c r="PRI34" s="79"/>
      <c r="PRJ34" s="79"/>
      <c r="PRK34" s="79"/>
      <c r="PRL34" s="79"/>
      <c r="PRM34" s="79"/>
      <c r="PRN34" s="79"/>
      <c r="PRO34" s="79"/>
      <c r="PRP34" s="79"/>
      <c r="PRQ34" s="79"/>
      <c r="PRR34" s="79"/>
      <c r="PRS34" s="79"/>
      <c r="PRT34" s="79"/>
      <c r="PRU34" s="79"/>
      <c r="PRV34" s="79"/>
      <c r="PRW34" s="79"/>
      <c r="PRX34" s="79"/>
      <c r="PRY34" s="79"/>
      <c r="PRZ34" s="79"/>
      <c r="PSA34" s="79"/>
      <c r="PSB34" s="79"/>
      <c r="PSC34" s="79"/>
      <c r="PSD34" s="79"/>
      <c r="PSE34" s="79"/>
      <c r="PSF34" s="79"/>
      <c r="PSG34" s="79"/>
      <c r="PSH34" s="79"/>
      <c r="PSI34" s="79"/>
      <c r="PSJ34" s="79"/>
      <c r="PSK34" s="79"/>
      <c r="PSL34" s="79"/>
      <c r="PSM34" s="79"/>
      <c r="PSN34" s="79"/>
      <c r="PSO34" s="79"/>
      <c r="PSP34" s="79"/>
      <c r="PSQ34" s="79"/>
      <c r="PSR34" s="79"/>
      <c r="PSS34" s="79"/>
      <c r="PST34" s="79"/>
      <c r="PSU34" s="79"/>
      <c r="PSV34" s="79"/>
      <c r="PSW34" s="79"/>
      <c r="PSX34" s="79"/>
      <c r="PSY34" s="79"/>
      <c r="PSZ34" s="79"/>
      <c r="PTA34" s="79"/>
      <c r="PTB34" s="79"/>
      <c r="PTC34" s="79"/>
      <c r="PTD34" s="79"/>
      <c r="PTE34" s="79"/>
      <c r="PTF34" s="79"/>
      <c r="PTG34" s="79"/>
      <c r="PTH34" s="79"/>
      <c r="PTI34" s="79"/>
      <c r="PTJ34" s="79"/>
      <c r="PTK34" s="79"/>
      <c r="PTL34" s="79"/>
      <c r="PTM34" s="79"/>
      <c r="PTN34" s="79"/>
      <c r="PTO34" s="79"/>
      <c r="PTP34" s="79"/>
      <c r="PTQ34" s="79"/>
      <c r="PTR34" s="79"/>
      <c r="PTS34" s="79"/>
      <c r="PTT34" s="79"/>
      <c r="PTU34" s="79"/>
      <c r="PTV34" s="79"/>
      <c r="PTW34" s="79"/>
      <c r="PTX34" s="79"/>
      <c r="PTY34" s="79"/>
      <c r="PTZ34" s="79"/>
      <c r="PUA34" s="79"/>
      <c r="PUB34" s="79"/>
      <c r="PUC34" s="79"/>
      <c r="PUD34" s="79"/>
      <c r="PUE34" s="79"/>
      <c r="PUF34" s="79"/>
      <c r="PUG34" s="79"/>
      <c r="PUH34" s="79"/>
      <c r="PUI34" s="79"/>
      <c r="PUJ34" s="79"/>
      <c r="PUK34" s="79"/>
      <c r="PUL34" s="79"/>
      <c r="PUM34" s="79"/>
      <c r="PUN34" s="79"/>
      <c r="PUO34" s="79"/>
      <c r="PUP34" s="79"/>
      <c r="PUQ34" s="79"/>
      <c r="PUR34" s="79"/>
      <c r="PUS34" s="79"/>
      <c r="PUT34" s="79"/>
      <c r="PUU34" s="79"/>
      <c r="PUV34" s="79"/>
      <c r="PUW34" s="79"/>
      <c r="PUX34" s="79"/>
      <c r="PUY34" s="79"/>
      <c r="PUZ34" s="79"/>
      <c r="PVA34" s="79"/>
      <c r="PVB34" s="79"/>
      <c r="PVC34" s="79"/>
      <c r="PVD34" s="79"/>
      <c r="PVE34" s="79"/>
      <c r="PVF34" s="79"/>
      <c r="PVG34" s="79"/>
      <c r="PVH34" s="79"/>
      <c r="PVI34" s="79"/>
      <c r="PVJ34" s="79"/>
      <c r="PVK34" s="79"/>
      <c r="PVL34" s="79"/>
      <c r="PVM34" s="79"/>
      <c r="PVN34" s="79"/>
      <c r="PVO34" s="79"/>
      <c r="PVP34" s="79"/>
      <c r="PVQ34" s="79"/>
      <c r="PVR34" s="79"/>
      <c r="PVS34" s="79"/>
      <c r="PVT34" s="79"/>
      <c r="PVU34" s="79"/>
      <c r="PVV34" s="79"/>
      <c r="PVW34" s="79"/>
      <c r="PVX34" s="79"/>
      <c r="PVY34" s="79"/>
      <c r="PVZ34" s="79"/>
      <c r="PWA34" s="79"/>
      <c r="PWB34" s="79"/>
      <c r="PWC34" s="79"/>
      <c r="PWD34" s="79"/>
      <c r="PWE34" s="79"/>
      <c r="PWF34" s="79"/>
      <c r="PWG34" s="79"/>
      <c r="PWH34" s="79"/>
      <c r="PWI34" s="79"/>
      <c r="PWJ34" s="79"/>
      <c r="PWK34" s="79"/>
      <c r="PWL34" s="79"/>
      <c r="PWM34" s="79"/>
      <c r="PWN34" s="79"/>
      <c r="PWO34" s="79"/>
      <c r="PWP34" s="79"/>
      <c r="PWQ34" s="79"/>
      <c r="PWR34" s="79"/>
      <c r="PWS34" s="79"/>
      <c r="PWT34" s="79"/>
      <c r="PWU34" s="79"/>
      <c r="PWV34" s="79"/>
      <c r="PWW34" s="79"/>
      <c r="PWX34" s="79"/>
      <c r="PWY34" s="79"/>
      <c r="PWZ34" s="79"/>
      <c r="PXA34" s="79"/>
      <c r="PXB34" s="79"/>
      <c r="PXC34" s="79"/>
      <c r="PXD34" s="79"/>
      <c r="PXE34" s="79"/>
      <c r="PXF34" s="79"/>
      <c r="PXG34" s="79"/>
      <c r="PXH34" s="79"/>
      <c r="PXI34" s="79"/>
      <c r="PXJ34" s="79"/>
      <c r="PXK34" s="79"/>
      <c r="PXL34" s="79"/>
      <c r="PXM34" s="79"/>
      <c r="PXN34" s="79"/>
      <c r="PXO34" s="79"/>
      <c r="PXP34" s="79"/>
      <c r="PXQ34" s="79"/>
      <c r="PXR34" s="79"/>
      <c r="PXS34" s="79"/>
      <c r="PXT34" s="79"/>
      <c r="PXU34" s="79"/>
      <c r="PXV34" s="79"/>
      <c r="PXW34" s="79"/>
      <c r="PXX34" s="79"/>
      <c r="PXY34" s="79"/>
      <c r="PXZ34" s="79"/>
      <c r="PYA34" s="79"/>
      <c r="PYB34" s="79"/>
      <c r="PYC34" s="79"/>
      <c r="PYD34" s="79"/>
      <c r="PYE34" s="79"/>
      <c r="PYF34" s="79"/>
      <c r="PYG34" s="79"/>
      <c r="PYH34" s="79"/>
      <c r="PYI34" s="79"/>
      <c r="PYJ34" s="79"/>
      <c r="PYK34" s="79"/>
      <c r="PYL34" s="79"/>
      <c r="PYM34" s="79"/>
      <c r="PYN34" s="79"/>
      <c r="PYO34" s="79"/>
      <c r="PYP34" s="79"/>
      <c r="PYQ34" s="79"/>
      <c r="PYR34" s="79"/>
      <c r="PYS34" s="79"/>
      <c r="PYT34" s="79"/>
      <c r="PYU34" s="79"/>
      <c r="PYV34" s="79"/>
      <c r="PYW34" s="79"/>
      <c r="PYX34" s="79"/>
      <c r="PYY34" s="79"/>
      <c r="PYZ34" s="79"/>
      <c r="PZA34" s="79"/>
      <c r="PZB34" s="79"/>
      <c r="PZC34" s="79"/>
      <c r="PZD34" s="79"/>
      <c r="PZE34" s="79"/>
      <c r="PZF34" s="79"/>
      <c r="PZG34" s="79"/>
      <c r="PZH34" s="79"/>
      <c r="PZI34" s="79"/>
      <c r="PZJ34" s="79"/>
      <c r="PZK34" s="79"/>
      <c r="PZL34" s="79"/>
      <c r="PZM34" s="79"/>
      <c r="PZN34" s="79"/>
      <c r="PZO34" s="79"/>
      <c r="PZP34" s="79"/>
      <c r="PZQ34" s="79"/>
      <c r="PZR34" s="79"/>
      <c r="PZS34" s="79"/>
      <c r="PZT34" s="79"/>
      <c r="PZU34" s="79"/>
      <c r="PZV34" s="79"/>
      <c r="PZW34" s="79"/>
      <c r="PZX34" s="79"/>
      <c r="PZY34" s="79"/>
      <c r="PZZ34" s="79"/>
      <c r="QAA34" s="79"/>
      <c r="QAB34" s="79"/>
      <c r="QAC34" s="79"/>
      <c r="QAD34" s="79"/>
      <c r="QAE34" s="79"/>
      <c r="QAF34" s="79"/>
      <c r="QAG34" s="79"/>
      <c r="QAH34" s="79"/>
      <c r="QAI34" s="79"/>
      <c r="QAJ34" s="79"/>
      <c r="QAK34" s="79"/>
      <c r="QAL34" s="79"/>
      <c r="QAM34" s="79"/>
      <c r="QAN34" s="79"/>
      <c r="QAO34" s="79"/>
      <c r="QAP34" s="79"/>
      <c r="QAQ34" s="79"/>
      <c r="QAR34" s="79"/>
      <c r="QAS34" s="79"/>
      <c r="QAT34" s="79"/>
      <c r="QAU34" s="79"/>
      <c r="QAV34" s="79"/>
      <c r="QAW34" s="79"/>
      <c r="QAX34" s="79"/>
      <c r="QAY34" s="79"/>
      <c r="QAZ34" s="79"/>
      <c r="QBA34" s="79"/>
      <c r="QBB34" s="79"/>
      <c r="QBC34" s="79"/>
      <c r="QBD34" s="79"/>
      <c r="QBE34" s="79"/>
      <c r="QBF34" s="79"/>
      <c r="QBG34" s="79"/>
      <c r="QBH34" s="79"/>
      <c r="QBI34" s="79"/>
      <c r="QBJ34" s="79"/>
      <c r="QBK34" s="79"/>
      <c r="QBL34" s="79"/>
      <c r="QBM34" s="79"/>
      <c r="QBN34" s="79"/>
      <c r="QBO34" s="79"/>
      <c r="QBP34" s="79"/>
      <c r="QBQ34" s="79"/>
      <c r="QBR34" s="79"/>
      <c r="QBS34" s="79"/>
      <c r="QBT34" s="79"/>
      <c r="QBU34" s="79"/>
      <c r="QBV34" s="79"/>
      <c r="QBW34" s="79"/>
      <c r="QBX34" s="79"/>
      <c r="QBY34" s="79"/>
      <c r="QBZ34" s="79"/>
      <c r="QCA34" s="79"/>
      <c r="QCB34" s="79"/>
      <c r="QCC34" s="79"/>
      <c r="QCD34" s="79"/>
      <c r="QCE34" s="79"/>
      <c r="QCF34" s="79"/>
      <c r="QCG34" s="79"/>
      <c r="QCH34" s="79"/>
      <c r="QCI34" s="79"/>
      <c r="QCJ34" s="79"/>
      <c r="QCK34" s="79"/>
      <c r="QCL34" s="79"/>
      <c r="QCM34" s="79"/>
      <c r="QCN34" s="79"/>
      <c r="QCO34" s="79"/>
      <c r="QCP34" s="79"/>
      <c r="QCQ34" s="79"/>
      <c r="QCR34" s="79"/>
      <c r="QCS34" s="79"/>
      <c r="QCT34" s="79"/>
      <c r="QCU34" s="79"/>
      <c r="QCV34" s="79"/>
      <c r="QCW34" s="79"/>
      <c r="QCX34" s="79"/>
      <c r="QCY34" s="79"/>
      <c r="QCZ34" s="79"/>
      <c r="QDA34" s="79"/>
      <c r="QDB34" s="79"/>
      <c r="QDC34" s="79"/>
      <c r="QDD34" s="79"/>
      <c r="QDE34" s="79"/>
      <c r="QDF34" s="79"/>
      <c r="QDG34" s="79"/>
      <c r="QDH34" s="79"/>
      <c r="QDI34" s="79"/>
      <c r="QDJ34" s="79"/>
      <c r="QDK34" s="79"/>
      <c r="QDL34" s="79"/>
      <c r="QDM34" s="79"/>
      <c r="QDN34" s="79"/>
      <c r="QDO34" s="79"/>
      <c r="QDP34" s="79"/>
      <c r="QDQ34" s="79"/>
      <c r="QDR34" s="79"/>
      <c r="QDS34" s="79"/>
      <c r="QDT34" s="79"/>
      <c r="QDU34" s="79"/>
      <c r="QDV34" s="79"/>
      <c r="QDW34" s="79"/>
      <c r="QDX34" s="79"/>
      <c r="QDY34" s="79"/>
      <c r="QDZ34" s="79"/>
      <c r="QEA34" s="79"/>
      <c r="QEB34" s="79"/>
      <c r="QEC34" s="79"/>
      <c r="QED34" s="79"/>
      <c r="QEE34" s="79"/>
      <c r="QEF34" s="79"/>
      <c r="QEG34" s="79"/>
      <c r="QEH34" s="79"/>
      <c r="QEI34" s="79"/>
      <c r="QEJ34" s="79"/>
      <c r="QEK34" s="79"/>
      <c r="QEL34" s="79"/>
      <c r="QEM34" s="79"/>
      <c r="QEN34" s="79"/>
      <c r="QEO34" s="79"/>
      <c r="QEP34" s="79"/>
      <c r="QEQ34" s="79"/>
      <c r="QER34" s="79"/>
      <c r="QES34" s="79"/>
      <c r="QET34" s="79"/>
      <c r="QEU34" s="79"/>
      <c r="QEV34" s="79"/>
      <c r="QEW34" s="79"/>
      <c r="QEX34" s="79"/>
      <c r="QEY34" s="79"/>
      <c r="QEZ34" s="79"/>
      <c r="QFA34" s="79"/>
      <c r="QFB34" s="79"/>
      <c r="QFC34" s="79"/>
      <c r="QFD34" s="79"/>
      <c r="QFE34" s="79"/>
      <c r="QFF34" s="79"/>
      <c r="QFG34" s="79"/>
      <c r="QFH34" s="79"/>
      <c r="QFI34" s="79"/>
      <c r="QFJ34" s="79"/>
      <c r="QFK34" s="79"/>
      <c r="QFL34" s="79"/>
      <c r="QFM34" s="79"/>
      <c r="QFN34" s="79"/>
      <c r="QFO34" s="79"/>
      <c r="QFP34" s="79"/>
      <c r="QFQ34" s="79"/>
      <c r="QFR34" s="79"/>
      <c r="QFS34" s="79"/>
      <c r="QFT34" s="79"/>
      <c r="QFU34" s="79"/>
      <c r="QFV34" s="79"/>
      <c r="QFW34" s="79"/>
      <c r="QFX34" s="79"/>
      <c r="QFY34" s="79"/>
      <c r="QFZ34" s="79"/>
      <c r="QGA34" s="79"/>
      <c r="QGB34" s="79"/>
      <c r="QGC34" s="79"/>
      <c r="QGD34" s="79"/>
      <c r="QGE34" s="79"/>
      <c r="QGF34" s="79"/>
      <c r="QGG34" s="79"/>
      <c r="QGH34" s="79"/>
      <c r="QGI34" s="79"/>
      <c r="QGJ34" s="79"/>
      <c r="QGK34" s="79"/>
      <c r="QGL34" s="79"/>
      <c r="QGM34" s="79"/>
      <c r="QGN34" s="79"/>
      <c r="QGO34" s="79"/>
      <c r="QGP34" s="79"/>
      <c r="QGQ34" s="79"/>
      <c r="QGR34" s="79"/>
      <c r="QGS34" s="79"/>
      <c r="QGT34" s="79"/>
      <c r="QGU34" s="79"/>
      <c r="QGV34" s="79"/>
      <c r="QGW34" s="79"/>
      <c r="QGX34" s="79"/>
      <c r="QGY34" s="79"/>
      <c r="QGZ34" s="79"/>
      <c r="QHA34" s="79"/>
      <c r="QHB34" s="79"/>
      <c r="QHC34" s="79"/>
      <c r="QHD34" s="79"/>
      <c r="QHE34" s="79"/>
      <c r="QHF34" s="79"/>
      <c r="QHG34" s="79"/>
      <c r="QHH34" s="79"/>
      <c r="QHI34" s="79"/>
      <c r="QHJ34" s="79"/>
      <c r="QHK34" s="79"/>
      <c r="QHL34" s="79"/>
      <c r="QHM34" s="79"/>
      <c r="QHN34" s="79"/>
      <c r="QHO34" s="79"/>
      <c r="QHP34" s="79"/>
      <c r="QHQ34" s="79"/>
      <c r="QHR34" s="79"/>
      <c r="QHS34" s="79"/>
      <c r="QHT34" s="79"/>
      <c r="QHU34" s="79"/>
      <c r="QHV34" s="79"/>
      <c r="QHW34" s="79"/>
      <c r="QHX34" s="79"/>
      <c r="QHY34" s="79"/>
      <c r="QHZ34" s="79"/>
      <c r="QIA34" s="79"/>
      <c r="QIB34" s="79"/>
      <c r="QIC34" s="79"/>
      <c r="QID34" s="79"/>
      <c r="QIE34" s="79"/>
      <c r="QIF34" s="79"/>
      <c r="QIG34" s="79"/>
      <c r="QIH34" s="79"/>
      <c r="QII34" s="79"/>
      <c r="QIJ34" s="79"/>
      <c r="QIK34" s="79"/>
      <c r="QIL34" s="79"/>
      <c r="QIM34" s="79"/>
      <c r="QIN34" s="79"/>
      <c r="QIO34" s="79"/>
      <c r="QIP34" s="79"/>
      <c r="QIQ34" s="79"/>
      <c r="QIR34" s="79"/>
      <c r="QIS34" s="79"/>
      <c r="QIT34" s="79"/>
      <c r="QIU34" s="79"/>
      <c r="QIV34" s="79"/>
      <c r="QIW34" s="79"/>
      <c r="QIX34" s="79"/>
      <c r="QIY34" s="79"/>
      <c r="QIZ34" s="79"/>
      <c r="QJA34" s="79"/>
      <c r="QJB34" s="79"/>
      <c r="QJC34" s="79"/>
      <c r="QJD34" s="79"/>
      <c r="QJE34" s="79"/>
      <c r="QJF34" s="79"/>
      <c r="QJG34" s="79"/>
      <c r="QJH34" s="79"/>
      <c r="QJI34" s="79"/>
      <c r="QJJ34" s="79"/>
      <c r="QJK34" s="79"/>
      <c r="QJL34" s="79"/>
      <c r="QJM34" s="79"/>
      <c r="QJN34" s="79"/>
      <c r="QJO34" s="79"/>
      <c r="QJP34" s="79"/>
      <c r="QJQ34" s="79"/>
      <c r="QJR34" s="79"/>
      <c r="QJS34" s="79"/>
      <c r="QJT34" s="79"/>
      <c r="QJU34" s="79"/>
      <c r="QJV34" s="79"/>
      <c r="QJW34" s="79"/>
      <c r="QJX34" s="79"/>
      <c r="QJY34" s="79"/>
      <c r="QJZ34" s="79"/>
      <c r="QKA34" s="79"/>
      <c r="QKB34" s="79"/>
      <c r="QKC34" s="79"/>
      <c r="QKD34" s="79"/>
      <c r="QKE34" s="79"/>
      <c r="QKF34" s="79"/>
      <c r="QKG34" s="79"/>
      <c r="QKH34" s="79"/>
      <c r="QKI34" s="79"/>
      <c r="QKJ34" s="79"/>
      <c r="QKK34" s="79"/>
      <c r="QKL34" s="79"/>
      <c r="QKM34" s="79"/>
      <c r="QKN34" s="79"/>
      <c r="QKO34" s="79"/>
      <c r="QKP34" s="79"/>
      <c r="QKQ34" s="79"/>
      <c r="QKR34" s="79"/>
      <c r="QKS34" s="79"/>
      <c r="QKT34" s="79"/>
      <c r="QKU34" s="79"/>
      <c r="QKV34" s="79"/>
      <c r="QKW34" s="79"/>
      <c r="QKX34" s="79"/>
      <c r="QKY34" s="79"/>
      <c r="QKZ34" s="79"/>
      <c r="QLA34" s="79"/>
      <c r="QLB34" s="79"/>
      <c r="QLC34" s="79"/>
      <c r="QLD34" s="79"/>
      <c r="QLE34" s="79"/>
      <c r="QLF34" s="79"/>
      <c r="QLG34" s="79"/>
      <c r="QLH34" s="79"/>
      <c r="QLI34" s="79"/>
      <c r="QLJ34" s="79"/>
      <c r="QLK34" s="79"/>
      <c r="QLL34" s="79"/>
      <c r="QLM34" s="79"/>
      <c r="QLN34" s="79"/>
      <c r="QLO34" s="79"/>
      <c r="QLP34" s="79"/>
      <c r="QLQ34" s="79"/>
      <c r="QLR34" s="79"/>
      <c r="QLS34" s="79"/>
      <c r="QLT34" s="79"/>
      <c r="QLU34" s="79"/>
      <c r="QLV34" s="79"/>
      <c r="QLW34" s="79"/>
      <c r="QLX34" s="79"/>
      <c r="QLY34" s="79"/>
      <c r="QLZ34" s="79"/>
      <c r="QMA34" s="79"/>
      <c r="QMB34" s="79"/>
      <c r="QMC34" s="79"/>
      <c r="QMD34" s="79"/>
      <c r="QME34" s="79"/>
      <c r="QMF34" s="79"/>
      <c r="QMG34" s="79"/>
      <c r="QMH34" s="79"/>
      <c r="QMI34" s="79"/>
      <c r="QMJ34" s="79"/>
      <c r="QMK34" s="79"/>
      <c r="QML34" s="79"/>
      <c r="QMM34" s="79"/>
      <c r="QMN34" s="79"/>
      <c r="QMO34" s="79"/>
      <c r="QMP34" s="79"/>
      <c r="QMQ34" s="79"/>
      <c r="QMR34" s="79"/>
      <c r="QMS34" s="79"/>
      <c r="QMT34" s="79"/>
      <c r="QMU34" s="79"/>
      <c r="QMV34" s="79"/>
      <c r="QMW34" s="79"/>
      <c r="QMX34" s="79"/>
      <c r="QMY34" s="79"/>
      <c r="QMZ34" s="79"/>
      <c r="QNA34" s="79"/>
      <c r="QNB34" s="79"/>
      <c r="QNC34" s="79"/>
      <c r="QND34" s="79"/>
      <c r="QNE34" s="79"/>
      <c r="QNF34" s="79"/>
      <c r="QNG34" s="79"/>
      <c r="QNH34" s="79"/>
      <c r="QNI34" s="79"/>
      <c r="QNJ34" s="79"/>
      <c r="QNK34" s="79"/>
      <c r="QNL34" s="79"/>
      <c r="QNM34" s="79"/>
      <c r="QNN34" s="79"/>
      <c r="QNO34" s="79"/>
      <c r="QNP34" s="79"/>
      <c r="QNQ34" s="79"/>
      <c r="QNR34" s="79"/>
      <c r="QNS34" s="79"/>
      <c r="QNT34" s="79"/>
      <c r="QNU34" s="79"/>
      <c r="QNV34" s="79"/>
      <c r="QNW34" s="79"/>
      <c r="QNX34" s="79"/>
      <c r="QNY34" s="79"/>
      <c r="QNZ34" s="79"/>
      <c r="QOA34" s="79"/>
      <c r="QOB34" s="79"/>
      <c r="QOC34" s="79"/>
      <c r="QOD34" s="79"/>
      <c r="QOE34" s="79"/>
      <c r="QOF34" s="79"/>
      <c r="QOG34" s="79"/>
      <c r="QOH34" s="79"/>
      <c r="QOI34" s="79"/>
      <c r="QOJ34" s="79"/>
      <c r="QOK34" s="79"/>
      <c r="QOL34" s="79"/>
      <c r="QOM34" s="79"/>
      <c r="QON34" s="79"/>
      <c r="QOO34" s="79"/>
      <c r="QOP34" s="79"/>
      <c r="QOQ34" s="79"/>
      <c r="QOR34" s="79"/>
      <c r="QOS34" s="79"/>
      <c r="QOT34" s="79"/>
      <c r="QOU34" s="79"/>
      <c r="QOV34" s="79"/>
      <c r="QOW34" s="79"/>
      <c r="QOX34" s="79"/>
      <c r="QOY34" s="79"/>
      <c r="QOZ34" s="79"/>
      <c r="QPA34" s="79"/>
      <c r="QPB34" s="79"/>
      <c r="QPC34" s="79"/>
      <c r="QPD34" s="79"/>
      <c r="QPE34" s="79"/>
      <c r="QPF34" s="79"/>
      <c r="QPG34" s="79"/>
      <c r="QPH34" s="79"/>
      <c r="QPI34" s="79"/>
      <c r="QPJ34" s="79"/>
      <c r="QPK34" s="79"/>
      <c r="QPL34" s="79"/>
      <c r="QPM34" s="79"/>
      <c r="QPN34" s="79"/>
      <c r="QPO34" s="79"/>
      <c r="QPP34" s="79"/>
      <c r="QPQ34" s="79"/>
      <c r="QPR34" s="79"/>
      <c r="QPS34" s="79"/>
      <c r="QPT34" s="79"/>
      <c r="QPU34" s="79"/>
      <c r="QPV34" s="79"/>
      <c r="QPW34" s="79"/>
      <c r="QPX34" s="79"/>
      <c r="QPY34" s="79"/>
      <c r="QPZ34" s="79"/>
      <c r="QQA34" s="79"/>
      <c r="QQB34" s="79"/>
      <c r="QQC34" s="79"/>
      <c r="QQD34" s="79"/>
      <c r="QQE34" s="79"/>
      <c r="QQF34" s="79"/>
      <c r="QQG34" s="79"/>
      <c r="QQH34" s="79"/>
      <c r="QQI34" s="79"/>
      <c r="QQJ34" s="79"/>
      <c r="QQK34" s="79"/>
      <c r="QQL34" s="79"/>
      <c r="QQM34" s="79"/>
      <c r="QQN34" s="79"/>
      <c r="QQO34" s="79"/>
      <c r="QQP34" s="79"/>
      <c r="QQQ34" s="79"/>
      <c r="QQR34" s="79"/>
      <c r="QQS34" s="79"/>
      <c r="QQT34" s="79"/>
      <c r="QQU34" s="79"/>
      <c r="QQV34" s="79"/>
      <c r="QQW34" s="79"/>
      <c r="QQX34" s="79"/>
      <c r="QQY34" s="79"/>
      <c r="QQZ34" s="79"/>
      <c r="QRA34" s="79"/>
      <c r="QRB34" s="79"/>
      <c r="QRC34" s="79"/>
      <c r="QRD34" s="79"/>
      <c r="QRE34" s="79"/>
      <c r="QRF34" s="79"/>
      <c r="QRG34" s="79"/>
      <c r="QRH34" s="79"/>
      <c r="QRI34" s="79"/>
      <c r="QRJ34" s="79"/>
      <c r="QRK34" s="79"/>
      <c r="QRL34" s="79"/>
      <c r="QRM34" s="79"/>
      <c r="QRN34" s="79"/>
      <c r="QRO34" s="79"/>
      <c r="QRP34" s="79"/>
      <c r="QRQ34" s="79"/>
      <c r="QRR34" s="79"/>
      <c r="QRS34" s="79"/>
      <c r="QRT34" s="79"/>
      <c r="QRU34" s="79"/>
      <c r="QRV34" s="79"/>
      <c r="QRW34" s="79"/>
      <c r="QRX34" s="79"/>
      <c r="QRY34" s="79"/>
      <c r="QRZ34" s="79"/>
      <c r="QSA34" s="79"/>
      <c r="QSB34" s="79"/>
      <c r="QSC34" s="79"/>
      <c r="QSD34" s="79"/>
      <c r="QSE34" s="79"/>
      <c r="QSF34" s="79"/>
      <c r="QSG34" s="79"/>
      <c r="QSH34" s="79"/>
      <c r="QSI34" s="79"/>
      <c r="QSJ34" s="79"/>
      <c r="QSK34" s="79"/>
      <c r="QSL34" s="79"/>
      <c r="QSM34" s="79"/>
      <c r="QSN34" s="79"/>
      <c r="QSO34" s="79"/>
      <c r="QSP34" s="79"/>
      <c r="QSQ34" s="79"/>
      <c r="QSR34" s="79"/>
      <c r="QSS34" s="79"/>
      <c r="QST34" s="79"/>
      <c r="QSU34" s="79"/>
      <c r="QSV34" s="79"/>
      <c r="QSW34" s="79"/>
      <c r="QSX34" s="79"/>
      <c r="QSY34" s="79"/>
      <c r="QSZ34" s="79"/>
      <c r="QTA34" s="79"/>
      <c r="QTB34" s="79"/>
      <c r="QTC34" s="79"/>
      <c r="QTD34" s="79"/>
      <c r="QTE34" s="79"/>
      <c r="QTF34" s="79"/>
      <c r="QTG34" s="79"/>
      <c r="QTH34" s="79"/>
      <c r="QTI34" s="79"/>
      <c r="QTJ34" s="79"/>
      <c r="QTK34" s="79"/>
      <c r="QTL34" s="79"/>
      <c r="QTM34" s="79"/>
      <c r="QTN34" s="79"/>
      <c r="QTO34" s="79"/>
      <c r="QTP34" s="79"/>
      <c r="QTQ34" s="79"/>
      <c r="QTR34" s="79"/>
      <c r="QTS34" s="79"/>
      <c r="QTT34" s="79"/>
      <c r="QTU34" s="79"/>
      <c r="QTV34" s="79"/>
      <c r="QTW34" s="79"/>
      <c r="QTX34" s="79"/>
      <c r="QTY34" s="79"/>
      <c r="QTZ34" s="79"/>
      <c r="QUA34" s="79"/>
      <c r="QUB34" s="79"/>
      <c r="QUC34" s="79"/>
      <c r="QUD34" s="79"/>
      <c r="QUE34" s="79"/>
      <c r="QUF34" s="79"/>
      <c r="QUG34" s="79"/>
      <c r="QUH34" s="79"/>
      <c r="QUI34" s="79"/>
      <c r="QUJ34" s="79"/>
      <c r="QUK34" s="79"/>
      <c r="QUL34" s="79"/>
      <c r="QUM34" s="79"/>
      <c r="QUN34" s="79"/>
      <c r="QUO34" s="79"/>
      <c r="QUP34" s="79"/>
      <c r="QUQ34" s="79"/>
      <c r="QUR34" s="79"/>
      <c r="QUS34" s="79"/>
      <c r="QUT34" s="79"/>
      <c r="QUU34" s="79"/>
      <c r="QUV34" s="79"/>
      <c r="QUW34" s="79"/>
      <c r="QUX34" s="79"/>
      <c r="QUY34" s="79"/>
      <c r="QUZ34" s="79"/>
      <c r="QVA34" s="79"/>
      <c r="QVB34" s="79"/>
      <c r="QVC34" s="79"/>
      <c r="QVD34" s="79"/>
      <c r="QVE34" s="79"/>
      <c r="QVF34" s="79"/>
      <c r="QVG34" s="79"/>
      <c r="QVH34" s="79"/>
      <c r="QVI34" s="79"/>
      <c r="QVJ34" s="79"/>
      <c r="QVK34" s="79"/>
      <c r="QVL34" s="79"/>
      <c r="QVM34" s="79"/>
      <c r="QVN34" s="79"/>
      <c r="QVO34" s="79"/>
      <c r="QVP34" s="79"/>
      <c r="QVQ34" s="79"/>
      <c r="QVR34" s="79"/>
      <c r="QVS34" s="79"/>
      <c r="QVT34" s="79"/>
      <c r="QVU34" s="79"/>
      <c r="QVV34" s="79"/>
      <c r="QVW34" s="79"/>
      <c r="QVX34" s="79"/>
      <c r="QVY34" s="79"/>
      <c r="QVZ34" s="79"/>
      <c r="QWA34" s="79"/>
      <c r="QWB34" s="79"/>
      <c r="QWC34" s="79"/>
      <c r="QWD34" s="79"/>
      <c r="QWE34" s="79"/>
      <c r="QWF34" s="79"/>
      <c r="QWG34" s="79"/>
      <c r="QWH34" s="79"/>
      <c r="QWI34" s="79"/>
      <c r="QWJ34" s="79"/>
      <c r="QWK34" s="79"/>
      <c r="QWL34" s="79"/>
      <c r="QWM34" s="79"/>
      <c r="QWN34" s="79"/>
      <c r="QWO34" s="79"/>
      <c r="QWP34" s="79"/>
      <c r="QWQ34" s="79"/>
      <c r="QWR34" s="79"/>
      <c r="QWS34" s="79"/>
      <c r="QWT34" s="79"/>
      <c r="QWU34" s="79"/>
      <c r="QWV34" s="79"/>
      <c r="QWW34" s="79"/>
      <c r="QWX34" s="79"/>
      <c r="QWY34" s="79"/>
      <c r="QWZ34" s="79"/>
      <c r="QXA34" s="79"/>
      <c r="QXB34" s="79"/>
      <c r="QXC34" s="79"/>
      <c r="QXD34" s="79"/>
      <c r="QXE34" s="79"/>
      <c r="QXF34" s="79"/>
      <c r="QXG34" s="79"/>
      <c r="QXH34" s="79"/>
      <c r="QXI34" s="79"/>
      <c r="QXJ34" s="79"/>
      <c r="QXK34" s="79"/>
      <c r="QXL34" s="79"/>
      <c r="QXM34" s="79"/>
      <c r="QXN34" s="79"/>
      <c r="QXO34" s="79"/>
      <c r="QXP34" s="79"/>
      <c r="QXQ34" s="79"/>
      <c r="QXR34" s="79"/>
      <c r="QXS34" s="79"/>
      <c r="QXT34" s="79"/>
      <c r="QXU34" s="79"/>
      <c r="QXV34" s="79"/>
      <c r="QXW34" s="79"/>
      <c r="QXX34" s="79"/>
      <c r="QXY34" s="79"/>
      <c r="QXZ34" s="79"/>
      <c r="QYA34" s="79"/>
      <c r="QYB34" s="79"/>
      <c r="QYC34" s="79"/>
      <c r="QYD34" s="79"/>
      <c r="QYE34" s="79"/>
      <c r="QYF34" s="79"/>
      <c r="QYG34" s="79"/>
      <c r="QYH34" s="79"/>
      <c r="QYI34" s="79"/>
      <c r="QYJ34" s="79"/>
      <c r="QYK34" s="79"/>
      <c r="QYL34" s="79"/>
      <c r="QYM34" s="79"/>
      <c r="QYN34" s="79"/>
      <c r="QYO34" s="79"/>
      <c r="QYP34" s="79"/>
      <c r="QYQ34" s="79"/>
      <c r="QYR34" s="79"/>
      <c r="QYS34" s="79"/>
      <c r="QYT34" s="79"/>
      <c r="QYU34" s="79"/>
      <c r="QYV34" s="79"/>
      <c r="QYW34" s="79"/>
      <c r="QYX34" s="79"/>
      <c r="QYY34" s="79"/>
      <c r="QYZ34" s="79"/>
      <c r="QZA34" s="79"/>
      <c r="QZB34" s="79"/>
      <c r="QZC34" s="79"/>
      <c r="QZD34" s="79"/>
      <c r="QZE34" s="79"/>
      <c r="QZF34" s="79"/>
      <c r="QZG34" s="79"/>
      <c r="QZH34" s="79"/>
      <c r="QZI34" s="79"/>
      <c r="QZJ34" s="79"/>
      <c r="QZK34" s="79"/>
      <c r="QZL34" s="79"/>
      <c r="QZM34" s="79"/>
      <c r="QZN34" s="79"/>
      <c r="QZO34" s="79"/>
      <c r="QZP34" s="79"/>
      <c r="QZQ34" s="79"/>
      <c r="QZR34" s="79"/>
      <c r="QZS34" s="79"/>
      <c r="QZT34" s="79"/>
      <c r="QZU34" s="79"/>
      <c r="QZV34" s="79"/>
      <c r="QZW34" s="79"/>
      <c r="QZX34" s="79"/>
      <c r="QZY34" s="79"/>
      <c r="QZZ34" s="79"/>
      <c r="RAA34" s="79"/>
      <c r="RAB34" s="79"/>
      <c r="RAC34" s="79"/>
      <c r="RAD34" s="79"/>
      <c r="RAE34" s="79"/>
      <c r="RAF34" s="79"/>
      <c r="RAG34" s="79"/>
      <c r="RAH34" s="79"/>
      <c r="RAI34" s="79"/>
      <c r="RAJ34" s="79"/>
      <c r="RAK34" s="79"/>
      <c r="RAL34" s="79"/>
      <c r="RAM34" s="79"/>
      <c r="RAN34" s="79"/>
      <c r="RAO34" s="79"/>
      <c r="RAP34" s="79"/>
      <c r="RAQ34" s="79"/>
      <c r="RAR34" s="79"/>
      <c r="RAS34" s="79"/>
      <c r="RAT34" s="79"/>
      <c r="RAU34" s="79"/>
      <c r="RAV34" s="79"/>
      <c r="RAW34" s="79"/>
      <c r="RAX34" s="79"/>
      <c r="RAY34" s="79"/>
      <c r="RAZ34" s="79"/>
      <c r="RBA34" s="79"/>
      <c r="RBB34" s="79"/>
      <c r="RBC34" s="79"/>
      <c r="RBD34" s="79"/>
      <c r="RBE34" s="79"/>
      <c r="RBF34" s="79"/>
      <c r="RBG34" s="79"/>
      <c r="RBH34" s="79"/>
      <c r="RBI34" s="79"/>
      <c r="RBJ34" s="79"/>
      <c r="RBK34" s="79"/>
      <c r="RBL34" s="79"/>
      <c r="RBM34" s="79"/>
      <c r="RBN34" s="79"/>
      <c r="RBO34" s="79"/>
      <c r="RBP34" s="79"/>
      <c r="RBQ34" s="79"/>
      <c r="RBR34" s="79"/>
      <c r="RBS34" s="79"/>
      <c r="RBT34" s="79"/>
      <c r="RBU34" s="79"/>
      <c r="RBV34" s="79"/>
      <c r="RBW34" s="79"/>
      <c r="RBX34" s="79"/>
      <c r="RBY34" s="79"/>
      <c r="RBZ34" s="79"/>
      <c r="RCA34" s="79"/>
      <c r="RCB34" s="79"/>
      <c r="RCC34" s="79"/>
      <c r="RCD34" s="79"/>
      <c r="RCE34" s="79"/>
      <c r="RCF34" s="79"/>
      <c r="RCG34" s="79"/>
      <c r="RCH34" s="79"/>
      <c r="RCI34" s="79"/>
      <c r="RCJ34" s="79"/>
      <c r="RCK34" s="79"/>
      <c r="RCL34" s="79"/>
      <c r="RCM34" s="79"/>
      <c r="RCN34" s="79"/>
      <c r="RCO34" s="79"/>
      <c r="RCP34" s="79"/>
      <c r="RCQ34" s="79"/>
      <c r="RCR34" s="79"/>
      <c r="RCS34" s="79"/>
      <c r="RCT34" s="79"/>
      <c r="RCU34" s="79"/>
      <c r="RCV34" s="79"/>
      <c r="RCW34" s="79"/>
      <c r="RCX34" s="79"/>
      <c r="RCY34" s="79"/>
      <c r="RCZ34" s="79"/>
      <c r="RDA34" s="79"/>
      <c r="RDB34" s="79"/>
      <c r="RDC34" s="79"/>
      <c r="RDD34" s="79"/>
      <c r="RDE34" s="79"/>
      <c r="RDF34" s="79"/>
      <c r="RDG34" s="79"/>
      <c r="RDH34" s="79"/>
      <c r="RDI34" s="79"/>
      <c r="RDJ34" s="79"/>
      <c r="RDK34" s="79"/>
      <c r="RDL34" s="79"/>
      <c r="RDM34" s="79"/>
      <c r="RDN34" s="79"/>
      <c r="RDO34" s="79"/>
      <c r="RDP34" s="79"/>
      <c r="RDQ34" s="79"/>
      <c r="RDR34" s="79"/>
      <c r="RDS34" s="79"/>
      <c r="RDT34" s="79"/>
      <c r="RDU34" s="79"/>
      <c r="RDV34" s="79"/>
      <c r="RDW34" s="79"/>
      <c r="RDX34" s="79"/>
      <c r="RDY34" s="79"/>
      <c r="RDZ34" s="79"/>
      <c r="REA34" s="79"/>
      <c r="REB34" s="79"/>
      <c r="REC34" s="79"/>
      <c r="RED34" s="79"/>
      <c r="REE34" s="79"/>
      <c r="REF34" s="79"/>
      <c r="REG34" s="79"/>
      <c r="REH34" s="79"/>
      <c r="REI34" s="79"/>
      <c r="REJ34" s="79"/>
      <c r="REK34" s="79"/>
      <c r="REL34" s="79"/>
      <c r="REM34" s="79"/>
      <c r="REN34" s="79"/>
      <c r="REO34" s="79"/>
      <c r="REP34" s="79"/>
      <c r="REQ34" s="79"/>
      <c r="RER34" s="79"/>
      <c r="RES34" s="79"/>
      <c r="RET34" s="79"/>
      <c r="REU34" s="79"/>
      <c r="REV34" s="79"/>
      <c r="REW34" s="79"/>
      <c r="REX34" s="79"/>
      <c r="REY34" s="79"/>
      <c r="REZ34" s="79"/>
      <c r="RFA34" s="79"/>
      <c r="RFB34" s="79"/>
      <c r="RFC34" s="79"/>
      <c r="RFD34" s="79"/>
      <c r="RFE34" s="79"/>
      <c r="RFF34" s="79"/>
      <c r="RFG34" s="79"/>
      <c r="RFH34" s="79"/>
      <c r="RFI34" s="79"/>
      <c r="RFJ34" s="79"/>
      <c r="RFK34" s="79"/>
      <c r="RFL34" s="79"/>
      <c r="RFM34" s="79"/>
      <c r="RFN34" s="79"/>
      <c r="RFO34" s="79"/>
      <c r="RFP34" s="79"/>
      <c r="RFQ34" s="79"/>
      <c r="RFR34" s="79"/>
      <c r="RFS34" s="79"/>
      <c r="RFT34" s="79"/>
      <c r="RFU34" s="79"/>
      <c r="RFV34" s="79"/>
      <c r="RFW34" s="79"/>
      <c r="RFX34" s="79"/>
      <c r="RFY34" s="79"/>
      <c r="RFZ34" s="79"/>
      <c r="RGA34" s="79"/>
      <c r="RGB34" s="79"/>
      <c r="RGC34" s="79"/>
      <c r="RGD34" s="79"/>
      <c r="RGE34" s="79"/>
      <c r="RGF34" s="79"/>
      <c r="RGG34" s="79"/>
      <c r="RGH34" s="79"/>
      <c r="RGI34" s="79"/>
      <c r="RGJ34" s="79"/>
      <c r="RGK34" s="79"/>
      <c r="RGL34" s="79"/>
      <c r="RGM34" s="79"/>
      <c r="RGN34" s="79"/>
      <c r="RGO34" s="79"/>
      <c r="RGP34" s="79"/>
      <c r="RGQ34" s="79"/>
      <c r="RGR34" s="79"/>
      <c r="RGS34" s="79"/>
      <c r="RGT34" s="79"/>
      <c r="RGU34" s="79"/>
      <c r="RGV34" s="79"/>
      <c r="RGW34" s="79"/>
      <c r="RGX34" s="79"/>
      <c r="RGY34" s="79"/>
      <c r="RGZ34" s="79"/>
      <c r="RHA34" s="79"/>
      <c r="RHB34" s="79"/>
      <c r="RHC34" s="79"/>
      <c r="RHD34" s="79"/>
      <c r="RHE34" s="79"/>
      <c r="RHF34" s="79"/>
      <c r="RHG34" s="79"/>
      <c r="RHH34" s="79"/>
      <c r="RHI34" s="79"/>
      <c r="RHJ34" s="79"/>
      <c r="RHK34" s="79"/>
      <c r="RHL34" s="79"/>
      <c r="RHM34" s="79"/>
      <c r="RHN34" s="79"/>
      <c r="RHO34" s="79"/>
      <c r="RHP34" s="79"/>
      <c r="RHQ34" s="79"/>
      <c r="RHR34" s="79"/>
      <c r="RHS34" s="79"/>
      <c r="RHT34" s="79"/>
      <c r="RHU34" s="79"/>
      <c r="RHV34" s="79"/>
      <c r="RHW34" s="79"/>
      <c r="RHX34" s="79"/>
      <c r="RHY34" s="79"/>
      <c r="RHZ34" s="79"/>
      <c r="RIA34" s="79"/>
      <c r="RIB34" s="79"/>
      <c r="RIC34" s="79"/>
      <c r="RID34" s="79"/>
      <c r="RIE34" s="79"/>
      <c r="RIF34" s="79"/>
      <c r="RIG34" s="79"/>
      <c r="RIH34" s="79"/>
      <c r="RII34" s="79"/>
      <c r="RIJ34" s="79"/>
      <c r="RIK34" s="79"/>
      <c r="RIL34" s="79"/>
      <c r="RIM34" s="79"/>
      <c r="RIN34" s="79"/>
      <c r="RIO34" s="79"/>
      <c r="RIP34" s="79"/>
      <c r="RIQ34" s="79"/>
      <c r="RIR34" s="79"/>
      <c r="RIS34" s="79"/>
      <c r="RIT34" s="79"/>
      <c r="RIU34" s="79"/>
      <c r="RIV34" s="79"/>
      <c r="RIW34" s="79"/>
      <c r="RIX34" s="79"/>
      <c r="RIY34" s="79"/>
      <c r="RIZ34" s="79"/>
      <c r="RJA34" s="79"/>
      <c r="RJB34" s="79"/>
      <c r="RJC34" s="79"/>
      <c r="RJD34" s="79"/>
      <c r="RJE34" s="79"/>
      <c r="RJF34" s="79"/>
      <c r="RJG34" s="79"/>
      <c r="RJH34" s="79"/>
      <c r="RJI34" s="79"/>
      <c r="RJJ34" s="79"/>
      <c r="RJK34" s="79"/>
      <c r="RJL34" s="79"/>
      <c r="RJM34" s="79"/>
      <c r="RJN34" s="79"/>
      <c r="RJO34" s="79"/>
      <c r="RJP34" s="79"/>
      <c r="RJQ34" s="79"/>
      <c r="RJR34" s="79"/>
      <c r="RJS34" s="79"/>
      <c r="RJT34" s="79"/>
      <c r="RJU34" s="79"/>
      <c r="RJV34" s="79"/>
      <c r="RJW34" s="79"/>
      <c r="RJX34" s="79"/>
      <c r="RJY34" s="79"/>
      <c r="RJZ34" s="79"/>
      <c r="RKA34" s="79"/>
      <c r="RKB34" s="79"/>
      <c r="RKC34" s="79"/>
      <c r="RKD34" s="79"/>
      <c r="RKE34" s="79"/>
      <c r="RKF34" s="79"/>
      <c r="RKG34" s="79"/>
      <c r="RKH34" s="79"/>
      <c r="RKI34" s="79"/>
      <c r="RKJ34" s="79"/>
      <c r="RKK34" s="79"/>
      <c r="RKL34" s="79"/>
      <c r="RKM34" s="79"/>
      <c r="RKN34" s="79"/>
      <c r="RKO34" s="79"/>
      <c r="RKP34" s="79"/>
      <c r="RKQ34" s="79"/>
      <c r="RKR34" s="79"/>
      <c r="RKS34" s="79"/>
      <c r="RKT34" s="79"/>
      <c r="RKU34" s="79"/>
      <c r="RKV34" s="79"/>
      <c r="RKW34" s="79"/>
      <c r="RKX34" s="79"/>
      <c r="RKY34" s="79"/>
      <c r="RKZ34" s="79"/>
      <c r="RLA34" s="79"/>
      <c r="RLB34" s="79"/>
      <c r="RLC34" s="79"/>
      <c r="RLD34" s="79"/>
      <c r="RLE34" s="79"/>
      <c r="RLF34" s="79"/>
      <c r="RLG34" s="79"/>
      <c r="RLH34" s="79"/>
      <c r="RLI34" s="79"/>
      <c r="RLJ34" s="79"/>
      <c r="RLK34" s="79"/>
      <c r="RLL34" s="79"/>
      <c r="RLM34" s="79"/>
      <c r="RLN34" s="79"/>
      <c r="RLO34" s="79"/>
      <c r="RLP34" s="79"/>
      <c r="RLQ34" s="79"/>
      <c r="RLR34" s="79"/>
      <c r="RLS34" s="79"/>
      <c r="RLT34" s="79"/>
      <c r="RLU34" s="79"/>
      <c r="RLV34" s="79"/>
      <c r="RLW34" s="79"/>
      <c r="RLX34" s="79"/>
      <c r="RLY34" s="79"/>
      <c r="RLZ34" s="79"/>
      <c r="RMA34" s="79"/>
      <c r="RMB34" s="79"/>
      <c r="RMC34" s="79"/>
      <c r="RMD34" s="79"/>
      <c r="RME34" s="79"/>
      <c r="RMF34" s="79"/>
      <c r="RMG34" s="79"/>
      <c r="RMH34" s="79"/>
      <c r="RMI34" s="79"/>
      <c r="RMJ34" s="79"/>
      <c r="RMK34" s="79"/>
      <c r="RML34" s="79"/>
      <c r="RMM34" s="79"/>
      <c r="RMN34" s="79"/>
      <c r="RMO34" s="79"/>
      <c r="RMP34" s="79"/>
      <c r="RMQ34" s="79"/>
      <c r="RMR34" s="79"/>
      <c r="RMS34" s="79"/>
      <c r="RMT34" s="79"/>
      <c r="RMU34" s="79"/>
      <c r="RMV34" s="79"/>
      <c r="RMW34" s="79"/>
      <c r="RMX34" s="79"/>
      <c r="RMY34" s="79"/>
      <c r="RMZ34" s="79"/>
      <c r="RNA34" s="79"/>
      <c r="RNB34" s="79"/>
      <c r="RNC34" s="79"/>
      <c r="RND34" s="79"/>
      <c r="RNE34" s="79"/>
      <c r="RNF34" s="79"/>
      <c r="RNG34" s="79"/>
      <c r="RNH34" s="79"/>
      <c r="RNI34" s="79"/>
      <c r="RNJ34" s="79"/>
      <c r="RNK34" s="79"/>
      <c r="RNL34" s="79"/>
      <c r="RNM34" s="79"/>
      <c r="RNN34" s="79"/>
      <c r="RNO34" s="79"/>
      <c r="RNP34" s="79"/>
      <c r="RNQ34" s="79"/>
      <c r="RNR34" s="79"/>
      <c r="RNS34" s="79"/>
      <c r="RNT34" s="79"/>
      <c r="RNU34" s="79"/>
      <c r="RNV34" s="79"/>
      <c r="RNW34" s="79"/>
      <c r="RNX34" s="79"/>
      <c r="RNY34" s="79"/>
      <c r="RNZ34" s="79"/>
      <c r="ROA34" s="79"/>
      <c r="ROB34" s="79"/>
      <c r="ROC34" s="79"/>
      <c r="ROD34" s="79"/>
      <c r="ROE34" s="79"/>
      <c r="ROF34" s="79"/>
      <c r="ROG34" s="79"/>
      <c r="ROH34" s="79"/>
      <c r="ROI34" s="79"/>
      <c r="ROJ34" s="79"/>
      <c r="ROK34" s="79"/>
      <c r="ROL34" s="79"/>
      <c r="ROM34" s="79"/>
      <c r="RON34" s="79"/>
      <c r="ROO34" s="79"/>
      <c r="ROP34" s="79"/>
      <c r="ROQ34" s="79"/>
      <c r="ROR34" s="79"/>
      <c r="ROS34" s="79"/>
      <c r="ROT34" s="79"/>
      <c r="ROU34" s="79"/>
      <c r="ROV34" s="79"/>
      <c r="ROW34" s="79"/>
      <c r="ROX34" s="79"/>
      <c r="ROY34" s="79"/>
      <c r="ROZ34" s="79"/>
      <c r="RPA34" s="79"/>
      <c r="RPB34" s="79"/>
      <c r="RPC34" s="79"/>
      <c r="RPD34" s="79"/>
      <c r="RPE34" s="79"/>
      <c r="RPF34" s="79"/>
      <c r="RPG34" s="79"/>
      <c r="RPH34" s="79"/>
      <c r="RPI34" s="79"/>
      <c r="RPJ34" s="79"/>
      <c r="RPK34" s="79"/>
      <c r="RPL34" s="79"/>
      <c r="RPM34" s="79"/>
      <c r="RPN34" s="79"/>
      <c r="RPO34" s="79"/>
      <c r="RPP34" s="79"/>
      <c r="RPQ34" s="79"/>
      <c r="RPR34" s="79"/>
      <c r="RPS34" s="79"/>
      <c r="RPT34" s="79"/>
      <c r="RPU34" s="79"/>
      <c r="RPV34" s="79"/>
      <c r="RPW34" s="79"/>
      <c r="RPX34" s="79"/>
      <c r="RPY34" s="79"/>
      <c r="RPZ34" s="79"/>
      <c r="RQA34" s="79"/>
      <c r="RQB34" s="79"/>
      <c r="RQC34" s="79"/>
      <c r="RQD34" s="79"/>
      <c r="RQE34" s="79"/>
      <c r="RQF34" s="79"/>
      <c r="RQG34" s="79"/>
      <c r="RQH34" s="79"/>
      <c r="RQI34" s="79"/>
      <c r="RQJ34" s="79"/>
      <c r="RQK34" s="79"/>
      <c r="RQL34" s="79"/>
      <c r="RQM34" s="79"/>
      <c r="RQN34" s="79"/>
      <c r="RQO34" s="79"/>
      <c r="RQP34" s="79"/>
      <c r="RQQ34" s="79"/>
      <c r="RQR34" s="79"/>
      <c r="RQS34" s="79"/>
      <c r="RQT34" s="79"/>
      <c r="RQU34" s="79"/>
      <c r="RQV34" s="79"/>
      <c r="RQW34" s="79"/>
      <c r="RQX34" s="79"/>
      <c r="RQY34" s="79"/>
      <c r="RQZ34" s="79"/>
      <c r="RRA34" s="79"/>
      <c r="RRB34" s="79"/>
      <c r="RRC34" s="79"/>
      <c r="RRD34" s="79"/>
      <c r="RRE34" s="79"/>
      <c r="RRF34" s="79"/>
      <c r="RRG34" s="79"/>
      <c r="RRH34" s="79"/>
      <c r="RRI34" s="79"/>
      <c r="RRJ34" s="79"/>
      <c r="RRK34" s="79"/>
      <c r="RRL34" s="79"/>
      <c r="RRM34" s="79"/>
      <c r="RRN34" s="79"/>
      <c r="RRO34" s="79"/>
      <c r="RRP34" s="79"/>
      <c r="RRQ34" s="79"/>
      <c r="RRR34" s="79"/>
      <c r="RRS34" s="79"/>
      <c r="RRT34" s="79"/>
      <c r="RRU34" s="79"/>
      <c r="RRV34" s="79"/>
      <c r="RRW34" s="79"/>
      <c r="RRX34" s="79"/>
      <c r="RRY34" s="79"/>
      <c r="RRZ34" s="79"/>
      <c r="RSA34" s="79"/>
      <c r="RSB34" s="79"/>
      <c r="RSC34" s="79"/>
      <c r="RSD34" s="79"/>
      <c r="RSE34" s="79"/>
      <c r="RSF34" s="79"/>
      <c r="RSG34" s="79"/>
      <c r="RSH34" s="79"/>
      <c r="RSI34" s="79"/>
      <c r="RSJ34" s="79"/>
      <c r="RSK34" s="79"/>
      <c r="RSL34" s="79"/>
      <c r="RSM34" s="79"/>
      <c r="RSN34" s="79"/>
      <c r="RSO34" s="79"/>
      <c r="RSP34" s="79"/>
      <c r="RSQ34" s="79"/>
      <c r="RSR34" s="79"/>
      <c r="RSS34" s="79"/>
      <c r="RST34" s="79"/>
      <c r="RSU34" s="79"/>
      <c r="RSV34" s="79"/>
      <c r="RSW34" s="79"/>
      <c r="RSX34" s="79"/>
      <c r="RSY34" s="79"/>
      <c r="RSZ34" s="79"/>
      <c r="RTA34" s="79"/>
      <c r="RTB34" s="79"/>
      <c r="RTC34" s="79"/>
      <c r="RTD34" s="79"/>
      <c r="RTE34" s="79"/>
      <c r="RTF34" s="79"/>
      <c r="RTG34" s="79"/>
      <c r="RTH34" s="79"/>
      <c r="RTI34" s="79"/>
      <c r="RTJ34" s="79"/>
      <c r="RTK34" s="79"/>
      <c r="RTL34" s="79"/>
      <c r="RTM34" s="79"/>
      <c r="RTN34" s="79"/>
      <c r="RTO34" s="79"/>
      <c r="RTP34" s="79"/>
      <c r="RTQ34" s="79"/>
      <c r="RTR34" s="79"/>
      <c r="RTS34" s="79"/>
      <c r="RTT34" s="79"/>
      <c r="RTU34" s="79"/>
      <c r="RTV34" s="79"/>
      <c r="RTW34" s="79"/>
      <c r="RTX34" s="79"/>
      <c r="RTY34" s="79"/>
      <c r="RTZ34" s="79"/>
      <c r="RUA34" s="79"/>
      <c r="RUB34" s="79"/>
      <c r="RUC34" s="79"/>
      <c r="RUD34" s="79"/>
      <c r="RUE34" s="79"/>
      <c r="RUF34" s="79"/>
      <c r="RUG34" s="79"/>
      <c r="RUH34" s="79"/>
      <c r="RUI34" s="79"/>
      <c r="RUJ34" s="79"/>
      <c r="RUK34" s="79"/>
      <c r="RUL34" s="79"/>
      <c r="RUM34" s="79"/>
      <c r="RUN34" s="79"/>
      <c r="RUO34" s="79"/>
      <c r="RUP34" s="79"/>
      <c r="RUQ34" s="79"/>
      <c r="RUR34" s="79"/>
      <c r="RUS34" s="79"/>
      <c r="RUT34" s="79"/>
      <c r="RUU34" s="79"/>
      <c r="RUV34" s="79"/>
      <c r="RUW34" s="79"/>
      <c r="RUX34" s="79"/>
      <c r="RUY34" s="79"/>
      <c r="RUZ34" s="79"/>
      <c r="RVA34" s="79"/>
      <c r="RVB34" s="79"/>
      <c r="RVC34" s="79"/>
      <c r="RVD34" s="79"/>
      <c r="RVE34" s="79"/>
      <c r="RVF34" s="79"/>
      <c r="RVG34" s="79"/>
      <c r="RVH34" s="79"/>
      <c r="RVI34" s="79"/>
      <c r="RVJ34" s="79"/>
      <c r="RVK34" s="79"/>
      <c r="RVL34" s="79"/>
      <c r="RVM34" s="79"/>
      <c r="RVN34" s="79"/>
      <c r="RVO34" s="79"/>
      <c r="RVP34" s="79"/>
      <c r="RVQ34" s="79"/>
      <c r="RVR34" s="79"/>
      <c r="RVS34" s="79"/>
      <c r="RVT34" s="79"/>
      <c r="RVU34" s="79"/>
      <c r="RVV34" s="79"/>
      <c r="RVW34" s="79"/>
      <c r="RVX34" s="79"/>
      <c r="RVY34" s="79"/>
      <c r="RVZ34" s="79"/>
      <c r="RWA34" s="79"/>
      <c r="RWB34" s="79"/>
      <c r="RWC34" s="79"/>
      <c r="RWD34" s="79"/>
      <c r="RWE34" s="79"/>
      <c r="RWF34" s="79"/>
      <c r="RWG34" s="79"/>
      <c r="RWH34" s="79"/>
      <c r="RWI34" s="79"/>
      <c r="RWJ34" s="79"/>
      <c r="RWK34" s="79"/>
      <c r="RWL34" s="79"/>
      <c r="RWM34" s="79"/>
      <c r="RWN34" s="79"/>
      <c r="RWO34" s="79"/>
      <c r="RWP34" s="79"/>
      <c r="RWQ34" s="79"/>
      <c r="RWR34" s="79"/>
      <c r="RWS34" s="79"/>
      <c r="RWT34" s="79"/>
      <c r="RWU34" s="79"/>
      <c r="RWV34" s="79"/>
      <c r="RWW34" s="79"/>
      <c r="RWX34" s="79"/>
      <c r="RWY34" s="79"/>
      <c r="RWZ34" s="79"/>
      <c r="RXA34" s="79"/>
      <c r="RXB34" s="79"/>
      <c r="RXC34" s="79"/>
      <c r="RXD34" s="79"/>
      <c r="RXE34" s="79"/>
      <c r="RXF34" s="79"/>
      <c r="RXG34" s="79"/>
      <c r="RXH34" s="79"/>
      <c r="RXI34" s="79"/>
      <c r="RXJ34" s="79"/>
      <c r="RXK34" s="79"/>
      <c r="RXL34" s="79"/>
      <c r="RXM34" s="79"/>
      <c r="RXN34" s="79"/>
      <c r="RXO34" s="79"/>
      <c r="RXP34" s="79"/>
      <c r="RXQ34" s="79"/>
      <c r="RXR34" s="79"/>
      <c r="RXS34" s="79"/>
      <c r="RXT34" s="79"/>
      <c r="RXU34" s="79"/>
      <c r="RXV34" s="79"/>
      <c r="RXW34" s="79"/>
      <c r="RXX34" s="79"/>
      <c r="RXY34" s="79"/>
      <c r="RXZ34" s="79"/>
      <c r="RYA34" s="79"/>
      <c r="RYB34" s="79"/>
      <c r="RYC34" s="79"/>
      <c r="RYD34" s="79"/>
      <c r="RYE34" s="79"/>
      <c r="RYF34" s="79"/>
      <c r="RYG34" s="79"/>
      <c r="RYH34" s="79"/>
      <c r="RYI34" s="79"/>
      <c r="RYJ34" s="79"/>
      <c r="RYK34" s="79"/>
      <c r="RYL34" s="79"/>
      <c r="RYM34" s="79"/>
      <c r="RYN34" s="79"/>
      <c r="RYO34" s="79"/>
      <c r="RYP34" s="79"/>
      <c r="RYQ34" s="79"/>
      <c r="RYR34" s="79"/>
      <c r="RYS34" s="79"/>
      <c r="RYT34" s="79"/>
      <c r="RYU34" s="79"/>
      <c r="RYV34" s="79"/>
      <c r="RYW34" s="79"/>
      <c r="RYX34" s="79"/>
      <c r="RYY34" s="79"/>
      <c r="RYZ34" s="79"/>
      <c r="RZA34" s="79"/>
      <c r="RZB34" s="79"/>
      <c r="RZC34" s="79"/>
      <c r="RZD34" s="79"/>
      <c r="RZE34" s="79"/>
      <c r="RZF34" s="79"/>
      <c r="RZG34" s="79"/>
      <c r="RZH34" s="79"/>
      <c r="RZI34" s="79"/>
      <c r="RZJ34" s="79"/>
      <c r="RZK34" s="79"/>
      <c r="RZL34" s="79"/>
      <c r="RZM34" s="79"/>
      <c r="RZN34" s="79"/>
      <c r="RZO34" s="79"/>
      <c r="RZP34" s="79"/>
      <c r="RZQ34" s="79"/>
      <c r="RZR34" s="79"/>
      <c r="RZS34" s="79"/>
      <c r="RZT34" s="79"/>
      <c r="RZU34" s="79"/>
      <c r="RZV34" s="79"/>
      <c r="RZW34" s="79"/>
      <c r="RZX34" s="79"/>
      <c r="RZY34" s="79"/>
      <c r="RZZ34" s="79"/>
      <c r="SAA34" s="79"/>
      <c r="SAB34" s="79"/>
      <c r="SAC34" s="79"/>
      <c r="SAD34" s="79"/>
      <c r="SAE34" s="79"/>
      <c r="SAF34" s="79"/>
      <c r="SAG34" s="79"/>
      <c r="SAH34" s="79"/>
      <c r="SAI34" s="79"/>
      <c r="SAJ34" s="79"/>
      <c r="SAK34" s="79"/>
      <c r="SAL34" s="79"/>
      <c r="SAM34" s="79"/>
      <c r="SAN34" s="79"/>
      <c r="SAO34" s="79"/>
      <c r="SAP34" s="79"/>
      <c r="SAQ34" s="79"/>
      <c r="SAR34" s="79"/>
      <c r="SAS34" s="79"/>
      <c r="SAT34" s="79"/>
      <c r="SAU34" s="79"/>
      <c r="SAV34" s="79"/>
      <c r="SAW34" s="79"/>
      <c r="SAX34" s="79"/>
      <c r="SAY34" s="79"/>
      <c r="SAZ34" s="79"/>
      <c r="SBA34" s="79"/>
      <c r="SBB34" s="79"/>
      <c r="SBC34" s="79"/>
      <c r="SBD34" s="79"/>
      <c r="SBE34" s="79"/>
      <c r="SBF34" s="79"/>
      <c r="SBG34" s="79"/>
      <c r="SBH34" s="79"/>
      <c r="SBI34" s="79"/>
      <c r="SBJ34" s="79"/>
      <c r="SBK34" s="79"/>
      <c r="SBL34" s="79"/>
      <c r="SBM34" s="79"/>
      <c r="SBN34" s="79"/>
      <c r="SBO34" s="79"/>
      <c r="SBP34" s="79"/>
      <c r="SBQ34" s="79"/>
      <c r="SBR34" s="79"/>
      <c r="SBS34" s="79"/>
      <c r="SBT34" s="79"/>
      <c r="SBU34" s="79"/>
      <c r="SBV34" s="79"/>
      <c r="SBW34" s="79"/>
      <c r="SBX34" s="79"/>
      <c r="SBY34" s="79"/>
      <c r="SBZ34" s="79"/>
      <c r="SCA34" s="79"/>
      <c r="SCB34" s="79"/>
      <c r="SCC34" s="79"/>
      <c r="SCD34" s="79"/>
      <c r="SCE34" s="79"/>
      <c r="SCF34" s="79"/>
      <c r="SCG34" s="79"/>
      <c r="SCH34" s="79"/>
      <c r="SCI34" s="79"/>
      <c r="SCJ34" s="79"/>
      <c r="SCK34" s="79"/>
      <c r="SCL34" s="79"/>
      <c r="SCM34" s="79"/>
      <c r="SCN34" s="79"/>
      <c r="SCO34" s="79"/>
      <c r="SCP34" s="79"/>
      <c r="SCQ34" s="79"/>
      <c r="SCR34" s="79"/>
      <c r="SCS34" s="79"/>
      <c r="SCT34" s="79"/>
      <c r="SCU34" s="79"/>
      <c r="SCV34" s="79"/>
      <c r="SCW34" s="79"/>
      <c r="SCX34" s="79"/>
      <c r="SCY34" s="79"/>
      <c r="SCZ34" s="79"/>
      <c r="SDA34" s="79"/>
      <c r="SDB34" s="79"/>
      <c r="SDC34" s="79"/>
      <c r="SDD34" s="79"/>
      <c r="SDE34" s="79"/>
      <c r="SDF34" s="79"/>
      <c r="SDG34" s="79"/>
      <c r="SDH34" s="79"/>
      <c r="SDI34" s="79"/>
      <c r="SDJ34" s="79"/>
      <c r="SDK34" s="79"/>
      <c r="SDL34" s="79"/>
      <c r="SDM34" s="79"/>
      <c r="SDN34" s="79"/>
      <c r="SDO34" s="79"/>
      <c r="SDP34" s="79"/>
      <c r="SDQ34" s="79"/>
      <c r="SDR34" s="79"/>
      <c r="SDS34" s="79"/>
      <c r="SDT34" s="79"/>
      <c r="SDU34" s="79"/>
      <c r="SDV34" s="79"/>
      <c r="SDW34" s="79"/>
      <c r="SDX34" s="79"/>
      <c r="SDY34" s="79"/>
      <c r="SDZ34" s="79"/>
      <c r="SEA34" s="79"/>
      <c r="SEB34" s="79"/>
      <c r="SEC34" s="79"/>
      <c r="SED34" s="79"/>
      <c r="SEE34" s="79"/>
      <c r="SEF34" s="79"/>
      <c r="SEG34" s="79"/>
      <c r="SEH34" s="79"/>
      <c r="SEI34" s="79"/>
      <c r="SEJ34" s="79"/>
      <c r="SEK34" s="79"/>
      <c r="SEL34" s="79"/>
      <c r="SEM34" s="79"/>
      <c r="SEN34" s="79"/>
      <c r="SEO34" s="79"/>
      <c r="SEP34" s="79"/>
      <c r="SEQ34" s="79"/>
      <c r="SER34" s="79"/>
      <c r="SES34" s="79"/>
      <c r="SET34" s="79"/>
      <c r="SEU34" s="79"/>
      <c r="SEV34" s="79"/>
      <c r="SEW34" s="79"/>
      <c r="SEX34" s="79"/>
      <c r="SEY34" s="79"/>
      <c r="SEZ34" s="79"/>
      <c r="SFA34" s="79"/>
      <c r="SFB34" s="79"/>
      <c r="SFC34" s="79"/>
      <c r="SFD34" s="79"/>
      <c r="SFE34" s="79"/>
      <c r="SFF34" s="79"/>
      <c r="SFG34" s="79"/>
      <c r="SFH34" s="79"/>
      <c r="SFI34" s="79"/>
      <c r="SFJ34" s="79"/>
      <c r="SFK34" s="79"/>
      <c r="SFL34" s="79"/>
      <c r="SFM34" s="79"/>
      <c r="SFN34" s="79"/>
      <c r="SFO34" s="79"/>
      <c r="SFP34" s="79"/>
      <c r="SFQ34" s="79"/>
      <c r="SFR34" s="79"/>
      <c r="SFS34" s="79"/>
      <c r="SFT34" s="79"/>
      <c r="SFU34" s="79"/>
      <c r="SFV34" s="79"/>
      <c r="SFW34" s="79"/>
      <c r="SFX34" s="79"/>
      <c r="SFY34" s="79"/>
      <c r="SFZ34" s="79"/>
      <c r="SGA34" s="79"/>
      <c r="SGB34" s="79"/>
      <c r="SGC34" s="79"/>
      <c r="SGD34" s="79"/>
      <c r="SGE34" s="79"/>
      <c r="SGF34" s="79"/>
      <c r="SGG34" s="79"/>
      <c r="SGH34" s="79"/>
      <c r="SGI34" s="79"/>
      <c r="SGJ34" s="79"/>
      <c r="SGK34" s="79"/>
      <c r="SGL34" s="79"/>
      <c r="SGM34" s="79"/>
      <c r="SGN34" s="79"/>
      <c r="SGO34" s="79"/>
      <c r="SGP34" s="79"/>
      <c r="SGQ34" s="79"/>
      <c r="SGR34" s="79"/>
      <c r="SGS34" s="79"/>
      <c r="SGT34" s="79"/>
      <c r="SGU34" s="79"/>
      <c r="SGV34" s="79"/>
      <c r="SGW34" s="79"/>
      <c r="SGX34" s="79"/>
      <c r="SGY34" s="79"/>
      <c r="SGZ34" s="79"/>
      <c r="SHA34" s="79"/>
      <c r="SHB34" s="79"/>
      <c r="SHC34" s="79"/>
      <c r="SHD34" s="79"/>
      <c r="SHE34" s="79"/>
      <c r="SHF34" s="79"/>
      <c r="SHG34" s="79"/>
      <c r="SHH34" s="79"/>
      <c r="SHI34" s="79"/>
      <c r="SHJ34" s="79"/>
      <c r="SHK34" s="79"/>
      <c r="SHL34" s="79"/>
      <c r="SHM34" s="79"/>
      <c r="SHN34" s="79"/>
      <c r="SHO34" s="79"/>
      <c r="SHP34" s="79"/>
      <c r="SHQ34" s="79"/>
      <c r="SHR34" s="79"/>
      <c r="SHS34" s="79"/>
      <c r="SHT34" s="79"/>
      <c r="SHU34" s="79"/>
      <c r="SHV34" s="79"/>
      <c r="SHW34" s="79"/>
      <c r="SHX34" s="79"/>
      <c r="SHY34" s="79"/>
      <c r="SHZ34" s="79"/>
      <c r="SIA34" s="79"/>
      <c r="SIB34" s="79"/>
      <c r="SIC34" s="79"/>
      <c r="SID34" s="79"/>
      <c r="SIE34" s="79"/>
      <c r="SIF34" s="79"/>
      <c r="SIG34" s="79"/>
      <c r="SIH34" s="79"/>
      <c r="SII34" s="79"/>
      <c r="SIJ34" s="79"/>
      <c r="SIK34" s="79"/>
      <c r="SIL34" s="79"/>
      <c r="SIM34" s="79"/>
      <c r="SIN34" s="79"/>
      <c r="SIO34" s="79"/>
      <c r="SIP34" s="79"/>
      <c r="SIQ34" s="79"/>
      <c r="SIR34" s="79"/>
      <c r="SIS34" s="79"/>
      <c r="SIT34" s="79"/>
      <c r="SIU34" s="79"/>
      <c r="SIV34" s="79"/>
      <c r="SIW34" s="79"/>
      <c r="SIX34" s="79"/>
      <c r="SIY34" s="79"/>
      <c r="SIZ34" s="79"/>
      <c r="SJA34" s="79"/>
      <c r="SJB34" s="79"/>
      <c r="SJC34" s="79"/>
      <c r="SJD34" s="79"/>
      <c r="SJE34" s="79"/>
      <c r="SJF34" s="79"/>
      <c r="SJG34" s="79"/>
      <c r="SJH34" s="79"/>
      <c r="SJI34" s="79"/>
      <c r="SJJ34" s="79"/>
      <c r="SJK34" s="79"/>
      <c r="SJL34" s="79"/>
      <c r="SJM34" s="79"/>
      <c r="SJN34" s="79"/>
      <c r="SJO34" s="79"/>
      <c r="SJP34" s="79"/>
      <c r="SJQ34" s="79"/>
      <c r="SJR34" s="79"/>
      <c r="SJS34" s="79"/>
      <c r="SJT34" s="79"/>
      <c r="SJU34" s="79"/>
      <c r="SJV34" s="79"/>
      <c r="SJW34" s="79"/>
      <c r="SJX34" s="79"/>
      <c r="SJY34" s="79"/>
      <c r="SJZ34" s="79"/>
      <c r="SKA34" s="79"/>
      <c r="SKB34" s="79"/>
      <c r="SKC34" s="79"/>
      <c r="SKD34" s="79"/>
      <c r="SKE34" s="79"/>
      <c r="SKF34" s="79"/>
      <c r="SKG34" s="79"/>
      <c r="SKH34" s="79"/>
      <c r="SKI34" s="79"/>
      <c r="SKJ34" s="79"/>
      <c r="SKK34" s="79"/>
      <c r="SKL34" s="79"/>
      <c r="SKM34" s="79"/>
      <c r="SKN34" s="79"/>
      <c r="SKO34" s="79"/>
      <c r="SKP34" s="79"/>
      <c r="SKQ34" s="79"/>
      <c r="SKR34" s="79"/>
      <c r="SKS34" s="79"/>
      <c r="SKT34" s="79"/>
      <c r="SKU34" s="79"/>
      <c r="SKV34" s="79"/>
      <c r="SKW34" s="79"/>
      <c r="SKX34" s="79"/>
      <c r="SKY34" s="79"/>
      <c r="SKZ34" s="79"/>
      <c r="SLA34" s="79"/>
      <c r="SLB34" s="79"/>
      <c r="SLC34" s="79"/>
      <c r="SLD34" s="79"/>
      <c r="SLE34" s="79"/>
      <c r="SLF34" s="79"/>
      <c r="SLG34" s="79"/>
      <c r="SLH34" s="79"/>
      <c r="SLI34" s="79"/>
      <c r="SLJ34" s="79"/>
      <c r="SLK34" s="79"/>
      <c r="SLL34" s="79"/>
      <c r="SLM34" s="79"/>
      <c r="SLN34" s="79"/>
      <c r="SLO34" s="79"/>
      <c r="SLP34" s="79"/>
      <c r="SLQ34" s="79"/>
      <c r="SLR34" s="79"/>
      <c r="SLS34" s="79"/>
      <c r="SLT34" s="79"/>
      <c r="SLU34" s="79"/>
      <c r="SLV34" s="79"/>
      <c r="SLW34" s="79"/>
      <c r="SLX34" s="79"/>
      <c r="SLY34" s="79"/>
      <c r="SLZ34" s="79"/>
      <c r="SMA34" s="79"/>
      <c r="SMB34" s="79"/>
      <c r="SMC34" s="79"/>
      <c r="SMD34" s="79"/>
      <c r="SME34" s="79"/>
      <c r="SMF34" s="79"/>
      <c r="SMG34" s="79"/>
      <c r="SMH34" s="79"/>
      <c r="SMI34" s="79"/>
      <c r="SMJ34" s="79"/>
      <c r="SMK34" s="79"/>
      <c r="SML34" s="79"/>
      <c r="SMM34" s="79"/>
      <c r="SMN34" s="79"/>
      <c r="SMO34" s="79"/>
      <c r="SMP34" s="79"/>
      <c r="SMQ34" s="79"/>
      <c r="SMR34" s="79"/>
      <c r="SMS34" s="79"/>
      <c r="SMT34" s="79"/>
      <c r="SMU34" s="79"/>
      <c r="SMV34" s="79"/>
      <c r="SMW34" s="79"/>
      <c r="SMX34" s="79"/>
      <c r="SMY34" s="79"/>
      <c r="SMZ34" s="79"/>
      <c r="SNA34" s="79"/>
      <c r="SNB34" s="79"/>
      <c r="SNC34" s="79"/>
      <c r="SND34" s="79"/>
      <c r="SNE34" s="79"/>
      <c r="SNF34" s="79"/>
      <c r="SNG34" s="79"/>
      <c r="SNH34" s="79"/>
      <c r="SNI34" s="79"/>
      <c r="SNJ34" s="79"/>
      <c r="SNK34" s="79"/>
      <c r="SNL34" s="79"/>
      <c r="SNM34" s="79"/>
      <c r="SNN34" s="79"/>
      <c r="SNO34" s="79"/>
      <c r="SNP34" s="79"/>
      <c r="SNQ34" s="79"/>
      <c r="SNR34" s="79"/>
      <c r="SNS34" s="79"/>
      <c r="SNT34" s="79"/>
      <c r="SNU34" s="79"/>
      <c r="SNV34" s="79"/>
      <c r="SNW34" s="79"/>
      <c r="SNX34" s="79"/>
      <c r="SNY34" s="79"/>
      <c r="SNZ34" s="79"/>
      <c r="SOA34" s="79"/>
      <c r="SOB34" s="79"/>
      <c r="SOC34" s="79"/>
      <c r="SOD34" s="79"/>
      <c r="SOE34" s="79"/>
      <c r="SOF34" s="79"/>
      <c r="SOG34" s="79"/>
      <c r="SOH34" s="79"/>
      <c r="SOI34" s="79"/>
      <c r="SOJ34" s="79"/>
      <c r="SOK34" s="79"/>
      <c r="SOL34" s="79"/>
      <c r="SOM34" s="79"/>
      <c r="SON34" s="79"/>
      <c r="SOO34" s="79"/>
      <c r="SOP34" s="79"/>
      <c r="SOQ34" s="79"/>
      <c r="SOR34" s="79"/>
      <c r="SOS34" s="79"/>
      <c r="SOT34" s="79"/>
      <c r="SOU34" s="79"/>
      <c r="SOV34" s="79"/>
      <c r="SOW34" s="79"/>
      <c r="SOX34" s="79"/>
      <c r="SOY34" s="79"/>
      <c r="SOZ34" s="79"/>
      <c r="SPA34" s="79"/>
      <c r="SPB34" s="79"/>
      <c r="SPC34" s="79"/>
      <c r="SPD34" s="79"/>
      <c r="SPE34" s="79"/>
      <c r="SPF34" s="79"/>
      <c r="SPG34" s="79"/>
      <c r="SPH34" s="79"/>
      <c r="SPI34" s="79"/>
      <c r="SPJ34" s="79"/>
      <c r="SPK34" s="79"/>
      <c r="SPL34" s="79"/>
      <c r="SPM34" s="79"/>
      <c r="SPN34" s="79"/>
      <c r="SPO34" s="79"/>
      <c r="SPP34" s="79"/>
      <c r="SPQ34" s="79"/>
      <c r="SPR34" s="79"/>
      <c r="SPS34" s="79"/>
      <c r="SPT34" s="79"/>
      <c r="SPU34" s="79"/>
      <c r="SPV34" s="79"/>
      <c r="SPW34" s="79"/>
      <c r="SPX34" s="79"/>
      <c r="SPY34" s="79"/>
      <c r="SPZ34" s="79"/>
      <c r="SQA34" s="79"/>
      <c r="SQB34" s="79"/>
      <c r="SQC34" s="79"/>
      <c r="SQD34" s="79"/>
      <c r="SQE34" s="79"/>
      <c r="SQF34" s="79"/>
      <c r="SQG34" s="79"/>
      <c r="SQH34" s="79"/>
      <c r="SQI34" s="79"/>
      <c r="SQJ34" s="79"/>
      <c r="SQK34" s="79"/>
      <c r="SQL34" s="79"/>
      <c r="SQM34" s="79"/>
      <c r="SQN34" s="79"/>
      <c r="SQO34" s="79"/>
      <c r="SQP34" s="79"/>
      <c r="SQQ34" s="79"/>
      <c r="SQR34" s="79"/>
      <c r="SQS34" s="79"/>
      <c r="SQT34" s="79"/>
      <c r="SQU34" s="79"/>
      <c r="SQV34" s="79"/>
      <c r="SQW34" s="79"/>
      <c r="SQX34" s="79"/>
      <c r="SQY34" s="79"/>
      <c r="SQZ34" s="79"/>
      <c r="SRA34" s="79"/>
      <c r="SRB34" s="79"/>
      <c r="SRC34" s="79"/>
      <c r="SRD34" s="79"/>
      <c r="SRE34" s="79"/>
      <c r="SRF34" s="79"/>
      <c r="SRG34" s="79"/>
      <c r="SRH34" s="79"/>
      <c r="SRI34" s="79"/>
      <c r="SRJ34" s="79"/>
      <c r="SRK34" s="79"/>
      <c r="SRL34" s="79"/>
      <c r="SRM34" s="79"/>
      <c r="SRN34" s="79"/>
      <c r="SRO34" s="79"/>
      <c r="SRP34" s="79"/>
      <c r="SRQ34" s="79"/>
      <c r="SRR34" s="79"/>
      <c r="SRS34" s="79"/>
      <c r="SRT34" s="79"/>
      <c r="SRU34" s="79"/>
      <c r="SRV34" s="79"/>
      <c r="SRW34" s="79"/>
      <c r="SRX34" s="79"/>
      <c r="SRY34" s="79"/>
      <c r="SRZ34" s="79"/>
      <c r="SSA34" s="79"/>
      <c r="SSB34" s="79"/>
      <c r="SSC34" s="79"/>
      <c r="SSD34" s="79"/>
      <c r="SSE34" s="79"/>
      <c r="SSF34" s="79"/>
      <c r="SSG34" s="79"/>
      <c r="SSH34" s="79"/>
      <c r="SSI34" s="79"/>
      <c r="SSJ34" s="79"/>
      <c r="SSK34" s="79"/>
      <c r="SSL34" s="79"/>
      <c r="SSM34" s="79"/>
      <c r="SSN34" s="79"/>
      <c r="SSO34" s="79"/>
      <c r="SSP34" s="79"/>
      <c r="SSQ34" s="79"/>
      <c r="SSR34" s="79"/>
      <c r="SSS34" s="79"/>
      <c r="SST34" s="79"/>
      <c r="SSU34" s="79"/>
      <c r="SSV34" s="79"/>
      <c r="SSW34" s="79"/>
      <c r="SSX34" s="79"/>
      <c r="SSY34" s="79"/>
      <c r="SSZ34" s="79"/>
      <c r="STA34" s="79"/>
      <c r="STB34" s="79"/>
      <c r="STC34" s="79"/>
      <c r="STD34" s="79"/>
      <c r="STE34" s="79"/>
      <c r="STF34" s="79"/>
      <c r="STG34" s="79"/>
      <c r="STH34" s="79"/>
      <c r="STI34" s="79"/>
      <c r="STJ34" s="79"/>
      <c r="STK34" s="79"/>
      <c r="STL34" s="79"/>
      <c r="STM34" s="79"/>
      <c r="STN34" s="79"/>
      <c r="STO34" s="79"/>
      <c r="STP34" s="79"/>
      <c r="STQ34" s="79"/>
      <c r="STR34" s="79"/>
      <c r="STS34" s="79"/>
      <c r="STT34" s="79"/>
      <c r="STU34" s="79"/>
      <c r="STV34" s="79"/>
      <c r="STW34" s="79"/>
      <c r="STX34" s="79"/>
      <c r="STY34" s="79"/>
      <c r="STZ34" s="79"/>
      <c r="SUA34" s="79"/>
      <c r="SUB34" s="79"/>
      <c r="SUC34" s="79"/>
      <c r="SUD34" s="79"/>
      <c r="SUE34" s="79"/>
      <c r="SUF34" s="79"/>
      <c r="SUG34" s="79"/>
      <c r="SUH34" s="79"/>
      <c r="SUI34" s="79"/>
      <c r="SUJ34" s="79"/>
      <c r="SUK34" s="79"/>
      <c r="SUL34" s="79"/>
      <c r="SUM34" s="79"/>
      <c r="SUN34" s="79"/>
      <c r="SUO34" s="79"/>
      <c r="SUP34" s="79"/>
      <c r="SUQ34" s="79"/>
      <c r="SUR34" s="79"/>
      <c r="SUS34" s="79"/>
      <c r="SUT34" s="79"/>
      <c r="SUU34" s="79"/>
      <c r="SUV34" s="79"/>
      <c r="SUW34" s="79"/>
      <c r="SUX34" s="79"/>
      <c r="SUY34" s="79"/>
      <c r="SUZ34" s="79"/>
      <c r="SVA34" s="79"/>
      <c r="SVB34" s="79"/>
      <c r="SVC34" s="79"/>
      <c r="SVD34" s="79"/>
      <c r="SVE34" s="79"/>
      <c r="SVF34" s="79"/>
      <c r="SVG34" s="79"/>
      <c r="SVH34" s="79"/>
      <c r="SVI34" s="79"/>
      <c r="SVJ34" s="79"/>
      <c r="SVK34" s="79"/>
      <c r="SVL34" s="79"/>
      <c r="SVM34" s="79"/>
      <c r="SVN34" s="79"/>
      <c r="SVO34" s="79"/>
      <c r="SVP34" s="79"/>
      <c r="SVQ34" s="79"/>
      <c r="SVR34" s="79"/>
      <c r="SVS34" s="79"/>
      <c r="SVT34" s="79"/>
      <c r="SVU34" s="79"/>
      <c r="SVV34" s="79"/>
      <c r="SVW34" s="79"/>
      <c r="SVX34" s="79"/>
      <c r="SVY34" s="79"/>
      <c r="SVZ34" s="79"/>
      <c r="SWA34" s="79"/>
      <c r="SWB34" s="79"/>
      <c r="SWC34" s="79"/>
      <c r="SWD34" s="79"/>
      <c r="SWE34" s="79"/>
      <c r="SWF34" s="79"/>
      <c r="SWG34" s="79"/>
      <c r="SWH34" s="79"/>
      <c r="SWI34" s="79"/>
      <c r="SWJ34" s="79"/>
      <c r="SWK34" s="79"/>
      <c r="SWL34" s="79"/>
      <c r="SWM34" s="79"/>
      <c r="SWN34" s="79"/>
      <c r="SWO34" s="79"/>
      <c r="SWP34" s="79"/>
      <c r="SWQ34" s="79"/>
      <c r="SWR34" s="79"/>
      <c r="SWS34" s="79"/>
      <c r="SWT34" s="79"/>
      <c r="SWU34" s="79"/>
      <c r="SWV34" s="79"/>
      <c r="SWW34" s="79"/>
      <c r="SWX34" s="79"/>
      <c r="SWY34" s="79"/>
      <c r="SWZ34" s="79"/>
      <c r="SXA34" s="79"/>
      <c r="SXB34" s="79"/>
      <c r="SXC34" s="79"/>
      <c r="SXD34" s="79"/>
      <c r="SXE34" s="79"/>
      <c r="SXF34" s="79"/>
      <c r="SXG34" s="79"/>
      <c r="SXH34" s="79"/>
      <c r="SXI34" s="79"/>
      <c r="SXJ34" s="79"/>
      <c r="SXK34" s="79"/>
      <c r="SXL34" s="79"/>
      <c r="SXM34" s="79"/>
      <c r="SXN34" s="79"/>
      <c r="SXO34" s="79"/>
      <c r="SXP34" s="79"/>
      <c r="SXQ34" s="79"/>
      <c r="SXR34" s="79"/>
      <c r="SXS34" s="79"/>
      <c r="SXT34" s="79"/>
      <c r="SXU34" s="79"/>
      <c r="SXV34" s="79"/>
      <c r="SXW34" s="79"/>
      <c r="SXX34" s="79"/>
      <c r="SXY34" s="79"/>
      <c r="SXZ34" s="79"/>
      <c r="SYA34" s="79"/>
      <c r="SYB34" s="79"/>
      <c r="SYC34" s="79"/>
      <c r="SYD34" s="79"/>
      <c r="SYE34" s="79"/>
      <c r="SYF34" s="79"/>
      <c r="SYG34" s="79"/>
      <c r="SYH34" s="79"/>
      <c r="SYI34" s="79"/>
      <c r="SYJ34" s="79"/>
      <c r="SYK34" s="79"/>
      <c r="SYL34" s="79"/>
      <c r="SYM34" s="79"/>
      <c r="SYN34" s="79"/>
      <c r="SYO34" s="79"/>
      <c r="SYP34" s="79"/>
      <c r="SYQ34" s="79"/>
      <c r="SYR34" s="79"/>
      <c r="SYS34" s="79"/>
      <c r="SYT34" s="79"/>
      <c r="SYU34" s="79"/>
      <c r="SYV34" s="79"/>
      <c r="SYW34" s="79"/>
      <c r="SYX34" s="79"/>
      <c r="SYY34" s="79"/>
      <c r="SYZ34" s="79"/>
      <c r="SZA34" s="79"/>
      <c r="SZB34" s="79"/>
      <c r="SZC34" s="79"/>
      <c r="SZD34" s="79"/>
      <c r="SZE34" s="79"/>
      <c r="SZF34" s="79"/>
      <c r="SZG34" s="79"/>
      <c r="SZH34" s="79"/>
      <c r="SZI34" s="79"/>
      <c r="SZJ34" s="79"/>
      <c r="SZK34" s="79"/>
      <c r="SZL34" s="79"/>
      <c r="SZM34" s="79"/>
      <c r="SZN34" s="79"/>
      <c r="SZO34" s="79"/>
      <c r="SZP34" s="79"/>
      <c r="SZQ34" s="79"/>
      <c r="SZR34" s="79"/>
      <c r="SZS34" s="79"/>
      <c r="SZT34" s="79"/>
      <c r="SZU34" s="79"/>
      <c r="SZV34" s="79"/>
      <c r="SZW34" s="79"/>
      <c r="SZX34" s="79"/>
      <c r="SZY34" s="79"/>
      <c r="SZZ34" s="79"/>
      <c r="TAA34" s="79"/>
      <c r="TAB34" s="79"/>
      <c r="TAC34" s="79"/>
      <c r="TAD34" s="79"/>
      <c r="TAE34" s="79"/>
      <c r="TAF34" s="79"/>
      <c r="TAG34" s="79"/>
      <c r="TAH34" s="79"/>
      <c r="TAI34" s="79"/>
      <c r="TAJ34" s="79"/>
      <c r="TAK34" s="79"/>
      <c r="TAL34" s="79"/>
      <c r="TAM34" s="79"/>
      <c r="TAN34" s="79"/>
      <c r="TAO34" s="79"/>
      <c r="TAP34" s="79"/>
      <c r="TAQ34" s="79"/>
      <c r="TAR34" s="79"/>
      <c r="TAS34" s="79"/>
      <c r="TAT34" s="79"/>
      <c r="TAU34" s="79"/>
      <c r="TAV34" s="79"/>
      <c r="TAW34" s="79"/>
      <c r="TAX34" s="79"/>
      <c r="TAY34" s="79"/>
      <c r="TAZ34" s="79"/>
      <c r="TBA34" s="79"/>
      <c r="TBB34" s="79"/>
      <c r="TBC34" s="79"/>
      <c r="TBD34" s="79"/>
      <c r="TBE34" s="79"/>
      <c r="TBF34" s="79"/>
      <c r="TBG34" s="79"/>
      <c r="TBH34" s="79"/>
      <c r="TBI34" s="79"/>
      <c r="TBJ34" s="79"/>
      <c r="TBK34" s="79"/>
      <c r="TBL34" s="79"/>
      <c r="TBM34" s="79"/>
      <c r="TBN34" s="79"/>
      <c r="TBO34" s="79"/>
      <c r="TBP34" s="79"/>
      <c r="TBQ34" s="79"/>
      <c r="TBR34" s="79"/>
      <c r="TBS34" s="79"/>
      <c r="TBT34" s="79"/>
      <c r="TBU34" s="79"/>
      <c r="TBV34" s="79"/>
      <c r="TBW34" s="79"/>
      <c r="TBX34" s="79"/>
      <c r="TBY34" s="79"/>
      <c r="TBZ34" s="79"/>
      <c r="TCA34" s="79"/>
      <c r="TCB34" s="79"/>
      <c r="TCC34" s="79"/>
      <c r="TCD34" s="79"/>
      <c r="TCE34" s="79"/>
      <c r="TCF34" s="79"/>
      <c r="TCG34" s="79"/>
      <c r="TCH34" s="79"/>
      <c r="TCI34" s="79"/>
      <c r="TCJ34" s="79"/>
      <c r="TCK34" s="79"/>
      <c r="TCL34" s="79"/>
      <c r="TCM34" s="79"/>
      <c r="TCN34" s="79"/>
      <c r="TCO34" s="79"/>
      <c r="TCP34" s="79"/>
      <c r="TCQ34" s="79"/>
      <c r="TCR34" s="79"/>
      <c r="TCS34" s="79"/>
      <c r="TCT34" s="79"/>
      <c r="TCU34" s="79"/>
      <c r="TCV34" s="79"/>
      <c r="TCW34" s="79"/>
      <c r="TCX34" s="79"/>
      <c r="TCY34" s="79"/>
      <c r="TCZ34" s="79"/>
      <c r="TDA34" s="79"/>
      <c r="TDB34" s="79"/>
      <c r="TDC34" s="79"/>
      <c r="TDD34" s="79"/>
      <c r="TDE34" s="79"/>
      <c r="TDF34" s="79"/>
      <c r="TDG34" s="79"/>
      <c r="TDH34" s="79"/>
      <c r="TDI34" s="79"/>
      <c r="TDJ34" s="79"/>
      <c r="TDK34" s="79"/>
      <c r="TDL34" s="79"/>
      <c r="TDM34" s="79"/>
      <c r="TDN34" s="79"/>
      <c r="TDO34" s="79"/>
      <c r="TDP34" s="79"/>
      <c r="TDQ34" s="79"/>
      <c r="TDR34" s="79"/>
      <c r="TDS34" s="79"/>
      <c r="TDT34" s="79"/>
      <c r="TDU34" s="79"/>
      <c r="TDV34" s="79"/>
      <c r="TDW34" s="79"/>
      <c r="TDX34" s="79"/>
      <c r="TDY34" s="79"/>
      <c r="TDZ34" s="79"/>
      <c r="TEA34" s="79"/>
      <c r="TEB34" s="79"/>
      <c r="TEC34" s="79"/>
      <c r="TED34" s="79"/>
      <c r="TEE34" s="79"/>
      <c r="TEF34" s="79"/>
      <c r="TEG34" s="79"/>
      <c r="TEH34" s="79"/>
      <c r="TEI34" s="79"/>
      <c r="TEJ34" s="79"/>
      <c r="TEK34" s="79"/>
      <c r="TEL34" s="79"/>
      <c r="TEM34" s="79"/>
      <c r="TEN34" s="79"/>
      <c r="TEO34" s="79"/>
      <c r="TEP34" s="79"/>
      <c r="TEQ34" s="79"/>
      <c r="TER34" s="79"/>
      <c r="TES34" s="79"/>
      <c r="TET34" s="79"/>
      <c r="TEU34" s="79"/>
      <c r="TEV34" s="79"/>
      <c r="TEW34" s="79"/>
      <c r="TEX34" s="79"/>
      <c r="TEY34" s="79"/>
      <c r="TEZ34" s="79"/>
      <c r="TFA34" s="79"/>
      <c r="TFB34" s="79"/>
      <c r="TFC34" s="79"/>
      <c r="TFD34" s="79"/>
      <c r="TFE34" s="79"/>
      <c r="TFF34" s="79"/>
      <c r="TFG34" s="79"/>
      <c r="TFH34" s="79"/>
      <c r="TFI34" s="79"/>
      <c r="TFJ34" s="79"/>
      <c r="TFK34" s="79"/>
      <c r="TFL34" s="79"/>
      <c r="TFM34" s="79"/>
      <c r="TFN34" s="79"/>
      <c r="TFO34" s="79"/>
      <c r="TFP34" s="79"/>
      <c r="TFQ34" s="79"/>
      <c r="TFR34" s="79"/>
      <c r="TFS34" s="79"/>
      <c r="TFT34" s="79"/>
      <c r="TFU34" s="79"/>
      <c r="TFV34" s="79"/>
      <c r="TFW34" s="79"/>
      <c r="TFX34" s="79"/>
      <c r="TFY34" s="79"/>
      <c r="TFZ34" s="79"/>
      <c r="TGA34" s="79"/>
      <c r="TGB34" s="79"/>
      <c r="TGC34" s="79"/>
      <c r="TGD34" s="79"/>
      <c r="TGE34" s="79"/>
      <c r="TGF34" s="79"/>
      <c r="TGG34" s="79"/>
      <c r="TGH34" s="79"/>
      <c r="TGI34" s="79"/>
      <c r="TGJ34" s="79"/>
      <c r="TGK34" s="79"/>
      <c r="TGL34" s="79"/>
      <c r="TGM34" s="79"/>
      <c r="TGN34" s="79"/>
      <c r="TGO34" s="79"/>
      <c r="TGP34" s="79"/>
      <c r="TGQ34" s="79"/>
      <c r="TGR34" s="79"/>
      <c r="TGS34" s="79"/>
      <c r="TGT34" s="79"/>
      <c r="TGU34" s="79"/>
      <c r="TGV34" s="79"/>
      <c r="TGW34" s="79"/>
      <c r="TGX34" s="79"/>
      <c r="TGY34" s="79"/>
      <c r="TGZ34" s="79"/>
      <c r="THA34" s="79"/>
      <c r="THB34" s="79"/>
      <c r="THC34" s="79"/>
      <c r="THD34" s="79"/>
      <c r="THE34" s="79"/>
      <c r="THF34" s="79"/>
      <c r="THG34" s="79"/>
      <c r="THH34" s="79"/>
      <c r="THI34" s="79"/>
      <c r="THJ34" s="79"/>
      <c r="THK34" s="79"/>
      <c r="THL34" s="79"/>
      <c r="THM34" s="79"/>
      <c r="THN34" s="79"/>
      <c r="THO34" s="79"/>
      <c r="THP34" s="79"/>
      <c r="THQ34" s="79"/>
      <c r="THR34" s="79"/>
      <c r="THS34" s="79"/>
      <c r="THT34" s="79"/>
      <c r="THU34" s="79"/>
      <c r="THV34" s="79"/>
      <c r="THW34" s="79"/>
      <c r="THX34" s="79"/>
      <c r="THY34" s="79"/>
      <c r="THZ34" s="79"/>
      <c r="TIA34" s="79"/>
      <c r="TIB34" s="79"/>
      <c r="TIC34" s="79"/>
      <c r="TID34" s="79"/>
      <c r="TIE34" s="79"/>
      <c r="TIF34" s="79"/>
      <c r="TIG34" s="79"/>
      <c r="TIH34" s="79"/>
      <c r="TII34" s="79"/>
      <c r="TIJ34" s="79"/>
      <c r="TIK34" s="79"/>
      <c r="TIL34" s="79"/>
      <c r="TIM34" s="79"/>
      <c r="TIN34" s="79"/>
      <c r="TIO34" s="79"/>
      <c r="TIP34" s="79"/>
      <c r="TIQ34" s="79"/>
      <c r="TIR34" s="79"/>
      <c r="TIS34" s="79"/>
      <c r="TIT34" s="79"/>
      <c r="TIU34" s="79"/>
      <c r="TIV34" s="79"/>
      <c r="TIW34" s="79"/>
      <c r="TIX34" s="79"/>
      <c r="TIY34" s="79"/>
      <c r="TIZ34" s="79"/>
      <c r="TJA34" s="79"/>
      <c r="TJB34" s="79"/>
      <c r="TJC34" s="79"/>
      <c r="TJD34" s="79"/>
      <c r="TJE34" s="79"/>
      <c r="TJF34" s="79"/>
      <c r="TJG34" s="79"/>
      <c r="TJH34" s="79"/>
      <c r="TJI34" s="79"/>
      <c r="TJJ34" s="79"/>
      <c r="TJK34" s="79"/>
      <c r="TJL34" s="79"/>
      <c r="TJM34" s="79"/>
      <c r="TJN34" s="79"/>
      <c r="TJO34" s="79"/>
      <c r="TJP34" s="79"/>
      <c r="TJQ34" s="79"/>
      <c r="TJR34" s="79"/>
      <c r="TJS34" s="79"/>
      <c r="TJT34" s="79"/>
      <c r="TJU34" s="79"/>
      <c r="TJV34" s="79"/>
      <c r="TJW34" s="79"/>
      <c r="TJX34" s="79"/>
      <c r="TJY34" s="79"/>
      <c r="TJZ34" s="79"/>
      <c r="TKA34" s="79"/>
      <c r="TKB34" s="79"/>
      <c r="TKC34" s="79"/>
      <c r="TKD34" s="79"/>
      <c r="TKE34" s="79"/>
      <c r="TKF34" s="79"/>
      <c r="TKG34" s="79"/>
      <c r="TKH34" s="79"/>
      <c r="TKI34" s="79"/>
      <c r="TKJ34" s="79"/>
      <c r="TKK34" s="79"/>
      <c r="TKL34" s="79"/>
      <c r="TKM34" s="79"/>
      <c r="TKN34" s="79"/>
      <c r="TKO34" s="79"/>
      <c r="TKP34" s="79"/>
      <c r="TKQ34" s="79"/>
      <c r="TKR34" s="79"/>
      <c r="TKS34" s="79"/>
      <c r="TKT34" s="79"/>
      <c r="TKU34" s="79"/>
      <c r="TKV34" s="79"/>
      <c r="TKW34" s="79"/>
      <c r="TKX34" s="79"/>
      <c r="TKY34" s="79"/>
      <c r="TKZ34" s="79"/>
      <c r="TLA34" s="79"/>
      <c r="TLB34" s="79"/>
      <c r="TLC34" s="79"/>
      <c r="TLD34" s="79"/>
      <c r="TLE34" s="79"/>
      <c r="TLF34" s="79"/>
      <c r="TLG34" s="79"/>
      <c r="TLH34" s="79"/>
      <c r="TLI34" s="79"/>
      <c r="TLJ34" s="79"/>
      <c r="TLK34" s="79"/>
      <c r="TLL34" s="79"/>
      <c r="TLM34" s="79"/>
      <c r="TLN34" s="79"/>
      <c r="TLO34" s="79"/>
      <c r="TLP34" s="79"/>
      <c r="TLQ34" s="79"/>
      <c r="TLR34" s="79"/>
      <c r="TLS34" s="79"/>
      <c r="TLT34" s="79"/>
      <c r="TLU34" s="79"/>
      <c r="TLV34" s="79"/>
      <c r="TLW34" s="79"/>
      <c r="TLX34" s="79"/>
      <c r="TLY34" s="79"/>
      <c r="TLZ34" s="79"/>
      <c r="TMA34" s="79"/>
      <c r="TMB34" s="79"/>
      <c r="TMC34" s="79"/>
      <c r="TMD34" s="79"/>
      <c r="TME34" s="79"/>
      <c r="TMF34" s="79"/>
      <c r="TMG34" s="79"/>
      <c r="TMH34" s="79"/>
      <c r="TMI34" s="79"/>
      <c r="TMJ34" s="79"/>
      <c r="TMK34" s="79"/>
      <c r="TML34" s="79"/>
      <c r="TMM34" s="79"/>
      <c r="TMN34" s="79"/>
      <c r="TMO34" s="79"/>
      <c r="TMP34" s="79"/>
      <c r="TMQ34" s="79"/>
      <c r="TMR34" s="79"/>
      <c r="TMS34" s="79"/>
      <c r="TMT34" s="79"/>
      <c r="TMU34" s="79"/>
      <c r="TMV34" s="79"/>
      <c r="TMW34" s="79"/>
      <c r="TMX34" s="79"/>
      <c r="TMY34" s="79"/>
      <c r="TMZ34" s="79"/>
      <c r="TNA34" s="79"/>
      <c r="TNB34" s="79"/>
      <c r="TNC34" s="79"/>
      <c r="TND34" s="79"/>
      <c r="TNE34" s="79"/>
      <c r="TNF34" s="79"/>
      <c r="TNG34" s="79"/>
      <c r="TNH34" s="79"/>
      <c r="TNI34" s="79"/>
      <c r="TNJ34" s="79"/>
      <c r="TNK34" s="79"/>
      <c r="TNL34" s="79"/>
      <c r="TNM34" s="79"/>
      <c r="TNN34" s="79"/>
      <c r="TNO34" s="79"/>
      <c r="TNP34" s="79"/>
      <c r="TNQ34" s="79"/>
      <c r="TNR34" s="79"/>
      <c r="TNS34" s="79"/>
      <c r="TNT34" s="79"/>
      <c r="TNU34" s="79"/>
      <c r="TNV34" s="79"/>
      <c r="TNW34" s="79"/>
      <c r="TNX34" s="79"/>
      <c r="TNY34" s="79"/>
      <c r="TNZ34" s="79"/>
      <c r="TOA34" s="79"/>
      <c r="TOB34" s="79"/>
      <c r="TOC34" s="79"/>
      <c r="TOD34" s="79"/>
      <c r="TOE34" s="79"/>
      <c r="TOF34" s="79"/>
      <c r="TOG34" s="79"/>
      <c r="TOH34" s="79"/>
      <c r="TOI34" s="79"/>
      <c r="TOJ34" s="79"/>
      <c r="TOK34" s="79"/>
      <c r="TOL34" s="79"/>
      <c r="TOM34" s="79"/>
      <c r="TON34" s="79"/>
      <c r="TOO34" s="79"/>
      <c r="TOP34" s="79"/>
      <c r="TOQ34" s="79"/>
      <c r="TOR34" s="79"/>
      <c r="TOS34" s="79"/>
      <c r="TOT34" s="79"/>
      <c r="TOU34" s="79"/>
      <c r="TOV34" s="79"/>
      <c r="TOW34" s="79"/>
      <c r="TOX34" s="79"/>
      <c r="TOY34" s="79"/>
      <c r="TOZ34" s="79"/>
      <c r="TPA34" s="79"/>
      <c r="TPB34" s="79"/>
      <c r="TPC34" s="79"/>
      <c r="TPD34" s="79"/>
      <c r="TPE34" s="79"/>
      <c r="TPF34" s="79"/>
      <c r="TPG34" s="79"/>
      <c r="TPH34" s="79"/>
      <c r="TPI34" s="79"/>
      <c r="TPJ34" s="79"/>
      <c r="TPK34" s="79"/>
      <c r="TPL34" s="79"/>
      <c r="TPM34" s="79"/>
      <c r="TPN34" s="79"/>
      <c r="TPO34" s="79"/>
      <c r="TPP34" s="79"/>
      <c r="TPQ34" s="79"/>
      <c r="TPR34" s="79"/>
      <c r="TPS34" s="79"/>
      <c r="TPT34" s="79"/>
      <c r="TPU34" s="79"/>
      <c r="TPV34" s="79"/>
      <c r="TPW34" s="79"/>
      <c r="TPX34" s="79"/>
      <c r="TPY34" s="79"/>
      <c r="TPZ34" s="79"/>
      <c r="TQA34" s="79"/>
      <c r="TQB34" s="79"/>
      <c r="TQC34" s="79"/>
      <c r="TQD34" s="79"/>
      <c r="TQE34" s="79"/>
      <c r="TQF34" s="79"/>
      <c r="TQG34" s="79"/>
      <c r="TQH34" s="79"/>
      <c r="TQI34" s="79"/>
      <c r="TQJ34" s="79"/>
      <c r="TQK34" s="79"/>
      <c r="TQL34" s="79"/>
      <c r="TQM34" s="79"/>
      <c r="TQN34" s="79"/>
      <c r="TQO34" s="79"/>
      <c r="TQP34" s="79"/>
      <c r="TQQ34" s="79"/>
      <c r="TQR34" s="79"/>
      <c r="TQS34" s="79"/>
      <c r="TQT34" s="79"/>
      <c r="TQU34" s="79"/>
      <c r="TQV34" s="79"/>
      <c r="TQW34" s="79"/>
      <c r="TQX34" s="79"/>
      <c r="TQY34" s="79"/>
      <c r="TQZ34" s="79"/>
      <c r="TRA34" s="79"/>
      <c r="TRB34" s="79"/>
      <c r="TRC34" s="79"/>
      <c r="TRD34" s="79"/>
      <c r="TRE34" s="79"/>
      <c r="TRF34" s="79"/>
      <c r="TRG34" s="79"/>
      <c r="TRH34" s="79"/>
      <c r="TRI34" s="79"/>
      <c r="TRJ34" s="79"/>
      <c r="TRK34" s="79"/>
      <c r="TRL34" s="79"/>
      <c r="TRM34" s="79"/>
      <c r="TRN34" s="79"/>
      <c r="TRO34" s="79"/>
      <c r="TRP34" s="79"/>
      <c r="TRQ34" s="79"/>
      <c r="TRR34" s="79"/>
      <c r="TRS34" s="79"/>
      <c r="TRT34" s="79"/>
      <c r="TRU34" s="79"/>
      <c r="TRV34" s="79"/>
      <c r="TRW34" s="79"/>
      <c r="TRX34" s="79"/>
      <c r="TRY34" s="79"/>
      <c r="TRZ34" s="79"/>
      <c r="TSA34" s="79"/>
      <c r="TSB34" s="79"/>
      <c r="TSC34" s="79"/>
      <c r="TSD34" s="79"/>
      <c r="TSE34" s="79"/>
      <c r="TSF34" s="79"/>
      <c r="TSG34" s="79"/>
      <c r="TSH34" s="79"/>
      <c r="TSI34" s="79"/>
      <c r="TSJ34" s="79"/>
      <c r="TSK34" s="79"/>
      <c r="TSL34" s="79"/>
      <c r="TSM34" s="79"/>
      <c r="TSN34" s="79"/>
      <c r="TSO34" s="79"/>
      <c r="TSP34" s="79"/>
      <c r="TSQ34" s="79"/>
      <c r="TSR34" s="79"/>
      <c r="TSS34" s="79"/>
      <c r="TST34" s="79"/>
      <c r="TSU34" s="79"/>
      <c r="TSV34" s="79"/>
      <c r="TSW34" s="79"/>
      <c r="TSX34" s="79"/>
      <c r="TSY34" s="79"/>
      <c r="TSZ34" s="79"/>
      <c r="TTA34" s="79"/>
      <c r="TTB34" s="79"/>
      <c r="TTC34" s="79"/>
      <c r="TTD34" s="79"/>
      <c r="TTE34" s="79"/>
      <c r="TTF34" s="79"/>
      <c r="TTG34" s="79"/>
      <c r="TTH34" s="79"/>
      <c r="TTI34" s="79"/>
      <c r="TTJ34" s="79"/>
      <c r="TTK34" s="79"/>
      <c r="TTL34" s="79"/>
      <c r="TTM34" s="79"/>
      <c r="TTN34" s="79"/>
      <c r="TTO34" s="79"/>
      <c r="TTP34" s="79"/>
      <c r="TTQ34" s="79"/>
      <c r="TTR34" s="79"/>
      <c r="TTS34" s="79"/>
      <c r="TTT34" s="79"/>
      <c r="TTU34" s="79"/>
      <c r="TTV34" s="79"/>
      <c r="TTW34" s="79"/>
      <c r="TTX34" s="79"/>
      <c r="TTY34" s="79"/>
      <c r="TTZ34" s="79"/>
      <c r="TUA34" s="79"/>
      <c r="TUB34" s="79"/>
      <c r="TUC34" s="79"/>
      <c r="TUD34" s="79"/>
      <c r="TUE34" s="79"/>
      <c r="TUF34" s="79"/>
      <c r="TUG34" s="79"/>
      <c r="TUH34" s="79"/>
      <c r="TUI34" s="79"/>
      <c r="TUJ34" s="79"/>
      <c r="TUK34" s="79"/>
      <c r="TUL34" s="79"/>
      <c r="TUM34" s="79"/>
      <c r="TUN34" s="79"/>
      <c r="TUO34" s="79"/>
      <c r="TUP34" s="79"/>
      <c r="TUQ34" s="79"/>
      <c r="TUR34" s="79"/>
      <c r="TUS34" s="79"/>
      <c r="TUT34" s="79"/>
      <c r="TUU34" s="79"/>
      <c r="TUV34" s="79"/>
      <c r="TUW34" s="79"/>
      <c r="TUX34" s="79"/>
      <c r="TUY34" s="79"/>
      <c r="TUZ34" s="79"/>
      <c r="TVA34" s="79"/>
      <c r="TVB34" s="79"/>
      <c r="TVC34" s="79"/>
      <c r="TVD34" s="79"/>
      <c r="TVE34" s="79"/>
      <c r="TVF34" s="79"/>
      <c r="TVG34" s="79"/>
      <c r="TVH34" s="79"/>
      <c r="TVI34" s="79"/>
      <c r="TVJ34" s="79"/>
      <c r="TVK34" s="79"/>
      <c r="TVL34" s="79"/>
      <c r="TVM34" s="79"/>
      <c r="TVN34" s="79"/>
      <c r="TVO34" s="79"/>
      <c r="TVP34" s="79"/>
      <c r="TVQ34" s="79"/>
      <c r="TVR34" s="79"/>
      <c r="TVS34" s="79"/>
      <c r="TVT34" s="79"/>
      <c r="TVU34" s="79"/>
      <c r="TVV34" s="79"/>
      <c r="TVW34" s="79"/>
      <c r="TVX34" s="79"/>
      <c r="TVY34" s="79"/>
      <c r="TVZ34" s="79"/>
      <c r="TWA34" s="79"/>
      <c r="TWB34" s="79"/>
      <c r="TWC34" s="79"/>
      <c r="TWD34" s="79"/>
      <c r="TWE34" s="79"/>
      <c r="TWF34" s="79"/>
      <c r="TWG34" s="79"/>
      <c r="TWH34" s="79"/>
      <c r="TWI34" s="79"/>
      <c r="TWJ34" s="79"/>
      <c r="TWK34" s="79"/>
      <c r="TWL34" s="79"/>
      <c r="TWM34" s="79"/>
      <c r="TWN34" s="79"/>
      <c r="TWO34" s="79"/>
      <c r="TWP34" s="79"/>
      <c r="TWQ34" s="79"/>
      <c r="TWR34" s="79"/>
      <c r="TWS34" s="79"/>
      <c r="TWT34" s="79"/>
      <c r="TWU34" s="79"/>
      <c r="TWV34" s="79"/>
      <c r="TWW34" s="79"/>
      <c r="TWX34" s="79"/>
      <c r="TWY34" s="79"/>
      <c r="TWZ34" s="79"/>
      <c r="TXA34" s="79"/>
      <c r="TXB34" s="79"/>
      <c r="TXC34" s="79"/>
      <c r="TXD34" s="79"/>
      <c r="TXE34" s="79"/>
      <c r="TXF34" s="79"/>
      <c r="TXG34" s="79"/>
      <c r="TXH34" s="79"/>
      <c r="TXI34" s="79"/>
      <c r="TXJ34" s="79"/>
      <c r="TXK34" s="79"/>
      <c r="TXL34" s="79"/>
      <c r="TXM34" s="79"/>
      <c r="TXN34" s="79"/>
      <c r="TXO34" s="79"/>
      <c r="TXP34" s="79"/>
      <c r="TXQ34" s="79"/>
      <c r="TXR34" s="79"/>
      <c r="TXS34" s="79"/>
      <c r="TXT34" s="79"/>
      <c r="TXU34" s="79"/>
      <c r="TXV34" s="79"/>
      <c r="TXW34" s="79"/>
      <c r="TXX34" s="79"/>
      <c r="TXY34" s="79"/>
      <c r="TXZ34" s="79"/>
      <c r="TYA34" s="79"/>
      <c r="TYB34" s="79"/>
      <c r="TYC34" s="79"/>
      <c r="TYD34" s="79"/>
      <c r="TYE34" s="79"/>
      <c r="TYF34" s="79"/>
      <c r="TYG34" s="79"/>
      <c r="TYH34" s="79"/>
      <c r="TYI34" s="79"/>
      <c r="TYJ34" s="79"/>
      <c r="TYK34" s="79"/>
      <c r="TYL34" s="79"/>
      <c r="TYM34" s="79"/>
      <c r="TYN34" s="79"/>
      <c r="TYO34" s="79"/>
      <c r="TYP34" s="79"/>
      <c r="TYQ34" s="79"/>
      <c r="TYR34" s="79"/>
      <c r="TYS34" s="79"/>
      <c r="TYT34" s="79"/>
      <c r="TYU34" s="79"/>
      <c r="TYV34" s="79"/>
      <c r="TYW34" s="79"/>
      <c r="TYX34" s="79"/>
      <c r="TYY34" s="79"/>
      <c r="TYZ34" s="79"/>
      <c r="TZA34" s="79"/>
      <c r="TZB34" s="79"/>
      <c r="TZC34" s="79"/>
      <c r="TZD34" s="79"/>
      <c r="TZE34" s="79"/>
      <c r="TZF34" s="79"/>
      <c r="TZG34" s="79"/>
      <c r="TZH34" s="79"/>
      <c r="TZI34" s="79"/>
      <c r="TZJ34" s="79"/>
      <c r="TZK34" s="79"/>
      <c r="TZL34" s="79"/>
      <c r="TZM34" s="79"/>
      <c r="TZN34" s="79"/>
      <c r="TZO34" s="79"/>
      <c r="TZP34" s="79"/>
      <c r="TZQ34" s="79"/>
      <c r="TZR34" s="79"/>
      <c r="TZS34" s="79"/>
      <c r="TZT34" s="79"/>
      <c r="TZU34" s="79"/>
      <c r="TZV34" s="79"/>
      <c r="TZW34" s="79"/>
      <c r="TZX34" s="79"/>
      <c r="TZY34" s="79"/>
      <c r="TZZ34" s="79"/>
      <c r="UAA34" s="79"/>
      <c r="UAB34" s="79"/>
      <c r="UAC34" s="79"/>
      <c r="UAD34" s="79"/>
      <c r="UAE34" s="79"/>
      <c r="UAF34" s="79"/>
      <c r="UAG34" s="79"/>
      <c r="UAH34" s="79"/>
      <c r="UAI34" s="79"/>
      <c r="UAJ34" s="79"/>
      <c r="UAK34" s="79"/>
      <c r="UAL34" s="79"/>
      <c r="UAM34" s="79"/>
      <c r="UAN34" s="79"/>
      <c r="UAO34" s="79"/>
      <c r="UAP34" s="79"/>
      <c r="UAQ34" s="79"/>
      <c r="UAR34" s="79"/>
      <c r="UAS34" s="79"/>
      <c r="UAT34" s="79"/>
      <c r="UAU34" s="79"/>
      <c r="UAV34" s="79"/>
      <c r="UAW34" s="79"/>
      <c r="UAX34" s="79"/>
      <c r="UAY34" s="79"/>
      <c r="UAZ34" s="79"/>
      <c r="UBA34" s="79"/>
      <c r="UBB34" s="79"/>
      <c r="UBC34" s="79"/>
      <c r="UBD34" s="79"/>
      <c r="UBE34" s="79"/>
      <c r="UBF34" s="79"/>
      <c r="UBG34" s="79"/>
      <c r="UBH34" s="79"/>
      <c r="UBI34" s="79"/>
      <c r="UBJ34" s="79"/>
      <c r="UBK34" s="79"/>
      <c r="UBL34" s="79"/>
      <c r="UBM34" s="79"/>
      <c r="UBN34" s="79"/>
      <c r="UBO34" s="79"/>
      <c r="UBP34" s="79"/>
      <c r="UBQ34" s="79"/>
      <c r="UBR34" s="79"/>
      <c r="UBS34" s="79"/>
      <c r="UBT34" s="79"/>
      <c r="UBU34" s="79"/>
      <c r="UBV34" s="79"/>
      <c r="UBW34" s="79"/>
      <c r="UBX34" s="79"/>
      <c r="UBY34" s="79"/>
      <c r="UBZ34" s="79"/>
      <c r="UCA34" s="79"/>
      <c r="UCB34" s="79"/>
      <c r="UCC34" s="79"/>
      <c r="UCD34" s="79"/>
      <c r="UCE34" s="79"/>
      <c r="UCF34" s="79"/>
      <c r="UCG34" s="79"/>
      <c r="UCH34" s="79"/>
      <c r="UCI34" s="79"/>
      <c r="UCJ34" s="79"/>
      <c r="UCK34" s="79"/>
      <c r="UCL34" s="79"/>
      <c r="UCM34" s="79"/>
      <c r="UCN34" s="79"/>
      <c r="UCO34" s="79"/>
      <c r="UCP34" s="79"/>
      <c r="UCQ34" s="79"/>
      <c r="UCR34" s="79"/>
      <c r="UCS34" s="79"/>
      <c r="UCT34" s="79"/>
      <c r="UCU34" s="79"/>
      <c r="UCV34" s="79"/>
      <c r="UCW34" s="79"/>
      <c r="UCX34" s="79"/>
      <c r="UCY34" s="79"/>
      <c r="UCZ34" s="79"/>
      <c r="UDA34" s="79"/>
      <c r="UDB34" s="79"/>
      <c r="UDC34" s="79"/>
      <c r="UDD34" s="79"/>
      <c r="UDE34" s="79"/>
      <c r="UDF34" s="79"/>
      <c r="UDG34" s="79"/>
      <c r="UDH34" s="79"/>
      <c r="UDI34" s="79"/>
      <c r="UDJ34" s="79"/>
      <c r="UDK34" s="79"/>
      <c r="UDL34" s="79"/>
      <c r="UDM34" s="79"/>
      <c r="UDN34" s="79"/>
      <c r="UDO34" s="79"/>
      <c r="UDP34" s="79"/>
      <c r="UDQ34" s="79"/>
      <c r="UDR34" s="79"/>
      <c r="UDS34" s="79"/>
      <c r="UDT34" s="79"/>
      <c r="UDU34" s="79"/>
      <c r="UDV34" s="79"/>
      <c r="UDW34" s="79"/>
      <c r="UDX34" s="79"/>
      <c r="UDY34" s="79"/>
      <c r="UDZ34" s="79"/>
      <c r="UEA34" s="79"/>
      <c r="UEB34" s="79"/>
      <c r="UEC34" s="79"/>
      <c r="UED34" s="79"/>
      <c r="UEE34" s="79"/>
      <c r="UEF34" s="79"/>
      <c r="UEG34" s="79"/>
      <c r="UEH34" s="79"/>
      <c r="UEI34" s="79"/>
      <c r="UEJ34" s="79"/>
      <c r="UEK34" s="79"/>
      <c r="UEL34" s="79"/>
      <c r="UEM34" s="79"/>
      <c r="UEN34" s="79"/>
      <c r="UEO34" s="79"/>
      <c r="UEP34" s="79"/>
      <c r="UEQ34" s="79"/>
      <c r="UER34" s="79"/>
      <c r="UES34" s="79"/>
      <c r="UET34" s="79"/>
      <c r="UEU34" s="79"/>
      <c r="UEV34" s="79"/>
      <c r="UEW34" s="79"/>
      <c r="UEX34" s="79"/>
      <c r="UEY34" s="79"/>
      <c r="UEZ34" s="79"/>
      <c r="UFA34" s="79"/>
      <c r="UFB34" s="79"/>
      <c r="UFC34" s="79"/>
      <c r="UFD34" s="79"/>
      <c r="UFE34" s="79"/>
      <c r="UFF34" s="79"/>
      <c r="UFG34" s="79"/>
      <c r="UFH34" s="79"/>
      <c r="UFI34" s="79"/>
      <c r="UFJ34" s="79"/>
      <c r="UFK34" s="79"/>
      <c r="UFL34" s="79"/>
      <c r="UFM34" s="79"/>
      <c r="UFN34" s="79"/>
      <c r="UFO34" s="79"/>
      <c r="UFP34" s="79"/>
      <c r="UFQ34" s="79"/>
      <c r="UFR34" s="79"/>
      <c r="UFS34" s="79"/>
      <c r="UFT34" s="79"/>
      <c r="UFU34" s="79"/>
      <c r="UFV34" s="79"/>
      <c r="UFW34" s="79"/>
      <c r="UFX34" s="79"/>
      <c r="UFY34" s="79"/>
      <c r="UFZ34" s="79"/>
      <c r="UGA34" s="79"/>
      <c r="UGB34" s="79"/>
      <c r="UGC34" s="79"/>
      <c r="UGD34" s="79"/>
      <c r="UGE34" s="79"/>
      <c r="UGF34" s="79"/>
      <c r="UGG34" s="79"/>
      <c r="UGH34" s="79"/>
      <c r="UGI34" s="79"/>
      <c r="UGJ34" s="79"/>
      <c r="UGK34" s="79"/>
      <c r="UGL34" s="79"/>
      <c r="UGM34" s="79"/>
      <c r="UGN34" s="79"/>
      <c r="UGO34" s="79"/>
      <c r="UGP34" s="79"/>
      <c r="UGQ34" s="79"/>
      <c r="UGR34" s="79"/>
      <c r="UGS34" s="79"/>
      <c r="UGT34" s="79"/>
      <c r="UGU34" s="79"/>
      <c r="UGV34" s="79"/>
      <c r="UGW34" s="79"/>
      <c r="UGX34" s="79"/>
      <c r="UGY34" s="79"/>
      <c r="UGZ34" s="79"/>
      <c r="UHA34" s="79"/>
      <c r="UHB34" s="79"/>
      <c r="UHC34" s="79"/>
      <c r="UHD34" s="79"/>
      <c r="UHE34" s="79"/>
      <c r="UHF34" s="79"/>
      <c r="UHG34" s="79"/>
      <c r="UHH34" s="79"/>
      <c r="UHI34" s="79"/>
      <c r="UHJ34" s="79"/>
      <c r="UHK34" s="79"/>
      <c r="UHL34" s="79"/>
      <c r="UHM34" s="79"/>
      <c r="UHN34" s="79"/>
      <c r="UHO34" s="79"/>
      <c r="UHP34" s="79"/>
      <c r="UHQ34" s="79"/>
      <c r="UHR34" s="79"/>
      <c r="UHS34" s="79"/>
      <c r="UHT34" s="79"/>
      <c r="UHU34" s="79"/>
      <c r="UHV34" s="79"/>
      <c r="UHW34" s="79"/>
      <c r="UHX34" s="79"/>
      <c r="UHY34" s="79"/>
      <c r="UHZ34" s="79"/>
      <c r="UIA34" s="79"/>
      <c r="UIB34" s="79"/>
      <c r="UIC34" s="79"/>
      <c r="UID34" s="79"/>
      <c r="UIE34" s="79"/>
      <c r="UIF34" s="79"/>
      <c r="UIG34" s="79"/>
      <c r="UIH34" s="79"/>
      <c r="UII34" s="79"/>
      <c r="UIJ34" s="79"/>
      <c r="UIK34" s="79"/>
      <c r="UIL34" s="79"/>
      <c r="UIM34" s="79"/>
      <c r="UIN34" s="79"/>
      <c r="UIO34" s="79"/>
      <c r="UIP34" s="79"/>
      <c r="UIQ34" s="79"/>
      <c r="UIR34" s="79"/>
      <c r="UIS34" s="79"/>
      <c r="UIT34" s="79"/>
      <c r="UIU34" s="79"/>
      <c r="UIV34" s="79"/>
      <c r="UIW34" s="79"/>
      <c r="UIX34" s="79"/>
      <c r="UIY34" s="79"/>
      <c r="UIZ34" s="79"/>
      <c r="UJA34" s="79"/>
      <c r="UJB34" s="79"/>
      <c r="UJC34" s="79"/>
      <c r="UJD34" s="79"/>
      <c r="UJE34" s="79"/>
      <c r="UJF34" s="79"/>
      <c r="UJG34" s="79"/>
      <c r="UJH34" s="79"/>
      <c r="UJI34" s="79"/>
      <c r="UJJ34" s="79"/>
      <c r="UJK34" s="79"/>
      <c r="UJL34" s="79"/>
      <c r="UJM34" s="79"/>
      <c r="UJN34" s="79"/>
      <c r="UJO34" s="79"/>
      <c r="UJP34" s="79"/>
      <c r="UJQ34" s="79"/>
      <c r="UJR34" s="79"/>
      <c r="UJS34" s="79"/>
      <c r="UJT34" s="79"/>
      <c r="UJU34" s="79"/>
      <c r="UJV34" s="79"/>
      <c r="UJW34" s="79"/>
      <c r="UJX34" s="79"/>
      <c r="UJY34" s="79"/>
      <c r="UJZ34" s="79"/>
      <c r="UKA34" s="79"/>
      <c r="UKB34" s="79"/>
      <c r="UKC34" s="79"/>
      <c r="UKD34" s="79"/>
      <c r="UKE34" s="79"/>
      <c r="UKF34" s="79"/>
      <c r="UKG34" s="79"/>
      <c r="UKH34" s="79"/>
      <c r="UKI34" s="79"/>
      <c r="UKJ34" s="79"/>
      <c r="UKK34" s="79"/>
      <c r="UKL34" s="79"/>
      <c r="UKM34" s="79"/>
      <c r="UKN34" s="79"/>
      <c r="UKO34" s="79"/>
      <c r="UKP34" s="79"/>
      <c r="UKQ34" s="79"/>
      <c r="UKR34" s="79"/>
      <c r="UKS34" s="79"/>
      <c r="UKT34" s="79"/>
      <c r="UKU34" s="79"/>
      <c r="UKV34" s="79"/>
      <c r="UKW34" s="79"/>
      <c r="UKX34" s="79"/>
      <c r="UKY34" s="79"/>
      <c r="UKZ34" s="79"/>
      <c r="ULA34" s="79"/>
      <c r="ULB34" s="79"/>
      <c r="ULC34" s="79"/>
      <c r="ULD34" s="79"/>
      <c r="ULE34" s="79"/>
      <c r="ULF34" s="79"/>
      <c r="ULG34" s="79"/>
      <c r="ULH34" s="79"/>
      <c r="ULI34" s="79"/>
      <c r="ULJ34" s="79"/>
      <c r="ULK34" s="79"/>
      <c r="ULL34" s="79"/>
      <c r="ULM34" s="79"/>
      <c r="ULN34" s="79"/>
      <c r="ULO34" s="79"/>
      <c r="ULP34" s="79"/>
      <c r="ULQ34" s="79"/>
      <c r="ULR34" s="79"/>
      <c r="ULS34" s="79"/>
      <c r="ULT34" s="79"/>
      <c r="ULU34" s="79"/>
      <c r="ULV34" s="79"/>
      <c r="ULW34" s="79"/>
      <c r="ULX34" s="79"/>
      <c r="ULY34" s="79"/>
      <c r="ULZ34" s="79"/>
      <c r="UMA34" s="79"/>
      <c r="UMB34" s="79"/>
      <c r="UMC34" s="79"/>
      <c r="UMD34" s="79"/>
      <c r="UME34" s="79"/>
      <c r="UMF34" s="79"/>
      <c r="UMG34" s="79"/>
      <c r="UMH34" s="79"/>
      <c r="UMI34" s="79"/>
      <c r="UMJ34" s="79"/>
      <c r="UMK34" s="79"/>
      <c r="UML34" s="79"/>
      <c r="UMM34" s="79"/>
      <c r="UMN34" s="79"/>
      <c r="UMO34" s="79"/>
      <c r="UMP34" s="79"/>
      <c r="UMQ34" s="79"/>
      <c r="UMR34" s="79"/>
      <c r="UMS34" s="79"/>
      <c r="UMT34" s="79"/>
      <c r="UMU34" s="79"/>
      <c r="UMV34" s="79"/>
      <c r="UMW34" s="79"/>
      <c r="UMX34" s="79"/>
      <c r="UMY34" s="79"/>
      <c r="UMZ34" s="79"/>
      <c r="UNA34" s="79"/>
      <c r="UNB34" s="79"/>
      <c r="UNC34" s="79"/>
      <c r="UND34" s="79"/>
      <c r="UNE34" s="79"/>
      <c r="UNF34" s="79"/>
      <c r="UNG34" s="79"/>
      <c r="UNH34" s="79"/>
      <c r="UNI34" s="79"/>
      <c r="UNJ34" s="79"/>
      <c r="UNK34" s="79"/>
      <c r="UNL34" s="79"/>
      <c r="UNM34" s="79"/>
      <c r="UNN34" s="79"/>
      <c r="UNO34" s="79"/>
      <c r="UNP34" s="79"/>
      <c r="UNQ34" s="79"/>
      <c r="UNR34" s="79"/>
      <c r="UNS34" s="79"/>
      <c r="UNT34" s="79"/>
      <c r="UNU34" s="79"/>
      <c r="UNV34" s="79"/>
      <c r="UNW34" s="79"/>
      <c r="UNX34" s="79"/>
      <c r="UNY34" s="79"/>
      <c r="UNZ34" s="79"/>
      <c r="UOA34" s="79"/>
      <c r="UOB34" s="79"/>
      <c r="UOC34" s="79"/>
      <c r="UOD34" s="79"/>
      <c r="UOE34" s="79"/>
      <c r="UOF34" s="79"/>
      <c r="UOG34" s="79"/>
      <c r="UOH34" s="79"/>
      <c r="UOI34" s="79"/>
      <c r="UOJ34" s="79"/>
      <c r="UOK34" s="79"/>
      <c r="UOL34" s="79"/>
      <c r="UOM34" s="79"/>
      <c r="UON34" s="79"/>
      <c r="UOO34" s="79"/>
      <c r="UOP34" s="79"/>
      <c r="UOQ34" s="79"/>
      <c r="UOR34" s="79"/>
      <c r="UOS34" s="79"/>
      <c r="UOT34" s="79"/>
      <c r="UOU34" s="79"/>
      <c r="UOV34" s="79"/>
      <c r="UOW34" s="79"/>
      <c r="UOX34" s="79"/>
      <c r="UOY34" s="79"/>
      <c r="UOZ34" s="79"/>
      <c r="UPA34" s="79"/>
      <c r="UPB34" s="79"/>
      <c r="UPC34" s="79"/>
      <c r="UPD34" s="79"/>
      <c r="UPE34" s="79"/>
      <c r="UPF34" s="79"/>
      <c r="UPG34" s="79"/>
      <c r="UPH34" s="79"/>
      <c r="UPI34" s="79"/>
      <c r="UPJ34" s="79"/>
      <c r="UPK34" s="79"/>
      <c r="UPL34" s="79"/>
      <c r="UPM34" s="79"/>
      <c r="UPN34" s="79"/>
      <c r="UPO34" s="79"/>
      <c r="UPP34" s="79"/>
      <c r="UPQ34" s="79"/>
      <c r="UPR34" s="79"/>
      <c r="UPS34" s="79"/>
      <c r="UPT34" s="79"/>
      <c r="UPU34" s="79"/>
      <c r="UPV34" s="79"/>
      <c r="UPW34" s="79"/>
      <c r="UPX34" s="79"/>
      <c r="UPY34" s="79"/>
      <c r="UPZ34" s="79"/>
      <c r="UQA34" s="79"/>
      <c r="UQB34" s="79"/>
      <c r="UQC34" s="79"/>
      <c r="UQD34" s="79"/>
      <c r="UQE34" s="79"/>
      <c r="UQF34" s="79"/>
      <c r="UQG34" s="79"/>
      <c r="UQH34" s="79"/>
      <c r="UQI34" s="79"/>
      <c r="UQJ34" s="79"/>
      <c r="UQK34" s="79"/>
      <c r="UQL34" s="79"/>
      <c r="UQM34" s="79"/>
      <c r="UQN34" s="79"/>
      <c r="UQO34" s="79"/>
      <c r="UQP34" s="79"/>
      <c r="UQQ34" s="79"/>
      <c r="UQR34" s="79"/>
      <c r="UQS34" s="79"/>
      <c r="UQT34" s="79"/>
      <c r="UQU34" s="79"/>
      <c r="UQV34" s="79"/>
      <c r="UQW34" s="79"/>
      <c r="UQX34" s="79"/>
      <c r="UQY34" s="79"/>
      <c r="UQZ34" s="79"/>
      <c r="URA34" s="79"/>
      <c r="URB34" s="79"/>
      <c r="URC34" s="79"/>
      <c r="URD34" s="79"/>
      <c r="URE34" s="79"/>
      <c r="URF34" s="79"/>
      <c r="URG34" s="79"/>
      <c r="URH34" s="79"/>
      <c r="URI34" s="79"/>
      <c r="URJ34" s="79"/>
      <c r="URK34" s="79"/>
      <c r="URL34" s="79"/>
      <c r="URM34" s="79"/>
      <c r="URN34" s="79"/>
      <c r="URO34" s="79"/>
      <c r="URP34" s="79"/>
      <c r="URQ34" s="79"/>
      <c r="URR34" s="79"/>
      <c r="URS34" s="79"/>
      <c r="URT34" s="79"/>
      <c r="URU34" s="79"/>
      <c r="URV34" s="79"/>
      <c r="URW34" s="79"/>
      <c r="URX34" s="79"/>
      <c r="URY34" s="79"/>
      <c r="URZ34" s="79"/>
      <c r="USA34" s="79"/>
      <c r="USB34" s="79"/>
      <c r="USC34" s="79"/>
      <c r="USD34" s="79"/>
      <c r="USE34" s="79"/>
      <c r="USF34" s="79"/>
      <c r="USG34" s="79"/>
      <c r="USH34" s="79"/>
      <c r="USI34" s="79"/>
      <c r="USJ34" s="79"/>
      <c r="USK34" s="79"/>
      <c r="USL34" s="79"/>
      <c r="USM34" s="79"/>
      <c r="USN34" s="79"/>
      <c r="USO34" s="79"/>
      <c r="USP34" s="79"/>
      <c r="USQ34" s="79"/>
      <c r="USR34" s="79"/>
      <c r="USS34" s="79"/>
      <c r="UST34" s="79"/>
      <c r="USU34" s="79"/>
      <c r="USV34" s="79"/>
      <c r="USW34" s="79"/>
      <c r="USX34" s="79"/>
      <c r="USY34" s="79"/>
      <c r="USZ34" s="79"/>
      <c r="UTA34" s="79"/>
      <c r="UTB34" s="79"/>
      <c r="UTC34" s="79"/>
      <c r="UTD34" s="79"/>
      <c r="UTE34" s="79"/>
      <c r="UTF34" s="79"/>
      <c r="UTG34" s="79"/>
      <c r="UTH34" s="79"/>
      <c r="UTI34" s="79"/>
      <c r="UTJ34" s="79"/>
      <c r="UTK34" s="79"/>
      <c r="UTL34" s="79"/>
      <c r="UTM34" s="79"/>
      <c r="UTN34" s="79"/>
      <c r="UTO34" s="79"/>
      <c r="UTP34" s="79"/>
      <c r="UTQ34" s="79"/>
      <c r="UTR34" s="79"/>
      <c r="UTS34" s="79"/>
      <c r="UTT34" s="79"/>
      <c r="UTU34" s="79"/>
      <c r="UTV34" s="79"/>
      <c r="UTW34" s="79"/>
      <c r="UTX34" s="79"/>
      <c r="UTY34" s="79"/>
      <c r="UTZ34" s="79"/>
      <c r="UUA34" s="79"/>
      <c r="UUB34" s="79"/>
      <c r="UUC34" s="79"/>
      <c r="UUD34" s="79"/>
      <c r="UUE34" s="79"/>
      <c r="UUF34" s="79"/>
      <c r="UUG34" s="79"/>
      <c r="UUH34" s="79"/>
      <c r="UUI34" s="79"/>
      <c r="UUJ34" s="79"/>
      <c r="UUK34" s="79"/>
      <c r="UUL34" s="79"/>
      <c r="UUM34" s="79"/>
      <c r="UUN34" s="79"/>
      <c r="UUO34" s="79"/>
      <c r="UUP34" s="79"/>
      <c r="UUQ34" s="79"/>
      <c r="UUR34" s="79"/>
      <c r="UUS34" s="79"/>
      <c r="UUT34" s="79"/>
      <c r="UUU34" s="79"/>
      <c r="UUV34" s="79"/>
      <c r="UUW34" s="79"/>
      <c r="UUX34" s="79"/>
      <c r="UUY34" s="79"/>
      <c r="UUZ34" s="79"/>
      <c r="UVA34" s="79"/>
      <c r="UVB34" s="79"/>
      <c r="UVC34" s="79"/>
      <c r="UVD34" s="79"/>
      <c r="UVE34" s="79"/>
      <c r="UVF34" s="79"/>
      <c r="UVG34" s="79"/>
      <c r="UVH34" s="79"/>
      <c r="UVI34" s="79"/>
      <c r="UVJ34" s="79"/>
      <c r="UVK34" s="79"/>
      <c r="UVL34" s="79"/>
      <c r="UVM34" s="79"/>
      <c r="UVN34" s="79"/>
      <c r="UVO34" s="79"/>
      <c r="UVP34" s="79"/>
      <c r="UVQ34" s="79"/>
      <c r="UVR34" s="79"/>
      <c r="UVS34" s="79"/>
      <c r="UVT34" s="79"/>
      <c r="UVU34" s="79"/>
      <c r="UVV34" s="79"/>
      <c r="UVW34" s="79"/>
      <c r="UVX34" s="79"/>
      <c r="UVY34" s="79"/>
      <c r="UVZ34" s="79"/>
      <c r="UWA34" s="79"/>
      <c r="UWB34" s="79"/>
      <c r="UWC34" s="79"/>
      <c r="UWD34" s="79"/>
      <c r="UWE34" s="79"/>
      <c r="UWF34" s="79"/>
      <c r="UWG34" s="79"/>
      <c r="UWH34" s="79"/>
      <c r="UWI34" s="79"/>
      <c r="UWJ34" s="79"/>
      <c r="UWK34" s="79"/>
      <c r="UWL34" s="79"/>
      <c r="UWM34" s="79"/>
      <c r="UWN34" s="79"/>
      <c r="UWO34" s="79"/>
      <c r="UWP34" s="79"/>
      <c r="UWQ34" s="79"/>
      <c r="UWR34" s="79"/>
      <c r="UWS34" s="79"/>
      <c r="UWT34" s="79"/>
      <c r="UWU34" s="79"/>
      <c r="UWV34" s="79"/>
      <c r="UWW34" s="79"/>
      <c r="UWX34" s="79"/>
      <c r="UWY34" s="79"/>
      <c r="UWZ34" s="79"/>
      <c r="UXA34" s="79"/>
      <c r="UXB34" s="79"/>
      <c r="UXC34" s="79"/>
      <c r="UXD34" s="79"/>
      <c r="UXE34" s="79"/>
      <c r="UXF34" s="79"/>
      <c r="UXG34" s="79"/>
      <c r="UXH34" s="79"/>
      <c r="UXI34" s="79"/>
      <c r="UXJ34" s="79"/>
      <c r="UXK34" s="79"/>
      <c r="UXL34" s="79"/>
      <c r="UXM34" s="79"/>
      <c r="UXN34" s="79"/>
      <c r="UXO34" s="79"/>
      <c r="UXP34" s="79"/>
      <c r="UXQ34" s="79"/>
      <c r="UXR34" s="79"/>
      <c r="UXS34" s="79"/>
      <c r="UXT34" s="79"/>
      <c r="UXU34" s="79"/>
      <c r="UXV34" s="79"/>
      <c r="UXW34" s="79"/>
      <c r="UXX34" s="79"/>
      <c r="UXY34" s="79"/>
      <c r="UXZ34" s="79"/>
      <c r="UYA34" s="79"/>
      <c r="UYB34" s="79"/>
      <c r="UYC34" s="79"/>
      <c r="UYD34" s="79"/>
      <c r="UYE34" s="79"/>
      <c r="UYF34" s="79"/>
      <c r="UYG34" s="79"/>
      <c r="UYH34" s="79"/>
      <c r="UYI34" s="79"/>
      <c r="UYJ34" s="79"/>
      <c r="UYK34" s="79"/>
      <c r="UYL34" s="79"/>
      <c r="UYM34" s="79"/>
      <c r="UYN34" s="79"/>
      <c r="UYO34" s="79"/>
      <c r="UYP34" s="79"/>
      <c r="UYQ34" s="79"/>
      <c r="UYR34" s="79"/>
      <c r="UYS34" s="79"/>
      <c r="UYT34" s="79"/>
      <c r="UYU34" s="79"/>
      <c r="UYV34" s="79"/>
      <c r="UYW34" s="79"/>
      <c r="UYX34" s="79"/>
      <c r="UYY34" s="79"/>
      <c r="UYZ34" s="79"/>
      <c r="UZA34" s="79"/>
      <c r="UZB34" s="79"/>
      <c r="UZC34" s="79"/>
      <c r="UZD34" s="79"/>
      <c r="UZE34" s="79"/>
      <c r="UZF34" s="79"/>
      <c r="UZG34" s="79"/>
      <c r="UZH34" s="79"/>
      <c r="UZI34" s="79"/>
      <c r="UZJ34" s="79"/>
      <c r="UZK34" s="79"/>
      <c r="UZL34" s="79"/>
      <c r="UZM34" s="79"/>
      <c r="UZN34" s="79"/>
      <c r="UZO34" s="79"/>
      <c r="UZP34" s="79"/>
      <c r="UZQ34" s="79"/>
      <c r="UZR34" s="79"/>
      <c r="UZS34" s="79"/>
      <c r="UZT34" s="79"/>
      <c r="UZU34" s="79"/>
      <c r="UZV34" s="79"/>
      <c r="UZW34" s="79"/>
      <c r="UZX34" s="79"/>
      <c r="UZY34" s="79"/>
      <c r="UZZ34" s="79"/>
      <c r="VAA34" s="79"/>
      <c r="VAB34" s="79"/>
      <c r="VAC34" s="79"/>
      <c r="VAD34" s="79"/>
      <c r="VAE34" s="79"/>
      <c r="VAF34" s="79"/>
      <c r="VAG34" s="79"/>
      <c r="VAH34" s="79"/>
      <c r="VAI34" s="79"/>
      <c r="VAJ34" s="79"/>
      <c r="VAK34" s="79"/>
      <c r="VAL34" s="79"/>
      <c r="VAM34" s="79"/>
      <c r="VAN34" s="79"/>
      <c r="VAO34" s="79"/>
      <c r="VAP34" s="79"/>
      <c r="VAQ34" s="79"/>
      <c r="VAR34" s="79"/>
      <c r="VAS34" s="79"/>
      <c r="VAT34" s="79"/>
      <c r="VAU34" s="79"/>
      <c r="VAV34" s="79"/>
      <c r="VAW34" s="79"/>
      <c r="VAX34" s="79"/>
      <c r="VAY34" s="79"/>
      <c r="VAZ34" s="79"/>
      <c r="VBA34" s="79"/>
      <c r="VBB34" s="79"/>
      <c r="VBC34" s="79"/>
      <c r="VBD34" s="79"/>
      <c r="VBE34" s="79"/>
      <c r="VBF34" s="79"/>
      <c r="VBG34" s="79"/>
      <c r="VBH34" s="79"/>
      <c r="VBI34" s="79"/>
      <c r="VBJ34" s="79"/>
      <c r="VBK34" s="79"/>
      <c r="VBL34" s="79"/>
      <c r="VBM34" s="79"/>
      <c r="VBN34" s="79"/>
      <c r="VBO34" s="79"/>
      <c r="VBP34" s="79"/>
      <c r="VBQ34" s="79"/>
      <c r="VBR34" s="79"/>
      <c r="VBS34" s="79"/>
      <c r="VBT34" s="79"/>
      <c r="VBU34" s="79"/>
      <c r="VBV34" s="79"/>
      <c r="VBW34" s="79"/>
      <c r="VBX34" s="79"/>
      <c r="VBY34" s="79"/>
      <c r="VBZ34" s="79"/>
      <c r="VCA34" s="79"/>
      <c r="VCB34" s="79"/>
      <c r="VCC34" s="79"/>
      <c r="VCD34" s="79"/>
      <c r="VCE34" s="79"/>
      <c r="VCF34" s="79"/>
      <c r="VCG34" s="79"/>
      <c r="VCH34" s="79"/>
      <c r="VCI34" s="79"/>
      <c r="VCJ34" s="79"/>
      <c r="VCK34" s="79"/>
      <c r="VCL34" s="79"/>
      <c r="VCM34" s="79"/>
      <c r="VCN34" s="79"/>
      <c r="VCO34" s="79"/>
      <c r="VCP34" s="79"/>
      <c r="VCQ34" s="79"/>
      <c r="VCR34" s="79"/>
      <c r="VCS34" s="79"/>
      <c r="VCT34" s="79"/>
      <c r="VCU34" s="79"/>
      <c r="VCV34" s="79"/>
      <c r="VCW34" s="79"/>
      <c r="VCX34" s="79"/>
      <c r="VCY34" s="79"/>
      <c r="VCZ34" s="79"/>
      <c r="VDA34" s="79"/>
      <c r="VDB34" s="79"/>
      <c r="VDC34" s="79"/>
      <c r="VDD34" s="79"/>
      <c r="VDE34" s="79"/>
      <c r="VDF34" s="79"/>
      <c r="VDG34" s="79"/>
      <c r="VDH34" s="79"/>
      <c r="VDI34" s="79"/>
      <c r="VDJ34" s="79"/>
      <c r="VDK34" s="79"/>
      <c r="VDL34" s="79"/>
      <c r="VDM34" s="79"/>
      <c r="VDN34" s="79"/>
      <c r="VDO34" s="79"/>
      <c r="VDP34" s="79"/>
      <c r="VDQ34" s="79"/>
      <c r="VDR34" s="79"/>
      <c r="VDS34" s="79"/>
      <c r="VDT34" s="79"/>
      <c r="VDU34" s="79"/>
      <c r="VDV34" s="79"/>
      <c r="VDW34" s="79"/>
      <c r="VDX34" s="79"/>
      <c r="VDY34" s="79"/>
      <c r="VDZ34" s="79"/>
      <c r="VEA34" s="79"/>
      <c r="VEB34" s="79"/>
      <c r="VEC34" s="79"/>
      <c r="VED34" s="79"/>
      <c r="VEE34" s="79"/>
      <c r="VEF34" s="79"/>
      <c r="VEG34" s="79"/>
      <c r="VEH34" s="79"/>
      <c r="VEI34" s="79"/>
      <c r="VEJ34" s="79"/>
      <c r="VEK34" s="79"/>
      <c r="VEL34" s="79"/>
      <c r="VEM34" s="79"/>
      <c r="VEN34" s="79"/>
      <c r="VEO34" s="79"/>
      <c r="VEP34" s="79"/>
      <c r="VEQ34" s="79"/>
      <c r="VER34" s="79"/>
      <c r="VES34" s="79"/>
      <c r="VET34" s="79"/>
      <c r="VEU34" s="79"/>
      <c r="VEV34" s="79"/>
      <c r="VEW34" s="79"/>
      <c r="VEX34" s="79"/>
      <c r="VEY34" s="79"/>
      <c r="VEZ34" s="79"/>
      <c r="VFA34" s="79"/>
      <c r="VFB34" s="79"/>
      <c r="VFC34" s="79"/>
      <c r="VFD34" s="79"/>
      <c r="VFE34" s="79"/>
      <c r="VFF34" s="79"/>
      <c r="VFG34" s="79"/>
      <c r="VFH34" s="79"/>
      <c r="VFI34" s="79"/>
      <c r="VFJ34" s="79"/>
      <c r="VFK34" s="79"/>
      <c r="VFL34" s="79"/>
      <c r="VFM34" s="79"/>
      <c r="VFN34" s="79"/>
      <c r="VFO34" s="79"/>
      <c r="VFP34" s="79"/>
      <c r="VFQ34" s="79"/>
      <c r="VFR34" s="79"/>
      <c r="VFS34" s="79"/>
      <c r="VFT34" s="79"/>
      <c r="VFU34" s="79"/>
      <c r="VFV34" s="79"/>
      <c r="VFW34" s="79"/>
      <c r="VFX34" s="79"/>
      <c r="VFY34" s="79"/>
      <c r="VFZ34" s="79"/>
      <c r="VGA34" s="79"/>
      <c r="VGB34" s="79"/>
      <c r="VGC34" s="79"/>
      <c r="VGD34" s="79"/>
      <c r="VGE34" s="79"/>
      <c r="VGF34" s="79"/>
      <c r="VGG34" s="79"/>
      <c r="VGH34" s="79"/>
      <c r="VGI34" s="79"/>
      <c r="VGJ34" s="79"/>
      <c r="VGK34" s="79"/>
      <c r="VGL34" s="79"/>
      <c r="VGM34" s="79"/>
      <c r="VGN34" s="79"/>
      <c r="VGO34" s="79"/>
      <c r="VGP34" s="79"/>
      <c r="VGQ34" s="79"/>
      <c r="VGR34" s="79"/>
      <c r="VGS34" s="79"/>
      <c r="VGT34" s="79"/>
      <c r="VGU34" s="79"/>
      <c r="VGV34" s="79"/>
      <c r="VGW34" s="79"/>
      <c r="VGX34" s="79"/>
      <c r="VGY34" s="79"/>
      <c r="VGZ34" s="79"/>
      <c r="VHA34" s="79"/>
      <c r="VHB34" s="79"/>
      <c r="VHC34" s="79"/>
      <c r="VHD34" s="79"/>
      <c r="VHE34" s="79"/>
      <c r="VHF34" s="79"/>
      <c r="VHG34" s="79"/>
      <c r="VHH34" s="79"/>
      <c r="VHI34" s="79"/>
      <c r="VHJ34" s="79"/>
      <c r="VHK34" s="79"/>
      <c r="VHL34" s="79"/>
      <c r="VHM34" s="79"/>
      <c r="VHN34" s="79"/>
      <c r="VHO34" s="79"/>
      <c r="VHP34" s="79"/>
      <c r="VHQ34" s="79"/>
      <c r="VHR34" s="79"/>
      <c r="VHS34" s="79"/>
      <c r="VHT34" s="79"/>
      <c r="VHU34" s="79"/>
      <c r="VHV34" s="79"/>
      <c r="VHW34" s="79"/>
      <c r="VHX34" s="79"/>
      <c r="VHY34" s="79"/>
      <c r="VHZ34" s="79"/>
      <c r="VIA34" s="79"/>
      <c r="VIB34" s="79"/>
      <c r="VIC34" s="79"/>
      <c r="VID34" s="79"/>
      <c r="VIE34" s="79"/>
      <c r="VIF34" s="79"/>
      <c r="VIG34" s="79"/>
      <c r="VIH34" s="79"/>
      <c r="VII34" s="79"/>
      <c r="VIJ34" s="79"/>
      <c r="VIK34" s="79"/>
      <c r="VIL34" s="79"/>
      <c r="VIM34" s="79"/>
      <c r="VIN34" s="79"/>
      <c r="VIO34" s="79"/>
      <c r="VIP34" s="79"/>
      <c r="VIQ34" s="79"/>
      <c r="VIR34" s="79"/>
      <c r="VIS34" s="79"/>
      <c r="VIT34" s="79"/>
      <c r="VIU34" s="79"/>
      <c r="VIV34" s="79"/>
      <c r="VIW34" s="79"/>
      <c r="VIX34" s="79"/>
      <c r="VIY34" s="79"/>
      <c r="VIZ34" s="79"/>
      <c r="VJA34" s="79"/>
      <c r="VJB34" s="79"/>
      <c r="VJC34" s="79"/>
      <c r="VJD34" s="79"/>
      <c r="VJE34" s="79"/>
      <c r="VJF34" s="79"/>
      <c r="VJG34" s="79"/>
      <c r="VJH34" s="79"/>
      <c r="VJI34" s="79"/>
      <c r="VJJ34" s="79"/>
      <c r="VJK34" s="79"/>
      <c r="VJL34" s="79"/>
      <c r="VJM34" s="79"/>
      <c r="VJN34" s="79"/>
      <c r="VJO34" s="79"/>
      <c r="VJP34" s="79"/>
      <c r="VJQ34" s="79"/>
      <c r="VJR34" s="79"/>
      <c r="VJS34" s="79"/>
      <c r="VJT34" s="79"/>
      <c r="VJU34" s="79"/>
      <c r="VJV34" s="79"/>
      <c r="VJW34" s="79"/>
      <c r="VJX34" s="79"/>
      <c r="VJY34" s="79"/>
      <c r="VJZ34" s="79"/>
      <c r="VKA34" s="79"/>
      <c r="VKB34" s="79"/>
      <c r="VKC34" s="79"/>
      <c r="VKD34" s="79"/>
      <c r="VKE34" s="79"/>
      <c r="VKF34" s="79"/>
      <c r="VKG34" s="79"/>
      <c r="VKH34" s="79"/>
      <c r="VKI34" s="79"/>
      <c r="VKJ34" s="79"/>
      <c r="VKK34" s="79"/>
      <c r="VKL34" s="79"/>
      <c r="VKM34" s="79"/>
      <c r="VKN34" s="79"/>
      <c r="VKO34" s="79"/>
      <c r="VKP34" s="79"/>
      <c r="VKQ34" s="79"/>
      <c r="VKR34" s="79"/>
      <c r="VKS34" s="79"/>
      <c r="VKT34" s="79"/>
      <c r="VKU34" s="79"/>
      <c r="VKV34" s="79"/>
      <c r="VKW34" s="79"/>
      <c r="VKX34" s="79"/>
      <c r="VKY34" s="79"/>
      <c r="VKZ34" s="79"/>
      <c r="VLA34" s="79"/>
      <c r="VLB34" s="79"/>
      <c r="VLC34" s="79"/>
      <c r="VLD34" s="79"/>
      <c r="VLE34" s="79"/>
      <c r="VLF34" s="79"/>
      <c r="VLG34" s="79"/>
      <c r="VLH34" s="79"/>
      <c r="VLI34" s="79"/>
      <c r="VLJ34" s="79"/>
      <c r="VLK34" s="79"/>
      <c r="VLL34" s="79"/>
      <c r="VLM34" s="79"/>
      <c r="VLN34" s="79"/>
      <c r="VLO34" s="79"/>
      <c r="VLP34" s="79"/>
      <c r="VLQ34" s="79"/>
      <c r="VLR34" s="79"/>
      <c r="VLS34" s="79"/>
      <c r="VLT34" s="79"/>
      <c r="VLU34" s="79"/>
      <c r="VLV34" s="79"/>
      <c r="VLW34" s="79"/>
      <c r="VLX34" s="79"/>
      <c r="VLY34" s="79"/>
      <c r="VLZ34" s="79"/>
      <c r="VMA34" s="79"/>
      <c r="VMB34" s="79"/>
      <c r="VMC34" s="79"/>
      <c r="VMD34" s="79"/>
      <c r="VME34" s="79"/>
      <c r="VMF34" s="79"/>
      <c r="VMG34" s="79"/>
      <c r="VMH34" s="79"/>
      <c r="VMI34" s="79"/>
      <c r="VMJ34" s="79"/>
      <c r="VMK34" s="79"/>
      <c r="VML34" s="79"/>
      <c r="VMM34" s="79"/>
      <c r="VMN34" s="79"/>
      <c r="VMO34" s="79"/>
      <c r="VMP34" s="79"/>
      <c r="VMQ34" s="79"/>
      <c r="VMR34" s="79"/>
      <c r="VMS34" s="79"/>
      <c r="VMT34" s="79"/>
      <c r="VMU34" s="79"/>
      <c r="VMV34" s="79"/>
      <c r="VMW34" s="79"/>
      <c r="VMX34" s="79"/>
      <c r="VMY34" s="79"/>
      <c r="VMZ34" s="79"/>
      <c r="VNA34" s="79"/>
      <c r="VNB34" s="79"/>
      <c r="VNC34" s="79"/>
      <c r="VND34" s="79"/>
      <c r="VNE34" s="79"/>
      <c r="VNF34" s="79"/>
      <c r="VNG34" s="79"/>
      <c r="VNH34" s="79"/>
      <c r="VNI34" s="79"/>
      <c r="VNJ34" s="79"/>
      <c r="VNK34" s="79"/>
      <c r="VNL34" s="79"/>
      <c r="VNM34" s="79"/>
      <c r="VNN34" s="79"/>
      <c r="VNO34" s="79"/>
      <c r="VNP34" s="79"/>
      <c r="VNQ34" s="79"/>
      <c r="VNR34" s="79"/>
      <c r="VNS34" s="79"/>
      <c r="VNT34" s="79"/>
      <c r="VNU34" s="79"/>
      <c r="VNV34" s="79"/>
      <c r="VNW34" s="79"/>
      <c r="VNX34" s="79"/>
      <c r="VNY34" s="79"/>
      <c r="VNZ34" s="79"/>
      <c r="VOA34" s="79"/>
      <c r="VOB34" s="79"/>
      <c r="VOC34" s="79"/>
      <c r="VOD34" s="79"/>
      <c r="VOE34" s="79"/>
      <c r="VOF34" s="79"/>
      <c r="VOG34" s="79"/>
      <c r="VOH34" s="79"/>
      <c r="VOI34" s="79"/>
      <c r="VOJ34" s="79"/>
      <c r="VOK34" s="79"/>
      <c r="VOL34" s="79"/>
      <c r="VOM34" s="79"/>
      <c r="VON34" s="79"/>
      <c r="VOO34" s="79"/>
      <c r="VOP34" s="79"/>
      <c r="VOQ34" s="79"/>
      <c r="VOR34" s="79"/>
      <c r="VOS34" s="79"/>
      <c r="VOT34" s="79"/>
      <c r="VOU34" s="79"/>
      <c r="VOV34" s="79"/>
      <c r="VOW34" s="79"/>
      <c r="VOX34" s="79"/>
      <c r="VOY34" s="79"/>
      <c r="VOZ34" s="79"/>
      <c r="VPA34" s="79"/>
      <c r="VPB34" s="79"/>
      <c r="VPC34" s="79"/>
      <c r="VPD34" s="79"/>
      <c r="VPE34" s="79"/>
      <c r="VPF34" s="79"/>
      <c r="VPG34" s="79"/>
      <c r="VPH34" s="79"/>
      <c r="VPI34" s="79"/>
      <c r="VPJ34" s="79"/>
      <c r="VPK34" s="79"/>
      <c r="VPL34" s="79"/>
      <c r="VPM34" s="79"/>
      <c r="VPN34" s="79"/>
      <c r="VPO34" s="79"/>
      <c r="VPP34" s="79"/>
      <c r="VPQ34" s="79"/>
      <c r="VPR34" s="79"/>
      <c r="VPS34" s="79"/>
      <c r="VPT34" s="79"/>
      <c r="VPU34" s="79"/>
      <c r="VPV34" s="79"/>
      <c r="VPW34" s="79"/>
      <c r="VPX34" s="79"/>
      <c r="VPY34" s="79"/>
      <c r="VPZ34" s="79"/>
      <c r="VQA34" s="79"/>
      <c r="VQB34" s="79"/>
      <c r="VQC34" s="79"/>
      <c r="VQD34" s="79"/>
      <c r="VQE34" s="79"/>
      <c r="VQF34" s="79"/>
      <c r="VQG34" s="79"/>
      <c r="VQH34" s="79"/>
      <c r="VQI34" s="79"/>
      <c r="VQJ34" s="79"/>
      <c r="VQK34" s="79"/>
      <c r="VQL34" s="79"/>
      <c r="VQM34" s="79"/>
      <c r="VQN34" s="79"/>
      <c r="VQO34" s="79"/>
      <c r="VQP34" s="79"/>
      <c r="VQQ34" s="79"/>
      <c r="VQR34" s="79"/>
      <c r="VQS34" s="79"/>
      <c r="VQT34" s="79"/>
      <c r="VQU34" s="79"/>
      <c r="VQV34" s="79"/>
      <c r="VQW34" s="79"/>
      <c r="VQX34" s="79"/>
      <c r="VQY34" s="79"/>
      <c r="VQZ34" s="79"/>
      <c r="VRA34" s="79"/>
      <c r="VRB34" s="79"/>
      <c r="VRC34" s="79"/>
      <c r="VRD34" s="79"/>
      <c r="VRE34" s="79"/>
      <c r="VRF34" s="79"/>
      <c r="VRG34" s="79"/>
      <c r="VRH34" s="79"/>
      <c r="VRI34" s="79"/>
      <c r="VRJ34" s="79"/>
      <c r="VRK34" s="79"/>
      <c r="VRL34" s="79"/>
      <c r="VRM34" s="79"/>
      <c r="VRN34" s="79"/>
      <c r="VRO34" s="79"/>
      <c r="VRP34" s="79"/>
      <c r="VRQ34" s="79"/>
      <c r="VRR34" s="79"/>
      <c r="VRS34" s="79"/>
      <c r="VRT34" s="79"/>
      <c r="VRU34" s="79"/>
      <c r="VRV34" s="79"/>
      <c r="VRW34" s="79"/>
      <c r="VRX34" s="79"/>
      <c r="VRY34" s="79"/>
      <c r="VRZ34" s="79"/>
      <c r="VSA34" s="79"/>
      <c r="VSB34" s="79"/>
      <c r="VSC34" s="79"/>
      <c r="VSD34" s="79"/>
      <c r="VSE34" s="79"/>
      <c r="VSF34" s="79"/>
      <c r="VSG34" s="79"/>
      <c r="VSH34" s="79"/>
      <c r="VSI34" s="79"/>
      <c r="VSJ34" s="79"/>
      <c r="VSK34" s="79"/>
      <c r="VSL34" s="79"/>
      <c r="VSM34" s="79"/>
      <c r="VSN34" s="79"/>
      <c r="VSO34" s="79"/>
      <c r="VSP34" s="79"/>
      <c r="VSQ34" s="79"/>
      <c r="VSR34" s="79"/>
      <c r="VSS34" s="79"/>
      <c r="VST34" s="79"/>
      <c r="VSU34" s="79"/>
      <c r="VSV34" s="79"/>
      <c r="VSW34" s="79"/>
      <c r="VSX34" s="79"/>
      <c r="VSY34" s="79"/>
      <c r="VSZ34" s="79"/>
      <c r="VTA34" s="79"/>
      <c r="VTB34" s="79"/>
      <c r="VTC34" s="79"/>
      <c r="VTD34" s="79"/>
      <c r="VTE34" s="79"/>
      <c r="VTF34" s="79"/>
      <c r="VTG34" s="79"/>
      <c r="VTH34" s="79"/>
      <c r="VTI34" s="79"/>
      <c r="VTJ34" s="79"/>
      <c r="VTK34" s="79"/>
      <c r="VTL34" s="79"/>
      <c r="VTM34" s="79"/>
      <c r="VTN34" s="79"/>
      <c r="VTO34" s="79"/>
      <c r="VTP34" s="79"/>
      <c r="VTQ34" s="79"/>
      <c r="VTR34" s="79"/>
      <c r="VTS34" s="79"/>
      <c r="VTT34" s="79"/>
      <c r="VTU34" s="79"/>
      <c r="VTV34" s="79"/>
      <c r="VTW34" s="79"/>
      <c r="VTX34" s="79"/>
      <c r="VTY34" s="79"/>
      <c r="VTZ34" s="79"/>
      <c r="VUA34" s="79"/>
      <c r="VUB34" s="79"/>
      <c r="VUC34" s="79"/>
      <c r="VUD34" s="79"/>
      <c r="VUE34" s="79"/>
      <c r="VUF34" s="79"/>
      <c r="VUG34" s="79"/>
      <c r="VUH34" s="79"/>
      <c r="VUI34" s="79"/>
      <c r="VUJ34" s="79"/>
      <c r="VUK34" s="79"/>
      <c r="VUL34" s="79"/>
      <c r="VUM34" s="79"/>
      <c r="VUN34" s="79"/>
      <c r="VUO34" s="79"/>
      <c r="VUP34" s="79"/>
      <c r="VUQ34" s="79"/>
      <c r="VUR34" s="79"/>
      <c r="VUS34" s="79"/>
      <c r="VUT34" s="79"/>
      <c r="VUU34" s="79"/>
      <c r="VUV34" s="79"/>
      <c r="VUW34" s="79"/>
      <c r="VUX34" s="79"/>
      <c r="VUY34" s="79"/>
      <c r="VUZ34" s="79"/>
      <c r="VVA34" s="79"/>
      <c r="VVB34" s="79"/>
      <c r="VVC34" s="79"/>
      <c r="VVD34" s="79"/>
      <c r="VVE34" s="79"/>
      <c r="VVF34" s="79"/>
      <c r="VVG34" s="79"/>
      <c r="VVH34" s="79"/>
      <c r="VVI34" s="79"/>
      <c r="VVJ34" s="79"/>
      <c r="VVK34" s="79"/>
      <c r="VVL34" s="79"/>
      <c r="VVM34" s="79"/>
      <c r="VVN34" s="79"/>
      <c r="VVO34" s="79"/>
      <c r="VVP34" s="79"/>
      <c r="VVQ34" s="79"/>
      <c r="VVR34" s="79"/>
      <c r="VVS34" s="79"/>
      <c r="VVT34" s="79"/>
      <c r="VVU34" s="79"/>
      <c r="VVV34" s="79"/>
      <c r="VVW34" s="79"/>
      <c r="VVX34" s="79"/>
      <c r="VVY34" s="79"/>
      <c r="VVZ34" s="79"/>
      <c r="VWA34" s="79"/>
      <c r="VWB34" s="79"/>
      <c r="VWC34" s="79"/>
      <c r="VWD34" s="79"/>
      <c r="VWE34" s="79"/>
      <c r="VWF34" s="79"/>
      <c r="VWG34" s="79"/>
      <c r="VWH34" s="79"/>
      <c r="VWI34" s="79"/>
      <c r="VWJ34" s="79"/>
      <c r="VWK34" s="79"/>
      <c r="VWL34" s="79"/>
      <c r="VWM34" s="79"/>
      <c r="VWN34" s="79"/>
      <c r="VWO34" s="79"/>
      <c r="VWP34" s="79"/>
      <c r="VWQ34" s="79"/>
      <c r="VWR34" s="79"/>
      <c r="VWS34" s="79"/>
      <c r="VWT34" s="79"/>
      <c r="VWU34" s="79"/>
      <c r="VWV34" s="79"/>
      <c r="VWW34" s="79"/>
      <c r="VWX34" s="79"/>
      <c r="VWY34" s="79"/>
      <c r="VWZ34" s="79"/>
      <c r="VXA34" s="79"/>
      <c r="VXB34" s="79"/>
      <c r="VXC34" s="79"/>
      <c r="VXD34" s="79"/>
      <c r="VXE34" s="79"/>
      <c r="VXF34" s="79"/>
      <c r="VXG34" s="79"/>
      <c r="VXH34" s="79"/>
      <c r="VXI34" s="79"/>
      <c r="VXJ34" s="79"/>
      <c r="VXK34" s="79"/>
      <c r="VXL34" s="79"/>
      <c r="VXM34" s="79"/>
      <c r="VXN34" s="79"/>
      <c r="VXO34" s="79"/>
      <c r="VXP34" s="79"/>
      <c r="VXQ34" s="79"/>
      <c r="VXR34" s="79"/>
      <c r="VXS34" s="79"/>
      <c r="VXT34" s="79"/>
      <c r="VXU34" s="79"/>
      <c r="VXV34" s="79"/>
      <c r="VXW34" s="79"/>
      <c r="VXX34" s="79"/>
      <c r="VXY34" s="79"/>
      <c r="VXZ34" s="79"/>
      <c r="VYA34" s="79"/>
      <c r="VYB34" s="79"/>
      <c r="VYC34" s="79"/>
      <c r="VYD34" s="79"/>
      <c r="VYE34" s="79"/>
      <c r="VYF34" s="79"/>
      <c r="VYG34" s="79"/>
      <c r="VYH34" s="79"/>
      <c r="VYI34" s="79"/>
      <c r="VYJ34" s="79"/>
      <c r="VYK34" s="79"/>
      <c r="VYL34" s="79"/>
      <c r="VYM34" s="79"/>
      <c r="VYN34" s="79"/>
      <c r="VYO34" s="79"/>
      <c r="VYP34" s="79"/>
      <c r="VYQ34" s="79"/>
      <c r="VYR34" s="79"/>
      <c r="VYS34" s="79"/>
      <c r="VYT34" s="79"/>
      <c r="VYU34" s="79"/>
      <c r="VYV34" s="79"/>
      <c r="VYW34" s="79"/>
      <c r="VYX34" s="79"/>
      <c r="VYY34" s="79"/>
      <c r="VYZ34" s="79"/>
      <c r="VZA34" s="79"/>
      <c r="VZB34" s="79"/>
      <c r="VZC34" s="79"/>
      <c r="VZD34" s="79"/>
      <c r="VZE34" s="79"/>
      <c r="VZF34" s="79"/>
      <c r="VZG34" s="79"/>
      <c r="VZH34" s="79"/>
      <c r="VZI34" s="79"/>
      <c r="VZJ34" s="79"/>
      <c r="VZK34" s="79"/>
      <c r="VZL34" s="79"/>
      <c r="VZM34" s="79"/>
      <c r="VZN34" s="79"/>
      <c r="VZO34" s="79"/>
      <c r="VZP34" s="79"/>
      <c r="VZQ34" s="79"/>
      <c r="VZR34" s="79"/>
      <c r="VZS34" s="79"/>
      <c r="VZT34" s="79"/>
      <c r="VZU34" s="79"/>
      <c r="VZV34" s="79"/>
      <c r="VZW34" s="79"/>
      <c r="VZX34" s="79"/>
      <c r="VZY34" s="79"/>
      <c r="VZZ34" s="79"/>
      <c r="WAA34" s="79"/>
      <c r="WAB34" s="79"/>
      <c r="WAC34" s="79"/>
      <c r="WAD34" s="79"/>
      <c r="WAE34" s="79"/>
      <c r="WAF34" s="79"/>
      <c r="WAG34" s="79"/>
      <c r="WAH34" s="79"/>
      <c r="WAI34" s="79"/>
      <c r="WAJ34" s="79"/>
      <c r="WAK34" s="79"/>
      <c r="WAL34" s="79"/>
      <c r="WAM34" s="79"/>
      <c r="WAN34" s="79"/>
      <c r="WAO34" s="79"/>
      <c r="WAP34" s="79"/>
      <c r="WAQ34" s="79"/>
      <c r="WAR34" s="79"/>
      <c r="WAS34" s="79"/>
      <c r="WAT34" s="79"/>
      <c r="WAU34" s="79"/>
      <c r="WAV34" s="79"/>
      <c r="WAW34" s="79"/>
      <c r="WAX34" s="79"/>
      <c r="WAY34" s="79"/>
      <c r="WAZ34" s="79"/>
      <c r="WBA34" s="79"/>
      <c r="WBB34" s="79"/>
      <c r="WBC34" s="79"/>
      <c r="WBD34" s="79"/>
      <c r="WBE34" s="79"/>
      <c r="WBF34" s="79"/>
      <c r="WBG34" s="79"/>
      <c r="WBH34" s="79"/>
      <c r="WBI34" s="79"/>
      <c r="WBJ34" s="79"/>
      <c r="WBK34" s="79"/>
      <c r="WBL34" s="79"/>
      <c r="WBM34" s="79"/>
      <c r="WBN34" s="79"/>
      <c r="WBO34" s="79"/>
      <c r="WBP34" s="79"/>
      <c r="WBQ34" s="79"/>
      <c r="WBR34" s="79"/>
      <c r="WBS34" s="79"/>
      <c r="WBT34" s="79"/>
      <c r="WBU34" s="79"/>
      <c r="WBV34" s="79"/>
      <c r="WBW34" s="79"/>
      <c r="WBX34" s="79"/>
      <c r="WBY34" s="79"/>
      <c r="WBZ34" s="79"/>
      <c r="WCA34" s="79"/>
      <c r="WCB34" s="79"/>
      <c r="WCC34" s="79"/>
      <c r="WCD34" s="79"/>
      <c r="WCE34" s="79"/>
      <c r="WCF34" s="79"/>
      <c r="WCG34" s="79"/>
      <c r="WCH34" s="79"/>
      <c r="WCI34" s="79"/>
      <c r="WCJ34" s="79"/>
      <c r="WCK34" s="79"/>
      <c r="WCL34" s="79"/>
      <c r="WCM34" s="79"/>
      <c r="WCN34" s="79"/>
      <c r="WCO34" s="79"/>
      <c r="WCP34" s="79"/>
      <c r="WCQ34" s="79"/>
      <c r="WCR34" s="79"/>
      <c r="WCS34" s="79"/>
      <c r="WCT34" s="79"/>
      <c r="WCU34" s="79"/>
      <c r="WCV34" s="79"/>
      <c r="WCW34" s="79"/>
      <c r="WCX34" s="79"/>
      <c r="WCY34" s="79"/>
      <c r="WCZ34" s="79"/>
      <c r="WDA34" s="79"/>
      <c r="WDB34" s="79"/>
      <c r="WDC34" s="79"/>
      <c r="WDD34" s="79"/>
      <c r="WDE34" s="79"/>
      <c r="WDF34" s="79"/>
      <c r="WDG34" s="79"/>
      <c r="WDH34" s="79"/>
      <c r="WDI34" s="79"/>
      <c r="WDJ34" s="79"/>
      <c r="WDK34" s="79"/>
      <c r="WDL34" s="79"/>
      <c r="WDM34" s="79"/>
      <c r="WDN34" s="79"/>
      <c r="WDO34" s="79"/>
      <c r="WDP34" s="79"/>
      <c r="WDQ34" s="79"/>
      <c r="WDR34" s="79"/>
      <c r="WDS34" s="79"/>
      <c r="WDT34" s="79"/>
      <c r="WDU34" s="79"/>
      <c r="WDV34" s="79"/>
      <c r="WDW34" s="79"/>
      <c r="WDX34" s="79"/>
      <c r="WDY34" s="79"/>
      <c r="WDZ34" s="79"/>
      <c r="WEA34" s="79"/>
      <c r="WEB34" s="79"/>
      <c r="WEC34" s="79"/>
      <c r="WED34" s="79"/>
      <c r="WEE34" s="79"/>
      <c r="WEF34" s="79"/>
      <c r="WEG34" s="79"/>
      <c r="WEH34" s="79"/>
      <c r="WEI34" s="79"/>
      <c r="WEJ34" s="79"/>
      <c r="WEK34" s="79"/>
      <c r="WEL34" s="79"/>
      <c r="WEM34" s="79"/>
      <c r="WEN34" s="79"/>
      <c r="WEO34" s="79"/>
      <c r="WEP34" s="79"/>
      <c r="WEQ34" s="79"/>
      <c r="WER34" s="79"/>
      <c r="WES34" s="79"/>
      <c r="WET34" s="79"/>
      <c r="WEU34" s="79"/>
      <c r="WEV34" s="79"/>
      <c r="WEW34" s="79"/>
      <c r="WEX34" s="79"/>
      <c r="WEY34" s="79"/>
      <c r="WEZ34" s="79"/>
      <c r="WFA34" s="79"/>
      <c r="WFB34" s="79"/>
      <c r="WFC34" s="79"/>
      <c r="WFD34" s="79"/>
      <c r="WFE34" s="79"/>
      <c r="WFF34" s="79"/>
      <c r="WFG34" s="79"/>
      <c r="WFH34" s="79"/>
      <c r="WFI34" s="79"/>
      <c r="WFJ34" s="79"/>
      <c r="WFK34" s="79"/>
      <c r="WFL34" s="79"/>
      <c r="WFM34" s="79"/>
      <c r="WFN34" s="79"/>
      <c r="WFO34" s="79"/>
      <c r="WFP34" s="79"/>
      <c r="WFQ34" s="79"/>
      <c r="WFR34" s="79"/>
      <c r="WFS34" s="79"/>
      <c r="WFT34" s="79"/>
      <c r="WFU34" s="79"/>
      <c r="WFV34" s="79"/>
      <c r="WFW34" s="79"/>
      <c r="WFX34" s="79"/>
      <c r="WFY34" s="79"/>
      <c r="WFZ34" s="79"/>
      <c r="WGA34" s="79"/>
      <c r="WGB34" s="79"/>
      <c r="WGC34" s="79"/>
      <c r="WGD34" s="79"/>
      <c r="WGE34" s="79"/>
      <c r="WGF34" s="79"/>
      <c r="WGG34" s="79"/>
      <c r="WGH34" s="79"/>
      <c r="WGI34" s="79"/>
      <c r="WGJ34" s="79"/>
      <c r="WGK34" s="79"/>
      <c r="WGL34" s="79"/>
      <c r="WGM34" s="79"/>
      <c r="WGN34" s="79"/>
      <c r="WGO34" s="79"/>
      <c r="WGP34" s="79"/>
      <c r="WGQ34" s="79"/>
      <c r="WGR34" s="79"/>
      <c r="WGS34" s="79"/>
      <c r="WGT34" s="79"/>
      <c r="WGU34" s="79"/>
      <c r="WGV34" s="79"/>
      <c r="WGW34" s="79"/>
      <c r="WGX34" s="79"/>
      <c r="WGY34" s="79"/>
      <c r="WGZ34" s="79"/>
      <c r="WHA34" s="79"/>
      <c r="WHB34" s="79"/>
      <c r="WHC34" s="79"/>
      <c r="WHD34" s="79"/>
      <c r="WHE34" s="79"/>
      <c r="WHF34" s="79"/>
      <c r="WHG34" s="79"/>
      <c r="WHH34" s="79"/>
      <c r="WHI34" s="79"/>
      <c r="WHJ34" s="79"/>
      <c r="WHK34" s="79"/>
      <c r="WHL34" s="79"/>
      <c r="WHM34" s="79"/>
      <c r="WHN34" s="79"/>
      <c r="WHO34" s="79"/>
      <c r="WHP34" s="79"/>
      <c r="WHQ34" s="79"/>
      <c r="WHR34" s="79"/>
      <c r="WHS34" s="79"/>
      <c r="WHT34" s="79"/>
      <c r="WHU34" s="79"/>
      <c r="WHV34" s="79"/>
      <c r="WHW34" s="79"/>
      <c r="WHX34" s="79"/>
      <c r="WHY34" s="79"/>
      <c r="WHZ34" s="79"/>
      <c r="WIA34" s="79"/>
      <c r="WIB34" s="79"/>
      <c r="WIC34" s="79"/>
      <c r="WID34" s="79"/>
      <c r="WIE34" s="79"/>
      <c r="WIF34" s="79"/>
      <c r="WIG34" s="79"/>
      <c r="WIH34" s="79"/>
      <c r="WII34" s="79"/>
      <c r="WIJ34" s="79"/>
      <c r="WIK34" s="79"/>
      <c r="WIL34" s="79"/>
      <c r="WIM34" s="79"/>
      <c r="WIN34" s="79"/>
      <c r="WIO34" s="79"/>
      <c r="WIP34" s="79"/>
      <c r="WIQ34" s="79"/>
      <c r="WIR34" s="79"/>
      <c r="WIS34" s="79"/>
      <c r="WIT34" s="79"/>
      <c r="WIU34" s="79"/>
      <c r="WIV34" s="79"/>
      <c r="WIW34" s="79"/>
      <c r="WIX34" s="79"/>
      <c r="WIY34" s="79"/>
      <c r="WIZ34" s="79"/>
      <c r="WJA34" s="79"/>
      <c r="WJB34" s="79"/>
      <c r="WJC34" s="79"/>
      <c r="WJD34" s="79"/>
      <c r="WJE34" s="79"/>
      <c r="WJF34" s="79"/>
      <c r="WJG34" s="79"/>
      <c r="WJH34" s="79"/>
      <c r="WJI34" s="79"/>
      <c r="WJJ34" s="79"/>
      <c r="WJK34" s="79"/>
      <c r="WJL34" s="79"/>
      <c r="WJM34" s="79"/>
      <c r="WJN34" s="79"/>
      <c r="WJO34" s="79"/>
      <c r="WJP34" s="79"/>
      <c r="WJQ34" s="79"/>
      <c r="WJR34" s="79"/>
      <c r="WJS34" s="79"/>
      <c r="WJT34" s="79"/>
      <c r="WJU34" s="79"/>
      <c r="WJV34" s="79"/>
      <c r="WJW34" s="79"/>
      <c r="WJX34" s="79"/>
      <c r="WJY34" s="79"/>
      <c r="WJZ34" s="79"/>
      <c r="WKA34" s="79"/>
      <c r="WKB34" s="79"/>
      <c r="WKC34" s="79"/>
      <c r="WKD34" s="79"/>
      <c r="WKE34" s="79"/>
      <c r="WKF34" s="79"/>
      <c r="WKG34" s="79"/>
      <c r="WKH34" s="79"/>
      <c r="WKI34" s="79"/>
      <c r="WKJ34" s="79"/>
      <c r="WKK34" s="79"/>
      <c r="WKL34" s="79"/>
      <c r="WKM34" s="79"/>
      <c r="WKN34" s="79"/>
      <c r="WKO34" s="79"/>
      <c r="WKP34" s="79"/>
      <c r="WKQ34" s="79"/>
      <c r="WKR34" s="79"/>
      <c r="WKS34" s="79"/>
      <c r="WKT34" s="79"/>
      <c r="WKU34" s="79"/>
      <c r="WKV34" s="79"/>
      <c r="WKW34" s="79"/>
      <c r="WKX34" s="79"/>
      <c r="WKY34" s="79"/>
      <c r="WKZ34" s="79"/>
      <c r="WLA34" s="79"/>
      <c r="WLB34" s="79"/>
      <c r="WLC34" s="79"/>
      <c r="WLD34" s="79"/>
      <c r="WLE34" s="79"/>
      <c r="WLF34" s="79"/>
      <c r="WLG34" s="79"/>
      <c r="WLH34" s="79"/>
      <c r="WLI34" s="79"/>
      <c r="WLJ34" s="79"/>
      <c r="WLK34" s="79"/>
      <c r="WLL34" s="79"/>
      <c r="WLM34" s="79"/>
      <c r="WLN34" s="79"/>
      <c r="WLO34" s="79"/>
      <c r="WLP34" s="79"/>
      <c r="WLQ34" s="79"/>
      <c r="WLR34" s="79"/>
      <c r="WLS34" s="79"/>
      <c r="WLT34" s="79"/>
      <c r="WLU34" s="79"/>
      <c r="WLV34" s="79"/>
      <c r="WLW34" s="79"/>
      <c r="WLX34" s="79"/>
      <c r="WLY34" s="79"/>
      <c r="WLZ34" s="79"/>
      <c r="WMA34" s="79"/>
      <c r="WMB34" s="79"/>
      <c r="WMC34" s="79"/>
      <c r="WMD34" s="79"/>
      <c r="WME34" s="79"/>
      <c r="WMF34" s="79"/>
      <c r="WMG34" s="79"/>
      <c r="WMH34" s="79"/>
      <c r="WMI34" s="79"/>
      <c r="WMJ34" s="79"/>
      <c r="WMK34" s="79"/>
      <c r="WML34" s="79"/>
      <c r="WMM34" s="79"/>
      <c r="WMN34" s="79"/>
      <c r="WMO34" s="79"/>
      <c r="WMP34" s="79"/>
      <c r="WMQ34" s="79"/>
      <c r="WMR34" s="79"/>
      <c r="WMS34" s="79"/>
      <c r="WMT34" s="79"/>
      <c r="WMU34" s="79"/>
      <c r="WMV34" s="79"/>
      <c r="WMW34" s="79"/>
      <c r="WMX34" s="79"/>
      <c r="WMY34" s="79"/>
      <c r="WMZ34" s="79"/>
      <c r="WNA34" s="79"/>
      <c r="WNB34" s="79"/>
      <c r="WNC34" s="79"/>
      <c r="WND34" s="79"/>
      <c r="WNE34" s="79"/>
      <c r="WNF34" s="79"/>
      <c r="WNG34" s="79"/>
      <c r="WNH34" s="79"/>
      <c r="WNI34" s="79"/>
      <c r="WNJ34" s="79"/>
      <c r="WNK34" s="79"/>
      <c r="WNL34" s="79"/>
      <c r="WNM34" s="79"/>
      <c r="WNN34" s="79"/>
      <c r="WNO34" s="79"/>
      <c r="WNP34" s="79"/>
      <c r="WNQ34" s="79"/>
      <c r="WNR34" s="79"/>
      <c r="WNS34" s="79"/>
      <c r="WNT34" s="79"/>
      <c r="WNU34" s="79"/>
      <c r="WNV34" s="79"/>
      <c r="WNW34" s="79"/>
      <c r="WNX34" s="79"/>
      <c r="WNY34" s="79"/>
      <c r="WNZ34" s="79"/>
      <c r="WOA34" s="79"/>
      <c r="WOB34" s="79"/>
      <c r="WOC34" s="79"/>
      <c r="WOD34" s="79"/>
      <c r="WOE34" s="79"/>
      <c r="WOF34" s="79"/>
      <c r="WOG34" s="79"/>
      <c r="WOH34" s="79"/>
      <c r="WOI34" s="79"/>
      <c r="WOJ34" s="79"/>
      <c r="WOK34" s="79"/>
      <c r="WOL34" s="79"/>
      <c r="WOM34" s="79"/>
      <c r="WON34" s="79"/>
      <c r="WOO34" s="79"/>
      <c r="WOP34" s="79"/>
      <c r="WOQ34" s="79"/>
      <c r="WOR34" s="79"/>
      <c r="WOS34" s="79"/>
      <c r="WOT34" s="79"/>
      <c r="WOU34" s="79"/>
      <c r="WOV34" s="79"/>
      <c r="WOW34" s="79"/>
      <c r="WOX34" s="79"/>
      <c r="WOY34" s="79"/>
      <c r="WOZ34" s="79"/>
      <c r="WPA34" s="79"/>
      <c r="WPB34" s="79"/>
      <c r="WPC34" s="79"/>
      <c r="WPD34" s="79"/>
      <c r="WPE34" s="79"/>
      <c r="WPF34" s="79"/>
      <c r="WPG34" s="79"/>
      <c r="WPH34" s="79"/>
      <c r="WPI34" s="79"/>
      <c r="WPJ34" s="79"/>
      <c r="WPK34" s="79"/>
      <c r="WPL34" s="79"/>
      <c r="WPM34" s="79"/>
      <c r="WPN34" s="79"/>
      <c r="WPO34" s="79"/>
      <c r="WPP34" s="79"/>
      <c r="WPQ34" s="79"/>
      <c r="WPR34" s="79"/>
      <c r="WPS34" s="79"/>
      <c r="WPT34" s="79"/>
      <c r="WPU34" s="79"/>
      <c r="WPV34" s="79"/>
      <c r="WPW34" s="79"/>
      <c r="WPX34" s="79"/>
      <c r="WPY34" s="79"/>
      <c r="WPZ34" s="79"/>
      <c r="WQA34" s="79"/>
      <c r="WQB34" s="79"/>
      <c r="WQC34" s="79"/>
      <c r="WQD34" s="79"/>
      <c r="WQE34" s="79"/>
      <c r="WQF34" s="79"/>
      <c r="WQG34" s="79"/>
      <c r="WQH34" s="79"/>
      <c r="WQI34" s="79"/>
      <c r="WQJ34" s="79"/>
      <c r="WQK34" s="79"/>
      <c r="WQL34" s="79"/>
      <c r="WQM34" s="79"/>
      <c r="WQN34" s="79"/>
      <c r="WQO34" s="79"/>
      <c r="WQP34" s="79"/>
      <c r="WQQ34" s="79"/>
      <c r="WQR34" s="79"/>
      <c r="WQS34" s="79"/>
      <c r="WQT34" s="79"/>
      <c r="WQU34" s="79"/>
      <c r="WQV34" s="79"/>
      <c r="WQW34" s="79"/>
      <c r="WQX34" s="79"/>
      <c r="WQY34" s="79"/>
      <c r="WQZ34" s="79"/>
      <c r="WRA34" s="79"/>
      <c r="WRB34" s="79"/>
      <c r="WRC34" s="79"/>
      <c r="WRD34" s="79"/>
      <c r="WRE34" s="79"/>
      <c r="WRF34" s="79"/>
      <c r="WRG34" s="79"/>
      <c r="WRH34" s="79"/>
      <c r="WRI34" s="79"/>
      <c r="WRJ34" s="79"/>
      <c r="WRK34" s="79"/>
      <c r="WRL34" s="79"/>
      <c r="WRM34" s="79"/>
      <c r="WRN34" s="79"/>
      <c r="WRO34" s="79"/>
      <c r="WRP34" s="79"/>
      <c r="WRQ34" s="79"/>
      <c r="WRR34" s="79"/>
      <c r="WRS34" s="79"/>
      <c r="WRT34" s="79"/>
      <c r="WRU34" s="79"/>
      <c r="WRV34" s="79"/>
      <c r="WRW34" s="79"/>
      <c r="WRX34" s="79"/>
      <c r="WRY34" s="79"/>
      <c r="WRZ34" s="79"/>
      <c r="WSA34" s="79"/>
      <c r="WSB34" s="79"/>
      <c r="WSC34" s="79"/>
      <c r="WSD34" s="79"/>
      <c r="WSE34" s="79"/>
      <c r="WSF34" s="79"/>
      <c r="WSG34" s="79"/>
      <c r="WSH34" s="79"/>
      <c r="WSI34" s="79"/>
      <c r="WSJ34" s="79"/>
      <c r="WSK34" s="79"/>
      <c r="WSL34" s="79"/>
      <c r="WSM34" s="79"/>
      <c r="WSN34" s="79"/>
      <c r="WSO34" s="79"/>
      <c r="WSP34" s="79"/>
      <c r="WSQ34" s="79"/>
      <c r="WSR34" s="79"/>
      <c r="WSS34" s="79"/>
      <c r="WST34" s="79"/>
      <c r="WSU34" s="79"/>
      <c r="WSV34" s="79"/>
      <c r="WSW34" s="79"/>
      <c r="WSX34" s="79"/>
      <c r="WSY34" s="79"/>
      <c r="WSZ34" s="79"/>
      <c r="WTA34" s="79"/>
      <c r="WTB34" s="79"/>
      <c r="WTC34" s="79"/>
      <c r="WTD34" s="79"/>
      <c r="WTE34" s="79"/>
      <c r="WTF34" s="79"/>
      <c r="WTG34" s="79"/>
      <c r="WTH34" s="79"/>
      <c r="WTI34" s="79"/>
      <c r="WTJ34" s="79"/>
      <c r="WTK34" s="79"/>
      <c r="WTL34" s="79"/>
      <c r="WTM34" s="79"/>
      <c r="WTN34" s="79"/>
      <c r="WTO34" s="79"/>
      <c r="WTP34" s="79"/>
      <c r="WTQ34" s="79"/>
      <c r="WTR34" s="79"/>
      <c r="WTS34" s="79"/>
      <c r="WTT34" s="79"/>
      <c r="WTU34" s="79"/>
      <c r="WTV34" s="79"/>
      <c r="WTW34" s="79"/>
      <c r="WTX34" s="79"/>
      <c r="WTY34" s="79"/>
      <c r="WTZ34" s="79"/>
      <c r="WUA34" s="79"/>
      <c r="WUB34" s="79"/>
      <c r="WUC34" s="79"/>
      <c r="WUD34" s="79"/>
      <c r="WUE34" s="79"/>
      <c r="WUF34" s="79"/>
      <c r="WUG34" s="79"/>
      <c r="WUH34" s="79"/>
      <c r="WUI34" s="79"/>
      <c r="WUJ34" s="79"/>
      <c r="WUK34" s="79"/>
      <c r="WUL34" s="79"/>
      <c r="WUM34" s="79"/>
      <c r="WUN34" s="79"/>
      <c r="WUO34" s="79"/>
      <c r="WUP34" s="79"/>
      <c r="WUQ34" s="79"/>
      <c r="WUR34" s="79"/>
      <c r="WUS34" s="79"/>
      <c r="WUT34" s="79"/>
      <c r="WUU34" s="79"/>
      <c r="WUV34" s="79"/>
      <c r="WUW34" s="79"/>
      <c r="WUX34" s="79"/>
      <c r="WUY34" s="79"/>
      <c r="WUZ34" s="79"/>
      <c r="WVA34" s="79"/>
      <c r="WVB34" s="79"/>
      <c r="WVC34" s="79"/>
      <c r="WVD34" s="79"/>
    </row>
    <row r="35" spans="1:16124" ht="15" customHeight="1" thickBot="1" x14ac:dyDescent="0.3">
      <c r="A35" s="135" t="s">
        <v>35</v>
      </c>
      <c r="B35" s="139">
        <f t="shared" si="1"/>
        <v>127</v>
      </c>
      <c r="C35" s="200">
        <v>7</v>
      </c>
      <c r="D35" s="200">
        <v>14</v>
      </c>
      <c r="E35" s="200">
        <v>15</v>
      </c>
      <c r="F35" s="200">
        <v>12</v>
      </c>
      <c r="G35" s="200">
        <v>10</v>
      </c>
      <c r="H35" s="200">
        <v>8</v>
      </c>
      <c r="I35" s="200">
        <v>6</v>
      </c>
      <c r="J35" s="200">
        <v>6</v>
      </c>
      <c r="K35" s="200">
        <v>10</v>
      </c>
      <c r="L35" s="200">
        <v>15</v>
      </c>
      <c r="M35" s="200">
        <v>0</v>
      </c>
      <c r="N35" s="200">
        <v>10</v>
      </c>
      <c r="O35" s="200">
        <v>0</v>
      </c>
      <c r="P35" s="200">
        <v>0</v>
      </c>
      <c r="Q35" s="200">
        <v>1</v>
      </c>
      <c r="R35" s="200">
        <v>0</v>
      </c>
      <c r="S35" s="200">
        <v>0</v>
      </c>
      <c r="T35" s="200">
        <v>0</v>
      </c>
      <c r="U35" s="200">
        <v>7</v>
      </c>
      <c r="V35" s="200">
        <v>0</v>
      </c>
      <c r="W35" s="200">
        <v>0</v>
      </c>
      <c r="X35" s="200">
        <v>6</v>
      </c>
      <c r="Y35" s="86"/>
      <c r="Z35" s="86"/>
      <c r="AA35" s="86"/>
      <c r="AB35" s="86"/>
      <c r="AC35" s="86"/>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c r="GD35" s="79"/>
      <c r="GE35" s="79"/>
      <c r="GF35" s="79"/>
      <c r="GG35" s="79"/>
      <c r="GH35" s="79"/>
      <c r="GI35" s="79"/>
      <c r="GJ35" s="79"/>
      <c r="GK35" s="79"/>
      <c r="GL35" s="79"/>
      <c r="GM35" s="79"/>
      <c r="GN35" s="79"/>
      <c r="GO35" s="79"/>
      <c r="GP35" s="79"/>
      <c r="GQ35" s="79"/>
      <c r="GR35" s="79"/>
      <c r="GS35" s="79"/>
      <c r="GT35" s="79"/>
      <c r="GU35" s="79"/>
      <c r="GV35" s="79"/>
      <c r="GW35" s="79"/>
      <c r="GX35" s="79"/>
      <c r="GY35" s="79"/>
      <c r="GZ35" s="79"/>
      <c r="HA35" s="79"/>
      <c r="HB35" s="79"/>
      <c r="HC35" s="79"/>
      <c r="HD35" s="79"/>
      <c r="HE35" s="79"/>
      <c r="HF35" s="79"/>
      <c r="HG35" s="79"/>
      <c r="HH35" s="79"/>
      <c r="HI35" s="79"/>
      <c r="HJ35" s="79"/>
      <c r="HK35" s="79"/>
      <c r="HL35" s="79"/>
      <c r="HM35" s="79"/>
      <c r="HN35" s="79"/>
      <c r="HO35" s="79"/>
      <c r="HP35" s="79"/>
      <c r="HQ35" s="79"/>
      <c r="HR35" s="79"/>
      <c r="HS35" s="79"/>
      <c r="HT35" s="79"/>
      <c r="HU35" s="79"/>
      <c r="HV35" s="79"/>
      <c r="HW35" s="79"/>
      <c r="HX35" s="79"/>
      <c r="HY35" s="79"/>
      <c r="HZ35" s="79"/>
      <c r="IA35" s="79"/>
      <c r="IB35" s="79"/>
      <c r="IC35" s="79"/>
      <c r="ID35" s="79"/>
      <c r="IE35" s="79"/>
      <c r="IF35" s="79"/>
      <c r="IG35" s="79"/>
      <c r="IH35" s="79"/>
      <c r="II35" s="79"/>
      <c r="IJ35" s="79"/>
      <c r="IK35" s="79"/>
      <c r="IL35" s="79"/>
      <c r="IM35" s="79"/>
      <c r="IN35" s="79"/>
      <c r="IO35" s="79"/>
      <c r="IP35" s="79"/>
      <c r="IQ35" s="79"/>
      <c r="IR35" s="79"/>
      <c r="IS35" s="79"/>
      <c r="IT35" s="79"/>
      <c r="IU35" s="79"/>
      <c r="IV35" s="79"/>
      <c r="IW35" s="79"/>
      <c r="IX35" s="79"/>
      <c r="IY35" s="79"/>
      <c r="IZ35" s="79"/>
      <c r="JA35" s="79"/>
      <c r="JB35" s="79"/>
      <c r="JC35" s="79"/>
      <c r="JD35" s="79"/>
      <c r="JE35" s="79"/>
      <c r="JF35" s="79"/>
      <c r="JG35" s="79"/>
      <c r="JH35" s="79"/>
      <c r="JI35" s="79"/>
      <c r="JJ35" s="79"/>
      <c r="JK35" s="79"/>
      <c r="JL35" s="79"/>
      <c r="JM35" s="79"/>
      <c r="JN35" s="79"/>
      <c r="JO35" s="79"/>
      <c r="JP35" s="79"/>
      <c r="JQ35" s="79"/>
      <c r="JR35" s="79"/>
      <c r="JS35" s="79"/>
      <c r="JT35" s="79"/>
      <c r="JU35" s="79"/>
      <c r="JV35" s="79"/>
      <c r="JW35" s="79"/>
      <c r="JX35" s="79"/>
      <c r="JY35" s="79"/>
      <c r="JZ35" s="79"/>
      <c r="KA35" s="79"/>
      <c r="KB35" s="79"/>
      <c r="KC35" s="79"/>
      <c r="KD35" s="79"/>
      <c r="KE35" s="79"/>
      <c r="KF35" s="79"/>
      <c r="KG35" s="79"/>
      <c r="KH35" s="79"/>
      <c r="KI35" s="79"/>
      <c r="KJ35" s="79"/>
      <c r="KK35" s="79"/>
      <c r="KL35" s="79"/>
      <c r="KM35" s="79"/>
      <c r="KN35" s="79"/>
      <c r="KO35" s="79"/>
      <c r="KP35" s="79"/>
      <c r="KQ35" s="79"/>
      <c r="KR35" s="79"/>
      <c r="KS35" s="79"/>
      <c r="KT35" s="79"/>
      <c r="KU35" s="79"/>
      <c r="KV35" s="79"/>
      <c r="KW35" s="79"/>
      <c r="KX35" s="79"/>
      <c r="KY35" s="79"/>
      <c r="KZ35" s="79"/>
      <c r="LA35" s="79"/>
      <c r="LB35" s="79"/>
      <c r="LC35" s="79"/>
      <c r="LD35" s="79"/>
      <c r="LE35" s="79"/>
      <c r="LF35" s="79"/>
      <c r="LG35" s="79"/>
      <c r="LH35" s="79"/>
      <c r="LI35" s="79"/>
      <c r="LJ35" s="79"/>
      <c r="LK35" s="79"/>
      <c r="LL35" s="79"/>
      <c r="LM35" s="79"/>
      <c r="LN35" s="79"/>
      <c r="LO35" s="79"/>
      <c r="LP35" s="79"/>
      <c r="LQ35" s="79"/>
      <c r="LR35" s="79"/>
      <c r="LS35" s="79"/>
      <c r="LT35" s="79"/>
      <c r="LU35" s="79"/>
      <c r="LV35" s="79"/>
      <c r="LW35" s="79"/>
      <c r="LX35" s="79"/>
      <c r="LY35" s="79"/>
      <c r="LZ35" s="79"/>
      <c r="MA35" s="79"/>
      <c r="MB35" s="79"/>
      <c r="MC35" s="79"/>
      <c r="MD35" s="79"/>
      <c r="ME35" s="79"/>
      <c r="MF35" s="79"/>
      <c r="MG35" s="79"/>
      <c r="MH35" s="79"/>
      <c r="MI35" s="79"/>
      <c r="MJ35" s="79"/>
      <c r="MK35" s="79"/>
      <c r="ML35" s="79"/>
      <c r="MM35" s="79"/>
      <c r="MN35" s="79"/>
      <c r="MO35" s="79"/>
      <c r="MP35" s="79"/>
      <c r="MQ35" s="79"/>
      <c r="MR35" s="79"/>
      <c r="MS35" s="79"/>
      <c r="MT35" s="79"/>
      <c r="MU35" s="79"/>
      <c r="MV35" s="79"/>
      <c r="MW35" s="79"/>
      <c r="MX35" s="79"/>
      <c r="MY35" s="79"/>
      <c r="MZ35" s="79"/>
      <c r="NA35" s="79"/>
      <c r="NB35" s="79"/>
      <c r="NC35" s="79"/>
      <c r="ND35" s="79"/>
      <c r="NE35" s="79"/>
      <c r="NF35" s="79"/>
      <c r="NG35" s="79"/>
      <c r="NH35" s="79"/>
      <c r="NI35" s="79"/>
      <c r="NJ35" s="79"/>
      <c r="NK35" s="79"/>
      <c r="NL35" s="79"/>
      <c r="NM35" s="79"/>
      <c r="NN35" s="79"/>
      <c r="NO35" s="79"/>
      <c r="NP35" s="79"/>
      <c r="NQ35" s="79"/>
      <c r="NR35" s="79"/>
      <c r="NS35" s="79"/>
      <c r="NT35" s="79"/>
      <c r="NU35" s="79"/>
      <c r="NV35" s="79"/>
      <c r="NW35" s="79"/>
      <c r="NX35" s="79"/>
      <c r="NY35" s="79"/>
      <c r="NZ35" s="79"/>
      <c r="OA35" s="79"/>
      <c r="OB35" s="79"/>
      <c r="OC35" s="79"/>
      <c r="OD35" s="79"/>
      <c r="OE35" s="79"/>
      <c r="OF35" s="79"/>
      <c r="OG35" s="79"/>
      <c r="OH35" s="79"/>
      <c r="OI35" s="79"/>
      <c r="OJ35" s="79"/>
      <c r="OK35" s="79"/>
      <c r="OL35" s="79"/>
      <c r="OM35" s="79"/>
      <c r="ON35" s="79"/>
      <c r="OO35" s="79"/>
      <c r="OP35" s="79"/>
      <c r="OQ35" s="79"/>
      <c r="OR35" s="79"/>
      <c r="OS35" s="79"/>
      <c r="OT35" s="79"/>
      <c r="OU35" s="79"/>
      <c r="OV35" s="79"/>
      <c r="OW35" s="79"/>
      <c r="OX35" s="79"/>
      <c r="OY35" s="79"/>
      <c r="OZ35" s="79"/>
      <c r="PA35" s="79"/>
      <c r="PB35" s="79"/>
      <c r="PC35" s="79"/>
      <c r="PD35" s="79"/>
      <c r="PE35" s="79"/>
      <c r="PF35" s="79"/>
      <c r="PG35" s="79"/>
      <c r="PH35" s="79"/>
      <c r="PI35" s="79"/>
      <c r="PJ35" s="79"/>
      <c r="PK35" s="79"/>
      <c r="PL35" s="79"/>
      <c r="PM35" s="79"/>
      <c r="PN35" s="79"/>
      <c r="PO35" s="79"/>
      <c r="PP35" s="79"/>
      <c r="PQ35" s="79"/>
      <c r="PR35" s="79"/>
      <c r="PS35" s="79"/>
      <c r="PT35" s="79"/>
      <c r="PU35" s="79"/>
      <c r="PV35" s="79"/>
      <c r="PW35" s="79"/>
      <c r="PX35" s="79"/>
      <c r="PY35" s="79"/>
      <c r="PZ35" s="79"/>
      <c r="QA35" s="79"/>
      <c r="QB35" s="79"/>
      <c r="QC35" s="79"/>
      <c r="QD35" s="79"/>
      <c r="QE35" s="79"/>
      <c r="QF35" s="79"/>
      <c r="QG35" s="79"/>
      <c r="QH35" s="79"/>
      <c r="QI35" s="79"/>
      <c r="QJ35" s="79"/>
      <c r="QK35" s="79"/>
      <c r="QL35" s="79"/>
      <c r="QM35" s="79"/>
      <c r="QN35" s="79"/>
      <c r="QO35" s="79"/>
      <c r="QP35" s="79"/>
      <c r="QQ35" s="79"/>
      <c r="QR35" s="79"/>
      <c r="QS35" s="79"/>
      <c r="QT35" s="79"/>
      <c r="QU35" s="79"/>
      <c r="QV35" s="79"/>
      <c r="QW35" s="79"/>
      <c r="QX35" s="79"/>
      <c r="QY35" s="79"/>
      <c r="QZ35" s="79"/>
      <c r="RA35" s="79"/>
      <c r="RB35" s="79"/>
      <c r="RC35" s="79"/>
      <c r="RD35" s="79"/>
      <c r="RE35" s="79"/>
      <c r="RF35" s="79"/>
      <c r="RG35" s="79"/>
      <c r="RH35" s="79"/>
      <c r="RI35" s="79"/>
      <c r="RJ35" s="79"/>
      <c r="RK35" s="79"/>
      <c r="RL35" s="79"/>
      <c r="RM35" s="79"/>
      <c r="RN35" s="79"/>
      <c r="RO35" s="79"/>
      <c r="RP35" s="79"/>
      <c r="RQ35" s="79"/>
      <c r="RR35" s="79"/>
      <c r="RS35" s="79"/>
      <c r="RT35" s="79"/>
      <c r="RU35" s="79"/>
      <c r="RV35" s="79"/>
      <c r="RW35" s="79"/>
      <c r="RX35" s="79"/>
      <c r="RY35" s="79"/>
      <c r="RZ35" s="79"/>
      <c r="SA35" s="79"/>
      <c r="SB35" s="79"/>
      <c r="SC35" s="79"/>
      <c r="SD35" s="79"/>
      <c r="SE35" s="79"/>
      <c r="SF35" s="79"/>
      <c r="SG35" s="79"/>
      <c r="SH35" s="79"/>
      <c r="SI35" s="79"/>
      <c r="SJ35" s="79"/>
      <c r="SK35" s="79"/>
      <c r="SL35" s="79"/>
      <c r="SM35" s="79"/>
      <c r="SN35" s="79"/>
      <c r="SO35" s="79"/>
      <c r="SP35" s="79"/>
      <c r="SQ35" s="79"/>
      <c r="SR35" s="79"/>
      <c r="SS35" s="79"/>
      <c r="ST35" s="79"/>
      <c r="SU35" s="79"/>
      <c r="SV35" s="79"/>
      <c r="SW35" s="79"/>
      <c r="SX35" s="79"/>
      <c r="SY35" s="79"/>
      <c r="SZ35" s="79"/>
      <c r="TA35" s="79"/>
      <c r="TB35" s="79"/>
      <c r="TC35" s="79"/>
      <c r="TD35" s="79"/>
      <c r="TE35" s="79"/>
      <c r="TF35" s="79"/>
      <c r="TG35" s="79"/>
      <c r="TH35" s="79"/>
      <c r="TI35" s="79"/>
      <c r="TJ35" s="79"/>
      <c r="TK35" s="79"/>
      <c r="TL35" s="79"/>
      <c r="TM35" s="79"/>
      <c r="TN35" s="79"/>
      <c r="TO35" s="79"/>
      <c r="TP35" s="79"/>
      <c r="TQ35" s="79"/>
      <c r="TR35" s="79"/>
      <c r="TS35" s="79"/>
      <c r="TT35" s="79"/>
      <c r="TU35" s="79"/>
      <c r="TV35" s="79"/>
      <c r="TW35" s="79"/>
      <c r="TX35" s="79"/>
      <c r="TY35" s="79"/>
      <c r="TZ35" s="79"/>
      <c r="UA35" s="79"/>
      <c r="UB35" s="79"/>
      <c r="UC35" s="79"/>
      <c r="UD35" s="79"/>
      <c r="UE35" s="79"/>
      <c r="UF35" s="79"/>
      <c r="UG35" s="79"/>
      <c r="UH35" s="79"/>
      <c r="UI35" s="79"/>
      <c r="UJ35" s="79"/>
      <c r="UK35" s="79"/>
      <c r="UL35" s="79"/>
      <c r="UM35" s="79"/>
      <c r="UN35" s="79"/>
      <c r="UO35" s="79"/>
      <c r="UP35" s="79"/>
      <c r="UQ35" s="79"/>
      <c r="UR35" s="79"/>
      <c r="US35" s="79"/>
      <c r="UT35" s="79"/>
      <c r="UU35" s="79"/>
      <c r="UV35" s="79"/>
      <c r="UW35" s="79"/>
      <c r="UX35" s="79"/>
      <c r="UY35" s="79"/>
      <c r="UZ35" s="79"/>
      <c r="VA35" s="79"/>
      <c r="VB35" s="79"/>
      <c r="VC35" s="79"/>
      <c r="VD35" s="79"/>
      <c r="VE35" s="79"/>
      <c r="VF35" s="79"/>
      <c r="VG35" s="79"/>
      <c r="VH35" s="79"/>
      <c r="VI35" s="79"/>
      <c r="VJ35" s="79"/>
      <c r="VK35" s="79"/>
      <c r="VL35" s="79"/>
      <c r="VM35" s="79"/>
      <c r="VN35" s="79"/>
      <c r="VO35" s="79"/>
      <c r="VP35" s="79"/>
      <c r="VQ35" s="79"/>
      <c r="VR35" s="79"/>
      <c r="VS35" s="79"/>
      <c r="VT35" s="79"/>
      <c r="VU35" s="79"/>
      <c r="VV35" s="79"/>
      <c r="VW35" s="79"/>
      <c r="VX35" s="79"/>
      <c r="VY35" s="79"/>
      <c r="VZ35" s="79"/>
      <c r="WA35" s="79"/>
      <c r="WB35" s="79"/>
      <c r="WC35" s="79"/>
      <c r="WD35" s="79"/>
      <c r="WE35" s="79"/>
      <c r="WF35" s="79"/>
      <c r="WG35" s="79"/>
      <c r="WH35" s="79"/>
      <c r="WI35" s="79"/>
      <c r="WJ35" s="79"/>
      <c r="WK35" s="79"/>
      <c r="WL35" s="79"/>
      <c r="WM35" s="79"/>
      <c r="WN35" s="79"/>
      <c r="WO35" s="79"/>
      <c r="WP35" s="79"/>
      <c r="WQ35" s="79"/>
      <c r="WR35" s="79"/>
      <c r="WS35" s="79"/>
      <c r="WT35" s="79"/>
      <c r="WU35" s="79"/>
      <c r="WV35" s="79"/>
      <c r="WW35" s="79"/>
      <c r="WX35" s="79"/>
      <c r="WY35" s="79"/>
      <c r="WZ35" s="79"/>
      <c r="XA35" s="79"/>
      <c r="XB35" s="79"/>
      <c r="XC35" s="79"/>
      <c r="XD35" s="79"/>
      <c r="XE35" s="79"/>
      <c r="XF35" s="79"/>
      <c r="XG35" s="79"/>
      <c r="XH35" s="79"/>
      <c r="XI35" s="79"/>
      <c r="XJ35" s="79"/>
      <c r="XK35" s="79"/>
      <c r="XL35" s="79"/>
      <c r="XM35" s="79"/>
      <c r="XN35" s="79"/>
      <c r="XO35" s="79"/>
      <c r="XP35" s="79"/>
      <c r="XQ35" s="79"/>
      <c r="XR35" s="79"/>
      <c r="XS35" s="79"/>
      <c r="XT35" s="79"/>
      <c r="XU35" s="79"/>
      <c r="XV35" s="79"/>
      <c r="XW35" s="79"/>
      <c r="XX35" s="79"/>
      <c r="XY35" s="79"/>
      <c r="XZ35" s="79"/>
      <c r="YA35" s="79"/>
      <c r="YB35" s="79"/>
      <c r="YC35" s="79"/>
      <c r="YD35" s="79"/>
      <c r="YE35" s="79"/>
      <c r="YF35" s="79"/>
      <c r="YG35" s="79"/>
      <c r="YH35" s="79"/>
      <c r="YI35" s="79"/>
      <c r="YJ35" s="79"/>
      <c r="YK35" s="79"/>
      <c r="YL35" s="79"/>
      <c r="YM35" s="79"/>
      <c r="YN35" s="79"/>
      <c r="YO35" s="79"/>
      <c r="YP35" s="79"/>
      <c r="YQ35" s="79"/>
      <c r="YR35" s="79"/>
      <c r="YS35" s="79"/>
      <c r="YT35" s="79"/>
      <c r="YU35" s="79"/>
      <c r="YV35" s="79"/>
      <c r="YW35" s="79"/>
      <c r="YX35" s="79"/>
      <c r="YY35" s="79"/>
      <c r="YZ35" s="79"/>
      <c r="ZA35" s="79"/>
      <c r="ZB35" s="79"/>
      <c r="ZC35" s="79"/>
      <c r="ZD35" s="79"/>
      <c r="ZE35" s="79"/>
      <c r="ZF35" s="79"/>
      <c r="ZG35" s="79"/>
      <c r="ZH35" s="79"/>
      <c r="ZI35" s="79"/>
      <c r="ZJ35" s="79"/>
      <c r="ZK35" s="79"/>
      <c r="ZL35" s="79"/>
      <c r="ZM35" s="79"/>
      <c r="ZN35" s="79"/>
      <c r="ZO35" s="79"/>
      <c r="ZP35" s="79"/>
      <c r="ZQ35" s="79"/>
      <c r="ZR35" s="79"/>
      <c r="ZS35" s="79"/>
      <c r="ZT35" s="79"/>
      <c r="ZU35" s="79"/>
      <c r="ZV35" s="79"/>
      <c r="ZW35" s="79"/>
      <c r="ZX35" s="79"/>
      <c r="ZY35" s="79"/>
      <c r="ZZ35" s="79"/>
      <c r="AAA35" s="79"/>
      <c r="AAB35" s="79"/>
      <c r="AAC35" s="79"/>
      <c r="AAD35" s="79"/>
      <c r="AAE35" s="79"/>
      <c r="AAF35" s="79"/>
      <c r="AAG35" s="79"/>
      <c r="AAH35" s="79"/>
      <c r="AAI35" s="79"/>
      <c r="AAJ35" s="79"/>
      <c r="AAK35" s="79"/>
      <c r="AAL35" s="79"/>
      <c r="AAM35" s="79"/>
      <c r="AAN35" s="79"/>
      <c r="AAO35" s="79"/>
      <c r="AAP35" s="79"/>
      <c r="AAQ35" s="79"/>
      <c r="AAR35" s="79"/>
      <c r="AAS35" s="79"/>
      <c r="AAT35" s="79"/>
      <c r="AAU35" s="79"/>
      <c r="AAV35" s="79"/>
      <c r="AAW35" s="79"/>
      <c r="AAX35" s="79"/>
      <c r="AAY35" s="79"/>
      <c r="AAZ35" s="79"/>
      <c r="ABA35" s="79"/>
      <c r="ABB35" s="79"/>
      <c r="ABC35" s="79"/>
      <c r="ABD35" s="79"/>
      <c r="ABE35" s="79"/>
      <c r="ABF35" s="79"/>
      <c r="ABG35" s="79"/>
      <c r="ABH35" s="79"/>
      <c r="ABI35" s="79"/>
      <c r="ABJ35" s="79"/>
      <c r="ABK35" s="79"/>
      <c r="ABL35" s="79"/>
      <c r="ABM35" s="79"/>
      <c r="ABN35" s="79"/>
      <c r="ABO35" s="79"/>
      <c r="ABP35" s="79"/>
      <c r="ABQ35" s="79"/>
      <c r="ABR35" s="79"/>
      <c r="ABS35" s="79"/>
      <c r="ABT35" s="79"/>
      <c r="ABU35" s="79"/>
      <c r="ABV35" s="79"/>
      <c r="ABW35" s="79"/>
      <c r="ABX35" s="79"/>
      <c r="ABY35" s="79"/>
      <c r="ABZ35" s="79"/>
      <c r="ACA35" s="79"/>
      <c r="ACB35" s="79"/>
      <c r="ACC35" s="79"/>
      <c r="ACD35" s="79"/>
      <c r="ACE35" s="79"/>
      <c r="ACF35" s="79"/>
      <c r="ACG35" s="79"/>
      <c r="ACH35" s="79"/>
      <c r="ACI35" s="79"/>
      <c r="ACJ35" s="79"/>
      <c r="ACK35" s="79"/>
      <c r="ACL35" s="79"/>
      <c r="ACM35" s="79"/>
      <c r="ACN35" s="79"/>
      <c r="ACO35" s="79"/>
      <c r="ACP35" s="79"/>
      <c r="ACQ35" s="79"/>
      <c r="ACR35" s="79"/>
      <c r="ACS35" s="79"/>
      <c r="ACT35" s="79"/>
      <c r="ACU35" s="79"/>
      <c r="ACV35" s="79"/>
      <c r="ACW35" s="79"/>
      <c r="ACX35" s="79"/>
      <c r="ACY35" s="79"/>
      <c r="ACZ35" s="79"/>
      <c r="ADA35" s="79"/>
      <c r="ADB35" s="79"/>
      <c r="ADC35" s="79"/>
      <c r="ADD35" s="79"/>
      <c r="ADE35" s="79"/>
      <c r="ADF35" s="79"/>
      <c r="ADG35" s="79"/>
      <c r="ADH35" s="79"/>
      <c r="ADI35" s="79"/>
      <c r="ADJ35" s="79"/>
      <c r="ADK35" s="79"/>
      <c r="ADL35" s="79"/>
      <c r="ADM35" s="79"/>
      <c r="ADN35" s="79"/>
      <c r="ADO35" s="79"/>
      <c r="ADP35" s="79"/>
      <c r="ADQ35" s="79"/>
      <c r="ADR35" s="79"/>
      <c r="ADS35" s="79"/>
      <c r="ADT35" s="79"/>
      <c r="ADU35" s="79"/>
      <c r="ADV35" s="79"/>
      <c r="ADW35" s="79"/>
      <c r="ADX35" s="79"/>
      <c r="ADY35" s="79"/>
      <c r="ADZ35" s="79"/>
      <c r="AEA35" s="79"/>
      <c r="AEB35" s="79"/>
      <c r="AEC35" s="79"/>
      <c r="AED35" s="79"/>
      <c r="AEE35" s="79"/>
      <c r="AEF35" s="79"/>
      <c r="AEG35" s="79"/>
      <c r="AEH35" s="79"/>
      <c r="AEI35" s="79"/>
      <c r="AEJ35" s="79"/>
      <c r="AEK35" s="79"/>
      <c r="AEL35" s="79"/>
      <c r="AEM35" s="79"/>
      <c r="AEN35" s="79"/>
      <c r="AEO35" s="79"/>
      <c r="AEP35" s="79"/>
      <c r="AEQ35" s="79"/>
      <c r="AER35" s="79"/>
      <c r="AES35" s="79"/>
      <c r="AET35" s="79"/>
      <c r="AEU35" s="79"/>
      <c r="AEV35" s="79"/>
      <c r="AEW35" s="79"/>
      <c r="AEX35" s="79"/>
      <c r="AEY35" s="79"/>
      <c r="AEZ35" s="79"/>
      <c r="AFA35" s="79"/>
      <c r="AFB35" s="79"/>
      <c r="AFC35" s="79"/>
      <c r="AFD35" s="79"/>
      <c r="AFE35" s="79"/>
      <c r="AFF35" s="79"/>
      <c r="AFG35" s="79"/>
      <c r="AFH35" s="79"/>
      <c r="AFI35" s="79"/>
      <c r="AFJ35" s="79"/>
      <c r="AFK35" s="79"/>
      <c r="AFL35" s="79"/>
      <c r="AFM35" s="79"/>
      <c r="AFN35" s="79"/>
      <c r="AFO35" s="79"/>
      <c r="AFP35" s="79"/>
      <c r="AFQ35" s="79"/>
      <c r="AFR35" s="79"/>
      <c r="AFS35" s="79"/>
      <c r="AFT35" s="79"/>
      <c r="AFU35" s="79"/>
      <c r="AFV35" s="79"/>
      <c r="AFW35" s="79"/>
      <c r="AFX35" s="79"/>
      <c r="AFY35" s="79"/>
      <c r="AFZ35" s="79"/>
      <c r="AGA35" s="79"/>
      <c r="AGB35" s="79"/>
      <c r="AGC35" s="79"/>
      <c r="AGD35" s="79"/>
      <c r="AGE35" s="79"/>
      <c r="AGF35" s="79"/>
      <c r="AGG35" s="79"/>
      <c r="AGH35" s="79"/>
      <c r="AGI35" s="79"/>
      <c r="AGJ35" s="79"/>
      <c r="AGK35" s="79"/>
      <c r="AGL35" s="79"/>
      <c r="AGM35" s="79"/>
      <c r="AGN35" s="79"/>
      <c r="AGO35" s="79"/>
      <c r="AGP35" s="79"/>
      <c r="AGQ35" s="79"/>
      <c r="AGR35" s="79"/>
      <c r="AGS35" s="79"/>
      <c r="AGT35" s="79"/>
      <c r="AGU35" s="79"/>
      <c r="AGV35" s="79"/>
      <c r="AGW35" s="79"/>
      <c r="AGX35" s="79"/>
      <c r="AGY35" s="79"/>
      <c r="AGZ35" s="79"/>
      <c r="AHA35" s="79"/>
      <c r="AHB35" s="79"/>
      <c r="AHC35" s="79"/>
      <c r="AHD35" s="79"/>
      <c r="AHE35" s="79"/>
      <c r="AHF35" s="79"/>
      <c r="AHG35" s="79"/>
      <c r="AHH35" s="79"/>
      <c r="AHI35" s="79"/>
      <c r="AHJ35" s="79"/>
      <c r="AHK35" s="79"/>
      <c r="AHL35" s="79"/>
      <c r="AHM35" s="79"/>
      <c r="AHN35" s="79"/>
      <c r="AHO35" s="79"/>
      <c r="AHP35" s="79"/>
      <c r="AHQ35" s="79"/>
      <c r="AHR35" s="79"/>
      <c r="AHS35" s="79"/>
      <c r="AHT35" s="79"/>
      <c r="AHU35" s="79"/>
      <c r="AHV35" s="79"/>
      <c r="AHW35" s="79"/>
      <c r="AHX35" s="79"/>
      <c r="AHY35" s="79"/>
      <c r="AHZ35" s="79"/>
      <c r="AIA35" s="79"/>
      <c r="AIB35" s="79"/>
      <c r="AIC35" s="79"/>
      <c r="AID35" s="79"/>
      <c r="AIE35" s="79"/>
      <c r="AIF35" s="79"/>
      <c r="AIG35" s="79"/>
      <c r="AIH35" s="79"/>
      <c r="AII35" s="79"/>
      <c r="AIJ35" s="79"/>
      <c r="AIK35" s="79"/>
      <c r="AIL35" s="79"/>
      <c r="AIM35" s="79"/>
      <c r="AIN35" s="79"/>
      <c r="AIO35" s="79"/>
      <c r="AIP35" s="79"/>
      <c r="AIQ35" s="79"/>
      <c r="AIR35" s="79"/>
      <c r="AIS35" s="79"/>
      <c r="AIT35" s="79"/>
      <c r="AIU35" s="79"/>
      <c r="AIV35" s="79"/>
      <c r="AIW35" s="79"/>
      <c r="AIX35" s="79"/>
      <c r="AIY35" s="79"/>
      <c r="AIZ35" s="79"/>
      <c r="AJA35" s="79"/>
      <c r="AJB35" s="79"/>
      <c r="AJC35" s="79"/>
      <c r="AJD35" s="79"/>
      <c r="AJE35" s="79"/>
      <c r="AJF35" s="79"/>
      <c r="AJG35" s="79"/>
      <c r="AJH35" s="79"/>
      <c r="AJI35" s="79"/>
      <c r="AJJ35" s="79"/>
      <c r="AJK35" s="79"/>
      <c r="AJL35" s="79"/>
      <c r="AJM35" s="79"/>
      <c r="AJN35" s="79"/>
      <c r="AJO35" s="79"/>
      <c r="AJP35" s="79"/>
      <c r="AJQ35" s="79"/>
      <c r="AJR35" s="79"/>
      <c r="AJS35" s="79"/>
      <c r="AJT35" s="79"/>
      <c r="AJU35" s="79"/>
      <c r="AJV35" s="79"/>
      <c r="AJW35" s="79"/>
      <c r="AJX35" s="79"/>
      <c r="AJY35" s="79"/>
      <c r="AJZ35" s="79"/>
      <c r="AKA35" s="79"/>
      <c r="AKB35" s="79"/>
      <c r="AKC35" s="79"/>
      <c r="AKD35" s="79"/>
      <c r="AKE35" s="79"/>
      <c r="AKF35" s="79"/>
      <c r="AKG35" s="79"/>
      <c r="AKH35" s="79"/>
      <c r="AKI35" s="79"/>
      <c r="AKJ35" s="79"/>
      <c r="AKK35" s="79"/>
      <c r="AKL35" s="79"/>
      <c r="AKM35" s="79"/>
      <c r="AKN35" s="79"/>
      <c r="AKO35" s="79"/>
      <c r="AKP35" s="79"/>
      <c r="AKQ35" s="79"/>
      <c r="AKR35" s="79"/>
      <c r="AKS35" s="79"/>
      <c r="AKT35" s="79"/>
      <c r="AKU35" s="79"/>
      <c r="AKV35" s="79"/>
      <c r="AKW35" s="79"/>
      <c r="AKX35" s="79"/>
      <c r="AKY35" s="79"/>
      <c r="AKZ35" s="79"/>
      <c r="ALA35" s="79"/>
      <c r="ALB35" s="79"/>
      <c r="ALC35" s="79"/>
      <c r="ALD35" s="79"/>
      <c r="ALE35" s="79"/>
      <c r="ALF35" s="79"/>
      <c r="ALG35" s="79"/>
      <c r="ALH35" s="79"/>
      <c r="ALI35" s="79"/>
      <c r="ALJ35" s="79"/>
      <c r="ALK35" s="79"/>
      <c r="ALL35" s="79"/>
      <c r="ALM35" s="79"/>
      <c r="ALN35" s="79"/>
      <c r="ALO35" s="79"/>
      <c r="ALP35" s="79"/>
      <c r="ALQ35" s="79"/>
      <c r="ALR35" s="79"/>
      <c r="ALS35" s="79"/>
      <c r="ALT35" s="79"/>
      <c r="ALU35" s="79"/>
      <c r="ALV35" s="79"/>
      <c r="ALW35" s="79"/>
      <c r="ALX35" s="79"/>
      <c r="ALY35" s="79"/>
      <c r="ALZ35" s="79"/>
      <c r="AMA35" s="79"/>
      <c r="AMB35" s="79"/>
      <c r="AMC35" s="79"/>
      <c r="AMD35" s="79"/>
      <c r="AME35" s="79"/>
      <c r="AMF35" s="79"/>
      <c r="AMG35" s="79"/>
      <c r="AMH35" s="79"/>
      <c r="AMI35" s="79"/>
      <c r="AMJ35" s="79"/>
      <c r="AMK35" s="79"/>
      <c r="AML35" s="79"/>
      <c r="AMM35" s="79"/>
      <c r="AMN35" s="79"/>
      <c r="AMO35" s="79"/>
      <c r="AMP35" s="79"/>
      <c r="AMQ35" s="79"/>
      <c r="AMR35" s="79"/>
      <c r="AMS35" s="79"/>
      <c r="AMT35" s="79"/>
      <c r="AMU35" s="79"/>
      <c r="AMV35" s="79"/>
      <c r="AMW35" s="79"/>
      <c r="AMX35" s="79"/>
      <c r="AMY35" s="79"/>
      <c r="AMZ35" s="79"/>
      <c r="ANA35" s="79"/>
      <c r="ANB35" s="79"/>
      <c r="ANC35" s="79"/>
      <c r="AND35" s="79"/>
      <c r="ANE35" s="79"/>
      <c r="ANF35" s="79"/>
      <c r="ANG35" s="79"/>
      <c r="ANH35" s="79"/>
      <c r="ANI35" s="79"/>
      <c r="ANJ35" s="79"/>
      <c r="ANK35" s="79"/>
      <c r="ANL35" s="79"/>
      <c r="ANM35" s="79"/>
      <c r="ANN35" s="79"/>
      <c r="ANO35" s="79"/>
      <c r="ANP35" s="79"/>
      <c r="ANQ35" s="79"/>
      <c r="ANR35" s="79"/>
      <c r="ANS35" s="79"/>
      <c r="ANT35" s="79"/>
      <c r="ANU35" s="79"/>
      <c r="ANV35" s="79"/>
      <c r="ANW35" s="79"/>
      <c r="ANX35" s="79"/>
      <c r="ANY35" s="79"/>
      <c r="ANZ35" s="79"/>
      <c r="AOA35" s="79"/>
      <c r="AOB35" s="79"/>
      <c r="AOC35" s="79"/>
      <c r="AOD35" s="79"/>
      <c r="AOE35" s="79"/>
      <c r="AOF35" s="79"/>
      <c r="AOG35" s="79"/>
      <c r="AOH35" s="79"/>
      <c r="AOI35" s="79"/>
      <c r="AOJ35" s="79"/>
      <c r="AOK35" s="79"/>
      <c r="AOL35" s="79"/>
      <c r="AOM35" s="79"/>
      <c r="AON35" s="79"/>
      <c r="AOO35" s="79"/>
      <c r="AOP35" s="79"/>
      <c r="AOQ35" s="79"/>
      <c r="AOR35" s="79"/>
      <c r="AOS35" s="79"/>
      <c r="AOT35" s="79"/>
      <c r="AOU35" s="79"/>
      <c r="AOV35" s="79"/>
      <c r="AOW35" s="79"/>
      <c r="AOX35" s="79"/>
      <c r="AOY35" s="79"/>
      <c r="AOZ35" s="79"/>
      <c r="APA35" s="79"/>
      <c r="APB35" s="79"/>
      <c r="APC35" s="79"/>
      <c r="APD35" s="79"/>
      <c r="APE35" s="79"/>
      <c r="APF35" s="79"/>
      <c r="APG35" s="79"/>
      <c r="APH35" s="79"/>
      <c r="API35" s="79"/>
      <c r="APJ35" s="79"/>
      <c r="APK35" s="79"/>
      <c r="APL35" s="79"/>
      <c r="APM35" s="79"/>
      <c r="APN35" s="79"/>
      <c r="APO35" s="79"/>
      <c r="APP35" s="79"/>
      <c r="APQ35" s="79"/>
      <c r="APR35" s="79"/>
      <c r="APS35" s="79"/>
      <c r="APT35" s="79"/>
      <c r="APU35" s="79"/>
      <c r="APV35" s="79"/>
      <c r="APW35" s="79"/>
      <c r="APX35" s="79"/>
      <c r="APY35" s="79"/>
      <c r="APZ35" s="79"/>
      <c r="AQA35" s="79"/>
      <c r="AQB35" s="79"/>
      <c r="AQC35" s="79"/>
      <c r="AQD35" s="79"/>
      <c r="AQE35" s="79"/>
      <c r="AQF35" s="79"/>
      <c r="AQG35" s="79"/>
      <c r="AQH35" s="79"/>
      <c r="AQI35" s="79"/>
      <c r="AQJ35" s="79"/>
      <c r="AQK35" s="79"/>
      <c r="AQL35" s="79"/>
      <c r="AQM35" s="79"/>
      <c r="AQN35" s="79"/>
      <c r="AQO35" s="79"/>
      <c r="AQP35" s="79"/>
      <c r="AQQ35" s="79"/>
      <c r="AQR35" s="79"/>
      <c r="AQS35" s="79"/>
      <c r="AQT35" s="79"/>
      <c r="AQU35" s="79"/>
      <c r="AQV35" s="79"/>
      <c r="AQW35" s="79"/>
      <c r="AQX35" s="79"/>
      <c r="AQY35" s="79"/>
      <c r="AQZ35" s="79"/>
      <c r="ARA35" s="79"/>
      <c r="ARB35" s="79"/>
      <c r="ARC35" s="79"/>
      <c r="ARD35" s="79"/>
      <c r="ARE35" s="79"/>
      <c r="ARF35" s="79"/>
      <c r="ARG35" s="79"/>
      <c r="ARH35" s="79"/>
      <c r="ARI35" s="79"/>
      <c r="ARJ35" s="79"/>
      <c r="ARK35" s="79"/>
      <c r="ARL35" s="79"/>
      <c r="ARM35" s="79"/>
      <c r="ARN35" s="79"/>
      <c r="ARO35" s="79"/>
      <c r="ARP35" s="79"/>
      <c r="ARQ35" s="79"/>
      <c r="ARR35" s="79"/>
      <c r="ARS35" s="79"/>
      <c r="ART35" s="79"/>
      <c r="ARU35" s="79"/>
      <c r="ARV35" s="79"/>
      <c r="ARW35" s="79"/>
      <c r="ARX35" s="79"/>
      <c r="ARY35" s="79"/>
      <c r="ARZ35" s="79"/>
      <c r="ASA35" s="79"/>
      <c r="ASB35" s="79"/>
      <c r="ASC35" s="79"/>
      <c r="ASD35" s="79"/>
      <c r="ASE35" s="79"/>
      <c r="ASF35" s="79"/>
      <c r="ASG35" s="79"/>
      <c r="ASH35" s="79"/>
      <c r="ASI35" s="79"/>
      <c r="ASJ35" s="79"/>
      <c r="ASK35" s="79"/>
      <c r="ASL35" s="79"/>
      <c r="ASM35" s="79"/>
      <c r="ASN35" s="79"/>
      <c r="ASO35" s="79"/>
      <c r="ASP35" s="79"/>
      <c r="ASQ35" s="79"/>
      <c r="ASR35" s="79"/>
      <c r="ASS35" s="79"/>
      <c r="AST35" s="79"/>
      <c r="ASU35" s="79"/>
      <c r="ASV35" s="79"/>
      <c r="ASW35" s="79"/>
      <c r="ASX35" s="79"/>
      <c r="ASY35" s="79"/>
      <c r="ASZ35" s="79"/>
      <c r="ATA35" s="79"/>
      <c r="ATB35" s="79"/>
      <c r="ATC35" s="79"/>
      <c r="ATD35" s="79"/>
      <c r="ATE35" s="79"/>
      <c r="ATF35" s="79"/>
      <c r="ATG35" s="79"/>
      <c r="ATH35" s="79"/>
      <c r="ATI35" s="79"/>
      <c r="ATJ35" s="79"/>
      <c r="ATK35" s="79"/>
      <c r="ATL35" s="79"/>
      <c r="ATM35" s="79"/>
      <c r="ATN35" s="79"/>
      <c r="ATO35" s="79"/>
      <c r="ATP35" s="79"/>
      <c r="ATQ35" s="79"/>
      <c r="ATR35" s="79"/>
      <c r="ATS35" s="79"/>
      <c r="ATT35" s="79"/>
      <c r="ATU35" s="79"/>
      <c r="ATV35" s="79"/>
      <c r="ATW35" s="79"/>
      <c r="ATX35" s="79"/>
      <c r="ATY35" s="79"/>
      <c r="ATZ35" s="79"/>
      <c r="AUA35" s="79"/>
      <c r="AUB35" s="79"/>
      <c r="AUC35" s="79"/>
      <c r="AUD35" s="79"/>
      <c r="AUE35" s="79"/>
      <c r="AUF35" s="79"/>
      <c r="AUG35" s="79"/>
      <c r="AUH35" s="79"/>
      <c r="AUI35" s="79"/>
      <c r="AUJ35" s="79"/>
      <c r="AUK35" s="79"/>
      <c r="AUL35" s="79"/>
      <c r="AUM35" s="79"/>
      <c r="AUN35" s="79"/>
      <c r="AUO35" s="79"/>
      <c r="AUP35" s="79"/>
      <c r="AUQ35" s="79"/>
      <c r="AUR35" s="79"/>
      <c r="AUS35" s="79"/>
      <c r="AUT35" s="79"/>
      <c r="AUU35" s="79"/>
      <c r="AUV35" s="79"/>
      <c r="AUW35" s="79"/>
      <c r="AUX35" s="79"/>
      <c r="AUY35" s="79"/>
      <c r="AUZ35" s="79"/>
      <c r="AVA35" s="79"/>
      <c r="AVB35" s="79"/>
      <c r="AVC35" s="79"/>
      <c r="AVD35" s="79"/>
      <c r="AVE35" s="79"/>
      <c r="AVF35" s="79"/>
      <c r="AVG35" s="79"/>
      <c r="AVH35" s="79"/>
      <c r="AVI35" s="79"/>
      <c r="AVJ35" s="79"/>
      <c r="AVK35" s="79"/>
      <c r="AVL35" s="79"/>
      <c r="AVM35" s="79"/>
      <c r="AVN35" s="79"/>
      <c r="AVO35" s="79"/>
      <c r="AVP35" s="79"/>
      <c r="AVQ35" s="79"/>
      <c r="AVR35" s="79"/>
      <c r="AVS35" s="79"/>
      <c r="AVT35" s="79"/>
      <c r="AVU35" s="79"/>
      <c r="AVV35" s="79"/>
      <c r="AVW35" s="79"/>
      <c r="AVX35" s="79"/>
      <c r="AVY35" s="79"/>
      <c r="AVZ35" s="79"/>
      <c r="AWA35" s="79"/>
      <c r="AWB35" s="79"/>
      <c r="AWC35" s="79"/>
      <c r="AWD35" s="79"/>
      <c r="AWE35" s="79"/>
      <c r="AWF35" s="79"/>
      <c r="AWG35" s="79"/>
      <c r="AWH35" s="79"/>
      <c r="AWI35" s="79"/>
      <c r="AWJ35" s="79"/>
      <c r="AWK35" s="79"/>
      <c r="AWL35" s="79"/>
      <c r="AWM35" s="79"/>
      <c r="AWN35" s="79"/>
      <c r="AWO35" s="79"/>
      <c r="AWP35" s="79"/>
      <c r="AWQ35" s="79"/>
      <c r="AWR35" s="79"/>
      <c r="AWS35" s="79"/>
      <c r="AWT35" s="79"/>
      <c r="AWU35" s="79"/>
      <c r="AWV35" s="79"/>
      <c r="AWW35" s="79"/>
      <c r="AWX35" s="79"/>
      <c r="AWY35" s="79"/>
      <c r="AWZ35" s="79"/>
      <c r="AXA35" s="79"/>
      <c r="AXB35" s="79"/>
      <c r="AXC35" s="79"/>
      <c r="AXD35" s="79"/>
      <c r="AXE35" s="79"/>
      <c r="AXF35" s="79"/>
      <c r="AXG35" s="79"/>
      <c r="AXH35" s="79"/>
      <c r="AXI35" s="79"/>
      <c r="AXJ35" s="79"/>
      <c r="AXK35" s="79"/>
      <c r="AXL35" s="79"/>
      <c r="AXM35" s="79"/>
      <c r="AXN35" s="79"/>
      <c r="AXO35" s="79"/>
      <c r="AXP35" s="79"/>
      <c r="AXQ35" s="79"/>
      <c r="AXR35" s="79"/>
      <c r="AXS35" s="79"/>
      <c r="AXT35" s="79"/>
      <c r="AXU35" s="79"/>
      <c r="AXV35" s="79"/>
      <c r="AXW35" s="79"/>
      <c r="AXX35" s="79"/>
      <c r="AXY35" s="79"/>
      <c r="AXZ35" s="79"/>
      <c r="AYA35" s="79"/>
      <c r="AYB35" s="79"/>
      <c r="AYC35" s="79"/>
      <c r="AYD35" s="79"/>
      <c r="AYE35" s="79"/>
      <c r="AYF35" s="79"/>
      <c r="AYG35" s="79"/>
      <c r="AYH35" s="79"/>
      <c r="AYI35" s="79"/>
      <c r="AYJ35" s="79"/>
      <c r="AYK35" s="79"/>
      <c r="AYL35" s="79"/>
      <c r="AYM35" s="79"/>
      <c r="AYN35" s="79"/>
      <c r="AYO35" s="79"/>
      <c r="AYP35" s="79"/>
      <c r="AYQ35" s="79"/>
      <c r="AYR35" s="79"/>
      <c r="AYS35" s="79"/>
      <c r="AYT35" s="79"/>
      <c r="AYU35" s="79"/>
      <c r="AYV35" s="79"/>
      <c r="AYW35" s="79"/>
      <c r="AYX35" s="79"/>
      <c r="AYY35" s="79"/>
      <c r="AYZ35" s="79"/>
      <c r="AZA35" s="79"/>
      <c r="AZB35" s="79"/>
      <c r="AZC35" s="79"/>
      <c r="AZD35" s="79"/>
      <c r="AZE35" s="79"/>
      <c r="AZF35" s="79"/>
      <c r="AZG35" s="79"/>
      <c r="AZH35" s="79"/>
      <c r="AZI35" s="79"/>
      <c r="AZJ35" s="79"/>
      <c r="AZK35" s="79"/>
      <c r="AZL35" s="79"/>
      <c r="AZM35" s="79"/>
      <c r="AZN35" s="79"/>
      <c r="AZO35" s="79"/>
      <c r="AZP35" s="79"/>
      <c r="AZQ35" s="79"/>
      <c r="AZR35" s="79"/>
      <c r="AZS35" s="79"/>
      <c r="AZT35" s="79"/>
      <c r="AZU35" s="79"/>
      <c r="AZV35" s="79"/>
      <c r="AZW35" s="79"/>
      <c r="AZX35" s="79"/>
      <c r="AZY35" s="79"/>
      <c r="AZZ35" s="79"/>
      <c r="BAA35" s="79"/>
      <c r="BAB35" s="79"/>
      <c r="BAC35" s="79"/>
      <c r="BAD35" s="79"/>
      <c r="BAE35" s="79"/>
      <c r="BAF35" s="79"/>
      <c r="BAG35" s="79"/>
      <c r="BAH35" s="79"/>
      <c r="BAI35" s="79"/>
      <c r="BAJ35" s="79"/>
      <c r="BAK35" s="79"/>
      <c r="BAL35" s="79"/>
      <c r="BAM35" s="79"/>
      <c r="BAN35" s="79"/>
      <c r="BAO35" s="79"/>
      <c r="BAP35" s="79"/>
      <c r="BAQ35" s="79"/>
      <c r="BAR35" s="79"/>
      <c r="BAS35" s="79"/>
      <c r="BAT35" s="79"/>
      <c r="BAU35" s="79"/>
      <c r="BAV35" s="79"/>
      <c r="BAW35" s="79"/>
      <c r="BAX35" s="79"/>
      <c r="BAY35" s="79"/>
      <c r="BAZ35" s="79"/>
      <c r="BBA35" s="79"/>
      <c r="BBB35" s="79"/>
      <c r="BBC35" s="79"/>
      <c r="BBD35" s="79"/>
      <c r="BBE35" s="79"/>
      <c r="BBF35" s="79"/>
      <c r="BBG35" s="79"/>
      <c r="BBH35" s="79"/>
      <c r="BBI35" s="79"/>
      <c r="BBJ35" s="79"/>
      <c r="BBK35" s="79"/>
      <c r="BBL35" s="79"/>
      <c r="BBM35" s="79"/>
      <c r="BBN35" s="79"/>
      <c r="BBO35" s="79"/>
      <c r="BBP35" s="79"/>
      <c r="BBQ35" s="79"/>
      <c r="BBR35" s="79"/>
      <c r="BBS35" s="79"/>
      <c r="BBT35" s="79"/>
      <c r="BBU35" s="79"/>
      <c r="BBV35" s="79"/>
      <c r="BBW35" s="79"/>
      <c r="BBX35" s="79"/>
      <c r="BBY35" s="79"/>
      <c r="BBZ35" s="79"/>
      <c r="BCA35" s="79"/>
      <c r="BCB35" s="79"/>
      <c r="BCC35" s="79"/>
      <c r="BCD35" s="79"/>
      <c r="BCE35" s="79"/>
      <c r="BCF35" s="79"/>
      <c r="BCG35" s="79"/>
      <c r="BCH35" s="79"/>
      <c r="BCI35" s="79"/>
      <c r="BCJ35" s="79"/>
      <c r="BCK35" s="79"/>
      <c r="BCL35" s="79"/>
      <c r="BCM35" s="79"/>
      <c r="BCN35" s="79"/>
      <c r="BCO35" s="79"/>
      <c r="BCP35" s="79"/>
      <c r="BCQ35" s="79"/>
      <c r="BCR35" s="79"/>
      <c r="BCS35" s="79"/>
      <c r="BCT35" s="79"/>
      <c r="BCU35" s="79"/>
      <c r="BCV35" s="79"/>
      <c r="BCW35" s="79"/>
      <c r="BCX35" s="79"/>
      <c r="BCY35" s="79"/>
      <c r="BCZ35" s="79"/>
      <c r="BDA35" s="79"/>
      <c r="BDB35" s="79"/>
      <c r="BDC35" s="79"/>
      <c r="BDD35" s="79"/>
      <c r="BDE35" s="79"/>
      <c r="BDF35" s="79"/>
      <c r="BDG35" s="79"/>
      <c r="BDH35" s="79"/>
      <c r="BDI35" s="79"/>
      <c r="BDJ35" s="79"/>
      <c r="BDK35" s="79"/>
      <c r="BDL35" s="79"/>
      <c r="BDM35" s="79"/>
      <c r="BDN35" s="79"/>
      <c r="BDO35" s="79"/>
      <c r="BDP35" s="79"/>
      <c r="BDQ35" s="79"/>
      <c r="BDR35" s="79"/>
      <c r="BDS35" s="79"/>
      <c r="BDT35" s="79"/>
      <c r="BDU35" s="79"/>
      <c r="BDV35" s="79"/>
      <c r="BDW35" s="79"/>
      <c r="BDX35" s="79"/>
      <c r="BDY35" s="79"/>
      <c r="BDZ35" s="79"/>
      <c r="BEA35" s="79"/>
      <c r="BEB35" s="79"/>
      <c r="BEC35" s="79"/>
      <c r="BED35" s="79"/>
      <c r="BEE35" s="79"/>
      <c r="BEF35" s="79"/>
      <c r="BEG35" s="79"/>
      <c r="BEH35" s="79"/>
      <c r="BEI35" s="79"/>
      <c r="BEJ35" s="79"/>
      <c r="BEK35" s="79"/>
      <c r="BEL35" s="79"/>
      <c r="BEM35" s="79"/>
      <c r="BEN35" s="79"/>
      <c r="BEO35" s="79"/>
      <c r="BEP35" s="79"/>
      <c r="BEQ35" s="79"/>
      <c r="BER35" s="79"/>
      <c r="BES35" s="79"/>
      <c r="BET35" s="79"/>
      <c r="BEU35" s="79"/>
      <c r="BEV35" s="79"/>
      <c r="BEW35" s="79"/>
      <c r="BEX35" s="79"/>
      <c r="BEY35" s="79"/>
      <c r="BEZ35" s="79"/>
      <c r="BFA35" s="79"/>
      <c r="BFB35" s="79"/>
      <c r="BFC35" s="79"/>
      <c r="BFD35" s="79"/>
      <c r="BFE35" s="79"/>
      <c r="BFF35" s="79"/>
      <c r="BFG35" s="79"/>
      <c r="BFH35" s="79"/>
      <c r="BFI35" s="79"/>
      <c r="BFJ35" s="79"/>
      <c r="BFK35" s="79"/>
      <c r="BFL35" s="79"/>
      <c r="BFM35" s="79"/>
      <c r="BFN35" s="79"/>
      <c r="BFO35" s="79"/>
      <c r="BFP35" s="79"/>
      <c r="BFQ35" s="79"/>
      <c r="BFR35" s="79"/>
      <c r="BFS35" s="79"/>
      <c r="BFT35" s="79"/>
      <c r="BFU35" s="79"/>
      <c r="BFV35" s="79"/>
      <c r="BFW35" s="79"/>
      <c r="BFX35" s="79"/>
      <c r="BFY35" s="79"/>
      <c r="BFZ35" s="79"/>
      <c r="BGA35" s="79"/>
      <c r="BGB35" s="79"/>
      <c r="BGC35" s="79"/>
      <c r="BGD35" s="79"/>
      <c r="BGE35" s="79"/>
      <c r="BGF35" s="79"/>
      <c r="BGG35" s="79"/>
      <c r="BGH35" s="79"/>
      <c r="BGI35" s="79"/>
      <c r="BGJ35" s="79"/>
      <c r="BGK35" s="79"/>
      <c r="BGL35" s="79"/>
      <c r="BGM35" s="79"/>
      <c r="BGN35" s="79"/>
      <c r="BGO35" s="79"/>
      <c r="BGP35" s="79"/>
      <c r="BGQ35" s="79"/>
      <c r="BGR35" s="79"/>
      <c r="BGS35" s="79"/>
      <c r="BGT35" s="79"/>
      <c r="BGU35" s="79"/>
      <c r="BGV35" s="79"/>
      <c r="BGW35" s="79"/>
      <c r="BGX35" s="79"/>
      <c r="BGY35" s="79"/>
      <c r="BGZ35" s="79"/>
      <c r="BHA35" s="79"/>
      <c r="BHB35" s="79"/>
      <c r="BHC35" s="79"/>
      <c r="BHD35" s="79"/>
      <c r="BHE35" s="79"/>
      <c r="BHF35" s="79"/>
      <c r="BHG35" s="79"/>
      <c r="BHH35" s="79"/>
      <c r="BHI35" s="79"/>
      <c r="BHJ35" s="79"/>
      <c r="BHK35" s="79"/>
      <c r="BHL35" s="79"/>
      <c r="BHM35" s="79"/>
      <c r="BHN35" s="79"/>
      <c r="BHO35" s="79"/>
      <c r="BHP35" s="79"/>
      <c r="BHQ35" s="79"/>
      <c r="BHR35" s="79"/>
      <c r="BHS35" s="79"/>
      <c r="BHT35" s="79"/>
      <c r="BHU35" s="79"/>
      <c r="BHV35" s="79"/>
      <c r="BHW35" s="79"/>
      <c r="BHX35" s="79"/>
      <c r="BHY35" s="79"/>
      <c r="BHZ35" s="79"/>
      <c r="BIA35" s="79"/>
      <c r="BIB35" s="79"/>
      <c r="BIC35" s="79"/>
      <c r="BID35" s="79"/>
      <c r="BIE35" s="79"/>
      <c r="BIF35" s="79"/>
      <c r="BIG35" s="79"/>
      <c r="BIH35" s="79"/>
      <c r="BII35" s="79"/>
      <c r="BIJ35" s="79"/>
      <c r="BIK35" s="79"/>
      <c r="BIL35" s="79"/>
      <c r="BIM35" s="79"/>
      <c r="BIN35" s="79"/>
      <c r="BIO35" s="79"/>
      <c r="BIP35" s="79"/>
      <c r="BIQ35" s="79"/>
      <c r="BIR35" s="79"/>
      <c r="BIS35" s="79"/>
      <c r="BIT35" s="79"/>
      <c r="BIU35" s="79"/>
      <c r="BIV35" s="79"/>
      <c r="BIW35" s="79"/>
      <c r="BIX35" s="79"/>
      <c r="BIY35" s="79"/>
      <c r="BIZ35" s="79"/>
      <c r="BJA35" s="79"/>
      <c r="BJB35" s="79"/>
      <c r="BJC35" s="79"/>
      <c r="BJD35" s="79"/>
      <c r="BJE35" s="79"/>
      <c r="BJF35" s="79"/>
      <c r="BJG35" s="79"/>
      <c r="BJH35" s="79"/>
      <c r="BJI35" s="79"/>
      <c r="BJJ35" s="79"/>
      <c r="BJK35" s="79"/>
      <c r="BJL35" s="79"/>
      <c r="BJM35" s="79"/>
      <c r="BJN35" s="79"/>
      <c r="BJO35" s="79"/>
      <c r="BJP35" s="79"/>
      <c r="BJQ35" s="79"/>
      <c r="BJR35" s="79"/>
      <c r="BJS35" s="79"/>
      <c r="BJT35" s="79"/>
      <c r="BJU35" s="79"/>
      <c r="BJV35" s="79"/>
      <c r="BJW35" s="79"/>
      <c r="BJX35" s="79"/>
      <c r="BJY35" s="79"/>
      <c r="BJZ35" s="79"/>
      <c r="BKA35" s="79"/>
      <c r="BKB35" s="79"/>
      <c r="BKC35" s="79"/>
      <c r="BKD35" s="79"/>
      <c r="BKE35" s="79"/>
      <c r="BKF35" s="79"/>
      <c r="BKG35" s="79"/>
      <c r="BKH35" s="79"/>
      <c r="BKI35" s="79"/>
      <c r="BKJ35" s="79"/>
      <c r="BKK35" s="79"/>
      <c r="BKL35" s="79"/>
      <c r="BKM35" s="79"/>
      <c r="BKN35" s="79"/>
      <c r="BKO35" s="79"/>
      <c r="BKP35" s="79"/>
      <c r="BKQ35" s="79"/>
      <c r="BKR35" s="79"/>
      <c r="BKS35" s="79"/>
      <c r="BKT35" s="79"/>
      <c r="BKU35" s="79"/>
      <c r="BKV35" s="79"/>
      <c r="BKW35" s="79"/>
      <c r="BKX35" s="79"/>
      <c r="BKY35" s="79"/>
      <c r="BKZ35" s="79"/>
      <c r="BLA35" s="79"/>
      <c r="BLB35" s="79"/>
      <c r="BLC35" s="79"/>
      <c r="BLD35" s="79"/>
      <c r="BLE35" s="79"/>
      <c r="BLF35" s="79"/>
      <c r="BLG35" s="79"/>
      <c r="BLH35" s="79"/>
      <c r="BLI35" s="79"/>
      <c r="BLJ35" s="79"/>
      <c r="BLK35" s="79"/>
      <c r="BLL35" s="79"/>
      <c r="BLM35" s="79"/>
      <c r="BLN35" s="79"/>
      <c r="BLO35" s="79"/>
      <c r="BLP35" s="79"/>
      <c r="BLQ35" s="79"/>
      <c r="BLR35" s="79"/>
      <c r="BLS35" s="79"/>
      <c r="BLT35" s="79"/>
      <c r="BLU35" s="79"/>
      <c r="BLV35" s="79"/>
      <c r="BLW35" s="79"/>
      <c r="BLX35" s="79"/>
      <c r="BLY35" s="79"/>
      <c r="BLZ35" s="79"/>
      <c r="BMA35" s="79"/>
      <c r="BMB35" s="79"/>
      <c r="BMC35" s="79"/>
      <c r="BMD35" s="79"/>
      <c r="BME35" s="79"/>
      <c r="BMF35" s="79"/>
      <c r="BMG35" s="79"/>
      <c r="BMH35" s="79"/>
      <c r="BMI35" s="79"/>
      <c r="BMJ35" s="79"/>
      <c r="BMK35" s="79"/>
      <c r="BML35" s="79"/>
      <c r="BMM35" s="79"/>
      <c r="BMN35" s="79"/>
      <c r="BMO35" s="79"/>
      <c r="BMP35" s="79"/>
      <c r="BMQ35" s="79"/>
      <c r="BMR35" s="79"/>
      <c r="BMS35" s="79"/>
      <c r="BMT35" s="79"/>
      <c r="BMU35" s="79"/>
      <c r="BMV35" s="79"/>
      <c r="BMW35" s="79"/>
      <c r="BMX35" s="79"/>
      <c r="BMY35" s="79"/>
      <c r="BMZ35" s="79"/>
      <c r="BNA35" s="79"/>
      <c r="BNB35" s="79"/>
      <c r="BNC35" s="79"/>
      <c r="BND35" s="79"/>
      <c r="BNE35" s="79"/>
      <c r="BNF35" s="79"/>
      <c r="BNG35" s="79"/>
      <c r="BNH35" s="79"/>
      <c r="BNI35" s="79"/>
      <c r="BNJ35" s="79"/>
      <c r="BNK35" s="79"/>
      <c r="BNL35" s="79"/>
      <c r="BNM35" s="79"/>
      <c r="BNN35" s="79"/>
      <c r="BNO35" s="79"/>
      <c r="BNP35" s="79"/>
      <c r="BNQ35" s="79"/>
      <c r="BNR35" s="79"/>
      <c r="BNS35" s="79"/>
      <c r="BNT35" s="79"/>
      <c r="BNU35" s="79"/>
      <c r="BNV35" s="79"/>
      <c r="BNW35" s="79"/>
      <c r="BNX35" s="79"/>
      <c r="BNY35" s="79"/>
      <c r="BNZ35" s="79"/>
      <c r="BOA35" s="79"/>
      <c r="BOB35" s="79"/>
      <c r="BOC35" s="79"/>
      <c r="BOD35" s="79"/>
      <c r="BOE35" s="79"/>
      <c r="BOF35" s="79"/>
      <c r="BOG35" s="79"/>
      <c r="BOH35" s="79"/>
      <c r="BOI35" s="79"/>
      <c r="BOJ35" s="79"/>
      <c r="BOK35" s="79"/>
      <c r="BOL35" s="79"/>
      <c r="BOM35" s="79"/>
      <c r="BON35" s="79"/>
      <c r="BOO35" s="79"/>
      <c r="BOP35" s="79"/>
      <c r="BOQ35" s="79"/>
      <c r="BOR35" s="79"/>
      <c r="BOS35" s="79"/>
      <c r="BOT35" s="79"/>
      <c r="BOU35" s="79"/>
      <c r="BOV35" s="79"/>
      <c r="BOW35" s="79"/>
      <c r="BOX35" s="79"/>
      <c r="BOY35" s="79"/>
      <c r="BOZ35" s="79"/>
      <c r="BPA35" s="79"/>
      <c r="BPB35" s="79"/>
      <c r="BPC35" s="79"/>
      <c r="BPD35" s="79"/>
      <c r="BPE35" s="79"/>
      <c r="BPF35" s="79"/>
      <c r="BPG35" s="79"/>
      <c r="BPH35" s="79"/>
      <c r="BPI35" s="79"/>
      <c r="BPJ35" s="79"/>
      <c r="BPK35" s="79"/>
      <c r="BPL35" s="79"/>
      <c r="BPM35" s="79"/>
      <c r="BPN35" s="79"/>
      <c r="BPO35" s="79"/>
      <c r="BPP35" s="79"/>
      <c r="BPQ35" s="79"/>
      <c r="BPR35" s="79"/>
      <c r="BPS35" s="79"/>
      <c r="BPT35" s="79"/>
      <c r="BPU35" s="79"/>
      <c r="BPV35" s="79"/>
      <c r="BPW35" s="79"/>
      <c r="BPX35" s="79"/>
      <c r="BPY35" s="79"/>
      <c r="BPZ35" s="79"/>
      <c r="BQA35" s="79"/>
      <c r="BQB35" s="79"/>
      <c r="BQC35" s="79"/>
      <c r="BQD35" s="79"/>
      <c r="BQE35" s="79"/>
      <c r="BQF35" s="79"/>
      <c r="BQG35" s="79"/>
      <c r="BQH35" s="79"/>
      <c r="BQI35" s="79"/>
      <c r="BQJ35" s="79"/>
      <c r="BQK35" s="79"/>
      <c r="BQL35" s="79"/>
      <c r="BQM35" s="79"/>
      <c r="BQN35" s="79"/>
      <c r="BQO35" s="79"/>
      <c r="BQP35" s="79"/>
      <c r="BQQ35" s="79"/>
      <c r="BQR35" s="79"/>
      <c r="BQS35" s="79"/>
      <c r="BQT35" s="79"/>
      <c r="BQU35" s="79"/>
      <c r="BQV35" s="79"/>
      <c r="BQW35" s="79"/>
      <c r="BQX35" s="79"/>
      <c r="BQY35" s="79"/>
      <c r="BQZ35" s="79"/>
      <c r="BRA35" s="79"/>
      <c r="BRB35" s="79"/>
      <c r="BRC35" s="79"/>
      <c r="BRD35" s="79"/>
      <c r="BRE35" s="79"/>
      <c r="BRF35" s="79"/>
      <c r="BRG35" s="79"/>
      <c r="BRH35" s="79"/>
      <c r="BRI35" s="79"/>
      <c r="BRJ35" s="79"/>
      <c r="BRK35" s="79"/>
      <c r="BRL35" s="79"/>
      <c r="BRM35" s="79"/>
      <c r="BRN35" s="79"/>
      <c r="BRO35" s="79"/>
      <c r="BRP35" s="79"/>
      <c r="BRQ35" s="79"/>
      <c r="BRR35" s="79"/>
      <c r="BRS35" s="79"/>
      <c r="BRT35" s="79"/>
      <c r="BRU35" s="79"/>
      <c r="BRV35" s="79"/>
      <c r="BRW35" s="79"/>
      <c r="BRX35" s="79"/>
      <c r="BRY35" s="79"/>
      <c r="BRZ35" s="79"/>
      <c r="BSA35" s="79"/>
      <c r="BSB35" s="79"/>
      <c r="BSC35" s="79"/>
      <c r="BSD35" s="79"/>
      <c r="BSE35" s="79"/>
      <c r="BSF35" s="79"/>
      <c r="BSG35" s="79"/>
      <c r="BSH35" s="79"/>
      <c r="BSI35" s="79"/>
      <c r="BSJ35" s="79"/>
      <c r="BSK35" s="79"/>
      <c r="BSL35" s="79"/>
      <c r="BSM35" s="79"/>
      <c r="BSN35" s="79"/>
      <c r="BSO35" s="79"/>
      <c r="BSP35" s="79"/>
      <c r="BSQ35" s="79"/>
      <c r="BSR35" s="79"/>
      <c r="BSS35" s="79"/>
      <c r="BST35" s="79"/>
      <c r="BSU35" s="79"/>
      <c r="BSV35" s="79"/>
      <c r="BSW35" s="79"/>
      <c r="BSX35" s="79"/>
      <c r="BSY35" s="79"/>
      <c r="BSZ35" s="79"/>
      <c r="BTA35" s="79"/>
      <c r="BTB35" s="79"/>
      <c r="BTC35" s="79"/>
      <c r="BTD35" s="79"/>
      <c r="BTE35" s="79"/>
      <c r="BTF35" s="79"/>
      <c r="BTG35" s="79"/>
      <c r="BTH35" s="79"/>
      <c r="BTI35" s="79"/>
      <c r="BTJ35" s="79"/>
      <c r="BTK35" s="79"/>
      <c r="BTL35" s="79"/>
      <c r="BTM35" s="79"/>
      <c r="BTN35" s="79"/>
      <c r="BTO35" s="79"/>
      <c r="BTP35" s="79"/>
      <c r="BTQ35" s="79"/>
      <c r="BTR35" s="79"/>
      <c r="BTS35" s="79"/>
      <c r="BTT35" s="79"/>
      <c r="BTU35" s="79"/>
      <c r="BTV35" s="79"/>
      <c r="BTW35" s="79"/>
      <c r="BTX35" s="79"/>
      <c r="BTY35" s="79"/>
      <c r="BTZ35" s="79"/>
      <c r="BUA35" s="79"/>
      <c r="BUB35" s="79"/>
      <c r="BUC35" s="79"/>
      <c r="BUD35" s="79"/>
      <c r="BUE35" s="79"/>
      <c r="BUF35" s="79"/>
      <c r="BUG35" s="79"/>
      <c r="BUH35" s="79"/>
      <c r="BUI35" s="79"/>
      <c r="BUJ35" s="79"/>
      <c r="BUK35" s="79"/>
      <c r="BUL35" s="79"/>
      <c r="BUM35" s="79"/>
      <c r="BUN35" s="79"/>
      <c r="BUO35" s="79"/>
      <c r="BUP35" s="79"/>
      <c r="BUQ35" s="79"/>
      <c r="BUR35" s="79"/>
      <c r="BUS35" s="79"/>
      <c r="BUT35" s="79"/>
      <c r="BUU35" s="79"/>
      <c r="BUV35" s="79"/>
      <c r="BUW35" s="79"/>
      <c r="BUX35" s="79"/>
      <c r="BUY35" s="79"/>
      <c r="BUZ35" s="79"/>
      <c r="BVA35" s="79"/>
      <c r="BVB35" s="79"/>
      <c r="BVC35" s="79"/>
      <c r="BVD35" s="79"/>
      <c r="BVE35" s="79"/>
      <c r="BVF35" s="79"/>
      <c r="BVG35" s="79"/>
      <c r="BVH35" s="79"/>
      <c r="BVI35" s="79"/>
      <c r="BVJ35" s="79"/>
      <c r="BVK35" s="79"/>
      <c r="BVL35" s="79"/>
      <c r="BVM35" s="79"/>
      <c r="BVN35" s="79"/>
      <c r="BVO35" s="79"/>
      <c r="BVP35" s="79"/>
      <c r="BVQ35" s="79"/>
      <c r="BVR35" s="79"/>
      <c r="BVS35" s="79"/>
      <c r="BVT35" s="79"/>
      <c r="BVU35" s="79"/>
      <c r="BVV35" s="79"/>
      <c r="BVW35" s="79"/>
      <c r="BVX35" s="79"/>
      <c r="BVY35" s="79"/>
      <c r="BVZ35" s="79"/>
      <c r="BWA35" s="79"/>
      <c r="BWB35" s="79"/>
      <c r="BWC35" s="79"/>
      <c r="BWD35" s="79"/>
      <c r="BWE35" s="79"/>
      <c r="BWF35" s="79"/>
      <c r="BWG35" s="79"/>
      <c r="BWH35" s="79"/>
      <c r="BWI35" s="79"/>
      <c r="BWJ35" s="79"/>
      <c r="BWK35" s="79"/>
      <c r="BWL35" s="79"/>
      <c r="BWM35" s="79"/>
      <c r="BWN35" s="79"/>
      <c r="BWO35" s="79"/>
      <c r="BWP35" s="79"/>
      <c r="BWQ35" s="79"/>
      <c r="BWR35" s="79"/>
      <c r="BWS35" s="79"/>
      <c r="BWT35" s="79"/>
      <c r="BWU35" s="79"/>
      <c r="BWV35" s="79"/>
      <c r="BWW35" s="79"/>
      <c r="BWX35" s="79"/>
      <c r="BWY35" s="79"/>
      <c r="BWZ35" s="79"/>
      <c r="BXA35" s="79"/>
      <c r="BXB35" s="79"/>
      <c r="BXC35" s="79"/>
      <c r="BXD35" s="79"/>
      <c r="BXE35" s="79"/>
      <c r="BXF35" s="79"/>
      <c r="BXG35" s="79"/>
      <c r="BXH35" s="79"/>
      <c r="BXI35" s="79"/>
      <c r="BXJ35" s="79"/>
      <c r="BXK35" s="79"/>
      <c r="BXL35" s="79"/>
      <c r="BXM35" s="79"/>
      <c r="BXN35" s="79"/>
      <c r="BXO35" s="79"/>
      <c r="BXP35" s="79"/>
      <c r="BXQ35" s="79"/>
      <c r="BXR35" s="79"/>
      <c r="BXS35" s="79"/>
      <c r="BXT35" s="79"/>
      <c r="BXU35" s="79"/>
      <c r="BXV35" s="79"/>
      <c r="BXW35" s="79"/>
      <c r="BXX35" s="79"/>
      <c r="BXY35" s="79"/>
      <c r="BXZ35" s="79"/>
      <c r="BYA35" s="79"/>
      <c r="BYB35" s="79"/>
      <c r="BYC35" s="79"/>
      <c r="BYD35" s="79"/>
      <c r="BYE35" s="79"/>
      <c r="BYF35" s="79"/>
      <c r="BYG35" s="79"/>
      <c r="BYH35" s="79"/>
      <c r="BYI35" s="79"/>
      <c r="BYJ35" s="79"/>
      <c r="BYK35" s="79"/>
      <c r="BYL35" s="79"/>
      <c r="BYM35" s="79"/>
      <c r="BYN35" s="79"/>
      <c r="BYO35" s="79"/>
      <c r="BYP35" s="79"/>
      <c r="BYQ35" s="79"/>
      <c r="BYR35" s="79"/>
      <c r="BYS35" s="79"/>
      <c r="BYT35" s="79"/>
      <c r="BYU35" s="79"/>
      <c r="BYV35" s="79"/>
      <c r="BYW35" s="79"/>
      <c r="BYX35" s="79"/>
      <c r="BYY35" s="79"/>
      <c r="BYZ35" s="79"/>
      <c r="BZA35" s="79"/>
      <c r="BZB35" s="79"/>
      <c r="BZC35" s="79"/>
      <c r="BZD35" s="79"/>
      <c r="BZE35" s="79"/>
      <c r="BZF35" s="79"/>
      <c r="BZG35" s="79"/>
      <c r="BZH35" s="79"/>
      <c r="BZI35" s="79"/>
      <c r="BZJ35" s="79"/>
      <c r="BZK35" s="79"/>
      <c r="BZL35" s="79"/>
      <c r="BZM35" s="79"/>
      <c r="BZN35" s="79"/>
      <c r="BZO35" s="79"/>
      <c r="BZP35" s="79"/>
      <c r="BZQ35" s="79"/>
      <c r="BZR35" s="79"/>
      <c r="BZS35" s="79"/>
      <c r="BZT35" s="79"/>
      <c r="BZU35" s="79"/>
      <c r="BZV35" s="79"/>
      <c r="BZW35" s="79"/>
      <c r="BZX35" s="79"/>
      <c r="BZY35" s="79"/>
      <c r="BZZ35" s="79"/>
      <c r="CAA35" s="79"/>
      <c r="CAB35" s="79"/>
      <c r="CAC35" s="79"/>
      <c r="CAD35" s="79"/>
      <c r="CAE35" s="79"/>
      <c r="CAF35" s="79"/>
      <c r="CAG35" s="79"/>
      <c r="CAH35" s="79"/>
      <c r="CAI35" s="79"/>
      <c r="CAJ35" s="79"/>
      <c r="CAK35" s="79"/>
      <c r="CAL35" s="79"/>
      <c r="CAM35" s="79"/>
      <c r="CAN35" s="79"/>
      <c r="CAO35" s="79"/>
      <c r="CAP35" s="79"/>
      <c r="CAQ35" s="79"/>
      <c r="CAR35" s="79"/>
      <c r="CAS35" s="79"/>
      <c r="CAT35" s="79"/>
      <c r="CAU35" s="79"/>
      <c r="CAV35" s="79"/>
      <c r="CAW35" s="79"/>
      <c r="CAX35" s="79"/>
      <c r="CAY35" s="79"/>
      <c r="CAZ35" s="79"/>
      <c r="CBA35" s="79"/>
      <c r="CBB35" s="79"/>
      <c r="CBC35" s="79"/>
      <c r="CBD35" s="79"/>
      <c r="CBE35" s="79"/>
      <c r="CBF35" s="79"/>
      <c r="CBG35" s="79"/>
      <c r="CBH35" s="79"/>
      <c r="CBI35" s="79"/>
      <c r="CBJ35" s="79"/>
      <c r="CBK35" s="79"/>
      <c r="CBL35" s="79"/>
      <c r="CBM35" s="79"/>
      <c r="CBN35" s="79"/>
      <c r="CBO35" s="79"/>
      <c r="CBP35" s="79"/>
      <c r="CBQ35" s="79"/>
      <c r="CBR35" s="79"/>
      <c r="CBS35" s="79"/>
      <c r="CBT35" s="79"/>
      <c r="CBU35" s="79"/>
      <c r="CBV35" s="79"/>
      <c r="CBW35" s="79"/>
      <c r="CBX35" s="79"/>
      <c r="CBY35" s="79"/>
      <c r="CBZ35" s="79"/>
      <c r="CCA35" s="79"/>
      <c r="CCB35" s="79"/>
      <c r="CCC35" s="79"/>
      <c r="CCD35" s="79"/>
      <c r="CCE35" s="79"/>
      <c r="CCF35" s="79"/>
      <c r="CCG35" s="79"/>
      <c r="CCH35" s="79"/>
      <c r="CCI35" s="79"/>
      <c r="CCJ35" s="79"/>
      <c r="CCK35" s="79"/>
      <c r="CCL35" s="79"/>
      <c r="CCM35" s="79"/>
      <c r="CCN35" s="79"/>
      <c r="CCO35" s="79"/>
      <c r="CCP35" s="79"/>
      <c r="CCQ35" s="79"/>
      <c r="CCR35" s="79"/>
      <c r="CCS35" s="79"/>
      <c r="CCT35" s="79"/>
      <c r="CCU35" s="79"/>
      <c r="CCV35" s="79"/>
      <c r="CCW35" s="79"/>
      <c r="CCX35" s="79"/>
      <c r="CCY35" s="79"/>
      <c r="CCZ35" s="79"/>
      <c r="CDA35" s="79"/>
      <c r="CDB35" s="79"/>
      <c r="CDC35" s="79"/>
      <c r="CDD35" s="79"/>
      <c r="CDE35" s="79"/>
      <c r="CDF35" s="79"/>
      <c r="CDG35" s="79"/>
      <c r="CDH35" s="79"/>
      <c r="CDI35" s="79"/>
      <c r="CDJ35" s="79"/>
      <c r="CDK35" s="79"/>
      <c r="CDL35" s="79"/>
      <c r="CDM35" s="79"/>
      <c r="CDN35" s="79"/>
      <c r="CDO35" s="79"/>
      <c r="CDP35" s="79"/>
      <c r="CDQ35" s="79"/>
      <c r="CDR35" s="79"/>
      <c r="CDS35" s="79"/>
      <c r="CDT35" s="79"/>
      <c r="CDU35" s="79"/>
      <c r="CDV35" s="79"/>
      <c r="CDW35" s="79"/>
      <c r="CDX35" s="79"/>
      <c r="CDY35" s="79"/>
      <c r="CDZ35" s="79"/>
      <c r="CEA35" s="79"/>
      <c r="CEB35" s="79"/>
      <c r="CEC35" s="79"/>
      <c r="CED35" s="79"/>
      <c r="CEE35" s="79"/>
      <c r="CEF35" s="79"/>
      <c r="CEG35" s="79"/>
      <c r="CEH35" s="79"/>
      <c r="CEI35" s="79"/>
      <c r="CEJ35" s="79"/>
      <c r="CEK35" s="79"/>
      <c r="CEL35" s="79"/>
      <c r="CEM35" s="79"/>
      <c r="CEN35" s="79"/>
      <c r="CEO35" s="79"/>
      <c r="CEP35" s="79"/>
      <c r="CEQ35" s="79"/>
      <c r="CER35" s="79"/>
      <c r="CES35" s="79"/>
      <c r="CET35" s="79"/>
      <c r="CEU35" s="79"/>
      <c r="CEV35" s="79"/>
      <c r="CEW35" s="79"/>
      <c r="CEX35" s="79"/>
      <c r="CEY35" s="79"/>
      <c r="CEZ35" s="79"/>
      <c r="CFA35" s="79"/>
      <c r="CFB35" s="79"/>
      <c r="CFC35" s="79"/>
      <c r="CFD35" s="79"/>
      <c r="CFE35" s="79"/>
      <c r="CFF35" s="79"/>
      <c r="CFG35" s="79"/>
      <c r="CFH35" s="79"/>
      <c r="CFI35" s="79"/>
      <c r="CFJ35" s="79"/>
      <c r="CFK35" s="79"/>
      <c r="CFL35" s="79"/>
      <c r="CFM35" s="79"/>
      <c r="CFN35" s="79"/>
      <c r="CFO35" s="79"/>
      <c r="CFP35" s="79"/>
      <c r="CFQ35" s="79"/>
      <c r="CFR35" s="79"/>
      <c r="CFS35" s="79"/>
      <c r="CFT35" s="79"/>
      <c r="CFU35" s="79"/>
      <c r="CFV35" s="79"/>
      <c r="CFW35" s="79"/>
      <c r="CFX35" s="79"/>
      <c r="CFY35" s="79"/>
      <c r="CFZ35" s="79"/>
      <c r="CGA35" s="79"/>
      <c r="CGB35" s="79"/>
      <c r="CGC35" s="79"/>
      <c r="CGD35" s="79"/>
      <c r="CGE35" s="79"/>
      <c r="CGF35" s="79"/>
      <c r="CGG35" s="79"/>
      <c r="CGH35" s="79"/>
      <c r="CGI35" s="79"/>
      <c r="CGJ35" s="79"/>
      <c r="CGK35" s="79"/>
      <c r="CGL35" s="79"/>
      <c r="CGM35" s="79"/>
      <c r="CGN35" s="79"/>
      <c r="CGO35" s="79"/>
      <c r="CGP35" s="79"/>
      <c r="CGQ35" s="79"/>
      <c r="CGR35" s="79"/>
      <c r="CGS35" s="79"/>
      <c r="CGT35" s="79"/>
      <c r="CGU35" s="79"/>
      <c r="CGV35" s="79"/>
      <c r="CGW35" s="79"/>
      <c r="CGX35" s="79"/>
      <c r="CGY35" s="79"/>
      <c r="CGZ35" s="79"/>
      <c r="CHA35" s="79"/>
      <c r="CHB35" s="79"/>
      <c r="CHC35" s="79"/>
      <c r="CHD35" s="79"/>
      <c r="CHE35" s="79"/>
      <c r="CHF35" s="79"/>
      <c r="CHG35" s="79"/>
      <c r="CHH35" s="79"/>
      <c r="CHI35" s="79"/>
      <c r="CHJ35" s="79"/>
      <c r="CHK35" s="79"/>
      <c r="CHL35" s="79"/>
      <c r="CHM35" s="79"/>
      <c r="CHN35" s="79"/>
      <c r="CHO35" s="79"/>
      <c r="CHP35" s="79"/>
      <c r="CHQ35" s="79"/>
      <c r="CHR35" s="79"/>
      <c r="CHS35" s="79"/>
      <c r="CHT35" s="79"/>
      <c r="CHU35" s="79"/>
      <c r="CHV35" s="79"/>
      <c r="CHW35" s="79"/>
      <c r="CHX35" s="79"/>
      <c r="CHY35" s="79"/>
      <c r="CHZ35" s="79"/>
      <c r="CIA35" s="79"/>
      <c r="CIB35" s="79"/>
      <c r="CIC35" s="79"/>
      <c r="CID35" s="79"/>
      <c r="CIE35" s="79"/>
      <c r="CIF35" s="79"/>
      <c r="CIG35" s="79"/>
      <c r="CIH35" s="79"/>
      <c r="CII35" s="79"/>
      <c r="CIJ35" s="79"/>
      <c r="CIK35" s="79"/>
      <c r="CIL35" s="79"/>
      <c r="CIM35" s="79"/>
      <c r="CIN35" s="79"/>
      <c r="CIO35" s="79"/>
      <c r="CIP35" s="79"/>
      <c r="CIQ35" s="79"/>
      <c r="CIR35" s="79"/>
      <c r="CIS35" s="79"/>
      <c r="CIT35" s="79"/>
      <c r="CIU35" s="79"/>
      <c r="CIV35" s="79"/>
      <c r="CIW35" s="79"/>
      <c r="CIX35" s="79"/>
      <c r="CIY35" s="79"/>
      <c r="CIZ35" s="79"/>
      <c r="CJA35" s="79"/>
      <c r="CJB35" s="79"/>
      <c r="CJC35" s="79"/>
      <c r="CJD35" s="79"/>
      <c r="CJE35" s="79"/>
      <c r="CJF35" s="79"/>
      <c r="CJG35" s="79"/>
      <c r="CJH35" s="79"/>
      <c r="CJI35" s="79"/>
      <c r="CJJ35" s="79"/>
      <c r="CJK35" s="79"/>
      <c r="CJL35" s="79"/>
      <c r="CJM35" s="79"/>
      <c r="CJN35" s="79"/>
      <c r="CJO35" s="79"/>
      <c r="CJP35" s="79"/>
      <c r="CJQ35" s="79"/>
      <c r="CJR35" s="79"/>
      <c r="CJS35" s="79"/>
      <c r="CJT35" s="79"/>
      <c r="CJU35" s="79"/>
      <c r="CJV35" s="79"/>
      <c r="CJW35" s="79"/>
      <c r="CJX35" s="79"/>
      <c r="CJY35" s="79"/>
      <c r="CJZ35" s="79"/>
      <c r="CKA35" s="79"/>
      <c r="CKB35" s="79"/>
      <c r="CKC35" s="79"/>
      <c r="CKD35" s="79"/>
      <c r="CKE35" s="79"/>
      <c r="CKF35" s="79"/>
      <c r="CKG35" s="79"/>
      <c r="CKH35" s="79"/>
      <c r="CKI35" s="79"/>
      <c r="CKJ35" s="79"/>
      <c r="CKK35" s="79"/>
      <c r="CKL35" s="79"/>
      <c r="CKM35" s="79"/>
      <c r="CKN35" s="79"/>
      <c r="CKO35" s="79"/>
      <c r="CKP35" s="79"/>
      <c r="CKQ35" s="79"/>
      <c r="CKR35" s="79"/>
      <c r="CKS35" s="79"/>
      <c r="CKT35" s="79"/>
      <c r="CKU35" s="79"/>
      <c r="CKV35" s="79"/>
      <c r="CKW35" s="79"/>
      <c r="CKX35" s="79"/>
      <c r="CKY35" s="79"/>
      <c r="CKZ35" s="79"/>
      <c r="CLA35" s="79"/>
      <c r="CLB35" s="79"/>
      <c r="CLC35" s="79"/>
      <c r="CLD35" s="79"/>
      <c r="CLE35" s="79"/>
      <c r="CLF35" s="79"/>
      <c r="CLG35" s="79"/>
      <c r="CLH35" s="79"/>
      <c r="CLI35" s="79"/>
      <c r="CLJ35" s="79"/>
      <c r="CLK35" s="79"/>
      <c r="CLL35" s="79"/>
      <c r="CLM35" s="79"/>
      <c r="CLN35" s="79"/>
      <c r="CLO35" s="79"/>
      <c r="CLP35" s="79"/>
      <c r="CLQ35" s="79"/>
      <c r="CLR35" s="79"/>
      <c r="CLS35" s="79"/>
      <c r="CLT35" s="79"/>
      <c r="CLU35" s="79"/>
      <c r="CLV35" s="79"/>
      <c r="CLW35" s="79"/>
      <c r="CLX35" s="79"/>
      <c r="CLY35" s="79"/>
      <c r="CLZ35" s="79"/>
      <c r="CMA35" s="79"/>
      <c r="CMB35" s="79"/>
      <c r="CMC35" s="79"/>
      <c r="CMD35" s="79"/>
      <c r="CME35" s="79"/>
      <c r="CMF35" s="79"/>
      <c r="CMG35" s="79"/>
      <c r="CMH35" s="79"/>
      <c r="CMI35" s="79"/>
      <c r="CMJ35" s="79"/>
      <c r="CMK35" s="79"/>
      <c r="CML35" s="79"/>
      <c r="CMM35" s="79"/>
      <c r="CMN35" s="79"/>
      <c r="CMO35" s="79"/>
      <c r="CMP35" s="79"/>
      <c r="CMQ35" s="79"/>
      <c r="CMR35" s="79"/>
      <c r="CMS35" s="79"/>
      <c r="CMT35" s="79"/>
      <c r="CMU35" s="79"/>
      <c r="CMV35" s="79"/>
      <c r="CMW35" s="79"/>
      <c r="CMX35" s="79"/>
      <c r="CMY35" s="79"/>
      <c r="CMZ35" s="79"/>
      <c r="CNA35" s="79"/>
      <c r="CNB35" s="79"/>
      <c r="CNC35" s="79"/>
      <c r="CND35" s="79"/>
      <c r="CNE35" s="79"/>
      <c r="CNF35" s="79"/>
      <c r="CNG35" s="79"/>
      <c r="CNH35" s="79"/>
      <c r="CNI35" s="79"/>
      <c r="CNJ35" s="79"/>
      <c r="CNK35" s="79"/>
      <c r="CNL35" s="79"/>
      <c r="CNM35" s="79"/>
      <c r="CNN35" s="79"/>
      <c r="CNO35" s="79"/>
      <c r="CNP35" s="79"/>
      <c r="CNQ35" s="79"/>
      <c r="CNR35" s="79"/>
      <c r="CNS35" s="79"/>
      <c r="CNT35" s="79"/>
      <c r="CNU35" s="79"/>
      <c r="CNV35" s="79"/>
      <c r="CNW35" s="79"/>
      <c r="CNX35" s="79"/>
      <c r="CNY35" s="79"/>
      <c r="CNZ35" s="79"/>
      <c r="COA35" s="79"/>
      <c r="COB35" s="79"/>
      <c r="COC35" s="79"/>
      <c r="COD35" s="79"/>
      <c r="COE35" s="79"/>
      <c r="COF35" s="79"/>
      <c r="COG35" s="79"/>
      <c r="COH35" s="79"/>
      <c r="COI35" s="79"/>
      <c r="COJ35" s="79"/>
      <c r="COK35" s="79"/>
      <c r="COL35" s="79"/>
      <c r="COM35" s="79"/>
      <c r="CON35" s="79"/>
      <c r="COO35" s="79"/>
      <c r="COP35" s="79"/>
      <c r="COQ35" s="79"/>
      <c r="COR35" s="79"/>
      <c r="COS35" s="79"/>
      <c r="COT35" s="79"/>
      <c r="COU35" s="79"/>
      <c r="COV35" s="79"/>
      <c r="COW35" s="79"/>
      <c r="COX35" s="79"/>
      <c r="COY35" s="79"/>
      <c r="COZ35" s="79"/>
      <c r="CPA35" s="79"/>
      <c r="CPB35" s="79"/>
      <c r="CPC35" s="79"/>
      <c r="CPD35" s="79"/>
      <c r="CPE35" s="79"/>
      <c r="CPF35" s="79"/>
      <c r="CPG35" s="79"/>
      <c r="CPH35" s="79"/>
      <c r="CPI35" s="79"/>
      <c r="CPJ35" s="79"/>
      <c r="CPK35" s="79"/>
      <c r="CPL35" s="79"/>
      <c r="CPM35" s="79"/>
      <c r="CPN35" s="79"/>
      <c r="CPO35" s="79"/>
      <c r="CPP35" s="79"/>
      <c r="CPQ35" s="79"/>
      <c r="CPR35" s="79"/>
      <c r="CPS35" s="79"/>
      <c r="CPT35" s="79"/>
      <c r="CPU35" s="79"/>
      <c r="CPV35" s="79"/>
      <c r="CPW35" s="79"/>
      <c r="CPX35" s="79"/>
      <c r="CPY35" s="79"/>
      <c r="CPZ35" s="79"/>
      <c r="CQA35" s="79"/>
      <c r="CQB35" s="79"/>
      <c r="CQC35" s="79"/>
      <c r="CQD35" s="79"/>
      <c r="CQE35" s="79"/>
      <c r="CQF35" s="79"/>
      <c r="CQG35" s="79"/>
      <c r="CQH35" s="79"/>
      <c r="CQI35" s="79"/>
      <c r="CQJ35" s="79"/>
      <c r="CQK35" s="79"/>
      <c r="CQL35" s="79"/>
      <c r="CQM35" s="79"/>
      <c r="CQN35" s="79"/>
      <c r="CQO35" s="79"/>
      <c r="CQP35" s="79"/>
      <c r="CQQ35" s="79"/>
      <c r="CQR35" s="79"/>
      <c r="CQS35" s="79"/>
      <c r="CQT35" s="79"/>
      <c r="CQU35" s="79"/>
      <c r="CQV35" s="79"/>
      <c r="CQW35" s="79"/>
      <c r="CQX35" s="79"/>
      <c r="CQY35" s="79"/>
      <c r="CQZ35" s="79"/>
      <c r="CRA35" s="79"/>
      <c r="CRB35" s="79"/>
      <c r="CRC35" s="79"/>
      <c r="CRD35" s="79"/>
      <c r="CRE35" s="79"/>
      <c r="CRF35" s="79"/>
      <c r="CRG35" s="79"/>
      <c r="CRH35" s="79"/>
      <c r="CRI35" s="79"/>
      <c r="CRJ35" s="79"/>
      <c r="CRK35" s="79"/>
      <c r="CRL35" s="79"/>
      <c r="CRM35" s="79"/>
      <c r="CRN35" s="79"/>
      <c r="CRO35" s="79"/>
      <c r="CRP35" s="79"/>
      <c r="CRQ35" s="79"/>
      <c r="CRR35" s="79"/>
      <c r="CRS35" s="79"/>
      <c r="CRT35" s="79"/>
      <c r="CRU35" s="79"/>
      <c r="CRV35" s="79"/>
      <c r="CRW35" s="79"/>
      <c r="CRX35" s="79"/>
      <c r="CRY35" s="79"/>
      <c r="CRZ35" s="79"/>
      <c r="CSA35" s="79"/>
      <c r="CSB35" s="79"/>
      <c r="CSC35" s="79"/>
      <c r="CSD35" s="79"/>
      <c r="CSE35" s="79"/>
      <c r="CSF35" s="79"/>
      <c r="CSG35" s="79"/>
      <c r="CSH35" s="79"/>
      <c r="CSI35" s="79"/>
      <c r="CSJ35" s="79"/>
      <c r="CSK35" s="79"/>
      <c r="CSL35" s="79"/>
      <c r="CSM35" s="79"/>
      <c r="CSN35" s="79"/>
      <c r="CSO35" s="79"/>
      <c r="CSP35" s="79"/>
      <c r="CSQ35" s="79"/>
      <c r="CSR35" s="79"/>
      <c r="CSS35" s="79"/>
      <c r="CST35" s="79"/>
      <c r="CSU35" s="79"/>
      <c r="CSV35" s="79"/>
      <c r="CSW35" s="79"/>
      <c r="CSX35" s="79"/>
      <c r="CSY35" s="79"/>
      <c r="CSZ35" s="79"/>
      <c r="CTA35" s="79"/>
      <c r="CTB35" s="79"/>
      <c r="CTC35" s="79"/>
      <c r="CTD35" s="79"/>
      <c r="CTE35" s="79"/>
      <c r="CTF35" s="79"/>
      <c r="CTG35" s="79"/>
      <c r="CTH35" s="79"/>
      <c r="CTI35" s="79"/>
      <c r="CTJ35" s="79"/>
      <c r="CTK35" s="79"/>
      <c r="CTL35" s="79"/>
      <c r="CTM35" s="79"/>
      <c r="CTN35" s="79"/>
      <c r="CTO35" s="79"/>
      <c r="CTP35" s="79"/>
      <c r="CTQ35" s="79"/>
      <c r="CTR35" s="79"/>
      <c r="CTS35" s="79"/>
      <c r="CTT35" s="79"/>
      <c r="CTU35" s="79"/>
      <c r="CTV35" s="79"/>
      <c r="CTW35" s="79"/>
      <c r="CTX35" s="79"/>
      <c r="CTY35" s="79"/>
      <c r="CTZ35" s="79"/>
      <c r="CUA35" s="79"/>
      <c r="CUB35" s="79"/>
      <c r="CUC35" s="79"/>
      <c r="CUD35" s="79"/>
      <c r="CUE35" s="79"/>
      <c r="CUF35" s="79"/>
      <c r="CUG35" s="79"/>
      <c r="CUH35" s="79"/>
      <c r="CUI35" s="79"/>
      <c r="CUJ35" s="79"/>
      <c r="CUK35" s="79"/>
      <c r="CUL35" s="79"/>
      <c r="CUM35" s="79"/>
      <c r="CUN35" s="79"/>
      <c r="CUO35" s="79"/>
      <c r="CUP35" s="79"/>
      <c r="CUQ35" s="79"/>
      <c r="CUR35" s="79"/>
      <c r="CUS35" s="79"/>
      <c r="CUT35" s="79"/>
      <c r="CUU35" s="79"/>
      <c r="CUV35" s="79"/>
      <c r="CUW35" s="79"/>
      <c r="CUX35" s="79"/>
      <c r="CUY35" s="79"/>
      <c r="CUZ35" s="79"/>
      <c r="CVA35" s="79"/>
      <c r="CVB35" s="79"/>
      <c r="CVC35" s="79"/>
      <c r="CVD35" s="79"/>
      <c r="CVE35" s="79"/>
      <c r="CVF35" s="79"/>
      <c r="CVG35" s="79"/>
      <c r="CVH35" s="79"/>
      <c r="CVI35" s="79"/>
      <c r="CVJ35" s="79"/>
      <c r="CVK35" s="79"/>
      <c r="CVL35" s="79"/>
      <c r="CVM35" s="79"/>
      <c r="CVN35" s="79"/>
      <c r="CVO35" s="79"/>
      <c r="CVP35" s="79"/>
      <c r="CVQ35" s="79"/>
      <c r="CVR35" s="79"/>
      <c r="CVS35" s="79"/>
      <c r="CVT35" s="79"/>
      <c r="CVU35" s="79"/>
      <c r="CVV35" s="79"/>
      <c r="CVW35" s="79"/>
      <c r="CVX35" s="79"/>
      <c r="CVY35" s="79"/>
      <c r="CVZ35" s="79"/>
      <c r="CWA35" s="79"/>
      <c r="CWB35" s="79"/>
      <c r="CWC35" s="79"/>
      <c r="CWD35" s="79"/>
      <c r="CWE35" s="79"/>
      <c r="CWF35" s="79"/>
      <c r="CWG35" s="79"/>
      <c r="CWH35" s="79"/>
      <c r="CWI35" s="79"/>
      <c r="CWJ35" s="79"/>
      <c r="CWK35" s="79"/>
      <c r="CWL35" s="79"/>
      <c r="CWM35" s="79"/>
      <c r="CWN35" s="79"/>
      <c r="CWO35" s="79"/>
      <c r="CWP35" s="79"/>
      <c r="CWQ35" s="79"/>
      <c r="CWR35" s="79"/>
      <c r="CWS35" s="79"/>
      <c r="CWT35" s="79"/>
      <c r="CWU35" s="79"/>
      <c r="CWV35" s="79"/>
      <c r="CWW35" s="79"/>
      <c r="CWX35" s="79"/>
      <c r="CWY35" s="79"/>
      <c r="CWZ35" s="79"/>
      <c r="CXA35" s="79"/>
      <c r="CXB35" s="79"/>
      <c r="CXC35" s="79"/>
      <c r="CXD35" s="79"/>
      <c r="CXE35" s="79"/>
      <c r="CXF35" s="79"/>
      <c r="CXG35" s="79"/>
      <c r="CXH35" s="79"/>
      <c r="CXI35" s="79"/>
      <c r="CXJ35" s="79"/>
      <c r="CXK35" s="79"/>
      <c r="CXL35" s="79"/>
      <c r="CXM35" s="79"/>
      <c r="CXN35" s="79"/>
      <c r="CXO35" s="79"/>
      <c r="CXP35" s="79"/>
      <c r="CXQ35" s="79"/>
      <c r="CXR35" s="79"/>
      <c r="CXS35" s="79"/>
      <c r="CXT35" s="79"/>
      <c r="CXU35" s="79"/>
      <c r="CXV35" s="79"/>
      <c r="CXW35" s="79"/>
      <c r="CXX35" s="79"/>
      <c r="CXY35" s="79"/>
      <c r="CXZ35" s="79"/>
      <c r="CYA35" s="79"/>
      <c r="CYB35" s="79"/>
      <c r="CYC35" s="79"/>
      <c r="CYD35" s="79"/>
      <c r="CYE35" s="79"/>
      <c r="CYF35" s="79"/>
      <c r="CYG35" s="79"/>
      <c r="CYH35" s="79"/>
      <c r="CYI35" s="79"/>
      <c r="CYJ35" s="79"/>
      <c r="CYK35" s="79"/>
      <c r="CYL35" s="79"/>
      <c r="CYM35" s="79"/>
      <c r="CYN35" s="79"/>
      <c r="CYO35" s="79"/>
      <c r="CYP35" s="79"/>
      <c r="CYQ35" s="79"/>
      <c r="CYR35" s="79"/>
      <c r="CYS35" s="79"/>
      <c r="CYT35" s="79"/>
      <c r="CYU35" s="79"/>
      <c r="CYV35" s="79"/>
      <c r="CYW35" s="79"/>
      <c r="CYX35" s="79"/>
      <c r="CYY35" s="79"/>
      <c r="CYZ35" s="79"/>
      <c r="CZA35" s="79"/>
      <c r="CZB35" s="79"/>
      <c r="CZC35" s="79"/>
      <c r="CZD35" s="79"/>
      <c r="CZE35" s="79"/>
      <c r="CZF35" s="79"/>
      <c r="CZG35" s="79"/>
      <c r="CZH35" s="79"/>
      <c r="CZI35" s="79"/>
      <c r="CZJ35" s="79"/>
      <c r="CZK35" s="79"/>
      <c r="CZL35" s="79"/>
      <c r="CZM35" s="79"/>
      <c r="CZN35" s="79"/>
      <c r="CZO35" s="79"/>
      <c r="CZP35" s="79"/>
      <c r="CZQ35" s="79"/>
      <c r="CZR35" s="79"/>
      <c r="CZS35" s="79"/>
      <c r="CZT35" s="79"/>
      <c r="CZU35" s="79"/>
      <c r="CZV35" s="79"/>
      <c r="CZW35" s="79"/>
      <c r="CZX35" s="79"/>
      <c r="CZY35" s="79"/>
      <c r="CZZ35" s="79"/>
      <c r="DAA35" s="79"/>
      <c r="DAB35" s="79"/>
      <c r="DAC35" s="79"/>
      <c r="DAD35" s="79"/>
      <c r="DAE35" s="79"/>
      <c r="DAF35" s="79"/>
      <c r="DAG35" s="79"/>
      <c r="DAH35" s="79"/>
      <c r="DAI35" s="79"/>
      <c r="DAJ35" s="79"/>
      <c r="DAK35" s="79"/>
      <c r="DAL35" s="79"/>
      <c r="DAM35" s="79"/>
      <c r="DAN35" s="79"/>
      <c r="DAO35" s="79"/>
      <c r="DAP35" s="79"/>
      <c r="DAQ35" s="79"/>
      <c r="DAR35" s="79"/>
      <c r="DAS35" s="79"/>
      <c r="DAT35" s="79"/>
      <c r="DAU35" s="79"/>
      <c r="DAV35" s="79"/>
      <c r="DAW35" s="79"/>
      <c r="DAX35" s="79"/>
      <c r="DAY35" s="79"/>
      <c r="DAZ35" s="79"/>
      <c r="DBA35" s="79"/>
      <c r="DBB35" s="79"/>
      <c r="DBC35" s="79"/>
      <c r="DBD35" s="79"/>
      <c r="DBE35" s="79"/>
      <c r="DBF35" s="79"/>
      <c r="DBG35" s="79"/>
      <c r="DBH35" s="79"/>
      <c r="DBI35" s="79"/>
      <c r="DBJ35" s="79"/>
      <c r="DBK35" s="79"/>
      <c r="DBL35" s="79"/>
      <c r="DBM35" s="79"/>
      <c r="DBN35" s="79"/>
      <c r="DBO35" s="79"/>
      <c r="DBP35" s="79"/>
      <c r="DBQ35" s="79"/>
      <c r="DBR35" s="79"/>
      <c r="DBS35" s="79"/>
      <c r="DBT35" s="79"/>
      <c r="DBU35" s="79"/>
      <c r="DBV35" s="79"/>
      <c r="DBW35" s="79"/>
      <c r="DBX35" s="79"/>
      <c r="DBY35" s="79"/>
      <c r="DBZ35" s="79"/>
      <c r="DCA35" s="79"/>
      <c r="DCB35" s="79"/>
      <c r="DCC35" s="79"/>
      <c r="DCD35" s="79"/>
      <c r="DCE35" s="79"/>
      <c r="DCF35" s="79"/>
      <c r="DCG35" s="79"/>
      <c r="DCH35" s="79"/>
      <c r="DCI35" s="79"/>
      <c r="DCJ35" s="79"/>
      <c r="DCK35" s="79"/>
      <c r="DCL35" s="79"/>
      <c r="DCM35" s="79"/>
      <c r="DCN35" s="79"/>
      <c r="DCO35" s="79"/>
      <c r="DCP35" s="79"/>
      <c r="DCQ35" s="79"/>
      <c r="DCR35" s="79"/>
      <c r="DCS35" s="79"/>
      <c r="DCT35" s="79"/>
      <c r="DCU35" s="79"/>
      <c r="DCV35" s="79"/>
      <c r="DCW35" s="79"/>
      <c r="DCX35" s="79"/>
      <c r="DCY35" s="79"/>
      <c r="DCZ35" s="79"/>
      <c r="DDA35" s="79"/>
      <c r="DDB35" s="79"/>
      <c r="DDC35" s="79"/>
      <c r="DDD35" s="79"/>
      <c r="DDE35" s="79"/>
      <c r="DDF35" s="79"/>
      <c r="DDG35" s="79"/>
      <c r="DDH35" s="79"/>
      <c r="DDI35" s="79"/>
      <c r="DDJ35" s="79"/>
      <c r="DDK35" s="79"/>
      <c r="DDL35" s="79"/>
      <c r="DDM35" s="79"/>
      <c r="DDN35" s="79"/>
      <c r="DDO35" s="79"/>
      <c r="DDP35" s="79"/>
      <c r="DDQ35" s="79"/>
      <c r="DDR35" s="79"/>
      <c r="DDS35" s="79"/>
      <c r="DDT35" s="79"/>
      <c r="DDU35" s="79"/>
      <c r="DDV35" s="79"/>
      <c r="DDW35" s="79"/>
      <c r="DDX35" s="79"/>
      <c r="DDY35" s="79"/>
      <c r="DDZ35" s="79"/>
      <c r="DEA35" s="79"/>
      <c r="DEB35" s="79"/>
      <c r="DEC35" s="79"/>
      <c r="DED35" s="79"/>
      <c r="DEE35" s="79"/>
      <c r="DEF35" s="79"/>
      <c r="DEG35" s="79"/>
      <c r="DEH35" s="79"/>
      <c r="DEI35" s="79"/>
      <c r="DEJ35" s="79"/>
      <c r="DEK35" s="79"/>
      <c r="DEL35" s="79"/>
      <c r="DEM35" s="79"/>
      <c r="DEN35" s="79"/>
      <c r="DEO35" s="79"/>
      <c r="DEP35" s="79"/>
      <c r="DEQ35" s="79"/>
      <c r="DER35" s="79"/>
      <c r="DES35" s="79"/>
      <c r="DET35" s="79"/>
      <c r="DEU35" s="79"/>
      <c r="DEV35" s="79"/>
      <c r="DEW35" s="79"/>
      <c r="DEX35" s="79"/>
      <c r="DEY35" s="79"/>
      <c r="DEZ35" s="79"/>
      <c r="DFA35" s="79"/>
      <c r="DFB35" s="79"/>
      <c r="DFC35" s="79"/>
      <c r="DFD35" s="79"/>
      <c r="DFE35" s="79"/>
      <c r="DFF35" s="79"/>
      <c r="DFG35" s="79"/>
      <c r="DFH35" s="79"/>
      <c r="DFI35" s="79"/>
      <c r="DFJ35" s="79"/>
      <c r="DFK35" s="79"/>
      <c r="DFL35" s="79"/>
      <c r="DFM35" s="79"/>
      <c r="DFN35" s="79"/>
      <c r="DFO35" s="79"/>
      <c r="DFP35" s="79"/>
      <c r="DFQ35" s="79"/>
      <c r="DFR35" s="79"/>
      <c r="DFS35" s="79"/>
      <c r="DFT35" s="79"/>
      <c r="DFU35" s="79"/>
      <c r="DFV35" s="79"/>
      <c r="DFW35" s="79"/>
      <c r="DFX35" s="79"/>
      <c r="DFY35" s="79"/>
      <c r="DFZ35" s="79"/>
      <c r="DGA35" s="79"/>
      <c r="DGB35" s="79"/>
      <c r="DGC35" s="79"/>
      <c r="DGD35" s="79"/>
      <c r="DGE35" s="79"/>
      <c r="DGF35" s="79"/>
      <c r="DGG35" s="79"/>
      <c r="DGH35" s="79"/>
      <c r="DGI35" s="79"/>
      <c r="DGJ35" s="79"/>
      <c r="DGK35" s="79"/>
      <c r="DGL35" s="79"/>
      <c r="DGM35" s="79"/>
      <c r="DGN35" s="79"/>
      <c r="DGO35" s="79"/>
      <c r="DGP35" s="79"/>
      <c r="DGQ35" s="79"/>
      <c r="DGR35" s="79"/>
      <c r="DGS35" s="79"/>
      <c r="DGT35" s="79"/>
      <c r="DGU35" s="79"/>
      <c r="DGV35" s="79"/>
      <c r="DGW35" s="79"/>
      <c r="DGX35" s="79"/>
      <c r="DGY35" s="79"/>
      <c r="DGZ35" s="79"/>
      <c r="DHA35" s="79"/>
      <c r="DHB35" s="79"/>
      <c r="DHC35" s="79"/>
      <c r="DHD35" s="79"/>
      <c r="DHE35" s="79"/>
      <c r="DHF35" s="79"/>
      <c r="DHG35" s="79"/>
      <c r="DHH35" s="79"/>
      <c r="DHI35" s="79"/>
      <c r="DHJ35" s="79"/>
      <c r="DHK35" s="79"/>
      <c r="DHL35" s="79"/>
      <c r="DHM35" s="79"/>
      <c r="DHN35" s="79"/>
      <c r="DHO35" s="79"/>
      <c r="DHP35" s="79"/>
      <c r="DHQ35" s="79"/>
      <c r="DHR35" s="79"/>
      <c r="DHS35" s="79"/>
      <c r="DHT35" s="79"/>
      <c r="DHU35" s="79"/>
      <c r="DHV35" s="79"/>
      <c r="DHW35" s="79"/>
      <c r="DHX35" s="79"/>
      <c r="DHY35" s="79"/>
      <c r="DHZ35" s="79"/>
      <c r="DIA35" s="79"/>
      <c r="DIB35" s="79"/>
      <c r="DIC35" s="79"/>
      <c r="DID35" s="79"/>
      <c r="DIE35" s="79"/>
      <c r="DIF35" s="79"/>
      <c r="DIG35" s="79"/>
      <c r="DIH35" s="79"/>
      <c r="DII35" s="79"/>
      <c r="DIJ35" s="79"/>
      <c r="DIK35" s="79"/>
      <c r="DIL35" s="79"/>
      <c r="DIM35" s="79"/>
      <c r="DIN35" s="79"/>
      <c r="DIO35" s="79"/>
      <c r="DIP35" s="79"/>
      <c r="DIQ35" s="79"/>
      <c r="DIR35" s="79"/>
      <c r="DIS35" s="79"/>
      <c r="DIT35" s="79"/>
      <c r="DIU35" s="79"/>
      <c r="DIV35" s="79"/>
      <c r="DIW35" s="79"/>
      <c r="DIX35" s="79"/>
      <c r="DIY35" s="79"/>
      <c r="DIZ35" s="79"/>
      <c r="DJA35" s="79"/>
      <c r="DJB35" s="79"/>
      <c r="DJC35" s="79"/>
      <c r="DJD35" s="79"/>
      <c r="DJE35" s="79"/>
      <c r="DJF35" s="79"/>
      <c r="DJG35" s="79"/>
      <c r="DJH35" s="79"/>
      <c r="DJI35" s="79"/>
      <c r="DJJ35" s="79"/>
      <c r="DJK35" s="79"/>
      <c r="DJL35" s="79"/>
      <c r="DJM35" s="79"/>
      <c r="DJN35" s="79"/>
      <c r="DJO35" s="79"/>
      <c r="DJP35" s="79"/>
      <c r="DJQ35" s="79"/>
      <c r="DJR35" s="79"/>
      <c r="DJS35" s="79"/>
      <c r="DJT35" s="79"/>
      <c r="DJU35" s="79"/>
      <c r="DJV35" s="79"/>
      <c r="DJW35" s="79"/>
      <c r="DJX35" s="79"/>
      <c r="DJY35" s="79"/>
      <c r="DJZ35" s="79"/>
      <c r="DKA35" s="79"/>
      <c r="DKB35" s="79"/>
      <c r="DKC35" s="79"/>
      <c r="DKD35" s="79"/>
      <c r="DKE35" s="79"/>
      <c r="DKF35" s="79"/>
      <c r="DKG35" s="79"/>
      <c r="DKH35" s="79"/>
      <c r="DKI35" s="79"/>
      <c r="DKJ35" s="79"/>
      <c r="DKK35" s="79"/>
      <c r="DKL35" s="79"/>
      <c r="DKM35" s="79"/>
      <c r="DKN35" s="79"/>
      <c r="DKO35" s="79"/>
      <c r="DKP35" s="79"/>
      <c r="DKQ35" s="79"/>
      <c r="DKR35" s="79"/>
      <c r="DKS35" s="79"/>
      <c r="DKT35" s="79"/>
      <c r="DKU35" s="79"/>
      <c r="DKV35" s="79"/>
      <c r="DKW35" s="79"/>
      <c r="DKX35" s="79"/>
      <c r="DKY35" s="79"/>
      <c r="DKZ35" s="79"/>
      <c r="DLA35" s="79"/>
      <c r="DLB35" s="79"/>
      <c r="DLC35" s="79"/>
      <c r="DLD35" s="79"/>
      <c r="DLE35" s="79"/>
      <c r="DLF35" s="79"/>
      <c r="DLG35" s="79"/>
      <c r="DLH35" s="79"/>
      <c r="DLI35" s="79"/>
      <c r="DLJ35" s="79"/>
      <c r="DLK35" s="79"/>
      <c r="DLL35" s="79"/>
      <c r="DLM35" s="79"/>
      <c r="DLN35" s="79"/>
      <c r="DLO35" s="79"/>
      <c r="DLP35" s="79"/>
      <c r="DLQ35" s="79"/>
      <c r="DLR35" s="79"/>
      <c r="DLS35" s="79"/>
      <c r="DLT35" s="79"/>
      <c r="DLU35" s="79"/>
      <c r="DLV35" s="79"/>
      <c r="DLW35" s="79"/>
      <c r="DLX35" s="79"/>
      <c r="DLY35" s="79"/>
      <c r="DLZ35" s="79"/>
      <c r="DMA35" s="79"/>
      <c r="DMB35" s="79"/>
      <c r="DMC35" s="79"/>
      <c r="DMD35" s="79"/>
      <c r="DME35" s="79"/>
      <c r="DMF35" s="79"/>
      <c r="DMG35" s="79"/>
      <c r="DMH35" s="79"/>
      <c r="DMI35" s="79"/>
      <c r="DMJ35" s="79"/>
      <c r="DMK35" s="79"/>
      <c r="DML35" s="79"/>
      <c r="DMM35" s="79"/>
      <c r="DMN35" s="79"/>
      <c r="DMO35" s="79"/>
      <c r="DMP35" s="79"/>
      <c r="DMQ35" s="79"/>
      <c r="DMR35" s="79"/>
      <c r="DMS35" s="79"/>
      <c r="DMT35" s="79"/>
      <c r="DMU35" s="79"/>
      <c r="DMV35" s="79"/>
      <c r="DMW35" s="79"/>
      <c r="DMX35" s="79"/>
      <c r="DMY35" s="79"/>
      <c r="DMZ35" s="79"/>
      <c r="DNA35" s="79"/>
      <c r="DNB35" s="79"/>
      <c r="DNC35" s="79"/>
      <c r="DND35" s="79"/>
      <c r="DNE35" s="79"/>
      <c r="DNF35" s="79"/>
      <c r="DNG35" s="79"/>
      <c r="DNH35" s="79"/>
      <c r="DNI35" s="79"/>
      <c r="DNJ35" s="79"/>
      <c r="DNK35" s="79"/>
      <c r="DNL35" s="79"/>
      <c r="DNM35" s="79"/>
      <c r="DNN35" s="79"/>
      <c r="DNO35" s="79"/>
      <c r="DNP35" s="79"/>
      <c r="DNQ35" s="79"/>
      <c r="DNR35" s="79"/>
      <c r="DNS35" s="79"/>
      <c r="DNT35" s="79"/>
      <c r="DNU35" s="79"/>
      <c r="DNV35" s="79"/>
      <c r="DNW35" s="79"/>
      <c r="DNX35" s="79"/>
      <c r="DNY35" s="79"/>
      <c r="DNZ35" s="79"/>
      <c r="DOA35" s="79"/>
      <c r="DOB35" s="79"/>
      <c r="DOC35" s="79"/>
      <c r="DOD35" s="79"/>
      <c r="DOE35" s="79"/>
      <c r="DOF35" s="79"/>
      <c r="DOG35" s="79"/>
      <c r="DOH35" s="79"/>
      <c r="DOI35" s="79"/>
      <c r="DOJ35" s="79"/>
      <c r="DOK35" s="79"/>
      <c r="DOL35" s="79"/>
      <c r="DOM35" s="79"/>
      <c r="DON35" s="79"/>
      <c r="DOO35" s="79"/>
      <c r="DOP35" s="79"/>
      <c r="DOQ35" s="79"/>
      <c r="DOR35" s="79"/>
      <c r="DOS35" s="79"/>
      <c r="DOT35" s="79"/>
      <c r="DOU35" s="79"/>
      <c r="DOV35" s="79"/>
      <c r="DOW35" s="79"/>
      <c r="DOX35" s="79"/>
      <c r="DOY35" s="79"/>
      <c r="DOZ35" s="79"/>
      <c r="DPA35" s="79"/>
      <c r="DPB35" s="79"/>
      <c r="DPC35" s="79"/>
      <c r="DPD35" s="79"/>
      <c r="DPE35" s="79"/>
      <c r="DPF35" s="79"/>
      <c r="DPG35" s="79"/>
      <c r="DPH35" s="79"/>
      <c r="DPI35" s="79"/>
      <c r="DPJ35" s="79"/>
      <c r="DPK35" s="79"/>
      <c r="DPL35" s="79"/>
      <c r="DPM35" s="79"/>
      <c r="DPN35" s="79"/>
      <c r="DPO35" s="79"/>
      <c r="DPP35" s="79"/>
      <c r="DPQ35" s="79"/>
      <c r="DPR35" s="79"/>
      <c r="DPS35" s="79"/>
      <c r="DPT35" s="79"/>
      <c r="DPU35" s="79"/>
      <c r="DPV35" s="79"/>
      <c r="DPW35" s="79"/>
      <c r="DPX35" s="79"/>
      <c r="DPY35" s="79"/>
      <c r="DPZ35" s="79"/>
      <c r="DQA35" s="79"/>
      <c r="DQB35" s="79"/>
      <c r="DQC35" s="79"/>
      <c r="DQD35" s="79"/>
      <c r="DQE35" s="79"/>
      <c r="DQF35" s="79"/>
      <c r="DQG35" s="79"/>
      <c r="DQH35" s="79"/>
      <c r="DQI35" s="79"/>
      <c r="DQJ35" s="79"/>
      <c r="DQK35" s="79"/>
      <c r="DQL35" s="79"/>
      <c r="DQM35" s="79"/>
      <c r="DQN35" s="79"/>
      <c r="DQO35" s="79"/>
      <c r="DQP35" s="79"/>
      <c r="DQQ35" s="79"/>
      <c r="DQR35" s="79"/>
      <c r="DQS35" s="79"/>
      <c r="DQT35" s="79"/>
      <c r="DQU35" s="79"/>
      <c r="DQV35" s="79"/>
      <c r="DQW35" s="79"/>
      <c r="DQX35" s="79"/>
      <c r="DQY35" s="79"/>
      <c r="DQZ35" s="79"/>
      <c r="DRA35" s="79"/>
      <c r="DRB35" s="79"/>
      <c r="DRC35" s="79"/>
      <c r="DRD35" s="79"/>
      <c r="DRE35" s="79"/>
      <c r="DRF35" s="79"/>
      <c r="DRG35" s="79"/>
      <c r="DRH35" s="79"/>
      <c r="DRI35" s="79"/>
      <c r="DRJ35" s="79"/>
      <c r="DRK35" s="79"/>
      <c r="DRL35" s="79"/>
      <c r="DRM35" s="79"/>
      <c r="DRN35" s="79"/>
      <c r="DRO35" s="79"/>
      <c r="DRP35" s="79"/>
      <c r="DRQ35" s="79"/>
      <c r="DRR35" s="79"/>
      <c r="DRS35" s="79"/>
      <c r="DRT35" s="79"/>
      <c r="DRU35" s="79"/>
      <c r="DRV35" s="79"/>
      <c r="DRW35" s="79"/>
      <c r="DRX35" s="79"/>
      <c r="DRY35" s="79"/>
      <c r="DRZ35" s="79"/>
      <c r="DSA35" s="79"/>
      <c r="DSB35" s="79"/>
      <c r="DSC35" s="79"/>
      <c r="DSD35" s="79"/>
      <c r="DSE35" s="79"/>
      <c r="DSF35" s="79"/>
      <c r="DSG35" s="79"/>
      <c r="DSH35" s="79"/>
      <c r="DSI35" s="79"/>
      <c r="DSJ35" s="79"/>
      <c r="DSK35" s="79"/>
      <c r="DSL35" s="79"/>
      <c r="DSM35" s="79"/>
      <c r="DSN35" s="79"/>
      <c r="DSO35" s="79"/>
      <c r="DSP35" s="79"/>
      <c r="DSQ35" s="79"/>
      <c r="DSR35" s="79"/>
      <c r="DSS35" s="79"/>
      <c r="DST35" s="79"/>
      <c r="DSU35" s="79"/>
      <c r="DSV35" s="79"/>
      <c r="DSW35" s="79"/>
      <c r="DSX35" s="79"/>
      <c r="DSY35" s="79"/>
      <c r="DSZ35" s="79"/>
      <c r="DTA35" s="79"/>
      <c r="DTB35" s="79"/>
      <c r="DTC35" s="79"/>
      <c r="DTD35" s="79"/>
      <c r="DTE35" s="79"/>
      <c r="DTF35" s="79"/>
      <c r="DTG35" s="79"/>
      <c r="DTH35" s="79"/>
      <c r="DTI35" s="79"/>
      <c r="DTJ35" s="79"/>
      <c r="DTK35" s="79"/>
      <c r="DTL35" s="79"/>
      <c r="DTM35" s="79"/>
      <c r="DTN35" s="79"/>
      <c r="DTO35" s="79"/>
      <c r="DTP35" s="79"/>
      <c r="DTQ35" s="79"/>
      <c r="DTR35" s="79"/>
      <c r="DTS35" s="79"/>
      <c r="DTT35" s="79"/>
      <c r="DTU35" s="79"/>
      <c r="DTV35" s="79"/>
      <c r="DTW35" s="79"/>
      <c r="DTX35" s="79"/>
      <c r="DTY35" s="79"/>
      <c r="DTZ35" s="79"/>
      <c r="DUA35" s="79"/>
      <c r="DUB35" s="79"/>
      <c r="DUC35" s="79"/>
      <c r="DUD35" s="79"/>
      <c r="DUE35" s="79"/>
      <c r="DUF35" s="79"/>
      <c r="DUG35" s="79"/>
      <c r="DUH35" s="79"/>
      <c r="DUI35" s="79"/>
      <c r="DUJ35" s="79"/>
      <c r="DUK35" s="79"/>
      <c r="DUL35" s="79"/>
      <c r="DUM35" s="79"/>
      <c r="DUN35" s="79"/>
      <c r="DUO35" s="79"/>
      <c r="DUP35" s="79"/>
      <c r="DUQ35" s="79"/>
      <c r="DUR35" s="79"/>
      <c r="DUS35" s="79"/>
      <c r="DUT35" s="79"/>
      <c r="DUU35" s="79"/>
      <c r="DUV35" s="79"/>
      <c r="DUW35" s="79"/>
      <c r="DUX35" s="79"/>
      <c r="DUY35" s="79"/>
      <c r="DUZ35" s="79"/>
      <c r="DVA35" s="79"/>
      <c r="DVB35" s="79"/>
      <c r="DVC35" s="79"/>
      <c r="DVD35" s="79"/>
      <c r="DVE35" s="79"/>
      <c r="DVF35" s="79"/>
      <c r="DVG35" s="79"/>
      <c r="DVH35" s="79"/>
      <c r="DVI35" s="79"/>
      <c r="DVJ35" s="79"/>
      <c r="DVK35" s="79"/>
      <c r="DVL35" s="79"/>
      <c r="DVM35" s="79"/>
      <c r="DVN35" s="79"/>
      <c r="DVO35" s="79"/>
      <c r="DVP35" s="79"/>
      <c r="DVQ35" s="79"/>
      <c r="DVR35" s="79"/>
      <c r="DVS35" s="79"/>
      <c r="DVT35" s="79"/>
      <c r="DVU35" s="79"/>
      <c r="DVV35" s="79"/>
      <c r="DVW35" s="79"/>
      <c r="DVX35" s="79"/>
      <c r="DVY35" s="79"/>
      <c r="DVZ35" s="79"/>
      <c r="DWA35" s="79"/>
      <c r="DWB35" s="79"/>
      <c r="DWC35" s="79"/>
      <c r="DWD35" s="79"/>
      <c r="DWE35" s="79"/>
      <c r="DWF35" s="79"/>
      <c r="DWG35" s="79"/>
      <c r="DWH35" s="79"/>
      <c r="DWI35" s="79"/>
      <c r="DWJ35" s="79"/>
      <c r="DWK35" s="79"/>
      <c r="DWL35" s="79"/>
      <c r="DWM35" s="79"/>
      <c r="DWN35" s="79"/>
      <c r="DWO35" s="79"/>
      <c r="DWP35" s="79"/>
      <c r="DWQ35" s="79"/>
      <c r="DWR35" s="79"/>
      <c r="DWS35" s="79"/>
      <c r="DWT35" s="79"/>
      <c r="DWU35" s="79"/>
      <c r="DWV35" s="79"/>
      <c r="DWW35" s="79"/>
      <c r="DWX35" s="79"/>
      <c r="DWY35" s="79"/>
      <c r="DWZ35" s="79"/>
      <c r="DXA35" s="79"/>
      <c r="DXB35" s="79"/>
      <c r="DXC35" s="79"/>
      <c r="DXD35" s="79"/>
      <c r="DXE35" s="79"/>
      <c r="DXF35" s="79"/>
      <c r="DXG35" s="79"/>
      <c r="DXH35" s="79"/>
      <c r="DXI35" s="79"/>
      <c r="DXJ35" s="79"/>
      <c r="DXK35" s="79"/>
      <c r="DXL35" s="79"/>
      <c r="DXM35" s="79"/>
      <c r="DXN35" s="79"/>
      <c r="DXO35" s="79"/>
      <c r="DXP35" s="79"/>
      <c r="DXQ35" s="79"/>
      <c r="DXR35" s="79"/>
      <c r="DXS35" s="79"/>
      <c r="DXT35" s="79"/>
      <c r="DXU35" s="79"/>
      <c r="DXV35" s="79"/>
      <c r="DXW35" s="79"/>
      <c r="DXX35" s="79"/>
      <c r="DXY35" s="79"/>
      <c r="DXZ35" s="79"/>
      <c r="DYA35" s="79"/>
      <c r="DYB35" s="79"/>
      <c r="DYC35" s="79"/>
      <c r="DYD35" s="79"/>
      <c r="DYE35" s="79"/>
      <c r="DYF35" s="79"/>
      <c r="DYG35" s="79"/>
      <c r="DYH35" s="79"/>
      <c r="DYI35" s="79"/>
      <c r="DYJ35" s="79"/>
      <c r="DYK35" s="79"/>
      <c r="DYL35" s="79"/>
      <c r="DYM35" s="79"/>
      <c r="DYN35" s="79"/>
      <c r="DYO35" s="79"/>
      <c r="DYP35" s="79"/>
      <c r="DYQ35" s="79"/>
      <c r="DYR35" s="79"/>
      <c r="DYS35" s="79"/>
      <c r="DYT35" s="79"/>
      <c r="DYU35" s="79"/>
      <c r="DYV35" s="79"/>
      <c r="DYW35" s="79"/>
      <c r="DYX35" s="79"/>
      <c r="DYY35" s="79"/>
      <c r="DYZ35" s="79"/>
      <c r="DZA35" s="79"/>
      <c r="DZB35" s="79"/>
      <c r="DZC35" s="79"/>
      <c r="DZD35" s="79"/>
      <c r="DZE35" s="79"/>
      <c r="DZF35" s="79"/>
      <c r="DZG35" s="79"/>
      <c r="DZH35" s="79"/>
      <c r="DZI35" s="79"/>
      <c r="DZJ35" s="79"/>
      <c r="DZK35" s="79"/>
      <c r="DZL35" s="79"/>
      <c r="DZM35" s="79"/>
      <c r="DZN35" s="79"/>
      <c r="DZO35" s="79"/>
      <c r="DZP35" s="79"/>
      <c r="DZQ35" s="79"/>
      <c r="DZR35" s="79"/>
      <c r="DZS35" s="79"/>
      <c r="DZT35" s="79"/>
      <c r="DZU35" s="79"/>
      <c r="DZV35" s="79"/>
      <c r="DZW35" s="79"/>
      <c r="DZX35" s="79"/>
      <c r="DZY35" s="79"/>
      <c r="DZZ35" s="79"/>
      <c r="EAA35" s="79"/>
      <c r="EAB35" s="79"/>
      <c r="EAC35" s="79"/>
      <c r="EAD35" s="79"/>
      <c r="EAE35" s="79"/>
      <c r="EAF35" s="79"/>
      <c r="EAG35" s="79"/>
      <c r="EAH35" s="79"/>
      <c r="EAI35" s="79"/>
      <c r="EAJ35" s="79"/>
      <c r="EAK35" s="79"/>
      <c r="EAL35" s="79"/>
      <c r="EAM35" s="79"/>
      <c r="EAN35" s="79"/>
      <c r="EAO35" s="79"/>
      <c r="EAP35" s="79"/>
      <c r="EAQ35" s="79"/>
      <c r="EAR35" s="79"/>
      <c r="EAS35" s="79"/>
      <c r="EAT35" s="79"/>
      <c r="EAU35" s="79"/>
      <c r="EAV35" s="79"/>
      <c r="EAW35" s="79"/>
      <c r="EAX35" s="79"/>
      <c r="EAY35" s="79"/>
      <c r="EAZ35" s="79"/>
      <c r="EBA35" s="79"/>
      <c r="EBB35" s="79"/>
      <c r="EBC35" s="79"/>
      <c r="EBD35" s="79"/>
      <c r="EBE35" s="79"/>
      <c r="EBF35" s="79"/>
      <c r="EBG35" s="79"/>
      <c r="EBH35" s="79"/>
      <c r="EBI35" s="79"/>
      <c r="EBJ35" s="79"/>
      <c r="EBK35" s="79"/>
      <c r="EBL35" s="79"/>
      <c r="EBM35" s="79"/>
      <c r="EBN35" s="79"/>
      <c r="EBO35" s="79"/>
      <c r="EBP35" s="79"/>
      <c r="EBQ35" s="79"/>
      <c r="EBR35" s="79"/>
      <c r="EBS35" s="79"/>
      <c r="EBT35" s="79"/>
      <c r="EBU35" s="79"/>
      <c r="EBV35" s="79"/>
      <c r="EBW35" s="79"/>
      <c r="EBX35" s="79"/>
      <c r="EBY35" s="79"/>
      <c r="EBZ35" s="79"/>
      <c r="ECA35" s="79"/>
      <c r="ECB35" s="79"/>
      <c r="ECC35" s="79"/>
      <c r="ECD35" s="79"/>
      <c r="ECE35" s="79"/>
      <c r="ECF35" s="79"/>
      <c r="ECG35" s="79"/>
      <c r="ECH35" s="79"/>
      <c r="ECI35" s="79"/>
      <c r="ECJ35" s="79"/>
      <c r="ECK35" s="79"/>
      <c r="ECL35" s="79"/>
      <c r="ECM35" s="79"/>
      <c r="ECN35" s="79"/>
      <c r="ECO35" s="79"/>
      <c r="ECP35" s="79"/>
      <c r="ECQ35" s="79"/>
      <c r="ECR35" s="79"/>
      <c r="ECS35" s="79"/>
      <c r="ECT35" s="79"/>
      <c r="ECU35" s="79"/>
      <c r="ECV35" s="79"/>
      <c r="ECW35" s="79"/>
      <c r="ECX35" s="79"/>
      <c r="ECY35" s="79"/>
      <c r="ECZ35" s="79"/>
      <c r="EDA35" s="79"/>
      <c r="EDB35" s="79"/>
      <c r="EDC35" s="79"/>
      <c r="EDD35" s="79"/>
      <c r="EDE35" s="79"/>
      <c r="EDF35" s="79"/>
      <c r="EDG35" s="79"/>
      <c r="EDH35" s="79"/>
      <c r="EDI35" s="79"/>
      <c r="EDJ35" s="79"/>
      <c r="EDK35" s="79"/>
      <c r="EDL35" s="79"/>
      <c r="EDM35" s="79"/>
      <c r="EDN35" s="79"/>
      <c r="EDO35" s="79"/>
      <c r="EDP35" s="79"/>
      <c r="EDQ35" s="79"/>
      <c r="EDR35" s="79"/>
      <c r="EDS35" s="79"/>
      <c r="EDT35" s="79"/>
      <c r="EDU35" s="79"/>
      <c r="EDV35" s="79"/>
      <c r="EDW35" s="79"/>
      <c r="EDX35" s="79"/>
      <c r="EDY35" s="79"/>
      <c r="EDZ35" s="79"/>
      <c r="EEA35" s="79"/>
      <c r="EEB35" s="79"/>
      <c r="EEC35" s="79"/>
      <c r="EED35" s="79"/>
      <c r="EEE35" s="79"/>
      <c r="EEF35" s="79"/>
      <c r="EEG35" s="79"/>
      <c r="EEH35" s="79"/>
      <c r="EEI35" s="79"/>
      <c r="EEJ35" s="79"/>
      <c r="EEK35" s="79"/>
      <c r="EEL35" s="79"/>
      <c r="EEM35" s="79"/>
      <c r="EEN35" s="79"/>
      <c r="EEO35" s="79"/>
      <c r="EEP35" s="79"/>
      <c r="EEQ35" s="79"/>
      <c r="EER35" s="79"/>
      <c r="EES35" s="79"/>
      <c r="EET35" s="79"/>
      <c r="EEU35" s="79"/>
      <c r="EEV35" s="79"/>
      <c r="EEW35" s="79"/>
      <c r="EEX35" s="79"/>
      <c r="EEY35" s="79"/>
      <c r="EEZ35" s="79"/>
      <c r="EFA35" s="79"/>
      <c r="EFB35" s="79"/>
      <c r="EFC35" s="79"/>
      <c r="EFD35" s="79"/>
      <c r="EFE35" s="79"/>
      <c r="EFF35" s="79"/>
      <c r="EFG35" s="79"/>
      <c r="EFH35" s="79"/>
      <c r="EFI35" s="79"/>
      <c r="EFJ35" s="79"/>
      <c r="EFK35" s="79"/>
      <c r="EFL35" s="79"/>
      <c r="EFM35" s="79"/>
      <c r="EFN35" s="79"/>
      <c r="EFO35" s="79"/>
      <c r="EFP35" s="79"/>
      <c r="EFQ35" s="79"/>
      <c r="EFR35" s="79"/>
      <c r="EFS35" s="79"/>
      <c r="EFT35" s="79"/>
      <c r="EFU35" s="79"/>
      <c r="EFV35" s="79"/>
      <c r="EFW35" s="79"/>
      <c r="EFX35" s="79"/>
      <c r="EFY35" s="79"/>
      <c r="EFZ35" s="79"/>
      <c r="EGA35" s="79"/>
      <c r="EGB35" s="79"/>
      <c r="EGC35" s="79"/>
      <c r="EGD35" s="79"/>
      <c r="EGE35" s="79"/>
      <c r="EGF35" s="79"/>
      <c r="EGG35" s="79"/>
      <c r="EGH35" s="79"/>
      <c r="EGI35" s="79"/>
      <c r="EGJ35" s="79"/>
      <c r="EGK35" s="79"/>
      <c r="EGL35" s="79"/>
      <c r="EGM35" s="79"/>
      <c r="EGN35" s="79"/>
      <c r="EGO35" s="79"/>
      <c r="EGP35" s="79"/>
      <c r="EGQ35" s="79"/>
      <c r="EGR35" s="79"/>
      <c r="EGS35" s="79"/>
      <c r="EGT35" s="79"/>
      <c r="EGU35" s="79"/>
      <c r="EGV35" s="79"/>
      <c r="EGW35" s="79"/>
      <c r="EGX35" s="79"/>
      <c r="EGY35" s="79"/>
      <c r="EGZ35" s="79"/>
      <c r="EHA35" s="79"/>
      <c r="EHB35" s="79"/>
      <c r="EHC35" s="79"/>
      <c r="EHD35" s="79"/>
      <c r="EHE35" s="79"/>
      <c r="EHF35" s="79"/>
      <c r="EHG35" s="79"/>
      <c r="EHH35" s="79"/>
      <c r="EHI35" s="79"/>
      <c r="EHJ35" s="79"/>
      <c r="EHK35" s="79"/>
      <c r="EHL35" s="79"/>
      <c r="EHM35" s="79"/>
      <c r="EHN35" s="79"/>
      <c r="EHO35" s="79"/>
      <c r="EHP35" s="79"/>
      <c r="EHQ35" s="79"/>
      <c r="EHR35" s="79"/>
      <c r="EHS35" s="79"/>
      <c r="EHT35" s="79"/>
      <c r="EHU35" s="79"/>
      <c r="EHV35" s="79"/>
      <c r="EHW35" s="79"/>
      <c r="EHX35" s="79"/>
      <c r="EHY35" s="79"/>
      <c r="EHZ35" s="79"/>
      <c r="EIA35" s="79"/>
      <c r="EIB35" s="79"/>
      <c r="EIC35" s="79"/>
      <c r="EID35" s="79"/>
      <c r="EIE35" s="79"/>
      <c r="EIF35" s="79"/>
      <c r="EIG35" s="79"/>
      <c r="EIH35" s="79"/>
      <c r="EII35" s="79"/>
      <c r="EIJ35" s="79"/>
      <c r="EIK35" s="79"/>
      <c r="EIL35" s="79"/>
      <c r="EIM35" s="79"/>
      <c r="EIN35" s="79"/>
      <c r="EIO35" s="79"/>
      <c r="EIP35" s="79"/>
      <c r="EIQ35" s="79"/>
      <c r="EIR35" s="79"/>
      <c r="EIS35" s="79"/>
      <c r="EIT35" s="79"/>
      <c r="EIU35" s="79"/>
      <c r="EIV35" s="79"/>
      <c r="EIW35" s="79"/>
      <c r="EIX35" s="79"/>
      <c r="EIY35" s="79"/>
      <c r="EIZ35" s="79"/>
      <c r="EJA35" s="79"/>
      <c r="EJB35" s="79"/>
      <c r="EJC35" s="79"/>
      <c r="EJD35" s="79"/>
      <c r="EJE35" s="79"/>
      <c r="EJF35" s="79"/>
      <c r="EJG35" s="79"/>
      <c r="EJH35" s="79"/>
      <c r="EJI35" s="79"/>
      <c r="EJJ35" s="79"/>
      <c r="EJK35" s="79"/>
      <c r="EJL35" s="79"/>
      <c r="EJM35" s="79"/>
      <c r="EJN35" s="79"/>
      <c r="EJO35" s="79"/>
      <c r="EJP35" s="79"/>
      <c r="EJQ35" s="79"/>
      <c r="EJR35" s="79"/>
      <c r="EJS35" s="79"/>
      <c r="EJT35" s="79"/>
      <c r="EJU35" s="79"/>
      <c r="EJV35" s="79"/>
      <c r="EJW35" s="79"/>
      <c r="EJX35" s="79"/>
      <c r="EJY35" s="79"/>
      <c r="EJZ35" s="79"/>
      <c r="EKA35" s="79"/>
      <c r="EKB35" s="79"/>
      <c r="EKC35" s="79"/>
      <c r="EKD35" s="79"/>
      <c r="EKE35" s="79"/>
      <c r="EKF35" s="79"/>
      <c r="EKG35" s="79"/>
      <c r="EKH35" s="79"/>
      <c r="EKI35" s="79"/>
      <c r="EKJ35" s="79"/>
      <c r="EKK35" s="79"/>
      <c r="EKL35" s="79"/>
      <c r="EKM35" s="79"/>
      <c r="EKN35" s="79"/>
      <c r="EKO35" s="79"/>
      <c r="EKP35" s="79"/>
      <c r="EKQ35" s="79"/>
      <c r="EKR35" s="79"/>
      <c r="EKS35" s="79"/>
      <c r="EKT35" s="79"/>
      <c r="EKU35" s="79"/>
      <c r="EKV35" s="79"/>
      <c r="EKW35" s="79"/>
      <c r="EKX35" s="79"/>
      <c r="EKY35" s="79"/>
      <c r="EKZ35" s="79"/>
      <c r="ELA35" s="79"/>
      <c r="ELB35" s="79"/>
      <c r="ELC35" s="79"/>
      <c r="ELD35" s="79"/>
      <c r="ELE35" s="79"/>
      <c r="ELF35" s="79"/>
      <c r="ELG35" s="79"/>
      <c r="ELH35" s="79"/>
      <c r="ELI35" s="79"/>
      <c r="ELJ35" s="79"/>
      <c r="ELK35" s="79"/>
      <c r="ELL35" s="79"/>
      <c r="ELM35" s="79"/>
      <c r="ELN35" s="79"/>
      <c r="ELO35" s="79"/>
      <c r="ELP35" s="79"/>
      <c r="ELQ35" s="79"/>
      <c r="ELR35" s="79"/>
      <c r="ELS35" s="79"/>
      <c r="ELT35" s="79"/>
      <c r="ELU35" s="79"/>
      <c r="ELV35" s="79"/>
      <c r="ELW35" s="79"/>
      <c r="ELX35" s="79"/>
      <c r="ELY35" s="79"/>
      <c r="ELZ35" s="79"/>
      <c r="EMA35" s="79"/>
      <c r="EMB35" s="79"/>
      <c r="EMC35" s="79"/>
      <c r="EMD35" s="79"/>
      <c r="EME35" s="79"/>
      <c r="EMF35" s="79"/>
      <c r="EMG35" s="79"/>
      <c r="EMH35" s="79"/>
      <c r="EMI35" s="79"/>
      <c r="EMJ35" s="79"/>
      <c r="EMK35" s="79"/>
      <c r="EML35" s="79"/>
      <c r="EMM35" s="79"/>
      <c r="EMN35" s="79"/>
      <c r="EMO35" s="79"/>
      <c r="EMP35" s="79"/>
      <c r="EMQ35" s="79"/>
      <c r="EMR35" s="79"/>
      <c r="EMS35" s="79"/>
      <c r="EMT35" s="79"/>
      <c r="EMU35" s="79"/>
      <c r="EMV35" s="79"/>
      <c r="EMW35" s="79"/>
      <c r="EMX35" s="79"/>
      <c r="EMY35" s="79"/>
      <c r="EMZ35" s="79"/>
      <c r="ENA35" s="79"/>
      <c r="ENB35" s="79"/>
      <c r="ENC35" s="79"/>
      <c r="END35" s="79"/>
      <c r="ENE35" s="79"/>
      <c r="ENF35" s="79"/>
      <c r="ENG35" s="79"/>
      <c r="ENH35" s="79"/>
      <c r="ENI35" s="79"/>
      <c r="ENJ35" s="79"/>
      <c r="ENK35" s="79"/>
      <c r="ENL35" s="79"/>
      <c r="ENM35" s="79"/>
      <c r="ENN35" s="79"/>
      <c r="ENO35" s="79"/>
      <c r="ENP35" s="79"/>
      <c r="ENQ35" s="79"/>
      <c r="ENR35" s="79"/>
      <c r="ENS35" s="79"/>
      <c r="ENT35" s="79"/>
      <c r="ENU35" s="79"/>
      <c r="ENV35" s="79"/>
      <c r="ENW35" s="79"/>
      <c r="ENX35" s="79"/>
      <c r="ENY35" s="79"/>
      <c r="ENZ35" s="79"/>
      <c r="EOA35" s="79"/>
      <c r="EOB35" s="79"/>
      <c r="EOC35" s="79"/>
      <c r="EOD35" s="79"/>
      <c r="EOE35" s="79"/>
      <c r="EOF35" s="79"/>
      <c r="EOG35" s="79"/>
      <c r="EOH35" s="79"/>
      <c r="EOI35" s="79"/>
      <c r="EOJ35" s="79"/>
      <c r="EOK35" s="79"/>
      <c r="EOL35" s="79"/>
      <c r="EOM35" s="79"/>
      <c r="EON35" s="79"/>
      <c r="EOO35" s="79"/>
      <c r="EOP35" s="79"/>
      <c r="EOQ35" s="79"/>
      <c r="EOR35" s="79"/>
      <c r="EOS35" s="79"/>
      <c r="EOT35" s="79"/>
      <c r="EOU35" s="79"/>
      <c r="EOV35" s="79"/>
      <c r="EOW35" s="79"/>
      <c r="EOX35" s="79"/>
      <c r="EOY35" s="79"/>
      <c r="EOZ35" s="79"/>
      <c r="EPA35" s="79"/>
      <c r="EPB35" s="79"/>
      <c r="EPC35" s="79"/>
      <c r="EPD35" s="79"/>
      <c r="EPE35" s="79"/>
      <c r="EPF35" s="79"/>
      <c r="EPG35" s="79"/>
      <c r="EPH35" s="79"/>
      <c r="EPI35" s="79"/>
      <c r="EPJ35" s="79"/>
      <c r="EPK35" s="79"/>
      <c r="EPL35" s="79"/>
      <c r="EPM35" s="79"/>
      <c r="EPN35" s="79"/>
      <c r="EPO35" s="79"/>
      <c r="EPP35" s="79"/>
      <c r="EPQ35" s="79"/>
      <c r="EPR35" s="79"/>
      <c r="EPS35" s="79"/>
      <c r="EPT35" s="79"/>
      <c r="EPU35" s="79"/>
      <c r="EPV35" s="79"/>
      <c r="EPW35" s="79"/>
      <c r="EPX35" s="79"/>
      <c r="EPY35" s="79"/>
      <c r="EPZ35" s="79"/>
      <c r="EQA35" s="79"/>
      <c r="EQB35" s="79"/>
      <c r="EQC35" s="79"/>
      <c r="EQD35" s="79"/>
      <c r="EQE35" s="79"/>
      <c r="EQF35" s="79"/>
      <c r="EQG35" s="79"/>
      <c r="EQH35" s="79"/>
      <c r="EQI35" s="79"/>
      <c r="EQJ35" s="79"/>
      <c r="EQK35" s="79"/>
      <c r="EQL35" s="79"/>
      <c r="EQM35" s="79"/>
      <c r="EQN35" s="79"/>
      <c r="EQO35" s="79"/>
      <c r="EQP35" s="79"/>
      <c r="EQQ35" s="79"/>
      <c r="EQR35" s="79"/>
      <c r="EQS35" s="79"/>
      <c r="EQT35" s="79"/>
      <c r="EQU35" s="79"/>
      <c r="EQV35" s="79"/>
      <c r="EQW35" s="79"/>
      <c r="EQX35" s="79"/>
      <c r="EQY35" s="79"/>
      <c r="EQZ35" s="79"/>
      <c r="ERA35" s="79"/>
      <c r="ERB35" s="79"/>
      <c r="ERC35" s="79"/>
      <c r="ERD35" s="79"/>
      <c r="ERE35" s="79"/>
      <c r="ERF35" s="79"/>
      <c r="ERG35" s="79"/>
      <c r="ERH35" s="79"/>
      <c r="ERI35" s="79"/>
      <c r="ERJ35" s="79"/>
      <c r="ERK35" s="79"/>
      <c r="ERL35" s="79"/>
      <c r="ERM35" s="79"/>
      <c r="ERN35" s="79"/>
      <c r="ERO35" s="79"/>
      <c r="ERP35" s="79"/>
      <c r="ERQ35" s="79"/>
      <c r="ERR35" s="79"/>
      <c r="ERS35" s="79"/>
      <c r="ERT35" s="79"/>
      <c r="ERU35" s="79"/>
      <c r="ERV35" s="79"/>
      <c r="ERW35" s="79"/>
      <c r="ERX35" s="79"/>
      <c r="ERY35" s="79"/>
      <c r="ERZ35" s="79"/>
      <c r="ESA35" s="79"/>
      <c r="ESB35" s="79"/>
      <c r="ESC35" s="79"/>
      <c r="ESD35" s="79"/>
      <c r="ESE35" s="79"/>
      <c r="ESF35" s="79"/>
      <c r="ESG35" s="79"/>
      <c r="ESH35" s="79"/>
      <c r="ESI35" s="79"/>
      <c r="ESJ35" s="79"/>
      <c r="ESK35" s="79"/>
      <c r="ESL35" s="79"/>
      <c r="ESM35" s="79"/>
      <c r="ESN35" s="79"/>
      <c r="ESO35" s="79"/>
      <c r="ESP35" s="79"/>
      <c r="ESQ35" s="79"/>
      <c r="ESR35" s="79"/>
      <c r="ESS35" s="79"/>
      <c r="EST35" s="79"/>
      <c r="ESU35" s="79"/>
      <c r="ESV35" s="79"/>
      <c r="ESW35" s="79"/>
      <c r="ESX35" s="79"/>
      <c r="ESY35" s="79"/>
      <c r="ESZ35" s="79"/>
      <c r="ETA35" s="79"/>
      <c r="ETB35" s="79"/>
      <c r="ETC35" s="79"/>
      <c r="ETD35" s="79"/>
      <c r="ETE35" s="79"/>
      <c r="ETF35" s="79"/>
      <c r="ETG35" s="79"/>
      <c r="ETH35" s="79"/>
      <c r="ETI35" s="79"/>
      <c r="ETJ35" s="79"/>
      <c r="ETK35" s="79"/>
      <c r="ETL35" s="79"/>
      <c r="ETM35" s="79"/>
      <c r="ETN35" s="79"/>
      <c r="ETO35" s="79"/>
      <c r="ETP35" s="79"/>
      <c r="ETQ35" s="79"/>
      <c r="ETR35" s="79"/>
      <c r="ETS35" s="79"/>
      <c r="ETT35" s="79"/>
      <c r="ETU35" s="79"/>
      <c r="ETV35" s="79"/>
      <c r="ETW35" s="79"/>
      <c r="ETX35" s="79"/>
      <c r="ETY35" s="79"/>
      <c r="ETZ35" s="79"/>
      <c r="EUA35" s="79"/>
      <c r="EUB35" s="79"/>
      <c r="EUC35" s="79"/>
      <c r="EUD35" s="79"/>
      <c r="EUE35" s="79"/>
      <c r="EUF35" s="79"/>
      <c r="EUG35" s="79"/>
      <c r="EUH35" s="79"/>
      <c r="EUI35" s="79"/>
      <c r="EUJ35" s="79"/>
      <c r="EUK35" s="79"/>
      <c r="EUL35" s="79"/>
      <c r="EUM35" s="79"/>
      <c r="EUN35" s="79"/>
      <c r="EUO35" s="79"/>
      <c r="EUP35" s="79"/>
      <c r="EUQ35" s="79"/>
      <c r="EUR35" s="79"/>
      <c r="EUS35" s="79"/>
      <c r="EUT35" s="79"/>
      <c r="EUU35" s="79"/>
      <c r="EUV35" s="79"/>
      <c r="EUW35" s="79"/>
      <c r="EUX35" s="79"/>
      <c r="EUY35" s="79"/>
      <c r="EUZ35" s="79"/>
      <c r="EVA35" s="79"/>
      <c r="EVB35" s="79"/>
      <c r="EVC35" s="79"/>
      <c r="EVD35" s="79"/>
      <c r="EVE35" s="79"/>
      <c r="EVF35" s="79"/>
      <c r="EVG35" s="79"/>
      <c r="EVH35" s="79"/>
      <c r="EVI35" s="79"/>
      <c r="EVJ35" s="79"/>
      <c r="EVK35" s="79"/>
      <c r="EVL35" s="79"/>
      <c r="EVM35" s="79"/>
      <c r="EVN35" s="79"/>
      <c r="EVO35" s="79"/>
      <c r="EVP35" s="79"/>
      <c r="EVQ35" s="79"/>
      <c r="EVR35" s="79"/>
      <c r="EVS35" s="79"/>
      <c r="EVT35" s="79"/>
      <c r="EVU35" s="79"/>
      <c r="EVV35" s="79"/>
      <c r="EVW35" s="79"/>
      <c r="EVX35" s="79"/>
      <c r="EVY35" s="79"/>
      <c r="EVZ35" s="79"/>
      <c r="EWA35" s="79"/>
      <c r="EWB35" s="79"/>
      <c r="EWC35" s="79"/>
      <c r="EWD35" s="79"/>
      <c r="EWE35" s="79"/>
      <c r="EWF35" s="79"/>
      <c r="EWG35" s="79"/>
      <c r="EWH35" s="79"/>
      <c r="EWI35" s="79"/>
      <c r="EWJ35" s="79"/>
      <c r="EWK35" s="79"/>
      <c r="EWL35" s="79"/>
      <c r="EWM35" s="79"/>
      <c r="EWN35" s="79"/>
      <c r="EWO35" s="79"/>
      <c r="EWP35" s="79"/>
      <c r="EWQ35" s="79"/>
      <c r="EWR35" s="79"/>
      <c r="EWS35" s="79"/>
      <c r="EWT35" s="79"/>
      <c r="EWU35" s="79"/>
      <c r="EWV35" s="79"/>
      <c r="EWW35" s="79"/>
      <c r="EWX35" s="79"/>
      <c r="EWY35" s="79"/>
      <c r="EWZ35" s="79"/>
      <c r="EXA35" s="79"/>
      <c r="EXB35" s="79"/>
      <c r="EXC35" s="79"/>
      <c r="EXD35" s="79"/>
      <c r="EXE35" s="79"/>
      <c r="EXF35" s="79"/>
      <c r="EXG35" s="79"/>
      <c r="EXH35" s="79"/>
      <c r="EXI35" s="79"/>
      <c r="EXJ35" s="79"/>
      <c r="EXK35" s="79"/>
      <c r="EXL35" s="79"/>
      <c r="EXM35" s="79"/>
      <c r="EXN35" s="79"/>
      <c r="EXO35" s="79"/>
      <c r="EXP35" s="79"/>
      <c r="EXQ35" s="79"/>
      <c r="EXR35" s="79"/>
      <c r="EXS35" s="79"/>
      <c r="EXT35" s="79"/>
      <c r="EXU35" s="79"/>
      <c r="EXV35" s="79"/>
      <c r="EXW35" s="79"/>
      <c r="EXX35" s="79"/>
      <c r="EXY35" s="79"/>
      <c r="EXZ35" s="79"/>
      <c r="EYA35" s="79"/>
      <c r="EYB35" s="79"/>
      <c r="EYC35" s="79"/>
      <c r="EYD35" s="79"/>
      <c r="EYE35" s="79"/>
      <c r="EYF35" s="79"/>
      <c r="EYG35" s="79"/>
      <c r="EYH35" s="79"/>
      <c r="EYI35" s="79"/>
      <c r="EYJ35" s="79"/>
      <c r="EYK35" s="79"/>
      <c r="EYL35" s="79"/>
      <c r="EYM35" s="79"/>
      <c r="EYN35" s="79"/>
      <c r="EYO35" s="79"/>
      <c r="EYP35" s="79"/>
      <c r="EYQ35" s="79"/>
      <c r="EYR35" s="79"/>
      <c r="EYS35" s="79"/>
      <c r="EYT35" s="79"/>
      <c r="EYU35" s="79"/>
      <c r="EYV35" s="79"/>
      <c r="EYW35" s="79"/>
      <c r="EYX35" s="79"/>
      <c r="EYY35" s="79"/>
      <c r="EYZ35" s="79"/>
      <c r="EZA35" s="79"/>
      <c r="EZB35" s="79"/>
      <c r="EZC35" s="79"/>
      <c r="EZD35" s="79"/>
      <c r="EZE35" s="79"/>
      <c r="EZF35" s="79"/>
      <c r="EZG35" s="79"/>
      <c r="EZH35" s="79"/>
      <c r="EZI35" s="79"/>
      <c r="EZJ35" s="79"/>
      <c r="EZK35" s="79"/>
      <c r="EZL35" s="79"/>
      <c r="EZM35" s="79"/>
      <c r="EZN35" s="79"/>
      <c r="EZO35" s="79"/>
      <c r="EZP35" s="79"/>
      <c r="EZQ35" s="79"/>
      <c r="EZR35" s="79"/>
      <c r="EZS35" s="79"/>
      <c r="EZT35" s="79"/>
      <c r="EZU35" s="79"/>
      <c r="EZV35" s="79"/>
      <c r="EZW35" s="79"/>
      <c r="EZX35" s="79"/>
      <c r="EZY35" s="79"/>
      <c r="EZZ35" s="79"/>
      <c r="FAA35" s="79"/>
      <c r="FAB35" s="79"/>
      <c r="FAC35" s="79"/>
      <c r="FAD35" s="79"/>
      <c r="FAE35" s="79"/>
      <c r="FAF35" s="79"/>
      <c r="FAG35" s="79"/>
      <c r="FAH35" s="79"/>
      <c r="FAI35" s="79"/>
      <c r="FAJ35" s="79"/>
      <c r="FAK35" s="79"/>
      <c r="FAL35" s="79"/>
      <c r="FAM35" s="79"/>
      <c r="FAN35" s="79"/>
      <c r="FAO35" s="79"/>
      <c r="FAP35" s="79"/>
      <c r="FAQ35" s="79"/>
      <c r="FAR35" s="79"/>
      <c r="FAS35" s="79"/>
      <c r="FAT35" s="79"/>
      <c r="FAU35" s="79"/>
      <c r="FAV35" s="79"/>
      <c r="FAW35" s="79"/>
      <c r="FAX35" s="79"/>
      <c r="FAY35" s="79"/>
      <c r="FAZ35" s="79"/>
      <c r="FBA35" s="79"/>
      <c r="FBB35" s="79"/>
      <c r="FBC35" s="79"/>
      <c r="FBD35" s="79"/>
      <c r="FBE35" s="79"/>
      <c r="FBF35" s="79"/>
      <c r="FBG35" s="79"/>
      <c r="FBH35" s="79"/>
      <c r="FBI35" s="79"/>
      <c r="FBJ35" s="79"/>
      <c r="FBK35" s="79"/>
      <c r="FBL35" s="79"/>
      <c r="FBM35" s="79"/>
      <c r="FBN35" s="79"/>
      <c r="FBO35" s="79"/>
      <c r="FBP35" s="79"/>
      <c r="FBQ35" s="79"/>
      <c r="FBR35" s="79"/>
      <c r="FBS35" s="79"/>
      <c r="FBT35" s="79"/>
      <c r="FBU35" s="79"/>
      <c r="FBV35" s="79"/>
      <c r="FBW35" s="79"/>
      <c r="FBX35" s="79"/>
      <c r="FBY35" s="79"/>
      <c r="FBZ35" s="79"/>
      <c r="FCA35" s="79"/>
      <c r="FCB35" s="79"/>
      <c r="FCC35" s="79"/>
      <c r="FCD35" s="79"/>
      <c r="FCE35" s="79"/>
      <c r="FCF35" s="79"/>
      <c r="FCG35" s="79"/>
      <c r="FCH35" s="79"/>
      <c r="FCI35" s="79"/>
      <c r="FCJ35" s="79"/>
      <c r="FCK35" s="79"/>
      <c r="FCL35" s="79"/>
      <c r="FCM35" s="79"/>
      <c r="FCN35" s="79"/>
      <c r="FCO35" s="79"/>
      <c r="FCP35" s="79"/>
      <c r="FCQ35" s="79"/>
      <c r="FCR35" s="79"/>
      <c r="FCS35" s="79"/>
      <c r="FCT35" s="79"/>
      <c r="FCU35" s="79"/>
      <c r="FCV35" s="79"/>
      <c r="FCW35" s="79"/>
      <c r="FCX35" s="79"/>
      <c r="FCY35" s="79"/>
      <c r="FCZ35" s="79"/>
      <c r="FDA35" s="79"/>
      <c r="FDB35" s="79"/>
      <c r="FDC35" s="79"/>
      <c r="FDD35" s="79"/>
      <c r="FDE35" s="79"/>
      <c r="FDF35" s="79"/>
      <c r="FDG35" s="79"/>
      <c r="FDH35" s="79"/>
      <c r="FDI35" s="79"/>
      <c r="FDJ35" s="79"/>
      <c r="FDK35" s="79"/>
      <c r="FDL35" s="79"/>
      <c r="FDM35" s="79"/>
      <c r="FDN35" s="79"/>
      <c r="FDO35" s="79"/>
      <c r="FDP35" s="79"/>
      <c r="FDQ35" s="79"/>
      <c r="FDR35" s="79"/>
      <c r="FDS35" s="79"/>
      <c r="FDT35" s="79"/>
      <c r="FDU35" s="79"/>
      <c r="FDV35" s="79"/>
      <c r="FDW35" s="79"/>
      <c r="FDX35" s="79"/>
      <c r="FDY35" s="79"/>
      <c r="FDZ35" s="79"/>
      <c r="FEA35" s="79"/>
      <c r="FEB35" s="79"/>
      <c r="FEC35" s="79"/>
      <c r="FED35" s="79"/>
      <c r="FEE35" s="79"/>
      <c r="FEF35" s="79"/>
      <c r="FEG35" s="79"/>
      <c r="FEH35" s="79"/>
      <c r="FEI35" s="79"/>
      <c r="FEJ35" s="79"/>
      <c r="FEK35" s="79"/>
      <c r="FEL35" s="79"/>
      <c r="FEM35" s="79"/>
      <c r="FEN35" s="79"/>
      <c r="FEO35" s="79"/>
      <c r="FEP35" s="79"/>
      <c r="FEQ35" s="79"/>
      <c r="FER35" s="79"/>
      <c r="FES35" s="79"/>
      <c r="FET35" s="79"/>
      <c r="FEU35" s="79"/>
      <c r="FEV35" s="79"/>
      <c r="FEW35" s="79"/>
      <c r="FEX35" s="79"/>
      <c r="FEY35" s="79"/>
      <c r="FEZ35" s="79"/>
      <c r="FFA35" s="79"/>
      <c r="FFB35" s="79"/>
      <c r="FFC35" s="79"/>
      <c r="FFD35" s="79"/>
      <c r="FFE35" s="79"/>
      <c r="FFF35" s="79"/>
      <c r="FFG35" s="79"/>
      <c r="FFH35" s="79"/>
      <c r="FFI35" s="79"/>
      <c r="FFJ35" s="79"/>
      <c r="FFK35" s="79"/>
      <c r="FFL35" s="79"/>
      <c r="FFM35" s="79"/>
      <c r="FFN35" s="79"/>
      <c r="FFO35" s="79"/>
      <c r="FFP35" s="79"/>
      <c r="FFQ35" s="79"/>
      <c r="FFR35" s="79"/>
      <c r="FFS35" s="79"/>
      <c r="FFT35" s="79"/>
      <c r="FFU35" s="79"/>
      <c r="FFV35" s="79"/>
      <c r="FFW35" s="79"/>
      <c r="FFX35" s="79"/>
      <c r="FFY35" s="79"/>
      <c r="FFZ35" s="79"/>
      <c r="FGA35" s="79"/>
      <c r="FGB35" s="79"/>
      <c r="FGC35" s="79"/>
      <c r="FGD35" s="79"/>
      <c r="FGE35" s="79"/>
      <c r="FGF35" s="79"/>
      <c r="FGG35" s="79"/>
      <c r="FGH35" s="79"/>
      <c r="FGI35" s="79"/>
      <c r="FGJ35" s="79"/>
      <c r="FGK35" s="79"/>
      <c r="FGL35" s="79"/>
      <c r="FGM35" s="79"/>
      <c r="FGN35" s="79"/>
      <c r="FGO35" s="79"/>
      <c r="FGP35" s="79"/>
      <c r="FGQ35" s="79"/>
      <c r="FGR35" s="79"/>
      <c r="FGS35" s="79"/>
      <c r="FGT35" s="79"/>
      <c r="FGU35" s="79"/>
      <c r="FGV35" s="79"/>
      <c r="FGW35" s="79"/>
      <c r="FGX35" s="79"/>
      <c r="FGY35" s="79"/>
      <c r="FGZ35" s="79"/>
      <c r="FHA35" s="79"/>
      <c r="FHB35" s="79"/>
      <c r="FHC35" s="79"/>
      <c r="FHD35" s="79"/>
      <c r="FHE35" s="79"/>
      <c r="FHF35" s="79"/>
      <c r="FHG35" s="79"/>
      <c r="FHH35" s="79"/>
      <c r="FHI35" s="79"/>
      <c r="FHJ35" s="79"/>
      <c r="FHK35" s="79"/>
      <c r="FHL35" s="79"/>
      <c r="FHM35" s="79"/>
      <c r="FHN35" s="79"/>
      <c r="FHO35" s="79"/>
      <c r="FHP35" s="79"/>
      <c r="FHQ35" s="79"/>
      <c r="FHR35" s="79"/>
      <c r="FHS35" s="79"/>
      <c r="FHT35" s="79"/>
      <c r="FHU35" s="79"/>
      <c r="FHV35" s="79"/>
      <c r="FHW35" s="79"/>
      <c r="FHX35" s="79"/>
      <c r="FHY35" s="79"/>
      <c r="FHZ35" s="79"/>
      <c r="FIA35" s="79"/>
      <c r="FIB35" s="79"/>
      <c r="FIC35" s="79"/>
      <c r="FID35" s="79"/>
      <c r="FIE35" s="79"/>
      <c r="FIF35" s="79"/>
      <c r="FIG35" s="79"/>
      <c r="FIH35" s="79"/>
      <c r="FII35" s="79"/>
      <c r="FIJ35" s="79"/>
      <c r="FIK35" s="79"/>
      <c r="FIL35" s="79"/>
      <c r="FIM35" s="79"/>
      <c r="FIN35" s="79"/>
      <c r="FIO35" s="79"/>
      <c r="FIP35" s="79"/>
      <c r="FIQ35" s="79"/>
      <c r="FIR35" s="79"/>
      <c r="FIS35" s="79"/>
      <c r="FIT35" s="79"/>
      <c r="FIU35" s="79"/>
      <c r="FIV35" s="79"/>
      <c r="FIW35" s="79"/>
      <c r="FIX35" s="79"/>
      <c r="FIY35" s="79"/>
      <c r="FIZ35" s="79"/>
      <c r="FJA35" s="79"/>
      <c r="FJB35" s="79"/>
      <c r="FJC35" s="79"/>
      <c r="FJD35" s="79"/>
      <c r="FJE35" s="79"/>
      <c r="FJF35" s="79"/>
      <c r="FJG35" s="79"/>
      <c r="FJH35" s="79"/>
      <c r="FJI35" s="79"/>
      <c r="FJJ35" s="79"/>
      <c r="FJK35" s="79"/>
      <c r="FJL35" s="79"/>
      <c r="FJM35" s="79"/>
      <c r="FJN35" s="79"/>
      <c r="FJO35" s="79"/>
      <c r="FJP35" s="79"/>
      <c r="FJQ35" s="79"/>
      <c r="FJR35" s="79"/>
      <c r="FJS35" s="79"/>
      <c r="FJT35" s="79"/>
      <c r="FJU35" s="79"/>
      <c r="FJV35" s="79"/>
      <c r="FJW35" s="79"/>
      <c r="FJX35" s="79"/>
      <c r="FJY35" s="79"/>
      <c r="FJZ35" s="79"/>
      <c r="FKA35" s="79"/>
      <c r="FKB35" s="79"/>
      <c r="FKC35" s="79"/>
      <c r="FKD35" s="79"/>
      <c r="FKE35" s="79"/>
      <c r="FKF35" s="79"/>
      <c r="FKG35" s="79"/>
      <c r="FKH35" s="79"/>
      <c r="FKI35" s="79"/>
      <c r="FKJ35" s="79"/>
      <c r="FKK35" s="79"/>
      <c r="FKL35" s="79"/>
      <c r="FKM35" s="79"/>
      <c r="FKN35" s="79"/>
      <c r="FKO35" s="79"/>
      <c r="FKP35" s="79"/>
      <c r="FKQ35" s="79"/>
      <c r="FKR35" s="79"/>
      <c r="FKS35" s="79"/>
      <c r="FKT35" s="79"/>
      <c r="FKU35" s="79"/>
      <c r="FKV35" s="79"/>
      <c r="FKW35" s="79"/>
      <c r="FKX35" s="79"/>
      <c r="FKY35" s="79"/>
      <c r="FKZ35" s="79"/>
      <c r="FLA35" s="79"/>
      <c r="FLB35" s="79"/>
      <c r="FLC35" s="79"/>
      <c r="FLD35" s="79"/>
      <c r="FLE35" s="79"/>
      <c r="FLF35" s="79"/>
      <c r="FLG35" s="79"/>
      <c r="FLH35" s="79"/>
      <c r="FLI35" s="79"/>
      <c r="FLJ35" s="79"/>
      <c r="FLK35" s="79"/>
      <c r="FLL35" s="79"/>
      <c r="FLM35" s="79"/>
      <c r="FLN35" s="79"/>
      <c r="FLO35" s="79"/>
      <c r="FLP35" s="79"/>
      <c r="FLQ35" s="79"/>
      <c r="FLR35" s="79"/>
      <c r="FLS35" s="79"/>
      <c r="FLT35" s="79"/>
      <c r="FLU35" s="79"/>
      <c r="FLV35" s="79"/>
      <c r="FLW35" s="79"/>
      <c r="FLX35" s="79"/>
      <c r="FLY35" s="79"/>
      <c r="FLZ35" s="79"/>
      <c r="FMA35" s="79"/>
      <c r="FMB35" s="79"/>
      <c r="FMC35" s="79"/>
      <c r="FMD35" s="79"/>
      <c r="FME35" s="79"/>
      <c r="FMF35" s="79"/>
      <c r="FMG35" s="79"/>
      <c r="FMH35" s="79"/>
      <c r="FMI35" s="79"/>
      <c r="FMJ35" s="79"/>
      <c r="FMK35" s="79"/>
      <c r="FML35" s="79"/>
      <c r="FMM35" s="79"/>
      <c r="FMN35" s="79"/>
      <c r="FMO35" s="79"/>
      <c r="FMP35" s="79"/>
      <c r="FMQ35" s="79"/>
      <c r="FMR35" s="79"/>
      <c r="FMS35" s="79"/>
      <c r="FMT35" s="79"/>
      <c r="FMU35" s="79"/>
      <c r="FMV35" s="79"/>
      <c r="FMW35" s="79"/>
      <c r="FMX35" s="79"/>
      <c r="FMY35" s="79"/>
      <c r="FMZ35" s="79"/>
      <c r="FNA35" s="79"/>
      <c r="FNB35" s="79"/>
      <c r="FNC35" s="79"/>
      <c r="FND35" s="79"/>
      <c r="FNE35" s="79"/>
      <c r="FNF35" s="79"/>
      <c r="FNG35" s="79"/>
      <c r="FNH35" s="79"/>
      <c r="FNI35" s="79"/>
      <c r="FNJ35" s="79"/>
      <c r="FNK35" s="79"/>
      <c r="FNL35" s="79"/>
      <c r="FNM35" s="79"/>
      <c r="FNN35" s="79"/>
      <c r="FNO35" s="79"/>
      <c r="FNP35" s="79"/>
      <c r="FNQ35" s="79"/>
      <c r="FNR35" s="79"/>
      <c r="FNS35" s="79"/>
      <c r="FNT35" s="79"/>
      <c r="FNU35" s="79"/>
      <c r="FNV35" s="79"/>
      <c r="FNW35" s="79"/>
      <c r="FNX35" s="79"/>
      <c r="FNY35" s="79"/>
      <c r="FNZ35" s="79"/>
      <c r="FOA35" s="79"/>
      <c r="FOB35" s="79"/>
      <c r="FOC35" s="79"/>
      <c r="FOD35" s="79"/>
      <c r="FOE35" s="79"/>
      <c r="FOF35" s="79"/>
      <c r="FOG35" s="79"/>
      <c r="FOH35" s="79"/>
      <c r="FOI35" s="79"/>
      <c r="FOJ35" s="79"/>
      <c r="FOK35" s="79"/>
      <c r="FOL35" s="79"/>
      <c r="FOM35" s="79"/>
      <c r="FON35" s="79"/>
      <c r="FOO35" s="79"/>
      <c r="FOP35" s="79"/>
      <c r="FOQ35" s="79"/>
      <c r="FOR35" s="79"/>
      <c r="FOS35" s="79"/>
      <c r="FOT35" s="79"/>
      <c r="FOU35" s="79"/>
      <c r="FOV35" s="79"/>
      <c r="FOW35" s="79"/>
      <c r="FOX35" s="79"/>
      <c r="FOY35" s="79"/>
      <c r="FOZ35" s="79"/>
      <c r="FPA35" s="79"/>
      <c r="FPB35" s="79"/>
      <c r="FPC35" s="79"/>
      <c r="FPD35" s="79"/>
      <c r="FPE35" s="79"/>
      <c r="FPF35" s="79"/>
      <c r="FPG35" s="79"/>
      <c r="FPH35" s="79"/>
      <c r="FPI35" s="79"/>
      <c r="FPJ35" s="79"/>
      <c r="FPK35" s="79"/>
      <c r="FPL35" s="79"/>
      <c r="FPM35" s="79"/>
      <c r="FPN35" s="79"/>
      <c r="FPO35" s="79"/>
      <c r="FPP35" s="79"/>
      <c r="FPQ35" s="79"/>
      <c r="FPR35" s="79"/>
      <c r="FPS35" s="79"/>
      <c r="FPT35" s="79"/>
      <c r="FPU35" s="79"/>
      <c r="FPV35" s="79"/>
      <c r="FPW35" s="79"/>
      <c r="FPX35" s="79"/>
      <c r="FPY35" s="79"/>
      <c r="FPZ35" s="79"/>
      <c r="FQA35" s="79"/>
      <c r="FQB35" s="79"/>
      <c r="FQC35" s="79"/>
      <c r="FQD35" s="79"/>
      <c r="FQE35" s="79"/>
      <c r="FQF35" s="79"/>
      <c r="FQG35" s="79"/>
      <c r="FQH35" s="79"/>
      <c r="FQI35" s="79"/>
      <c r="FQJ35" s="79"/>
      <c r="FQK35" s="79"/>
      <c r="FQL35" s="79"/>
      <c r="FQM35" s="79"/>
      <c r="FQN35" s="79"/>
      <c r="FQO35" s="79"/>
      <c r="FQP35" s="79"/>
      <c r="FQQ35" s="79"/>
      <c r="FQR35" s="79"/>
      <c r="FQS35" s="79"/>
      <c r="FQT35" s="79"/>
      <c r="FQU35" s="79"/>
      <c r="FQV35" s="79"/>
      <c r="FQW35" s="79"/>
      <c r="FQX35" s="79"/>
      <c r="FQY35" s="79"/>
      <c r="FQZ35" s="79"/>
      <c r="FRA35" s="79"/>
      <c r="FRB35" s="79"/>
      <c r="FRC35" s="79"/>
      <c r="FRD35" s="79"/>
      <c r="FRE35" s="79"/>
      <c r="FRF35" s="79"/>
      <c r="FRG35" s="79"/>
      <c r="FRH35" s="79"/>
      <c r="FRI35" s="79"/>
      <c r="FRJ35" s="79"/>
      <c r="FRK35" s="79"/>
      <c r="FRL35" s="79"/>
      <c r="FRM35" s="79"/>
      <c r="FRN35" s="79"/>
      <c r="FRO35" s="79"/>
      <c r="FRP35" s="79"/>
      <c r="FRQ35" s="79"/>
      <c r="FRR35" s="79"/>
      <c r="FRS35" s="79"/>
      <c r="FRT35" s="79"/>
      <c r="FRU35" s="79"/>
      <c r="FRV35" s="79"/>
      <c r="FRW35" s="79"/>
      <c r="FRX35" s="79"/>
      <c r="FRY35" s="79"/>
      <c r="FRZ35" s="79"/>
      <c r="FSA35" s="79"/>
      <c r="FSB35" s="79"/>
      <c r="FSC35" s="79"/>
      <c r="FSD35" s="79"/>
      <c r="FSE35" s="79"/>
      <c r="FSF35" s="79"/>
      <c r="FSG35" s="79"/>
      <c r="FSH35" s="79"/>
      <c r="FSI35" s="79"/>
      <c r="FSJ35" s="79"/>
      <c r="FSK35" s="79"/>
      <c r="FSL35" s="79"/>
      <c r="FSM35" s="79"/>
      <c r="FSN35" s="79"/>
      <c r="FSO35" s="79"/>
      <c r="FSP35" s="79"/>
      <c r="FSQ35" s="79"/>
      <c r="FSR35" s="79"/>
      <c r="FSS35" s="79"/>
      <c r="FST35" s="79"/>
      <c r="FSU35" s="79"/>
      <c r="FSV35" s="79"/>
      <c r="FSW35" s="79"/>
      <c r="FSX35" s="79"/>
      <c r="FSY35" s="79"/>
      <c r="FSZ35" s="79"/>
      <c r="FTA35" s="79"/>
      <c r="FTB35" s="79"/>
      <c r="FTC35" s="79"/>
      <c r="FTD35" s="79"/>
      <c r="FTE35" s="79"/>
      <c r="FTF35" s="79"/>
      <c r="FTG35" s="79"/>
      <c r="FTH35" s="79"/>
      <c r="FTI35" s="79"/>
      <c r="FTJ35" s="79"/>
      <c r="FTK35" s="79"/>
      <c r="FTL35" s="79"/>
      <c r="FTM35" s="79"/>
      <c r="FTN35" s="79"/>
      <c r="FTO35" s="79"/>
      <c r="FTP35" s="79"/>
      <c r="FTQ35" s="79"/>
      <c r="FTR35" s="79"/>
      <c r="FTS35" s="79"/>
      <c r="FTT35" s="79"/>
      <c r="FTU35" s="79"/>
      <c r="FTV35" s="79"/>
      <c r="FTW35" s="79"/>
      <c r="FTX35" s="79"/>
      <c r="FTY35" s="79"/>
      <c r="FTZ35" s="79"/>
      <c r="FUA35" s="79"/>
      <c r="FUB35" s="79"/>
      <c r="FUC35" s="79"/>
      <c r="FUD35" s="79"/>
      <c r="FUE35" s="79"/>
      <c r="FUF35" s="79"/>
      <c r="FUG35" s="79"/>
      <c r="FUH35" s="79"/>
      <c r="FUI35" s="79"/>
      <c r="FUJ35" s="79"/>
      <c r="FUK35" s="79"/>
      <c r="FUL35" s="79"/>
      <c r="FUM35" s="79"/>
      <c r="FUN35" s="79"/>
      <c r="FUO35" s="79"/>
      <c r="FUP35" s="79"/>
      <c r="FUQ35" s="79"/>
      <c r="FUR35" s="79"/>
      <c r="FUS35" s="79"/>
      <c r="FUT35" s="79"/>
      <c r="FUU35" s="79"/>
      <c r="FUV35" s="79"/>
      <c r="FUW35" s="79"/>
      <c r="FUX35" s="79"/>
      <c r="FUY35" s="79"/>
      <c r="FUZ35" s="79"/>
      <c r="FVA35" s="79"/>
      <c r="FVB35" s="79"/>
      <c r="FVC35" s="79"/>
      <c r="FVD35" s="79"/>
      <c r="FVE35" s="79"/>
      <c r="FVF35" s="79"/>
      <c r="FVG35" s="79"/>
      <c r="FVH35" s="79"/>
      <c r="FVI35" s="79"/>
      <c r="FVJ35" s="79"/>
      <c r="FVK35" s="79"/>
      <c r="FVL35" s="79"/>
      <c r="FVM35" s="79"/>
      <c r="FVN35" s="79"/>
      <c r="FVO35" s="79"/>
      <c r="FVP35" s="79"/>
      <c r="FVQ35" s="79"/>
      <c r="FVR35" s="79"/>
      <c r="FVS35" s="79"/>
      <c r="FVT35" s="79"/>
      <c r="FVU35" s="79"/>
      <c r="FVV35" s="79"/>
      <c r="FVW35" s="79"/>
      <c r="FVX35" s="79"/>
      <c r="FVY35" s="79"/>
      <c r="FVZ35" s="79"/>
      <c r="FWA35" s="79"/>
      <c r="FWB35" s="79"/>
      <c r="FWC35" s="79"/>
      <c r="FWD35" s="79"/>
      <c r="FWE35" s="79"/>
      <c r="FWF35" s="79"/>
      <c r="FWG35" s="79"/>
      <c r="FWH35" s="79"/>
      <c r="FWI35" s="79"/>
      <c r="FWJ35" s="79"/>
      <c r="FWK35" s="79"/>
      <c r="FWL35" s="79"/>
      <c r="FWM35" s="79"/>
      <c r="FWN35" s="79"/>
      <c r="FWO35" s="79"/>
      <c r="FWP35" s="79"/>
      <c r="FWQ35" s="79"/>
      <c r="FWR35" s="79"/>
      <c r="FWS35" s="79"/>
      <c r="FWT35" s="79"/>
      <c r="FWU35" s="79"/>
      <c r="FWV35" s="79"/>
      <c r="FWW35" s="79"/>
      <c r="FWX35" s="79"/>
      <c r="FWY35" s="79"/>
      <c r="FWZ35" s="79"/>
      <c r="FXA35" s="79"/>
      <c r="FXB35" s="79"/>
      <c r="FXC35" s="79"/>
      <c r="FXD35" s="79"/>
      <c r="FXE35" s="79"/>
      <c r="FXF35" s="79"/>
      <c r="FXG35" s="79"/>
      <c r="FXH35" s="79"/>
      <c r="FXI35" s="79"/>
      <c r="FXJ35" s="79"/>
      <c r="FXK35" s="79"/>
      <c r="FXL35" s="79"/>
      <c r="FXM35" s="79"/>
      <c r="FXN35" s="79"/>
      <c r="FXO35" s="79"/>
      <c r="FXP35" s="79"/>
      <c r="FXQ35" s="79"/>
      <c r="FXR35" s="79"/>
      <c r="FXS35" s="79"/>
      <c r="FXT35" s="79"/>
      <c r="FXU35" s="79"/>
      <c r="FXV35" s="79"/>
      <c r="FXW35" s="79"/>
      <c r="FXX35" s="79"/>
      <c r="FXY35" s="79"/>
      <c r="FXZ35" s="79"/>
      <c r="FYA35" s="79"/>
      <c r="FYB35" s="79"/>
      <c r="FYC35" s="79"/>
      <c r="FYD35" s="79"/>
      <c r="FYE35" s="79"/>
      <c r="FYF35" s="79"/>
      <c r="FYG35" s="79"/>
      <c r="FYH35" s="79"/>
      <c r="FYI35" s="79"/>
      <c r="FYJ35" s="79"/>
      <c r="FYK35" s="79"/>
      <c r="FYL35" s="79"/>
      <c r="FYM35" s="79"/>
      <c r="FYN35" s="79"/>
      <c r="FYO35" s="79"/>
      <c r="FYP35" s="79"/>
      <c r="FYQ35" s="79"/>
      <c r="FYR35" s="79"/>
      <c r="FYS35" s="79"/>
      <c r="FYT35" s="79"/>
      <c r="FYU35" s="79"/>
      <c r="FYV35" s="79"/>
      <c r="FYW35" s="79"/>
      <c r="FYX35" s="79"/>
      <c r="FYY35" s="79"/>
      <c r="FYZ35" s="79"/>
      <c r="FZA35" s="79"/>
      <c r="FZB35" s="79"/>
      <c r="FZC35" s="79"/>
      <c r="FZD35" s="79"/>
      <c r="FZE35" s="79"/>
      <c r="FZF35" s="79"/>
      <c r="FZG35" s="79"/>
      <c r="FZH35" s="79"/>
      <c r="FZI35" s="79"/>
      <c r="FZJ35" s="79"/>
      <c r="FZK35" s="79"/>
      <c r="FZL35" s="79"/>
      <c r="FZM35" s="79"/>
      <c r="FZN35" s="79"/>
      <c r="FZO35" s="79"/>
      <c r="FZP35" s="79"/>
      <c r="FZQ35" s="79"/>
      <c r="FZR35" s="79"/>
      <c r="FZS35" s="79"/>
      <c r="FZT35" s="79"/>
      <c r="FZU35" s="79"/>
      <c r="FZV35" s="79"/>
      <c r="FZW35" s="79"/>
      <c r="FZX35" s="79"/>
      <c r="FZY35" s="79"/>
      <c r="FZZ35" s="79"/>
      <c r="GAA35" s="79"/>
      <c r="GAB35" s="79"/>
      <c r="GAC35" s="79"/>
      <c r="GAD35" s="79"/>
      <c r="GAE35" s="79"/>
      <c r="GAF35" s="79"/>
      <c r="GAG35" s="79"/>
      <c r="GAH35" s="79"/>
      <c r="GAI35" s="79"/>
      <c r="GAJ35" s="79"/>
      <c r="GAK35" s="79"/>
      <c r="GAL35" s="79"/>
      <c r="GAM35" s="79"/>
      <c r="GAN35" s="79"/>
      <c r="GAO35" s="79"/>
      <c r="GAP35" s="79"/>
      <c r="GAQ35" s="79"/>
      <c r="GAR35" s="79"/>
      <c r="GAS35" s="79"/>
      <c r="GAT35" s="79"/>
      <c r="GAU35" s="79"/>
      <c r="GAV35" s="79"/>
      <c r="GAW35" s="79"/>
      <c r="GAX35" s="79"/>
      <c r="GAY35" s="79"/>
      <c r="GAZ35" s="79"/>
      <c r="GBA35" s="79"/>
      <c r="GBB35" s="79"/>
      <c r="GBC35" s="79"/>
      <c r="GBD35" s="79"/>
      <c r="GBE35" s="79"/>
      <c r="GBF35" s="79"/>
      <c r="GBG35" s="79"/>
      <c r="GBH35" s="79"/>
      <c r="GBI35" s="79"/>
      <c r="GBJ35" s="79"/>
      <c r="GBK35" s="79"/>
      <c r="GBL35" s="79"/>
      <c r="GBM35" s="79"/>
      <c r="GBN35" s="79"/>
      <c r="GBO35" s="79"/>
      <c r="GBP35" s="79"/>
      <c r="GBQ35" s="79"/>
      <c r="GBR35" s="79"/>
      <c r="GBS35" s="79"/>
      <c r="GBT35" s="79"/>
      <c r="GBU35" s="79"/>
      <c r="GBV35" s="79"/>
      <c r="GBW35" s="79"/>
      <c r="GBX35" s="79"/>
      <c r="GBY35" s="79"/>
      <c r="GBZ35" s="79"/>
      <c r="GCA35" s="79"/>
      <c r="GCB35" s="79"/>
      <c r="GCC35" s="79"/>
      <c r="GCD35" s="79"/>
      <c r="GCE35" s="79"/>
      <c r="GCF35" s="79"/>
      <c r="GCG35" s="79"/>
      <c r="GCH35" s="79"/>
      <c r="GCI35" s="79"/>
      <c r="GCJ35" s="79"/>
      <c r="GCK35" s="79"/>
      <c r="GCL35" s="79"/>
      <c r="GCM35" s="79"/>
      <c r="GCN35" s="79"/>
      <c r="GCO35" s="79"/>
      <c r="GCP35" s="79"/>
      <c r="GCQ35" s="79"/>
      <c r="GCR35" s="79"/>
      <c r="GCS35" s="79"/>
      <c r="GCT35" s="79"/>
      <c r="GCU35" s="79"/>
      <c r="GCV35" s="79"/>
      <c r="GCW35" s="79"/>
      <c r="GCX35" s="79"/>
      <c r="GCY35" s="79"/>
      <c r="GCZ35" s="79"/>
      <c r="GDA35" s="79"/>
      <c r="GDB35" s="79"/>
      <c r="GDC35" s="79"/>
      <c r="GDD35" s="79"/>
      <c r="GDE35" s="79"/>
      <c r="GDF35" s="79"/>
      <c r="GDG35" s="79"/>
      <c r="GDH35" s="79"/>
      <c r="GDI35" s="79"/>
      <c r="GDJ35" s="79"/>
      <c r="GDK35" s="79"/>
      <c r="GDL35" s="79"/>
      <c r="GDM35" s="79"/>
      <c r="GDN35" s="79"/>
      <c r="GDO35" s="79"/>
      <c r="GDP35" s="79"/>
      <c r="GDQ35" s="79"/>
      <c r="GDR35" s="79"/>
      <c r="GDS35" s="79"/>
      <c r="GDT35" s="79"/>
      <c r="GDU35" s="79"/>
      <c r="GDV35" s="79"/>
      <c r="GDW35" s="79"/>
      <c r="GDX35" s="79"/>
      <c r="GDY35" s="79"/>
      <c r="GDZ35" s="79"/>
      <c r="GEA35" s="79"/>
      <c r="GEB35" s="79"/>
      <c r="GEC35" s="79"/>
      <c r="GED35" s="79"/>
      <c r="GEE35" s="79"/>
      <c r="GEF35" s="79"/>
      <c r="GEG35" s="79"/>
      <c r="GEH35" s="79"/>
      <c r="GEI35" s="79"/>
      <c r="GEJ35" s="79"/>
      <c r="GEK35" s="79"/>
      <c r="GEL35" s="79"/>
      <c r="GEM35" s="79"/>
      <c r="GEN35" s="79"/>
      <c r="GEO35" s="79"/>
      <c r="GEP35" s="79"/>
      <c r="GEQ35" s="79"/>
      <c r="GER35" s="79"/>
      <c r="GES35" s="79"/>
      <c r="GET35" s="79"/>
      <c r="GEU35" s="79"/>
      <c r="GEV35" s="79"/>
      <c r="GEW35" s="79"/>
      <c r="GEX35" s="79"/>
      <c r="GEY35" s="79"/>
      <c r="GEZ35" s="79"/>
      <c r="GFA35" s="79"/>
      <c r="GFB35" s="79"/>
      <c r="GFC35" s="79"/>
      <c r="GFD35" s="79"/>
      <c r="GFE35" s="79"/>
      <c r="GFF35" s="79"/>
      <c r="GFG35" s="79"/>
      <c r="GFH35" s="79"/>
      <c r="GFI35" s="79"/>
      <c r="GFJ35" s="79"/>
      <c r="GFK35" s="79"/>
      <c r="GFL35" s="79"/>
      <c r="GFM35" s="79"/>
      <c r="GFN35" s="79"/>
      <c r="GFO35" s="79"/>
      <c r="GFP35" s="79"/>
      <c r="GFQ35" s="79"/>
      <c r="GFR35" s="79"/>
      <c r="GFS35" s="79"/>
      <c r="GFT35" s="79"/>
      <c r="GFU35" s="79"/>
      <c r="GFV35" s="79"/>
      <c r="GFW35" s="79"/>
      <c r="GFX35" s="79"/>
      <c r="GFY35" s="79"/>
      <c r="GFZ35" s="79"/>
      <c r="GGA35" s="79"/>
      <c r="GGB35" s="79"/>
      <c r="GGC35" s="79"/>
      <c r="GGD35" s="79"/>
      <c r="GGE35" s="79"/>
      <c r="GGF35" s="79"/>
      <c r="GGG35" s="79"/>
      <c r="GGH35" s="79"/>
      <c r="GGI35" s="79"/>
      <c r="GGJ35" s="79"/>
      <c r="GGK35" s="79"/>
      <c r="GGL35" s="79"/>
      <c r="GGM35" s="79"/>
      <c r="GGN35" s="79"/>
      <c r="GGO35" s="79"/>
      <c r="GGP35" s="79"/>
      <c r="GGQ35" s="79"/>
      <c r="GGR35" s="79"/>
      <c r="GGS35" s="79"/>
      <c r="GGT35" s="79"/>
      <c r="GGU35" s="79"/>
      <c r="GGV35" s="79"/>
      <c r="GGW35" s="79"/>
      <c r="GGX35" s="79"/>
      <c r="GGY35" s="79"/>
      <c r="GGZ35" s="79"/>
      <c r="GHA35" s="79"/>
      <c r="GHB35" s="79"/>
      <c r="GHC35" s="79"/>
      <c r="GHD35" s="79"/>
      <c r="GHE35" s="79"/>
      <c r="GHF35" s="79"/>
      <c r="GHG35" s="79"/>
      <c r="GHH35" s="79"/>
      <c r="GHI35" s="79"/>
      <c r="GHJ35" s="79"/>
      <c r="GHK35" s="79"/>
      <c r="GHL35" s="79"/>
      <c r="GHM35" s="79"/>
      <c r="GHN35" s="79"/>
      <c r="GHO35" s="79"/>
      <c r="GHP35" s="79"/>
      <c r="GHQ35" s="79"/>
      <c r="GHR35" s="79"/>
      <c r="GHS35" s="79"/>
      <c r="GHT35" s="79"/>
      <c r="GHU35" s="79"/>
      <c r="GHV35" s="79"/>
      <c r="GHW35" s="79"/>
      <c r="GHX35" s="79"/>
      <c r="GHY35" s="79"/>
      <c r="GHZ35" s="79"/>
      <c r="GIA35" s="79"/>
      <c r="GIB35" s="79"/>
      <c r="GIC35" s="79"/>
      <c r="GID35" s="79"/>
      <c r="GIE35" s="79"/>
      <c r="GIF35" s="79"/>
      <c r="GIG35" s="79"/>
      <c r="GIH35" s="79"/>
      <c r="GII35" s="79"/>
      <c r="GIJ35" s="79"/>
      <c r="GIK35" s="79"/>
      <c r="GIL35" s="79"/>
      <c r="GIM35" s="79"/>
      <c r="GIN35" s="79"/>
      <c r="GIO35" s="79"/>
      <c r="GIP35" s="79"/>
      <c r="GIQ35" s="79"/>
      <c r="GIR35" s="79"/>
      <c r="GIS35" s="79"/>
      <c r="GIT35" s="79"/>
      <c r="GIU35" s="79"/>
      <c r="GIV35" s="79"/>
      <c r="GIW35" s="79"/>
      <c r="GIX35" s="79"/>
      <c r="GIY35" s="79"/>
      <c r="GIZ35" s="79"/>
      <c r="GJA35" s="79"/>
      <c r="GJB35" s="79"/>
      <c r="GJC35" s="79"/>
      <c r="GJD35" s="79"/>
      <c r="GJE35" s="79"/>
      <c r="GJF35" s="79"/>
      <c r="GJG35" s="79"/>
      <c r="GJH35" s="79"/>
      <c r="GJI35" s="79"/>
      <c r="GJJ35" s="79"/>
      <c r="GJK35" s="79"/>
      <c r="GJL35" s="79"/>
      <c r="GJM35" s="79"/>
      <c r="GJN35" s="79"/>
      <c r="GJO35" s="79"/>
      <c r="GJP35" s="79"/>
      <c r="GJQ35" s="79"/>
      <c r="GJR35" s="79"/>
      <c r="GJS35" s="79"/>
      <c r="GJT35" s="79"/>
      <c r="GJU35" s="79"/>
      <c r="GJV35" s="79"/>
      <c r="GJW35" s="79"/>
      <c r="GJX35" s="79"/>
      <c r="GJY35" s="79"/>
      <c r="GJZ35" s="79"/>
      <c r="GKA35" s="79"/>
      <c r="GKB35" s="79"/>
      <c r="GKC35" s="79"/>
      <c r="GKD35" s="79"/>
      <c r="GKE35" s="79"/>
      <c r="GKF35" s="79"/>
      <c r="GKG35" s="79"/>
      <c r="GKH35" s="79"/>
      <c r="GKI35" s="79"/>
      <c r="GKJ35" s="79"/>
      <c r="GKK35" s="79"/>
      <c r="GKL35" s="79"/>
      <c r="GKM35" s="79"/>
      <c r="GKN35" s="79"/>
      <c r="GKO35" s="79"/>
      <c r="GKP35" s="79"/>
      <c r="GKQ35" s="79"/>
      <c r="GKR35" s="79"/>
      <c r="GKS35" s="79"/>
      <c r="GKT35" s="79"/>
      <c r="GKU35" s="79"/>
      <c r="GKV35" s="79"/>
      <c r="GKW35" s="79"/>
      <c r="GKX35" s="79"/>
      <c r="GKY35" s="79"/>
      <c r="GKZ35" s="79"/>
      <c r="GLA35" s="79"/>
      <c r="GLB35" s="79"/>
      <c r="GLC35" s="79"/>
      <c r="GLD35" s="79"/>
      <c r="GLE35" s="79"/>
      <c r="GLF35" s="79"/>
      <c r="GLG35" s="79"/>
      <c r="GLH35" s="79"/>
      <c r="GLI35" s="79"/>
      <c r="GLJ35" s="79"/>
      <c r="GLK35" s="79"/>
      <c r="GLL35" s="79"/>
      <c r="GLM35" s="79"/>
      <c r="GLN35" s="79"/>
      <c r="GLO35" s="79"/>
      <c r="GLP35" s="79"/>
      <c r="GLQ35" s="79"/>
      <c r="GLR35" s="79"/>
      <c r="GLS35" s="79"/>
      <c r="GLT35" s="79"/>
      <c r="GLU35" s="79"/>
      <c r="GLV35" s="79"/>
      <c r="GLW35" s="79"/>
      <c r="GLX35" s="79"/>
      <c r="GLY35" s="79"/>
      <c r="GLZ35" s="79"/>
      <c r="GMA35" s="79"/>
      <c r="GMB35" s="79"/>
      <c r="GMC35" s="79"/>
      <c r="GMD35" s="79"/>
      <c r="GME35" s="79"/>
      <c r="GMF35" s="79"/>
      <c r="GMG35" s="79"/>
      <c r="GMH35" s="79"/>
      <c r="GMI35" s="79"/>
      <c r="GMJ35" s="79"/>
      <c r="GMK35" s="79"/>
      <c r="GML35" s="79"/>
      <c r="GMM35" s="79"/>
      <c r="GMN35" s="79"/>
      <c r="GMO35" s="79"/>
      <c r="GMP35" s="79"/>
      <c r="GMQ35" s="79"/>
      <c r="GMR35" s="79"/>
      <c r="GMS35" s="79"/>
      <c r="GMT35" s="79"/>
      <c r="GMU35" s="79"/>
      <c r="GMV35" s="79"/>
      <c r="GMW35" s="79"/>
      <c r="GMX35" s="79"/>
      <c r="GMY35" s="79"/>
      <c r="GMZ35" s="79"/>
      <c r="GNA35" s="79"/>
      <c r="GNB35" s="79"/>
      <c r="GNC35" s="79"/>
      <c r="GND35" s="79"/>
      <c r="GNE35" s="79"/>
      <c r="GNF35" s="79"/>
      <c r="GNG35" s="79"/>
      <c r="GNH35" s="79"/>
      <c r="GNI35" s="79"/>
      <c r="GNJ35" s="79"/>
      <c r="GNK35" s="79"/>
      <c r="GNL35" s="79"/>
      <c r="GNM35" s="79"/>
      <c r="GNN35" s="79"/>
      <c r="GNO35" s="79"/>
      <c r="GNP35" s="79"/>
      <c r="GNQ35" s="79"/>
      <c r="GNR35" s="79"/>
      <c r="GNS35" s="79"/>
      <c r="GNT35" s="79"/>
      <c r="GNU35" s="79"/>
      <c r="GNV35" s="79"/>
      <c r="GNW35" s="79"/>
      <c r="GNX35" s="79"/>
      <c r="GNY35" s="79"/>
      <c r="GNZ35" s="79"/>
      <c r="GOA35" s="79"/>
      <c r="GOB35" s="79"/>
      <c r="GOC35" s="79"/>
      <c r="GOD35" s="79"/>
      <c r="GOE35" s="79"/>
      <c r="GOF35" s="79"/>
      <c r="GOG35" s="79"/>
      <c r="GOH35" s="79"/>
      <c r="GOI35" s="79"/>
      <c r="GOJ35" s="79"/>
      <c r="GOK35" s="79"/>
      <c r="GOL35" s="79"/>
      <c r="GOM35" s="79"/>
      <c r="GON35" s="79"/>
      <c r="GOO35" s="79"/>
      <c r="GOP35" s="79"/>
      <c r="GOQ35" s="79"/>
      <c r="GOR35" s="79"/>
      <c r="GOS35" s="79"/>
      <c r="GOT35" s="79"/>
      <c r="GOU35" s="79"/>
      <c r="GOV35" s="79"/>
      <c r="GOW35" s="79"/>
      <c r="GOX35" s="79"/>
      <c r="GOY35" s="79"/>
      <c r="GOZ35" s="79"/>
      <c r="GPA35" s="79"/>
      <c r="GPB35" s="79"/>
      <c r="GPC35" s="79"/>
      <c r="GPD35" s="79"/>
      <c r="GPE35" s="79"/>
      <c r="GPF35" s="79"/>
      <c r="GPG35" s="79"/>
      <c r="GPH35" s="79"/>
      <c r="GPI35" s="79"/>
      <c r="GPJ35" s="79"/>
      <c r="GPK35" s="79"/>
      <c r="GPL35" s="79"/>
      <c r="GPM35" s="79"/>
      <c r="GPN35" s="79"/>
      <c r="GPO35" s="79"/>
      <c r="GPP35" s="79"/>
      <c r="GPQ35" s="79"/>
      <c r="GPR35" s="79"/>
      <c r="GPS35" s="79"/>
      <c r="GPT35" s="79"/>
      <c r="GPU35" s="79"/>
      <c r="GPV35" s="79"/>
      <c r="GPW35" s="79"/>
      <c r="GPX35" s="79"/>
      <c r="GPY35" s="79"/>
      <c r="GPZ35" s="79"/>
      <c r="GQA35" s="79"/>
      <c r="GQB35" s="79"/>
      <c r="GQC35" s="79"/>
      <c r="GQD35" s="79"/>
      <c r="GQE35" s="79"/>
      <c r="GQF35" s="79"/>
      <c r="GQG35" s="79"/>
      <c r="GQH35" s="79"/>
      <c r="GQI35" s="79"/>
      <c r="GQJ35" s="79"/>
      <c r="GQK35" s="79"/>
      <c r="GQL35" s="79"/>
      <c r="GQM35" s="79"/>
      <c r="GQN35" s="79"/>
      <c r="GQO35" s="79"/>
      <c r="GQP35" s="79"/>
      <c r="GQQ35" s="79"/>
      <c r="GQR35" s="79"/>
      <c r="GQS35" s="79"/>
      <c r="GQT35" s="79"/>
      <c r="GQU35" s="79"/>
      <c r="GQV35" s="79"/>
      <c r="GQW35" s="79"/>
      <c r="GQX35" s="79"/>
      <c r="GQY35" s="79"/>
      <c r="GQZ35" s="79"/>
      <c r="GRA35" s="79"/>
      <c r="GRB35" s="79"/>
      <c r="GRC35" s="79"/>
      <c r="GRD35" s="79"/>
      <c r="GRE35" s="79"/>
      <c r="GRF35" s="79"/>
      <c r="GRG35" s="79"/>
      <c r="GRH35" s="79"/>
      <c r="GRI35" s="79"/>
      <c r="GRJ35" s="79"/>
      <c r="GRK35" s="79"/>
      <c r="GRL35" s="79"/>
      <c r="GRM35" s="79"/>
      <c r="GRN35" s="79"/>
      <c r="GRO35" s="79"/>
      <c r="GRP35" s="79"/>
      <c r="GRQ35" s="79"/>
      <c r="GRR35" s="79"/>
      <c r="GRS35" s="79"/>
      <c r="GRT35" s="79"/>
      <c r="GRU35" s="79"/>
      <c r="GRV35" s="79"/>
      <c r="GRW35" s="79"/>
      <c r="GRX35" s="79"/>
      <c r="GRY35" s="79"/>
      <c r="GRZ35" s="79"/>
      <c r="GSA35" s="79"/>
      <c r="GSB35" s="79"/>
      <c r="GSC35" s="79"/>
      <c r="GSD35" s="79"/>
      <c r="GSE35" s="79"/>
      <c r="GSF35" s="79"/>
      <c r="GSG35" s="79"/>
      <c r="GSH35" s="79"/>
      <c r="GSI35" s="79"/>
      <c r="GSJ35" s="79"/>
      <c r="GSK35" s="79"/>
      <c r="GSL35" s="79"/>
      <c r="GSM35" s="79"/>
      <c r="GSN35" s="79"/>
      <c r="GSO35" s="79"/>
      <c r="GSP35" s="79"/>
      <c r="GSQ35" s="79"/>
      <c r="GSR35" s="79"/>
      <c r="GSS35" s="79"/>
      <c r="GST35" s="79"/>
      <c r="GSU35" s="79"/>
      <c r="GSV35" s="79"/>
      <c r="GSW35" s="79"/>
      <c r="GSX35" s="79"/>
      <c r="GSY35" s="79"/>
      <c r="GSZ35" s="79"/>
      <c r="GTA35" s="79"/>
      <c r="GTB35" s="79"/>
      <c r="GTC35" s="79"/>
      <c r="GTD35" s="79"/>
      <c r="GTE35" s="79"/>
      <c r="GTF35" s="79"/>
      <c r="GTG35" s="79"/>
      <c r="GTH35" s="79"/>
      <c r="GTI35" s="79"/>
      <c r="GTJ35" s="79"/>
      <c r="GTK35" s="79"/>
      <c r="GTL35" s="79"/>
      <c r="GTM35" s="79"/>
      <c r="GTN35" s="79"/>
      <c r="GTO35" s="79"/>
      <c r="GTP35" s="79"/>
      <c r="GTQ35" s="79"/>
      <c r="GTR35" s="79"/>
      <c r="GTS35" s="79"/>
      <c r="GTT35" s="79"/>
      <c r="GTU35" s="79"/>
      <c r="GTV35" s="79"/>
      <c r="GTW35" s="79"/>
      <c r="GTX35" s="79"/>
      <c r="GTY35" s="79"/>
      <c r="GTZ35" s="79"/>
      <c r="GUA35" s="79"/>
      <c r="GUB35" s="79"/>
      <c r="GUC35" s="79"/>
      <c r="GUD35" s="79"/>
      <c r="GUE35" s="79"/>
      <c r="GUF35" s="79"/>
      <c r="GUG35" s="79"/>
      <c r="GUH35" s="79"/>
      <c r="GUI35" s="79"/>
      <c r="GUJ35" s="79"/>
      <c r="GUK35" s="79"/>
      <c r="GUL35" s="79"/>
      <c r="GUM35" s="79"/>
      <c r="GUN35" s="79"/>
      <c r="GUO35" s="79"/>
      <c r="GUP35" s="79"/>
      <c r="GUQ35" s="79"/>
      <c r="GUR35" s="79"/>
      <c r="GUS35" s="79"/>
      <c r="GUT35" s="79"/>
      <c r="GUU35" s="79"/>
      <c r="GUV35" s="79"/>
      <c r="GUW35" s="79"/>
      <c r="GUX35" s="79"/>
      <c r="GUY35" s="79"/>
      <c r="GUZ35" s="79"/>
      <c r="GVA35" s="79"/>
      <c r="GVB35" s="79"/>
      <c r="GVC35" s="79"/>
      <c r="GVD35" s="79"/>
      <c r="GVE35" s="79"/>
      <c r="GVF35" s="79"/>
      <c r="GVG35" s="79"/>
      <c r="GVH35" s="79"/>
      <c r="GVI35" s="79"/>
      <c r="GVJ35" s="79"/>
      <c r="GVK35" s="79"/>
      <c r="GVL35" s="79"/>
      <c r="GVM35" s="79"/>
      <c r="GVN35" s="79"/>
      <c r="GVO35" s="79"/>
      <c r="GVP35" s="79"/>
      <c r="GVQ35" s="79"/>
      <c r="GVR35" s="79"/>
      <c r="GVS35" s="79"/>
      <c r="GVT35" s="79"/>
      <c r="GVU35" s="79"/>
      <c r="GVV35" s="79"/>
      <c r="GVW35" s="79"/>
      <c r="GVX35" s="79"/>
      <c r="GVY35" s="79"/>
      <c r="GVZ35" s="79"/>
      <c r="GWA35" s="79"/>
      <c r="GWB35" s="79"/>
      <c r="GWC35" s="79"/>
      <c r="GWD35" s="79"/>
      <c r="GWE35" s="79"/>
      <c r="GWF35" s="79"/>
      <c r="GWG35" s="79"/>
      <c r="GWH35" s="79"/>
      <c r="GWI35" s="79"/>
      <c r="GWJ35" s="79"/>
      <c r="GWK35" s="79"/>
      <c r="GWL35" s="79"/>
      <c r="GWM35" s="79"/>
      <c r="GWN35" s="79"/>
      <c r="GWO35" s="79"/>
      <c r="GWP35" s="79"/>
      <c r="GWQ35" s="79"/>
      <c r="GWR35" s="79"/>
      <c r="GWS35" s="79"/>
      <c r="GWT35" s="79"/>
      <c r="GWU35" s="79"/>
      <c r="GWV35" s="79"/>
      <c r="GWW35" s="79"/>
      <c r="GWX35" s="79"/>
      <c r="GWY35" s="79"/>
      <c r="GWZ35" s="79"/>
      <c r="GXA35" s="79"/>
      <c r="GXB35" s="79"/>
      <c r="GXC35" s="79"/>
      <c r="GXD35" s="79"/>
      <c r="GXE35" s="79"/>
      <c r="GXF35" s="79"/>
      <c r="GXG35" s="79"/>
      <c r="GXH35" s="79"/>
      <c r="GXI35" s="79"/>
      <c r="GXJ35" s="79"/>
      <c r="GXK35" s="79"/>
      <c r="GXL35" s="79"/>
      <c r="GXM35" s="79"/>
      <c r="GXN35" s="79"/>
      <c r="GXO35" s="79"/>
      <c r="GXP35" s="79"/>
      <c r="GXQ35" s="79"/>
      <c r="GXR35" s="79"/>
      <c r="GXS35" s="79"/>
      <c r="GXT35" s="79"/>
      <c r="GXU35" s="79"/>
      <c r="GXV35" s="79"/>
      <c r="GXW35" s="79"/>
      <c r="GXX35" s="79"/>
      <c r="GXY35" s="79"/>
      <c r="GXZ35" s="79"/>
      <c r="GYA35" s="79"/>
      <c r="GYB35" s="79"/>
      <c r="GYC35" s="79"/>
      <c r="GYD35" s="79"/>
      <c r="GYE35" s="79"/>
      <c r="GYF35" s="79"/>
      <c r="GYG35" s="79"/>
      <c r="GYH35" s="79"/>
      <c r="GYI35" s="79"/>
      <c r="GYJ35" s="79"/>
      <c r="GYK35" s="79"/>
      <c r="GYL35" s="79"/>
      <c r="GYM35" s="79"/>
      <c r="GYN35" s="79"/>
      <c r="GYO35" s="79"/>
      <c r="GYP35" s="79"/>
      <c r="GYQ35" s="79"/>
      <c r="GYR35" s="79"/>
      <c r="GYS35" s="79"/>
      <c r="GYT35" s="79"/>
      <c r="GYU35" s="79"/>
      <c r="GYV35" s="79"/>
      <c r="GYW35" s="79"/>
      <c r="GYX35" s="79"/>
      <c r="GYY35" s="79"/>
      <c r="GYZ35" s="79"/>
      <c r="GZA35" s="79"/>
      <c r="GZB35" s="79"/>
      <c r="GZC35" s="79"/>
      <c r="GZD35" s="79"/>
      <c r="GZE35" s="79"/>
      <c r="GZF35" s="79"/>
      <c r="GZG35" s="79"/>
      <c r="GZH35" s="79"/>
      <c r="GZI35" s="79"/>
      <c r="GZJ35" s="79"/>
      <c r="GZK35" s="79"/>
      <c r="GZL35" s="79"/>
      <c r="GZM35" s="79"/>
      <c r="GZN35" s="79"/>
      <c r="GZO35" s="79"/>
      <c r="GZP35" s="79"/>
      <c r="GZQ35" s="79"/>
      <c r="GZR35" s="79"/>
      <c r="GZS35" s="79"/>
      <c r="GZT35" s="79"/>
      <c r="GZU35" s="79"/>
      <c r="GZV35" s="79"/>
      <c r="GZW35" s="79"/>
      <c r="GZX35" s="79"/>
      <c r="GZY35" s="79"/>
      <c r="GZZ35" s="79"/>
      <c r="HAA35" s="79"/>
      <c r="HAB35" s="79"/>
      <c r="HAC35" s="79"/>
      <c r="HAD35" s="79"/>
      <c r="HAE35" s="79"/>
      <c r="HAF35" s="79"/>
      <c r="HAG35" s="79"/>
      <c r="HAH35" s="79"/>
      <c r="HAI35" s="79"/>
      <c r="HAJ35" s="79"/>
      <c r="HAK35" s="79"/>
      <c r="HAL35" s="79"/>
      <c r="HAM35" s="79"/>
      <c r="HAN35" s="79"/>
      <c r="HAO35" s="79"/>
      <c r="HAP35" s="79"/>
      <c r="HAQ35" s="79"/>
      <c r="HAR35" s="79"/>
      <c r="HAS35" s="79"/>
      <c r="HAT35" s="79"/>
      <c r="HAU35" s="79"/>
      <c r="HAV35" s="79"/>
      <c r="HAW35" s="79"/>
      <c r="HAX35" s="79"/>
      <c r="HAY35" s="79"/>
      <c r="HAZ35" s="79"/>
      <c r="HBA35" s="79"/>
      <c r="HBB35" s="79"/>
      <c r="HBC35" s="79"/>
      <c r="HBD35" s="79"/>
      <c r="HBE35" s="79"/>
      <c r="HBF35" s="79"/>
      <c r="HBG35" s="79"/>
      <c r="HBH35" s="79"/>
      <c r="HBI35" s="79"/>
      <c r="HBJ35" s="79"/>
      <c r="HBK35" s="79"/>
      <c r="HBL35" s="79"/>
      <c r="HBM35" s="79"/>
      <c r="HBN35" s="79"/>
      <c r="HBO35" s="79"/>
      <c r="HBP35" s="79"/>
      <c r="HBQ35" s="79"/>
      <c r="HBR35" s="79"/>
      <c r="HBS35" s="79"/>
      <c r="HBT35" s="79"/>
      <c r="HBU35" s="79"/>
      <c r="HBV35" s="79"/>
      <c r="HBW35" s="79"/>
      <c r="HBX35" s="79"/>
      <c r="HBY35" s="79"/>
      <c r="HBZ35" s="79"/>
      <c r="HCA35" s="79"/>
      <c r="HCB35" s="79"/>
      <c r="HCC35" s="79"/>
      <c r="HCD35" s="79"/>
      <c r="HCE35" s="79"/>
      <c r="HCF35" s="79"/>
      <c r="HCG35" s="79"/>
      <c r="HCH35" s="79"/>
      <c r="HCI35" s="79"/>
      <c r="HCJ35" s="79"/>
      <c r="HCK35" s="79"/>
      <c r="HCL35" s="79"/>
      <c r="HCM35" s="79"/>
      <c r="HCN35" s="79"/>
      <c r="HCO35" s="79"/>
      <c r="HCP35" s="79"/>
      <c r="HCQ35" s="79"/>
      <c r="HCR35" s="79"/>
      <c r="HCS35" s="79"/>
      <c r="HCT35" s="79"/>
      <c r="HCU35" s="79"/>
      <c r="HCV35" s="79"/>
      <c r="HCW35" s="79"/>
      <c r="HCX35" s="79"/>
      <c r="HCY35" s="79"/>
      <c r="HCZ35" s="79"/>
      <c r="HDA35" s="79"/>
      <c r="HDB35" s="79"/>
      <c r="HDC35" s="79"/>
      <c r="HDD35" s="79"/>
      <c r="HDE35" s="79"/>
      <c r="HDF35" s="79"/>
      <c r="HDG35" s="79"/>
      <c r="HDH35" s="79"/>
      <c r="HDI35" s="79"/>
      <c r="HDJ35" s="79"/>
      <c r="HDK35" s="79"/>
      <c r="HDL35" s="79"/>
      <c r="HDM35" s="79"/>
      <c r="HDN35" s="79"/>
      <c r="HDO35" s="79"/>
      <c r="HDP35" s="79"/>
      <c r="HDQ35" s="79"/>
      <c r="HDR35" s="79"/>
      <c r="HDS35" s="79"/>
      <c r="HDT35" s="79"/>
      <c r="HDU35" s="79"/>
      <c r="HDV35" s="79"/>
      <c r="HDW35" s="79"/>
      <c r="HDX35" s="79"/>
      <c r="HDY35" s="79"/>
      <c r="HDZ35" s="79"/>
      <c r="HEA35" s="79"/>
      <c r="HEB35" s="79"/>
      <c r="HEC35" s="79"/>
      <c r="HED35" s="79"/>
      <c r="HEE35" s="79"/>
      <c r="HEF35" s="79"/>
      <c r="HEG35" s="79"/>
      <c r="HEH35" s="79"/>
      <c r="HEI35" s="79"/>
      <c r="HEJ35" s="79"/>
      <c r="HEK35" s="79"/>
      <c r="HEL35" s="79"/>
      <c r="HEM35" s="79"/>
      <c r="HEN35" s="79"/>
      <c r="HEO35" s="79"/>
      <c r="HEP35" s="79"/>
      <c r="HEQ35" s="79"/>
      <c r="HER35" s="79"/>
      <c r="HES35" s="79"/>
      <c r="HET35" s="79"/>
      <c r="HEU35" s="79"/>
      <c r="HEV35" s="79"/>
      <c r="HEW35" s="79"/>
      <c r="HEX35" s="79"/>
      <c r="HEY35" s="79"/>
      <c r="HEZ35" s="79"/>
      <c r="HFA35" s="79"/>
      <c r="HFB35" s="79"/>
      <c r="HFC35" s="79"/>
      <c r="HFD35" s="79"/>
      <c r="HFE35" s="79"/>
      <c r="HFF35" s="79"/>
      <c r="HFG35" s="79"/>
      <c r="HFH35" s="79"/>
      <c r="HFI35" s="79"/>
      <c r="HFJ35" s="79"/>
      <c r="HFK35" s="79"/>
      <c r="HFL35" s="79"/>
      <c r="HFM35" s="79"/>
      <c r="HFN35" s="79"/>
      <c r="HFO35" s="79"/>
      <c r="HFP35" s="79"/>
      <c r="HFQ35" s="79"/>
      <c r="HFR35" s="79"/>
      <c r="HFS35" s="79"/>
      <c r="HFT35" s="79"/>
      <c r="HFU35" s="79"/>
      <c r="HFV35" s="79"/>
      <c r="HFW35" s="79"/>
      <c r="HFX35" s="79"/>
      <c r="HFY35" s="79"/>
      <c r="HFZ35" s="79"/>
      <c r="HGA35" s="79"/>
      <c r="HGB35" s="79"/>
      <c r="HGC35" s="79"/>
      <c r="HGD35" s="79"/>
      <c r="HGE35" s="79"/>
      <c r="HGF35" s="79"/>
      <c r="HGG35" s="79"/>
      <c r="HGH35" s="79"/>
      <c r="HGI35" s="79"/>
      <c r="HGJ35" s="79"/>
      <c r="HGK35" s="79"/>
      <c r="HGL35" s="79"/>
      <c r="HGM35" s="79"/>
      <c r="HGN35" s="79"/>
      <c r="HGO35" s="79"/>
      <c r="HGP35" s="79"/>
      <c r="HGQ35" s="79"/>
      <c r="HGR35" s="79"/>
      <c r="HGS35" s="79"/>
      <c r="HGT35" s="79"/>
      <c r="HGU35" s="79"/>
      <c r="HGV35" s="79"/>
      <c r="HGW35" s="79"/>
      <c r="HGX35" s="79"/>
      <c r="HGY35" s="79"/>
      <c r="HGZ35" s="79"/>
      <c r="HHA35" s="79"/>
      <c r="HHB35" s="79"/>
      <c r="HHC35" s="79"/>
      <c r="HHD35" s="79"/>
      <c r="HHE35" s="79"/>
      <c r="HHF35" s="79"/>
      <c r="HHG35" s="79"/>
      <c r="HHH35" s="79"/>
      <c r="HHI35" s="79"/>
      <c r="HHJ35" s="79"/>
      <c r="HHK35" s="79"/>
      <c r="HHL35" s="79"/>
      <c r="HHM35" s="79"/>
      <c r="HHN35" s="79"/>
      <c r="HHO35" s="79"/>
      <c r="HHP35" s="79"/>
      <c r="HHQ35" s="79"/>
      <c r="HHR35" s="79"/>
      <c r="HHS35" s="79"/>
      <c r="HHT35" s="79"/>
      <c r="HHU35" s="79"/>
      <c r="HHV35" s="79"/>
      <c r="HHW35" s="79"/>
      <c r="HHX35" s="79"/>
      <c r="HHY35" s="79"/>
      <c r="HHZ35" s="79"/>
      <c r="HIA35" s="79"/>
      <c r="HIB35" s="79"/>
      <c r="HIC35" s="79"/>
      <c r="HID35" s="79"/>
      <c r="HIE35" s="79"/>
      <c r="HIF35" s="79"/>
      <c r="HIG35" s="79"/>
      <c r="HIH35" s="79"/>
      <c r="HII35" s="79"/>
      <c r="HIJ35" s="79"/>
      <c r="HIK35" s="79"/>
      <c r="HIL35" s="79"/>
      <c r="HIM35" s="79"/>
      <c r="HIN35" s="79"/>
      <c r="HIO35" s="79"/>
      <c r="HIP35" s="79"/>
      <c r="HIQ35" s="79"/>
      <c r="HIR35" s="79"/>
      <c r="HIS35" s="79"/>
      <c r="HIT35" s="79"/>
      <c r="HIU35" s="79"/>
      <c r="HIV35" s="79"/>
      <c r="HIW35" s="79"/>
      <c r="HIX35" s="79"/>
      <c r="HIY35" s="79"/>
      <c r="HIZ35" s="79"/>
      <c r="HJA35" s="79"/>
      <c r="HJB35" s="79"/>
      <c r="HJC35" s="79"/>
      <c r="HJD35" s="79"/>
      <c r="HJE35" s="79"/>
      <c r="HJF35" s="79"/>
      <c r="HJG35" s="79"/>
      <c r="HJH35" s="79"/>
      <c r="HJI35" s="79"/>
      <c r="HJJ35" s="79"/>
      <c r="HJK35" s="79"/>
      <c r="HJL35" s="79"/>
      <c r="HJM35" s="79"/>
      <c r="HJN35" s="79"/>
      <c r="HJO35" s="79"/>
      <c r="HJP35" s="79"/>
      <c r="HJQ35" s="79"/>
      <c r="HJR35" s="79"/>
      <c r="HJS35" s="79"/>
      <c r="HJT35" s="79"/>
      <c r="HJU35" s="79"/>
      <c r="HJV35" s="79"/>
      <c r="HJW35" s="79"/>
      <c r="HJX35" s="79"/>
      <c r="HJY35" s="79"/>
      <c r="HJZ35" s="79"/>
      <c r="HKA35" s="79"/>
      <c r="HKB35" s="79"/>
      <c r="HKC35" s="79"/>
      <c r="HKD35" s="79"/>
      <c r="HKE35" s="79"/>
      <c r="HKF35" s="79"/>
      <c r="HKG35" s="79"/>
      <c r="HKH35" s="79"/>
      <c r="HKI35" s="79"/>
      <c r="HKJ35" s="79"/>
      <c r="HKK35" s="79"/>
      <c r="HKL35" s="79"/>
      <c r="HKM35" s="79"/>
      <c r="HKN35" s="79"/>
      <c r="HKO35" s="79"/>
      <c r="HKP35" s="79"/>
      <c r="HKQ35" s="79"/>
      <c r="HKR35" s="79"/>
      <c r="HKS35" s="79"/>
      <c r="HKT35" s="79"/>
      <c r="HKU35" s="79"/>
      <c r="HKV35" s="79"/>
      <c r="HKW35" s="79"/>
      <c r="HKX35" s="79"/>
      <c r="HKY35" s="79"/>
      <c r="HKZ35" s="79"/>
      <c r="HLA35" s="79"/>
      <c r="HLB35" s="79"/>
      <c r="HLC35" s="79"/>
      <c r="HLD35" s="79"/>
      <c r="HLE35" s="79"/>
      <c r="HLF35" s="79"/>
      <c r="HLG35" s="79"/>
      <c r="HLH35" s="79"/>
      <c r="HLI35" s="79"/>
      <c r="HLJ35" s="79"/>
      <c r="HLK35" s="79"/>
      <c r="HLL35" s="79"/>
      <c r="HLM35" s="79"/>
      <c r="HLN35" s="79"/>
      <c r="HLO35" s="79"/>
      <c r="HLP35" s="79"/>
      <c r="HLQ35" s="79"/>
      <c r="HLR35" s="79"/>
      <c r="HLS35" s="79"/>
      <c r="HLT35" s="79"/>
      <c r="HLU35" s="79"/>
      <c r="HLV35" s="79"/>
      <c r="HLW35" s="79"/>
      <c r="HLX35" s="79"/>
      <c r="HLY35" s="79"/>
      <c r="HLZ35" s="79"/>
      <c r="HMA35" s="79"/>
      <c r="HMB35" s="79"/>
      <c r="HMC35" s="79"/>
      <c r="HMD35" s="79"/>
      <c r="HME35" s="79"/>
      <c r="HMF35" s="79"/>
      <c r="HMG35" s="79"/>
      <c r="HMH35" s="79"/>
      <c r="HMI35" s="79"/>
      <c r="HMJ35" s="79"/>
      <c r="HMK35" s="79"/>
      <c r="HML35" s="79"/>
      <c r="HMM35" s="79"/>
      <c r="HMN35" s="79"/>
      <c r="HMO35" s="79"/>
      <c r="HMP35" s="79"/>
      <c r="HMQ35" s="79"/>
      <c r="HMR35" s="79"/>
      <c r="HMS35" s="79"/>
      <c r="HMT35" s="79"/>
      <c r="HMU35" s="79"/>
      <c r="HMV35" s="79"/>
      <c r="HMW35" s="79"/>
      <c r="HMX35" s="79"/>
      <c r="HMY35" s="79"/>
      <c r="HMZ35" s="79"/>
      <c r="HNA35" s="79"/>
      <c r="HNB35" s="79"/>
      <c r="HNC35" s="79"/>
      <c r="HND35" s="79"/>
      <c r="HNE35" s="79"/>
      <c r="HNF35" s="79"/>
      <c r="HNG35" s="79"/>
      <c r="HNH35" s="79"/>
      <c r="HNI35" s="79"/>
      <c r="HNJ35" s="79"/>
      <c r="HNK35" s="79"/>
      <c r="HNL35" s="79"/>
      <c r="HNM35" s="79"/>
      <c r="HNN35" s="79"/>
      <c r="HNO35" s="79"/>
      <c r="HNP35" s="79"/>
      <c r="HNQ35" s="79"/>
      <c r="HNR35" s="79"/>
      <c r="HNS35" s="79"/>
      <c r="HNT35" s="79"/>
      <c r="HNU35" s="79"/>
      <c r="HNV35" s="79"/>
      <c r="HNW35" s="79"/>
      <c r="HNX35" s="79"/>
      <c r="HNY35" s="79"/>
      <c r="HNZ35" s="79"/>
      <c r="HOA35" s="79"/>
      <c r="HOB35" s="79"/>
      <c r="HOC35" s="79"/>
      <c r="HOD35" s="79"/>
      <c r="HOE35" s="79"/>
      <c r="HOF35" s="79"/>
      <c r="HOG35" s="79"/>
      <c r="HOH35" s="79"/>
      <c r="HOI35" s="79"/>
      <c r="HOJ35" s="79"/>
      <c r="HOK35" s="79"/>
      <c r="HOL35" s="79"/>
      <c r="HOM35" s="79"/>
      <c r="HON35" s="79"/>
      <c r="HOO35" s="79"/>
      <c r="HOP35" s="79"/>
      <c r="HOQ35" s="79"/>
      <c r="HOR35" s="79"/>
      <c r="HOS35" s="79"/>
      <c r="HOT35" s="79"/>
      <c r="HOU35" s="79"/>
      <c r="HOV35" s="79"/>
      <c r="HOW35" s="79"/>
      <c r="HOX35" s="79"/>
      <c r="HOY35" s="79"/>
      <c r="HOZ35" s="79"/>
      <c r="HPA35" s="79"/>
      <c r="HPB35" s="79"/>
      <c r="HPC35" s="79"/>
      <c r="HPD35" s="79"/>
      <c r="HPE35" s="79"/>
      <c r="HPF35" s="79"/>
      <c r="HPG35" s="79"/>
      <c r="HPH35" s="79"/>
      <c r="HPI35" s="79"/>
      <c r="HPJ35" s="79"/>
      <c r="HPK35" s="79"/>
      <c r="HPL35" s="79"/>
      <c r="HPM35" s="79"/>
      <c r="HPN35" s="79"/>
      <c r="HPO35" s="79"/>
      <c r="HPP35" s="79"/>
      <c r="HPQ35" s="79"/>
      <c r="HPR35" s="79"/>
      <c r="HPS35" s="79"/>
      <c r="HPT35" s="79"/>
      <c r="HPU35" s="79"/>
      <c r="HPV35" s="79"/>
      <c r="HPW35" s="79"/>
      <c r="HPX35" s="79"/>
      <c r="HPY35" s="79"/>
      <c r="HPZ35" s="79"/>
      <c r="HQA35" s="79"/>
      <c r="HQB35" s="79"/>
      <c r="HQC35" s="79"/>
      <c r="HQD35" s="79"/>
      <c r="HQE35" s="79"/>
      <c r="HQF35" s="79"/>
      <c r="HQG35" s="79"/>
      <c r="HQH35" s="79"/>
      <c r="HQI35" s="79"/>
      <c r="HQJ35" s="79"/>
      <c r="HQK35" s="79"/>
      <c r="HQL35" s="79"/>
      <c r="HQM35" s="79"/>
      <c r="HQN35" s="79"/>
      <c r="HQO35" s="79"/>
      <c r="HQP35" s="79"/>
      <c r="HQQ35" s="79"/>
      <c r="HQR35" s="79"/>
      <c r="HQS35" s="79"/>
      <c r="HQT35" s="79"/>
      <c r="HQU35" s="79"/>
      <c r="HQV35" s="79"/>
      <c r="HQW35" s="79"/>
      <c r="HQX35" s="79"/>
      <c r="HQY35" s="79"/>
      <c r="HQZ35" s="79"/>
      <c r="HRA35" s="79"/>
      <c r="HRB35" s="79"/>
      <c r="HRC35" s="79"/>
      <c r="HRD35" s="79"/>
      <c r="HRE35" s="79"/>
      <c r="HRF35" s="79"/>
      <c r="HRG35" s="79"/>
      <c r="HRH35" s="79"/>
      <c r="HRI35" s="79"/>
      <c r="HRJ35" s="79"/>
      <c r="HRK35" s="79"/>
      <c r="HRL35" s="79"/>
      <c r="HRM35" s="79"/>
      <c r="HRN35" s="79"/>
      <c r="HRO35" s="79"/>
      <c r="HRP35" s="79"/>
      <c r="HRQ35" s="79"/>
      <c r="HRR35" s="79"/>
      <c r="HRS35" s="79"/>
      <c r="HRT35" s="79"/>
      <c r="HRU35" s="79"/>
      <c r="HRV35" s="79"/>
      <c r="HRW35" s="79"/>
      <c r="HRX35" s="79"/>
      <c r="HRY35" s="79"/>
      <c r="HRZ35" s="79"/>
      <c r="HSA35" s="79"/>
      <c r="HSB35" s="79"/>
      <c r="HSC35" s="79"/>
      <c r="HSD35" s="79"/>
      <c r="HSE35" s="79"/>
      <c r="HSF35" s="79"/>
      <c r="HSG35" s="79"/>
      <c r="HSH35" s="79"/>
      <c r="HSI35" s="79"/>
      <c r="HSJ35" s="79"/>
      <c r="HSK35" s="79"/>
      <c r="HSL35" s="79"/>
      <c r="HSM35" s="79"/>
      <c r="HSN35" s="79"/>
      <c r="HSO35" s="79"/>
      <c r="HSP35" s="79"/>
      <c r="HSQ35" s="79"/>
      <c r="HSR35" s="79"/>
      <c r="HSS35" s="79"/>
      <c r="HST35" s="79"/>
      <c r="HSU35" s="79"/>
      <c r="HSV35" s="79"/>
      <c r="HSW35" s="79"/>
      <c r="HSX35" s="79"/>
      <c r="HSY35" s="79"/>
      <c r="HSZ35" s="79"/>
      <c r="HTA35" s="79"/>
      <c r="HTB35" s="79"/>
      <c r="HTC35" s="79"/>
      <c r="HTD35" s="79"/>
      <c r="HTE35" s="79"/>
      <c r="HTF35" s="79"/>
      <c r="HTG35" s="79"/>
      <c r="HTH35" s="79"/>
      <c r="HTI35" s="79"/>
      <c r="HTJ35" s="79"/>
      <c r="HTK35" s="79"/>
      <c r="HTL35" s="79"/>
      <c r="HTM35" s="79"/>
      <c r="HTN35" s="79"/>
      <c r="HTO35" s="79"/>
      <c r="HTP35" s="79"/>
      <c r="HTQ35" s="79"/>
      <c r="HTR35" s="79"/>
      <c r="HTS35" s="79"/>
      <c r="HTT35" s="79"/>
      <c r="HTU35" s="79"/>
      <c r="HTV35" s="79"/>
      <c r="HTW35" s="79"/>
      <c r="HTX35" s="79"/>
      <c r="HTY35" s="79"/>
      <c r="HTZ35" s="79"/>
      <c r="HUA35" s="79"/>
      <c r="HUB35" s="79"/>
      <c r="HUC35" s="79"/>
      <c r="HUD35" s="79"/>
      <c r="HUE35" s="79"/>
      <c r="HUF35" s="79"/>
      <c r="HUG35" s="79"/>
      <c r="HUH35" s="79"/>
      <c r="HUI35" s="79"/>
      <c r="HUJ35" s="79"/>
      <c r="HUK35" s="79"/>
      <c r="HUL35" s="79"/>
      <c r="HUM35" s="79"/>
      <c r="HUN35" s="79"/>
      <c r="HUO35" s="79"/>
      <c r="HUP35" s="79"/>
      <c r="HUQ35" s="79"/>
      <c r="HUR35" s="79"/>
      <c r="HUS35" s="79"/>
      <c r="HUT35" s="79"/>
      <c r="HUU35" s="79"/>
      <c r="HUV35" s="79"/>
      <c r="HUW35" s="79"/>
      <c r="HUX35" s="79"/>
      <c r="HUY35" s="79"/>
      <c r="HUZ35" s="79"/>
      <c r="HVA35" s="79"/>
      <c r="HVB35" s="79"/>
      <c r="HVC35" s="79"/>
      <c r="HVD35" s="79"/>
      <c r="HVE35" s="79"/>
      <c r="HVF35" s="79"/>
      <c r="HVG35" s="79"/>
      <c r="HVH35" s="79"/>
      <c r="HVI35" s="79"/>
      <c r="HVJ35" s="79"/>
      <c r="HVK35" s="79"/>
      <c r="HVL35" s="79"/>
      <c r="HVM35" s="79"/>
      <c r="HVN35" s="79"/>
      <c r="HVO35" s="79"/>
      <c r="HVP35" s="79"/>
      <c r="HVQ35" s="79"/>
      <c r="HVR35" s="79"/>
      <c r="HVS35" s="79"/>
      <c r="HVT35" s="79"/>
      <c r="HVU35" s="79"/>
      <c r="HVV35" s="79"/>
      <c r="HVW35" s="79"/>
      <c r="HVX35" s="79"/>
      <c r="HVY35" s="79"/>
      <c r="HVZ35" s="79"/>
      <c r="HWA35" s="79"/>
      <c r="HWB35" s="79"/>
      <c r="HWC35" s="79"/>
      <c r="HWD35" s="79"/>
      <c r="HWE35" s="79"/>
      <c r="HWF35" s="79"/>
      <c r="HWG35" s="79"/>
      <c r="HWH35" s="79"/>
      <c r="HWI35" s="79"/>
      <c r="HWJ35" s="79"/>
      <c r="HWK35" s="79"/>
      <c r="HWL35" s="79"/>
      <c r="HWM35" s="79"/>
      <c r="HWN35" s="79"/>
      <c r="HWO35" s="79"/>
      <c r="HWP35" s="79"/>
      <c r="HWQ35" s="79"/>
      <c r="HWR35" s="79"/>
      <c r="HWS35" s="79"/>
      <c r="HWT35" s="79"/>
      <c r="HWU35" s="79"/>
      <c r="HWV35" s="79"/>
      <c r="HWW35" s="79"/>
      <c r="HWX35" s="79"/>
      <c r="HWY35" s="79"/>
      <c r="HWZ35" s="79"/>
      <c r="HXA35" s="79"/>
      <c r="HXB35" s="79"/>
      <c r="HXC35" s="79"/>
      <c r="HXD35" s="79"/>
      <c r="HXE35" s="79"/>
      <c r="HXF35" s="79"/>
      <c r="HXG35" s="79"/>
      <c r="HXH35" s="79"/>
      <c r="HXI35" s="79"/>
      <c r="HXJ35" s="79"/>
      <c r="HXK35" s="79"/>
      <c r="HXL35" s="79"/>
      <c r="HXM35" s="79"/>
      <c r="HXN35" s="79"/>
      <c r="HXO35" s="79"/>
      <c r="HXP35" s="79"/>
      <c r="HXQ35" s="79"/>
      <c r="HXR35" s="79"/>
      <c r="HXS35" s="79"/>
      <c r="HXT35" s="79"/>
      <c r="HXU35" s="79"/>
      <c r="HXV35" s="79"/>
      <c r="HXW35" s="79"/>
      <c r="HXX35" s="79"/>
      <c r="HXY35" s="79"/>
      <c r="HXZ35" s="79"/>
      <c r="HYA35" s="79"/>
      <c r="HYB35" s="79"/>
      <c r="HYC35" s="79"/>
      <c r="HYD35" s="79"/>
      <c r="HYE35" s="79"/>
      <c r="HYF35" s="79"/>
      <c r="HYG35" s="79"/>
      <c r="HYH35" s="79"/>
      <c r="HYI35" s="79"/>
      <c r="HYJ35" s="79"/>
      <c r="HYK35" s="79"/>
      <c r="HYL35" s="79"/>
      <c r="HYM35" s="79"/>
      <c r="HYN35" s="79"/>
      <c r="HYO35" s="79"/>
      <c r="HYP35" s="79"/>
      <c r="HYQ35" s="79"/>
      <c r="HYR35" s="79"/>
      <c r="HYS35" s="79"/>
      <c r="HYT35" s="79"/>
      <c r="HYU35" s="79"/>
      <c r="HYV35" s="79"/>
      <c r="HYW35" s="79"/>
      <c r="HYX35" s="79"/>
      <c r="HYY35" s="79"/>
      <c r="HYZ35" s="79"/>
      <c r="HZA35" s="79"/>
      <c r="HZB35" s="79"/>
      <c r="HZC35" s="79"/>
      <c r="HZD35" s="79"/>
      <c r="HZE35" s="79"/>
      <c r="HZF35" s="79"/>
      <c r="HZG35" s="79"/>
      <c r="HZH35" s="79"/>
      <c r="HZI35" s="79"/>
      <c r="HZJ35" s="79"/>
      <c r="HZK35" s="79"/>
      <c r="HZL35" s="79"/>
      <c r="HZM35" s="79"/>
      <c r="HZN35" s="79"/>
      <c r="HZO35" s="79"/>
      <c r="HZP35" s="79"/>
      <c r="HZQ35" s="79"/>
      <c r="HZR35" s="79"/>
      <c r="HZS35" s="79"/>
      <c r="HZT35" s="79"/>
      <c r="HZU35" s="79"/>
      <c r="HZV35" s="79"/>
      <c r="HZW35" s="79"/>
      <c r="HZX35" s="79"/>
      <c r="HZY35" s="79"/>
      <c r="HZZ35" s="79"/>
      <c r="IAA35" s="79"/>
      <c r="IAB35" s="79"/>
      <c r="IAC35" s="79"/>
      <c r="IAD35" s="79"/>
      <c r="IAE35" s="79"/>
      <c r="IAF35" s="79"/>
      <c r="IAG35" s="79"/>
      <c r="IAH35" s="79"/>
      <c r="IAI35" s="79"/>
      <c r="IAJ35" s="79"/>
      <c r="IAK35" s="79"/>
      <c r="IAL35" s="79"/>
      <c r="IAM35" s="79"/>
      <c r="IAN35" s="79"/>
      <c r="IAO35" s="79"/>
      <c r="IAP35" s="79"/>
      <c r="IAQ35" s="79"/>
      <c r="IAR35" s="79"/>
      <c r="IAS35" s="79"/>
      <c r="IAT35" s="79"/>
      <c r="IAU35" s="79"/>
      <c r="IAV35" s="79"/>
      <c r="IAW35" s="79"/>
      <c r="IAX35" s="79"/>
      <c r="IAY35" s="79"/>
      <c r="IAZ35" s="79"/>
      <c r="IBA35" s="79"/>
      <c r="IBB35" s="79"/>
      <c r="IBC35" s="79"/>
      <c r="IBD35" s="79"/>
      <c r="IBE35" s="79"/>
      <c r="IBF35" s="79"/>
      <c r="IBG35" s="79"/>
      <c r="IBH35" s="79"/>
      <c r="IBI35" s="79"/>
      <c r="IBJ35" s="79"/>
      <c r="IBK35" s="79"/>
      <c r="IBL35" s="79"/>
      <c r="IBM35" s="79"/>
      <c r="IBN35" s="79"/>
      <c r="IBO35" s="79"/>
      <c r="IBP35" s="79"/>
      <c r="IBQ35" s="79"/>
      <c r="IBR35" s="79"/>
      <c r="IBS35" s="79"/>
      <c r="IBT35" s="79"/>
      <c r="IBU35" s="79"/>
      <c r="IBV35" s="79"/>
      <c r="IBW35" s="79"/>
      <c r="IBX35" s="79"/>
      <c r="IBY35" s="79"/>
      <c r="IBZ35" s="79"/>
      <c r="ICA35" s="79"/>
      <c r="ICB35" s="79"/>
      <c r="ICC35" s="79"/>
      <c r="ICD35" s="79"/>
      <c r="ICE35" s="79"/>
      <c r="ICF35" s="79"/>
      <c r="ICG35" s="79"/>
      <c r="ICH35" s="79"/>
      <c r="ICI35" s="79"/>
      <c r="ICJ35" s="79"/>
      <c r="ICK35" s="79"/>
      <c r="ICL35" s="79"/>
      <c r="ICM35" s="79"/>
      <c r="ICN35" s="79"/>
      <c r="ICO35" s="79"/>
      <c r="ICP35" s="79"/>
      <c r="ICQ35" s="79"/>
      <c r="ICR35" s="79"/>
      <c r="ICS35" s="79"/>
      <c r="ICT35" s="79"/>
      <c r="ICU35" s="79"/>
      <c r="ICV35" s="79"/>
      <c r="ICW35" s="79"/>
      <c r="ICX35" s="79"/>
      <c r="ICY35" s="79"/>
      <c r="ICZ35" s="79"/>
      <c r="IDA35" s="79"/>
      <c r="IDB35" s="79"/>
      <c r="IDC35" s="79"/>
      <c r="IDD35" s="79"/>
      <c r="IDE35" s="79"/>
      <c r="IDF35" s="79"/>
      <c r="IDG35" s="79"/>
      <c r="IDH35" s="79"/>
      <c r="IDI35" s="79"/>
      <c r="IDJ35" s="79"/>
      <c r="IDK35" s="79"/>
      <c r="IDL35" s="79"/>
      <c r="IDM35" s="79"/>
      <c r="IDN35" s="79"/>
      <c r="IDO35" s="79"/>
      <c r="IDP35" s="79"/>
      <c r="IDQ35" s="79"/>
      <c r="IDR35" s="79"/>
      <c r="IDS35" s="79"/>
      <c r="IDT35" s="79"/>
      <c r="IDU35" s="79"/>
      <c r="IDV35" s="79"/>
      <c r="IDW35" s="79"/>
      <c r="IDX35" s="79"/>
      <c r="IDY35" s="79"/>
      <c r="IDZ35" s="79"/>
      <c r="IEA35" s="79"/>
      <c r="IEB35" s="79"/>
      <c r="IEC35" s="79"/>
      <c r="IED35" s="79"/>
      <c r="IEE35" s="79"/>
      <c r="IEF35" s="79"/>
      <c r="IEG35" s="79"/>
      <c r="IEH35" s="79"/>
      <c r="IEI35" s="79"/>
      <c r="IEJ35" s="79"/>
      <c r="IEK35" s="79"/>
      <c r="IEL35" s="79"/>
      <c r="IEM35" s="79"/>
      <c r="IEN35" s="79"/>
      <c r="IEO35" s="79"/>
      <c r="IEP35" s="79"/>
      <c r="IEQ35" s="79"/>
      <c r="IER35" s="79"/>
      <c r="IES35" s="79"/>
      <c r="IET35" s="79"/>
      <c r="IEU35" s="79"/>
      <c r="IEV35" s="79"/>
      <c r="IEW35" s="79"/>
      <c r="IEX35" s="79"/>
      <c r="IEY35" s="79"/>
      <c r="IEZ35" s="79"/>
      <c r="IFA35" s="79"/>
      <c r="IFB35" s="79"/>
      <c r="IFC35" s="79"/>
      <c r="IFD35" s="79"/>
      <c r="IFE35" s="79"/>
      <c r="IFF35" s="79"/>
      <c r="IFG35" s="79"/>
      <c r="IFH35" s="79"/>
      <c r="IFI35" s="79"/>
      <c r="IFJ35" s="79"/>
      <c r="IFK35" s="79"/>
      <c r="IFL35" s="79"/>
      <c r="IFM35" s="79"/>
      <c r="IFN35" s="79"/>
      <c r="IFO35" s="79"/>
      <c r="IFP35" s="79"/>
      <c r="IFQ35" s="79"/>
      <c r="IFR35" s="79"/>
      <c r="IFS35" s="79"/>
      <c r="IFT35" s="79"/>
      <c r="IFU35" s="79"/>
      <c r="IFV35" s="79"/>
      <c r="IFW35" s="79"/>
      <c r="IFX35" s="79"/>
      <c r="IFY35" s="79"/>
      <c r="IFZ35" s="79"/>
      <c r="IGA35" s="79"/>
      <c r="IGB35" s="79"/>
      <c r="IGC35" s="79"/>
      <c r="IGD35" s="79"/>
      <c r="IGE35" s="79"/>
      <c r="IGF35" s="79"/>
      <c r="IGG35" s="79"/>
      <c r="IGH35" s="79"/>
      <c r="IGI35" s="79"/>
      <c r="IGJ35" s="79"/>
      <c r="IGK35" s="79"/>
      <c r="IGL35" s="79"/>
      <c r="IGM35" s="79"/>
      <c r="IGN35" s="79"/>
      <c r="IGO35" s="79"/>
      <c r="IGP35" s="79"/>
      <c r="IGQ35" s="79"/>
      <c r="IGR35" s="79"/>
      <c r="IGS35" s="79"/>
      <c r="IGT35" s="79"/>
      <c r="IGU35" s="79"/>
      <c r="IGV35" s="79"/>
      <c r="IGW35" s="79"/>
      <c r="IGX35" s="79"/>
      <c r="IGY35" s="79"/>
      <c r="IGZ35" s="79"/>
      <c r="IHA35" s="79"/>
      <c r="IHB35" s="79"/>
      <c r="IHC35" s="79"/>
      <c r="IHD35" s="79"/>
      <c r="IHE35" s="79"/>
      <c r="IHF35" s="79"/>
      <c r="IHG35" s="79"/>
      <c r="IHH35" s="79"/>
      <c r="IHI35" s="79"/>
      <c r="IHJ35" s="79"/>
      <c r="IHK35" s="79"/>
      <c r="IHL35" s="79"/>
      <c r="IHM35" s="79"/>
      <c r="IHN35" s="79"/>
      <c r="IHO35" s="79"/>
      <c r="IHP35" s="79"/>
      <c r="IHQ35" s="79"/>
      <c r="IHR35" s="79"/>
      <c r="IHS35" s="79"/>
      <c r="IHT35" s="79"/>
      <c r="IHU35" s="79"/>
      <c r="IHV35" s="79"/>
      <c r="IHW35" s="79"/>
      <c r="IHX35" s="79"/>
      <c r="IHY35" s="79"/>
      <c r="IHZ35" s="79"/>
      <c r="IIA35" s="79"/>
      <c r="IIB35" s="79"/>
      <c r="IIC35" s="79"/>
      <c r="IID35" s="79"/>
      <c r="IIE35" s="79"/>
      <c r="IIF35" s="79"/>
      <c r="IIG35" s="79"/>
      <c r="IIH35" s="79"/>
      <c r="III35" s="79"/>
      <c r="IIJ35" s="79"/>
      <c r="IIK35" s="79"/>
      <c r="IIL35" s="79"/>
      <c r="IIM35" s="79"/>
      <c r="IIN35" s="79"/>
      <c r="IIO35" s="79"/>
      <c r="IIP35" s="79"/>
      <c r="IIQ35" s="79"/>
      <c r="IIR35" s="79"/>
      <c r="IIS35" s="79"/>
      <c r="IIT35" s="79"/>
      <c r="IIU35" s="79"/>
      <c r="IIV35" s="79"/>
      <c r="IIW35" s="79"/>
      <c r="IIX35" s="79"/>
      <c r="IIY35" s="79"/>
      <c r="IIZ35" s="79"/>
      <c r="IJA35" s="79"/>
      <c r="IJB35" s="79"/>
      <c r="IJC35" s="79"/>
      <c r="IJD35" s="79"/>
      <c r="IJE35" s="79"/>
      <c r="IJF35" s="79"/>
      <c r="IJG35" s="79"/>
      <c r="IJH35" s="79"/>
      <c r="IJI35" s="79"/>
      <c r="IJJ35" s="79"/>
      <c r="IJK35" s="79"/>
      <c r="IJL35" s="79"/>
      <c r="IJM35" s="79"/>
      <c r="IJN35" s="79"/>
      <c r="IJO35" s="79"/>
      <c r="IJP35" s="79"/>
      <c r="IJQ35" s="79"/>
      <c r="IJR35" s="79"/>
      <c r="IJS35" s="79"/>
      <c r="IJT35" s="79"/>
      <c r="IJU35" s="79"/>
      <c r="IJV35" s="79"/>
      <c r="IJW35" s="79"/>
      <c r="IJX35" s="79"/>
      <c r="IJY35" s="79"/>
      <c r="IJZ35" s="79"/>
      <c r="IKA35" s="79"/>
      <c r="IKB35" s="79"/>
      <c r="IKC35" s="79"/>
      <c r="IKD35" s="79"/>
      <c r="IKE35" s="79"/>
      <c r="IKF35" s="79"/>
      <c r="IKG35" s="79"/>
      <c r="IKH35" s="79"/>
      <c r="IKI35" s="79"/>
      <c r="IKJ35" s="79"/>
      <c r="IKK35" s="79"/>
      <c r="IKL35" s="79"/>
      <c r="IKM35" s="79"/>
      <c r="IKN35" s="79"/>
      <c r="IKO35" s="79"/>
      <c r="IKP35" s="79"/>
      <c r="IKQ35" s="79"/>
      <c r="IKR35" s="79"/>
      <c r="IKS35" s="79"/>
      <c r="IKT35" s="79"/>
      <c r="IKU35" s="79"/>
      <c r="IKV35" s="79"/>
      <c r="IKW35" s="79"/>
      <c r="IKX35" s="79"/>
      <c r="IKY35" s="79"/>
      <c r="IKZ35" s="79"/>
      <c r="ILA35" s="79"/>
      <c r="ILB35" s="79"/>
      <c r="ILC35" s="79"/>
      <c r="ILD35" s="79"/>
      <c r="ILE35" s="79"/>
      <c r="ILF35" s="79"/>
      <c r="ILG35" s="79"/>
      <c r="ILH35" s="79"/>
      <c r="ILI35" s="79"/>
      <c r="ILJ35" s="79"/>
      <c r="ILK35" s="79"/>
      <c r="ILL35" s="79"/>
      <c r="ILM35" s="79"/>
      <c r="ILN35" s="79"/>
      <c r="ILO35" s="79"/>
      <c r="ILP35" s="79"/>
      <c r="ILQ35" s="79"/>
      <c r="ILR35" s="79"/>
      <c r="ILS35" s="79"/>
      <c r="ILT35" s="79"/>
      <c r="ILU35" s="79"/>
      <c r="ILV35" s="79"/>
      <c r="ILW35" s="79"/>
      <c r="ILX35" s="79"/>
      <c r="ILY35" s="79"/>
      <c r="ILZ35" s="79"/>
      <c r="IMA35" s="79"/>
      <c r="IMB35" s="79"/>
      <c r="IMC35" s="79"/>
      <c r="IMD35" s="79"/>
      <c r="IME35" s="79"/>
      <c r="IMF35" s="79"/>
      <c r="IMG35" s="79"/>
      <c r="IMH35" s="79"/>
      <c r="IMI35" s="79"/>
      <c r="IMJ35" s="79"/>
      <c r="IMK35" s="79"/>
      <c r="IML35" s="79"/>
      <c r="IMM35" s="79"/>
      <c r="IMN35" s="79"/>
      <c r="IMO35" s="79"/>
      <c r="IMP35" s="79"/>
      <c r="IMQ35" s="79"/>
      <c r="IMR35" s="79"/>
      <c r="IMS35" s="79"/>
      <c r="IMT35" s="79"/>
      <c r="IMU35" s="79"/>
      <c r="IMV35" s="79"/>
      <c r="IMW35" s="79"/>
      <c r="IMX35" s="79"/>
      <c r="IMY35" s="79"/>
      <c r="IMZ35" s="79"/>
      <c r="INA35" s="79"/>
      <c r="INB35" s="79"/>
      <c r="INC35" s="79"/>
      <c r="IND35" s="79"/>
      <c r="INE35" s="79"/>
      <c r="INF35" s="79"/>
      <c r="ING35" s="79"/>
      <c r="INH35" s="79"/>
      <c r="INI35" s="79"/>
      <c r="INJ35" s="79"/>
      <c r="INK35" s="79"/>
      <c r="INL35" s="79"/>
      <c r="INM35" s="79"/>
      <c r="INN35" s="79"/>
      <c r="INO35" s="79"/>
      <c r="INP35" s="79"/>
      <c r="INQ35" s="79"/>
      <c r="INR35" s="79"/>
      <c r="INS35" s="79"/>
      <c r="INT35" s="79"/>
      <c r="INU35" s="79"/>
      <c r="INV35" s="79"/>
      <c r="INW35" s="79"/>
      <c r="INX35" s="79"/>
      <c r="INY35" s="79"/>
      <c r="INZ35" s="79"/>
      <c r="IOA35" s="79"/>
      <c r="IOB35" s="79"/>
      <c r="IOC35" s="79"/>
      <c r="IOD35" s="79"/>
      <c r="IOE35" s="79"/>
      <c r="IOF35" s="79"/>
      <c r="IOG35" s="79"/>
      <c r="IOH35" s="79"/>
      <c r="IOI35" s="79"/>
      <c r="IOJ35" s="79"/>
      <c r="IOK35" s="79"/>
      <c r="IOL35" s="79"/>
      <c r="IOM35" s="79"/>
      <c r="ION35" s="79"/>
      <c r="IOO35" s="79"/>
      <c r="IOP35" s="79"/>
      <c r="IOQ35" s="79"/>
      <c r="IOR35" s="79"/>
      <c r="IOS35" s="79"/>
      <c r="IOT35" s="79"/>
      <c r="IOU35" s="79"/>
      <c r="IOV35" s="79"/>
      <c r="IOW35" s="79"/>
      <c r="IOX35" s="79"/>
      <c r="IOY35" s="79"/>
      <c r="IOZ35" s="79"/>
      <c r="IPA35" s="79"/>
      <c r="IPB35" s="79"/>
      <c r="IPC35" s="79"/>
      <c r="IPD35" s="79"/>
      <c r="IPE35" s="79"/>
      <c r="IPF35" s="79"/>
      <c r="IPG35" s="79"/>
      <c r="IPH35" s="79"/>
      <c r="IPI35" s="79"/>
      <c r="IPJ35" s="79"/>
      <c r="IPK35" s="79"/>
      <c r="IPL35" s="79"/>
      <c r="IPM35" s="79"/>
      <c r="IPN35" s="79"/>
      <c r="IPO35" s="79"/>
      <c r="IPP35" s="79"/>
      <c r="IPQ35" s="79"/>
      <c r="IPR35" s="79"/>
      <c r="IPS35" s="79"/>
      <c r="IPT35" s="79"/>
      <c r="IPU35" s="79"/>
      <c r="IPV35" s="79"/>
      <c r="IPW35" s="79"/>
      <c r="IPX35" s="79"/>
      <c r="IPY35" s="79"/>
      <c r="IPZ35" s="79"/>
      <c r="IQA35" s="79"/>
      <c r="IQB35" s="79"/>
      <c r="IQC35" s="79"/>
      <c r="IQD35" s="79"/>
      <c r="IQE35" s="79"/>
      <c r="IQF35" s="79"/>
      <c r="IQG35" s="79"/>
      <c r="IQH35" s="79"/>
      <c r="IQI35" s="79"/>
      <c r="IQJ35" s="79"/>
      <c r="IQK35" s="79"/>
      <c r="IQL35" s="79"/>
      <c r="IQM35" s="79"/>
      <c r="IQN35" s="79"/>
      <c r="IQO35" s="79"/>
      <c r="IQP35" s="79"/>
      <c r="IQQ35" s="79"/>
      <c r="IQR35" s="79"/>
      <c r="IQS35" s="79"/>
      <c r="IQT35" s="79"/>
      <c r="IQU35" s="79"/>
      <c r="IQV35" s="79"/>
      <c r="IQW35" s="79"/>
      <c r="IQX35" s="79"/>
      <c r="IQY35" s="79"/>
      <c r="IQZ35" s="79"/>
      <c r="IRA35" s="79"/>
      <c r="IRB35" s="79"/>
      <c r="IRC35" s="79"/>
      <c r="IRD35" s="79"/>
      <c r="IRE35" s="79"/>
      <c r="IRF35" s="79"/>
      <c r="IRG35" s="79"/>
      <c r="IRH35" s="79"/>
      <c r="IRI35" s="79"/>
      <c r="IRJ35" s="79"/>
      <c r="IRK35" s="79"/>
      <c r="IRL35" s="79"/>
      <c r="IRM35" s="79"/>
      <c r="IRN35" s="79"/>
      <c r="IRO35" s="79"/>
      <c r="IRP35" s="79"/>
      <c r="IRQ35" s="79"/>
      <c r="IRR35" s="79"/>
      <c r="IRS35" s="79"/>
      <c r="IRT35" s="79"/>
      <c r="IRU35" s="79"/>
      <c r="IRV35" s="79"/>
      <c r="IRW35" s="79"/>
      <c r="IRX35" s="79"/>
      <c r="IRY35" s="79"/>
      <c r="IRZ35" s="79"/>
      <c r="ISA35" s="79"/>
      <c r="ISB35" s="79"/>
      <c r="ISC35" s="79"/>
      <c r="ISD35" s="79"/>
      <c r="ISE35" s="79"/>
      <c r="ISF35" s="79"/>
      <c r="ISG35" s="79"/>
      <c r="ISH35" s="79"/>
      <c r="ISI35" s="79"/>
      <c r="ISJ35" s="79"/>
      <c r="ISK35" s="79"/>
      <c r="ISL35" s="79"/>
      <c r="ISM35" s="79"/>
      <c r="ISN35" s="79"/>
      <c r="ISO35" s="79"/>
      <c r="ISP35" s="79"/>
      <c r="ISQ35" s="79"/>
      <c r="ISR35" s="79"/>
      <c r="ISS35" s="79"/>
      <c r="IST35" s="79"/>
      <c r="ISU35" s="79"/>
      <c r="ISV35" s="79"/>
      <c r="ISW35" s="79"/>
      <c r="ISX35" s="79"/>
      <c r="ISY35" s="79"/>
      <c r="ISZ35" s="79"/>
      <c r="ITA35" s="79"/>
      <c r="ITB35" s="79"/>
      <c r="ITC35" s="79"/>
      <c r="ITD35" s="79"/>
      <c r="ITE35" s="79"/>
      <c r="ITF35" s="79"/>
      <c r="ITG35" s="79"/>
      <c r="ITH35" s="79"/>
      <c r="ITI35" s="79"/>
      <c r="ITJ35" s="79"/>
      <c r="ITK35" s="79"/>
      <c r="ITL35" s="79"/>
      <c r="ITM35" s="79"/>
      <c r="ITN35" s="79"/>
      <c r="ITO35" s="79"/>
      <c r="ITP35" s="79"/>
      <c r="ITQ35" s="79"/>
      <c r="ITR35" s="79"/>
      <c r="ITS35" s="79"/>
      <c r="ITT35" s="79"/>
      <c r="ITU35" s="79"/>
      <c r="ITV35" s="79"/>
      <c r="ITW35" s="79"/>
      <c r="ITX35" s="79"/>
      <c r="ITY35" s="79"/>
      <c r="ITZ35" s="79"/>
      <c r="IUA35" s="79"/>
      <c r="IUB35" s="79"/>
      <c r="IUC35" s="79"/>
      <c r="IUD35" s="79"/>
      <c r="IUE35" s="79"/>
      <c r="IUF35" s="79"/>
      <c r="IUG35" s="79"/>
      <c r="IUH35" s="79"/>
      <c r="IUI35" s="79"/>
      <c r="IUJ35" s="79"/>
      <c r="IUK35" s="79"/>
      <c r="IUL35" s="79"/>
      <c r="IUM35" s="79"/>
      <c r="IUN35" s="79"/>
      <c r="IUO35" s="79"/>
      <c r="IUP35" s="79"/>
      <c r="IUQ35" s="79"/>
      <c r="IUR35" s="79"/>
      <c r="IUS35" s="79"/>
      <c r="IUT35" s="79"/>
      <c r="IUU35" s="79"/>
      <c r="IUV35" s="79"/>
      <c r="IUW35" s="79"/>
      <c r="IUX35" s="79"/>
      <c r="IUY35" s="79"/>
      <c r="IUZ35" s="79"/>
      <c r="IVA35" s="79"/>
      <c r="IVB35" s="79"/>
      <c r="IVC35" s="79"/>
      <c r="IVD35" s="79"/>
      <c r="IVE35" s="79"/>
      <c r="IVF35" s="79"/>
      <c r="IVG35" s="79"/>
      <c r="IVH35" s="79"/>
      <c r="IVI35" s="79"/>
      <c r="IVJ35" s="79"/>
      <c r="IVK35" s="79"/>
      <c r="IVL35" s="79"/>
      <c r="IVM35" s="79"/>
      <c r="IVN35" s="79"/>
      <c r="IVO35" s="79"/>
      <c r="IVP35" s="79"/>
      <c r="IVQ35" s="79"/>
      <c r="IVR35" s="79"/>
      <c r="IVS35" s="79"/>
      <c r="IVT35" s="79"/>
      <c r="IVU35" s="79"/>
      <c r="IVV35" s="79"/>
      <c r="IVW35" s="79"/>
      <c r="IVX35" s="79"/>
      <c r="IVY35" s="79"/>
      <c r="IVZ35" s="79"/>
      <c r="IWA35" s="79"/>
      <c r="IWB35" s="79"/>
      <c r="IWC35" s="79"/>
      <c r="IWD35" s="79"/>
      <c r="IWE35" s="79"/>
      <c r="IWF35" s="79"/>
      <c r="IWG35" s="79"/>
      <c r="IWH35" s="79"/>
      <c r="IWI35" s="79"/>
      <c r="IWJ35" s="79"/>
      <c r="IWK35" s="79"/>
      <c r="IWL35" s="79"/>
      <c r="IWM35" s="79"/>
      <c r="IWN35" s="79"/>
      <c r="IWO35" s="79"/>
      <c r="IWP35" s="79"/>
      <c r="IWQ35" s="79"/>
      <c r="IWR35" s="79"/>
      <c r="IWS35" s="79"/>
      <c r="IWT35" s="79"/>
      <c r="IWU35" s="79"/>
      <c r="IWV35" s="79"/>
      <c r="IWW35" s="79"/>
      <c r="IWX35" s="79"/>
      <c r="IWY35" s="79"/>
      <c r="IWZ35" s="79"/>
      <c r="IXA35" s="79"/>
      <c r="IXB35" s="79"/>
      <c r="IXC35" s="79"/>
      <c r="IXD35" s="79"/>
      <c r="IXE35" s="79"/>
      <c r="IXF35" s="79"/>
      <c r="IXG35" s="79"/>
      <c r="IXH35" s="79"/>
      <c r="IXI35" s="79"/>
      <c r="IXJ35" s="79"/>
      <c r="IXK35" s="79"/>
      <c r="IXL35" s="79"/>
      <c r="IXM35" s="79"/>
      <c r="IXN35" s="79"/>
      <c r="IXO35" s="79"/>
      <c r="IXP35" s="79"/>
      <c r="IXQ35" s="79"/>
      <c r="IXR35" s="79"/>
      <c r="IXS35" s="79"/>
      <c r="IXT35" s="79"/>
      <c r="IXU35" s="79"/>
      <c r="IXV35" s="79"/>
      <c r="IXW35" s="79"/>
      <c r="IXX35" s="79"/>
      <c r="IXY35" s="79"/>
      <c r="IXZ35" s="79"/>
      <c r="IYA35" s="79"/>
      <c r="IYB35" s="79"/>
      <c r="IYC35" s="79"/>
      <c r="IYD35" s="79"/>
      <c r="IYE35" s="79"/>
      <c r="IYF35" s="79"/>
      <c r="IYG35" s="79"/>
      <c r="IYH35" s="79"/>
      <c r="IYI35" s="79"/>
      <c r="IYJ35" s="79"/>
      <c r="IYK35" s="79"/>
      <c r="IYL35" s="79"/>
      <c r="IYM35" s="79"/>
      <c r="IYN35" s="79"/>
      <c r="IYO35" s="79"/>
      <c r="IYP35" s="79"/>
      <c r="IYQ35" s="79"/>
      <c r="IYR35" s="79"/>
      <c r="IYS35" s="79"/>
      <c r="IYT35" s="79"/>
      <c r="IYU35" s="79"/>
      <c r="IYV35" s="79"/>
      <c r="IYW35" s="79"/>
      <c r="IYX35" s="79"/>
      <c r="IYY35" s="79"/>
      <c r="IYZ35" s="79"/>
      <c r="IZA35" s="79"/>
      <c r="IZB35" s="79"/>
      <c r="IZC35" s="79"/>
      <c r="IZD35" s="79"/>
      <c r="IZE35" s="79"/>
      <c r="IZF35" s="79"/>
      <c r="IZG35" s="79"/>
      <c r="IZH35" s="79"/>
      <c r="IZI35" s="79"/>
      <c r="IZJ35" s="79"/>
      <c r="IZK35" s="79"/>
      <c r="IZL35" s="79"/>
      <c r="IZM35" s="79"/>
      <c r="IZN35" s="79"/>
      <c r="IZO35" s="79"/>
      <c r="IZP35" s="79"/>
      <c r="IZQ35" s="79"/>
      <c r="IZR35" s="79"/>
      <c r="IZS35" s="79"/>
      <c r="IZT35" s="79"/>
      <c r="IZU35" s="79"/>
      <c r="IZV35" s="79"/>
      <c r="IZW35" s="79"/>
      <c r="IZX35" s="79"/>
      <c r="IZY35" s="79"/>
      <c r="IZZ35" s="79"/>
      <c r="JAA35" s="79"/>
      <c r="JAB35" s="79"/>
      <c r="JAC35" s="79"/>
      <c r="JAD35" s="79"/>
      <c r="JAE35" s="79"/>
      <c r="JAF35" s="79"/>
      <c r="JAG35" s="79"/>
      <c r="JAH35" s="79"/>
      <c r="JAI35" s="79"/>
      <c r="JAJ35" s="79"/>
      <c r="JAK35" s="79"/>
      <c r="JAL35" s="79"/>
      <c r="JAM35" s="79"/>
      <c r="JAN35" s="79"/>
      <c r="JAO35" s="79"/>
      <c r="JAP35" s="79"/>
      <c r="JAQ35" s="79"/>
      <c r="JAR35" s="79"/>
      <c r="JAS35" s="79"/>
      <c r="JAT35" s="79"/>
      <c r="JAU35" s="79"/>
      <c r="JAV35" s="79"/>
      <c r="JAW35" s="79"/>
      <c r="JAX35" s="79"/>
      <c r="JAY35" s="79"/>
      <c r="JAZ35" s="79"/>
      <c r="JBA35" s="79"/>
      <c r="JBB35" s="79"/>
      <c r="JBC35" s="79"/>
      <c r="JBD35" s="79"/>
      <c r="JBE35" s="79"/>
      <c r="JBF35" s="79"/>
      <c r="JBG35" s="79"/>
      <c r="JBH35" s="79"/>
      <c r="JBI35" s="79"/>
      <c r="JBJ35" s="79"/>
      <c r="JBK35" s="79"/>
      <c r="JBL35" s="79"/>
      <c r="JBM35" s="79"/>
      <c r="JBN35" s="79"/>
      <c r="JBO35" s="79"/>
      <c r="JBP35" s="79"/>
      <c r="JBQ35" s="79"/>
      <c r="JBR35" s="79"/>
      <c r="JBS35" s="79"/>
      <c r="JBT35" s="79"/>
      <c r="JBU35" s="79"/>
      <c r="JBV35" s="79"/>
      <c r="JBW35" s="79"/>
      <c r="JBX35" s="79"/>
      <c r="JBY35" s="79"/>
      <c r="JBZ35" s="79"/>
      <c r="JCA35" s="79"/>
      <c r="JCB35" s="79"/>
      <c r="JCC35" s="79"/>
      <c r="JCD35" s="79"/>
      <c r="JCE35" s="79"/>
      <c r="JCF35" s="79"/>
      <c r="JCG35" s="79"/>
      <c r="JCH35" s="79"/>
      <c r="JCI35" s="79"/>
      <c r="JCJ35" s="79"/>
      <c r="JCK35" s="79"/>
      <c r="JCL35" s="79"/>
      <c r="JCM35" s="79"/>
      <c r="JCN35" s="79"/>
      <c r="JCO35" s="79"/>
      <c r="JCP35" s="79"/>
      <c r="JCQ35" s="79"/>
      <c r="JCR35" s="79"/>
      <c r="JCS35" s="79"/>
      <c r="JCT35" s="79"/>
      <c r="JCU35" s="79"/>
      <c r="JCV35" s="79"/>
      <c r="JCW35" s="79"/>
      <c r="JCX35" s="79"/>
      <c r="JCY35" s="79"/>
      <c r="JCZ35" s="79"/>
      <c r="JDA35" s="79"/>
      <c r="JDB35" s="79"/>
      <c r="JDC35" s="79"/>
      <c r="JDD35" s="79"/>
      <c r="JDE35" s="79"/>
      <c r="JDF35" s="79"/>
      <c r="JDG35" s="79"/>
      <c r="JDH35" s="79"/>
      <c r="JDI35" s="79"/>
      <c r="JDJ35" s="79"/>
      <c r="JDK35" s="79"/>
      <c r="JDL35" s="79"/>
      <c r="JDM35" s="79"/>
      <c r="JDN35" s="79"/>
      <c r="JDO35" s="79"/>
      <c r="JDP35" s="79"/>
      <c r="JDQ35" s="79"/>
      <c r="JDR35" s="79"/>
      <c r="JDS35" s="79"/>
      <c r="JDT35" s="79"/>
      <c r="JDU35" s="79"/>
      <c r="JDV35" s="79"/>
      <c r="JDW35" s="79"/>
      <c r="JDX35" s="79"/>
      <c r="JDY35" s="79"/>
      <c r="JDZ35" s="79"/>
      <c r="JEA35" s="79"/>
      <c r="JEB35" s="79"/>
      <c r="JEC35" s="79"/>
      <c r="JED35" s="79"/>
      <c r="JEE35" s="79"/>
      <c r="JEF35" s="79"/>
      <c r="JEG35" s="79"/>
      <c r="JEH35" s="79"/>
      <c r="JEI35" s="79"/>
      <c r="JEJ35" s="79"/>
      <c r="JEK35" s="79"/>
      <c r="JEL35" s="79"/>
      <c r="JEM35" s="79"/>
      <c r="JEN35" s="79"/>
      <c r="JEO35" s="79"/>
      <c r="JEP35" s="79"/>
      <c r="JEQ35" s="79"/>
      <c r="JER35" s="79"/>
      <c r="JES35" s="79"/>
      <c r="JET35" s="79"/>
      <c r="JEU35" s="79"/>
      <c r="JEV35" s="79"/>
      <c r="JEW35" s="79"/>
      <c r="JEX35" s="79"/>
      <c r="JEY35" s="79"/>
      <c r="JEZ35" s="79"/>
      <c r="JFA35" s="79"/>
      <c r="JFB35" s="79"/>
      <c r="JFC35" s="79"/>
      <c r="JFD35" s="79"/>
      <c r="JFE35" s="79"/>
      <c r="JFF35" s="79"/>
      <c r="JFG35" s="79"/>
      <c r="JFH35" s="79"/>
      <c r="JFI35" s="79"/>
      <c r="JFJ35" s="79"/>
      <c r="JFK35" s="79"/>
      <c r="JFL35" s="79"/>
      <c r="JFM35" s="79"/>
      <c r="JFN35" s="79"/>
      <c r="JFO35" s="79"/>
      <c r="JFP35" s="79"/>
      <c r="JFQ35" s="79"/>
      <c r="JFR35" s="79"/>
      <c r="JFS35" s="79"/>
      <c r="JFT35" s="79"/>
      <c r="JFU35" s="79"/>
      <c r="JFV35" s="79"/>
      <c r="JFW35" s="79"/>
      <c r="JFX35" s="79"/>
      <c r="JFY35" s="79"/>
      <c r="JFZ35" s="79"/>
      <c r="JGA35" s="79"/>
      <c r="JGB35" s="79"/>
      <c r="JGC35" s="79"/>
      <c r="JGD35" s="79"/>
      <c r="JGE35" s="79"/>
      <c r="JGF35" s="79"/>
      <c r="JGG35" s="79"/>
      <c r="JGH35" s="79"/>
      <c r="JGI35" s="79"/>
      <c r="JGJ35" s="79"/>
      <c r="JGK35" s="79"/>
      <c r="JGL35" s="79"/>
      <c r="JGM35" s="79"/>
      <c r="JGN35" s="79"/>
      <c r="JGO35" s="79"/>
      <c r="JGP35" s="79"/>
      <c r="JGQ35" s="79"/>
      <c r="JGR35" s="79"/>
      <c r="JGS35" s="79"/>
      <c r="JGT35" s="79"/>
      <c r="JGU35" s="79"/>
      <c r="JGV35" s="79"/>
      <c r="JGW35" s="79"/>
      <c r="JGX35" s="79"/>
      <c r="JGY35" s="79"/>
      <c r="JGZ35" s="79"/>
      <c r="JHA35" s="79"/>
      <c r="JHB35" s="79"/>
      <c r="JHC35" s="79"/>
      <c r="JHD35" s="79"/>
      <c r="JHE35" s="79"/>
      <c r="JHF35" s="79"/>
      <c r="JHG35" s="79"/>
      <c r="JHH35" s="79"/>
      <c r="JHI35" s="79"/>
      <c r="JHJ35" s="79"/>
      <c r="JHK35" s="79"/>
      <c r="JHL35" s="79"/>
      <c r="JHM35" s="79"/>
      <c r="JHN35" s="79"/>
      <c r="JHO35" s="79"/>
      <c r="JHP35" s="79"/>
      <c r="JHQ35" s="79"/>
      <c r="JHR35" s="79"/>
      <c r="JHS35" s="79"/>
      <c r="JHT35" s="79"/>
      <c r="JHU35" s="79"/>
      <c r="JHV35" s="79"/>
      <c r="JHW35" s="79"/>
      <c r="JHX35" s="79"/>
      <c r="JHY35" s="79"/>
      <c r="JHZ35" s="79"/>
      <c r="JIA35" s="79"/>
      <c r="JIB35" s="79"/>
      <c r="JIC35" s="79"/>
      <c r="JID35" s="79"/>
      <c r="JIE35" s="79"/>
      <c r="JIF35" s="79"/>
      <c r="JIG35" s="79"/>
      <c r="JIH35" s="79"/>
      <c r="JII35" s="79"/>
      <c r="JIJ35" s="79"/>
      <c r="JIK35" s="79"/>
      <c r="JIL35" s="79"/>
      <c r="JIM35" s="79"/>
      <c r="JIN35" s="79"/>
      <c r="JIO35" s="79"/>
      <c r="JIP35" s="79"/>
      <c r="JIQ35" s="79"/>
      <c r="JIR35" s="79"/>
      <c r="JIS35" s="79"/>
      <c r="JIT35" s="79"/>
      <c r="JIU35" s="79"/>
      <c r="JIV35" s="79"/>
      <c r="JIW35" s="79"/>
      <c r="JIX35" s="79"/>
      <c r="JIY35" s="79"/>
      <c r="JIZ35" s="79"/>
      <c r="JJA35" s="79"/>
      <c r="JJB35" s="79"/>
      <c r="JJC35" s="79"/>
      <c r="JJD35" s="79"/>
      <c r="JJE35" s="79"/>
      <c r="JJF35" s="79"/>
      <c r="JJG35" s="79"/>
      <c r="JJH35" s="79"/>
      <c r="JJI35" s="79"/>
      <c r="JJJ35" s="79"/>
      <c r="JJK35" s="79"/>
      <c r="JJL35" s="79"/>
      <c r="JJM35" s="79"/>
      <c r="JJN35" s="79"/>
      <c r="JJO35" s="79"/>
      <c r="JJP35" s="79"/>
      <c r="JJQ35" s="79"/>
      <c r="JJR35" s="79"/>
      <c r="JJS35" s="79"/>
      <c r="JJT35" s="79"/>
      <c r="JJU35" s="79"/>
      <c r="JJV35" s="79"/>
      <c r="JJW35" s="79"/>
      <c r="JJX35" s="79"/>
      <c r="JJY35" s="79"/>
      <c r="JJZ35" s="79"/>
      <c r="JKA35" s="79"/>
      <c r="JKB35" s="79"/>
      <c r="JKC35" s="79"/>
      <c r="JKD35" s="79"/>
      <c r="JKE35" s="79"/>
      <c r="JKF35" s="79"/>
      <c r="JKG35" s="79"/>
      <c r="JKH35" s="79"/>
      <c r="JKI35" s="79"/>
      <c r="JKJ35" s="79"/>
      <c r="JKK35" s="79"/>
      <c r="JKL35" s="79"/>
      <c r="JKM35" s="79"/>
      <c r="JKN35" s="79"/>
      <c r="JKO35" s="79"/>
      <c r="JKP35" s="79"/>
      <c r="JKQ35" s="79"/>
      <c r="JKR35" s="79"/>
      <c r="JKS35" s="79"/>
      <c r="JKT35" s="79"/>
      <c r="JKU35" s="79"/>
      <c r="JKV35" s="79"/>
      <c r="JKW35" s="79"/>
      <c r="JKX35" s="79"/>
      <c r="JKY35" s="79"/>
      <c r="JKZ35" s="79"/>
      <c r="JLA35" s="79"/>
      <c r="JLB35" s="79"/>
      <c r="JLC35" s="79"/>
      <c r="JLD35" s="79"/>
      <c r="JLE35" s="79"/>
      <c r="JLF35" s="79"/>
      <c r="JLG35" s="79"/>
      <c r="JLH35" s="79"/>
      <c r="JLI35" s="79"/>
      <c r="JLJ35" s="79"/>
      <c r="JLK35" s="79"/>
      <c r="JLL35" s="79"/>
      <c r="JLM35" s="79"/>
      <c r="JLN35" s="79"/>
      <c r="JLO35" s="79"/>
      <c r="JLP35" s="79"/>
      <c r="JLQ35" s="79"/>
      <c r="JLR35" s="79"/>
      <c r="JLS35" s="79"/>
      <c r="JLT35" s="79"/>
      <c r="JLU35" s="79"/>
      <c r="JLV35" s="79"/>
      <c r="JLW35" s="79"/>
      <c r="JLX35" s="79"/>
      <c r="JLY35" s="79"/>
      <c r="JLZ35" s="79"/>
      <c r="JMA35" s="79"/>
      <c r="JMB35" s="79"/>
      <c r="JMC35" s="79"/>
      <c r="JMD35" s="79"/>
      <c r="JME35" s="79"/>
      <c r="JMF35" s="79"/>
      <c r="JMG35" s="79"/>
      <c r="JMH35" s="79"/>
      <c r="JMI35" s="79"/>
      <c r="JMJ35" s="79"/>
      <c r="JMK35" s="79"/>
      <c r="JML35" s="79"/>
      <c r="JMM35" s="79"/>
      <c r="JMN35" s="79"/>
      <c r="JMO35" s="79"/>
      <c r="JMP35" s="79"/>
      <c r="JMQ35" s="79"/>
      <c r="JMR35" s="79"/>
      <c r="JMS35" s="79"/>
      <c r="JMT35" s="79"/>
      <c r="JMU35" s="79"/>
      <c r="JMV35" s="79"/>
      <c r="JMW35" s="79"/>
      <c r="JMX35" s="79"/>
      <c r="JMY35" s="79"/>
      <c r="JMZ35" s="79"/>
      <c r="JNA35" s="79"/>
      <c r="JNB35" s="79"/>
      <c r="JNC35" s="79"/>
      <c r="JND35" s="79"/>
      <c r="JNE35" s="79"/>
      <c r="JNF35" s="79"/>
      <c r="JNG35" s="79"/>
      <c r="JNH35" s="79"/>
      <c r="JNI35" s="79"/>
      <c r="JNJ35" s="79"/>
      <c r="JNK35" s="79"/>
      <c r="JNL35" s="79"/>
      <c r="JNM35" s="79"/>
      <c r="JNN35" s="79"/>
      <c r="JNO35" s="79"/>
      <c r="JNP35" s="79"/>
      <c r="JNQ35" s="79"/>
      <c r="JNR35" s="79"/>
      <c r="JNS35" s="79"/>
      <c r="JNT35" s="79"/>
      <c r="JNU35" s="79"/>
      <c r="JNV35" s="79"/>
      <c r="JNW35" s="79"/>
      <c r="JNX35" s="79"/>
      <c r="JNY35" s="79"/>
      <c r="JNZ35" s="79"/>
      <c r="JOA35" s="79"/>
      <c r="JOB35" s="79"/>
      <c r="JOC35" s="79"/>
      <c r="JOD35" s="79"/>
      <c r="JOE35" s="79"/>
      <c r="JOF35" s="79"/>
      <c r="JOG35" s="79"/>
      <c r="JOH35" s="79"/>
      <c r="JOI35" s="79"/>
      <c r="JOJ35" s="79"/>
      <c r="JOK35" s="79"/>
      <c r="JOL35" s="79"/>
      <c r="JOM35" s="79"/>
      <c r="JON35" s="79"/>
      <c r="JOO35" s="79"/>
      <c r="JOP35" s="79"/>
      <c r="JOQ35" s="79"/>
      <c r="JOR35" s="79"/>
      <c r="JOS35" s="79"/>
      <c r="JOT35" s="79"/>
      <c r="JOU35" s="79"/>
      <c r="JOV35" s="79"/>
      <c r="JOW35" s="79"/>
      <c r="JOX35" s="79"/>
      <c r="JOY35" s="79"/>
      <c r="JOZ35" s="79"/>
      <c r="JPA35" s="79"/>
      <c r="JPB35" s="79"/>
      <c r="JPC35" s="79"/>
      <c r="JPD35" s="79"/>
      <c r="JPE35" s="79"/>
      <c r="JPF35" s="79"/>
      <c r="JPG35" s="79"/>
      <c r="JPH35" s="79"/>
      <c r="JPI35" s="79"/>
      <c r="JPJ35" s="79"/>
      <c r="JPK35" s="79"/>
      <c r="JPL35" s="79"/>
      <c r="JPM35" s="79"/>
      <c r="JPN35" s="79"/>
      <c r="JPO35" s="79"/>
      <c r="JPP35" s="79"/>
      <c r="JPQ35" s="79"/>
      <c r="JPR35" s="79"/>
      <c r="JPS35" s="79"/>
      <c r="JPT35" s="79"/>
      <c r="JPU35" s="79"/>
      <c r="JPV35" s="79"/>
      <c r="JPW35" s="79"/>
      <c r="JPX35" s="79"/>
      <c r="JPY35" s="79"/>
      <c r="JPZ35" s="79"/>
      <c r="JQA35" s="79"/>
      <c r="JQB35" s="79"/>
      <c r="JQC35" s="79"/>
      <c r="JQD35" s="79"/>
      <c r="JQE35" s="79"/>
      <c r="JQF35" s="79"/>
      <c r="JQG35" s="79"/>
      <c r="JQH35" s="79"/>
      <c r="JQI35" s="79"/>
      <c r="JQJ35" s="79"/>
      <c r="JQK35" s="79"/>
      <c r="JQL35" s="79"/>
      <c r="JQM35" s="79"/>
      <c r="JQN35" s="79"/>
      <c r="JQO35" s="79"/>
      <c r="JQP35" s="79"/>
      <c r="JQQ35" s="79"/>
      <c r="JQR35" s="79"/>
      <c r="JQS35" s="79"/>
      <c r="JQT35" s="79"/>
      <c r="JQU35" s="79"/>
      <c r="JQV35" s="79"/>
      <c r="JQW35" s="79"/>
      <c r="JQX35" s="79"/>
      <c r="JQY35" s="79"/>
      <c r="JQZ35" s="79"/>
      <c r="JRA35" s="79"/>
      <c r="JRB35" s="79"/>
      <c r="JRC35" s="79"/>
      <c r="JRD35" s="79"/>
      <c r="JRE35" s="79"/>
      <c r="JRF35" s="79"/>
      <c r="JRG35" s="79"/>
      <c r="JRH35" s="79"/>
      <c r="JRI35" s="79"/>
      <c r="JRJ35" s="79"/>
      <c r="JRK35" s="79"/>
      <c r="JRL35" s="79"/>
      <c r="JRM35" s="79"/>
      <c r="JRN35" s="79"/>
      <c r="JRO35" s="79"/>
      <c r="JRP35" s="79"/>
      <c r="JRQ35" s="79"/>
      <c r="JRR35" s="79"/>
      <c r="JRS35" s="79"/>
      <c r="JRT35" s="79"/>
      <c r="JRU35" s="79"/>
      <c r="JRV35" s="79"/>
      <c r="JRW35" s="79"/>
      <c r="JRX35" s="79"/>
      <c r="JRY35" s="79"/>
      <c r="JRZ35" s="79"/>
      <c r="JSA35" s="79"/>
      <c r="JSB35" s="79"/>
      <c r="JSC35" s="79"/>
      <c r="JSD35" s="79"/>
      <c r="JSE35" s="79"/>
      <c r="JSF35" s="79"/>
      <c r="JSG35" s="79"/>
      <c r="JSH35" s="79"/>
      <c r="JSI35" s="79"/>
      <c r="JSJ35" s="79"/>
      <c r="JSK35" s="79"/>
      <c r="JSL35" s="79"/>
      <c r="JSM35" s="79"/>
      <c r="JSN35" s="79"/>
      <c r="JSO35" s="79"/>
      <c r="JSP35" s="79"/>
      <c r="JSQ35" s="79"/>
      <c r="JSR35" s="79"/>
      <c r="JSS35" s="79"/>
      <c r="JST35" s="79"/>
      <c r="JSU35" s="79"/>
      <c r="JSV35" s="79"/>
      <c r="JSW35" s="79"/>
      <c r="JSX35" s="79"/>
      <c r="JSY35" s="79"/>
      <c r="JSZ35" s="79"/>
      <c r="JTA35" s="79"/>
      <c r="JTB35" s="79"/>
      <c r="JTC35" s="79"/>
      <c r="JTD35" s="79"/>
      <c r="JTE35" s="79"/>
      <c r="JTF35" s="79"/>
      <c r="JTG35" s="79"/>
      <c r="JTH35" s="79"/>
      <c r="JTI35" s="79"/>
      <c r="JTJ35" s="79"/>
      <c r="JTK35" s="79"/>
      <c r="JTL35" s="79"/>
      <c r="JTM35" s="79"/>
      <c r="JTN35" s="79"/>
      <c r="JTO35" s="79"/>
      <c r="JTP35" s="79"/>
      <c r="JTQ35" s="79"/>
      <c r="JTR35" s="79"/>
      <c r="JTS35" s="79"/>
      <c r="JTT35" s="79"/>
      <c r="JTU35" s="79"/>
      <c r="JTV35" s="79"/>
      <c r="JTW35" s="79"/>
      <c r="JTX35" s="79"/>
      <c r="JTY35" s="79"/>
      <c r="JTZ35" s="79"/>
      <c r="JUA35" s="79"/>
      <c r="JUB35" s="79"/>
      <c r="JUC35" s="79"/>
      <c r="JUD35" s="79"/>
      <c r="JUE35" s="79"/>
      <c r="JUF35" s="79"/>
      <c r="JUG35" s="79"/>
      <c r="JUH35" s="79"/>
      <c r="JUI35" s="79"/>
      <c r="JUJ35" s="79"/>
      <c r="JUK35" s="79"/>
      <c r="JUL35" s="79"/>
      <c r="JUM35" s="79"/>
      <c r="JUN35" s="79"/>
      <c r="JUO35" s="79"/>
      <c r="JUP35" s="79"/>
      <c r="JUQ35" s="79"/>
      <c r="JUR35" s="79"/>
      <c r="JUS35" s="79"/>
      <c r="JUT35" s="79"/>
      <c r="JUU35" s="79"/>
      <c r="JUV35" s="79"/>
      <c r="JUW35" s="79"/>
      <c r="JUX35" s="79"/>
      <c r="JUY35" s="79"/>
      <c r="JUZ35" s="79"/>
      <c r="JVA35" s="79"/>
      <c r="JVB35" s="79"/>
      <c r="JVC35" s="79"/>
      <c r="JVD35" s="79"/>
      <c r="JVE35" s="79"/>
      <c r="JVF35" s="79"/>
      <c r="JVG35" s="79"/>
      <c r="JVH35" s="79"/>
      <c r="JVI35" s="79"/>
      <c r="JVJ35" s="79"/>
      <c r="JVK35" s="79"/>
      <c r="JVL35" s="79"/>
      <c r="JVM35" s="79"/>
      <c r="JVN35" s="79"/>
      <c r="JVO35" s="79"/>
      <c r="JVP35" s="79"/>
      <c r="JVQ35" s="79"/>
      <c r="JVR35" s="79"/>
      <c r="JVS35" s="79"/>
      <c r="JVT35" s="79"/>
      <c r="JVU35" s="79"/>
      <c r="JVV35" s="79"/>
      <c r="JVW35" s="79"/>
      <c r="JVX35" s="79"/>
      <c r="JVY35" s="79"/>
      <c r="JVZ35" s="79"/>
      <c r="JWA35" s="79"/>
      <c r="JWB35" s="79"/>
      <c r="JWC35" s="79"/>
      <c r="JWD35" s="79"/>
      <c r="JWE35" s="79"/>
      <c r="JWF35" s="79"/>
      <c r="JWG35" s="79"/>
      <c r="JWH35" s="79"/>
      <c r="JWI35" s="79"/>
      <c r="JWJ35" s="79"/>
      <c r="JWK35" s="79"/>
      <c r="JWL35" s="79"/>
      <c r="JWM35" s="79"/>
      <c r="JWN35" s="79"/>
      <c r="JWO35" s="79"/>
      <c r="JWP35" s="79"/>
      <c r="JWQ35" s="79"/>
      <c r="JWR35" s="79"/>
      <c r="JWS35" s="79"/>
      <c r="JWT35" s="79"/>
      <c r="JWU35" s="79"/>
      <c r="JWV35" s="79"/>
      <c r="JWW35" s="79"/>
      <c r="JWX35" s="79"/>
      <c r="JWY35" s="79"/>
      <c r="JWZ35" s="79"/>
      <c r="JXA35" s="79"/>
      <c r="JXB35" s="79"/>
      <c r="JXC35" s="79"/>
      <c r="JXD35" s="79"/>
      <c r="JXE35" s="79"/>
      <c r="JXF35" s="79"/>
      <c r="JXG35" s="79"/>
      <c r="JXH35" s="79"/>
      <c r="JXI35" s="79"/>
      <c r="JXJ35" s="79"/>
      <c r="JXK35" s="79"/>
      <c r="JXL35" s="79"/>
      <c r="JXM35" s="79"/>
      <c r="JXN35" s="79"/>
      <c r="JXO35" s="79"/>
      <c r="JXP35" s="79"/>
      <c r="JXQ35" s="79"/>
      <c r="JXR35" s="79"/>
      <c r="JXS35" s="79"/>
      <c r="JXT35" s="79"/>
      <c r="JXU35" s="79"/>
      <c r="JXV35" s="79"/>
      <c r="JXW35" s="79"/>
      <c r="JXX35" s="79"/>
      <c r="JXY35" s="79"/>
      <c r="JXZ35" s="79"/>
      <c r="JYA35" s="79"/>
      <c r="JYB35" s="79"/>
      <c r="JYC35" s="79"/>
      <c r="JYD35" s="79"/>
      <c r="JYE35" s="79"/>
      <c r="JYF35" s="79"/>
      <c r="JYG35" s="79"/>
      <c r="JYH35" s="79"/>
      <c r="JYI35" s="79"/>
      <c r="JYJ35" s="79"/>
      <c r="JYK35" s="79"/>
      <c r="JYL35" s="79"/>
      <c r="JYM35" s="79"/>
      <c r="JYN35" s="79"/>
      <c r="JYO35" s="79"/>
      <c r="JYP35" s="79"/>
      <c r="JYQ35" s="79"/>
      <c r="JYR35" s="79"/>
      <c r="JYS35" s="79"/>
      <c r="JYT35" s="79"/>
      <c r="JYU35" s="79"/>
      <c r="JYV35" s="79"/>
      <c r="JYW35" s="79"/>
      <c r="JYX35" s="79"/>
      <c r="JYY35" s="79"/>
      <c r="JYZ35" s="79"/>
      <c r="JZA35" s="79"/>
      <c r="JZB35" s="79"/>
      <c r="JZC35" s="79"/>
      <c r="JZD35" s="79"/>
      <c r="JZE35" s="79"/>
      <c r="JZF35" s="79"/>
      <c r="JZG35" s="79"/>
      <c r="JZH35" s="79"/>
      <c r="JZI35" s="79"/>
      <c r="JZJ35" s="79"/>
      <c r="JZK35" s="79"/>
      <c r="JZL35" s="79"/>
      <c r="JZM35" s="79"/>
      <c r="JZN35" s="79"/>
      <c r="JZO35" s="79"/>
      <c r="JZP35" s="79"/>
      <c r="JZQ35" s="79"/>
      <c r="JZR35" s="79"/>
      <c r="JZS35" s="79"/>
      <c r="JZT35" s="79"/>
      <c r="JZU35" s="79"/>
      <c r="JZV35" s="79"/>
      <c r="JZW35" s="79"/>
      <c r="JZX35" s="79"/>
      <c r="JZY35" s="79"/>
      <c r="JZZ35" s="79"/>
      <c r="KAA35" s="79"/>
      <c r="KAB35" s="79"/>
      <c r="KAC35" s="79"/>
      <c r="KAD35" s="79"/>
      <c r="KAE35" s="79"/>
      <c r="KAF35" s="79"/>
      <c r="KAG35" s="79"/>
      <c r="KAH35" s="79"/>
      <c r="KAI35" s="79"/>
      <c r="KAJ35" s="79"/>
      <c r="KAK35" s="79"/>
      <c r="KAL35" s="79"/>
      <c r="KAM35" s="79"/>
      <c r="KAN35" s="79"/>
      <c r="KAO35" s="79"/>
      <c r="KAP35" s="79"/>
      <c r="KAQ35" s="79"/>
      <c r="KAR35" s="79"/>
      <c r="KAS35" s="79"/>
      <c r="KAT35" s="79"/>
      <c r="KAU35" s="79"/>
      <c r="KAV35" s="79"/>
      <c r="KAW35" s="79"/>
      <c r="KAX35" s="79"/>
      <c r="KAY35" s="79"/>
      <c r="KAZ35" s="79"/>
      <c r="KBA35" s="79"/>
      <c r="KBB35" s="79"/>
      <c r="KBC35" s="79"/>
      <c r="KBD35" s="79"/>
      <c r="KBE35" s="79"/>
      <c r="KBF35" s="79"/>
      <c r="KBG35" s="79"/>
      <c r="KBH35" s="79"/>
      <c r="KBI35" s="79"/>
      <c r="KBJ35" s="79"/>
      <c r="KBK35" s="79"/>
      <c r="KBL35" s="79"/>
      <c r="KBM35" s="79"/>
      <c r="KBN35" s="79"/>
      <c r="KBO35" s="79"/>
      <c r="KBP35" s="79"/>
      <c r="KBQ35" s="79"/>
      <c r="KBR35" s="79"/>
      <c r="KBS35" s="79"/>
      <c r="KBT35" s="79"/>
      <c r="KBU35" s="79"/>
      <c r="KBV35" s="79"/>
      <c r="KBW35" s="79"/>
      <c r="KBX35" s="79"/>
      <c r="KBY35" s="79"/>
      <c r="KBZ35" s="79"/>
      <c r="KCA35" s="79"/>
      <c r="KCB35" s="79"/>
      <c r="KCC35" s="79"/>
      <c r="KCD35" s="79"/>
      <c r="KCE35" s="79"/>
      <c r="KCF35" s="79"/>
      <c r="KCG35" s="79"/>
      <c r="KCH35" s="79"/>
      <c r="KCI35" s="79"/>
      <c r="KCJ35" s="79"/>
      <c r="KCK35" s="79"/>
      <c r="KCL35" s="79"/>
      <c r="KCM35" s="79"/>
      <c r="KCN35" s="79"/>
      <c r="KCO35" s="79"/>
      <c r="KCP35" s="79"/>
      <c r="KCQ35" s="79"/>
      <c r="KCR35" s="79"/>
      <c r="KCS35" s="79"/>
      <c r="KCT35" s="79"/>
      <c r="KCU35" s="79"/>
      <c r="KCV35" s="79"/>
      <c r="KCW35" s="79"/>
      <c r="KCX35" s="79"/>
      <c r="KCY35" s="79"/>
      <c r="KCZ35" s="79"/>
      <c r="KDA35" s="79"/>
      <c r="KDB35" s="79"/>
      <c r="KDC35" s="79"/>
      <c r="KDD35" s="79"/>
      <c r="KDE35" s="79"/>
      <c r="KDF35" s="79"/>
      <c r="KDG35" s="79"/>
      <c r="KDH35" s="79"/>
      <c r="KDI35" s="79"/>
      <c r="KDJ35" s="79"/>
      <c r="KDK35" s="79"/>
      <c r="KDL35" s="79"/>
      <c r="KDM35" s="79"/>
      <c r="KDN35" s="79"/>
      <c r="KDO35" s="79"/>
      <c r="KDP35" s="79"/>
      <c r="KDQ35" s="79"/>
      <c r="KDR35" s="79"/>
      <c r="KDS35" s="79"/>
      <c r="KDT35" s="79"/>
      <c r="KDU35" s="79"/>
      <c r="KDV35" s="79"/>
      <c r="KDW35" s="79"/>
      <c r="KDX35" s="79"/>
      <c r="KDY35" s="79"/>
      <c r="KDZ35" s="79"/>
      <c r="KEA35" s="79"/>
      <c r="KEB35" s="79"/>
      <c r="KEC35" s="79"/>
      <c r="KED35" s="79"/>
      <c r="KEE35" s="79"/>
      <c r="KEF35" s="79"/>
      <c r="KEG35" s="79"/>
      <c r="KEH35" s="79"/>
      <c r="KEI35" s="79"/>
      <c r="KEJ35" s="79"/>
      <c r="KEK35" s="79"/>
      <c r="KEL35" s="79"/>
      <c r="KEM35" s="79"/>
      <c r="KEN35" s="79"/>
      <c r="KEO35" s="79"/>
      <c r="KEP35" s="79"/>
      <c r="KEQ35" s="79"/>
      <c r="KER35" s="79"/>
      <c r="KES35" s="79"/>
      <c r="KET35" s="79"/>
      <c r="KEU35" s="79"/>
      <c r="KEV35" s="79"/>
      <c r="KEW35" s="79"/>
      <c r="KEX35" s="79"/>
      <c r="KEY35" s="79"/>
      <c r="KEZ35" s="79"/>
      <c r="KFA35" s="79"/>
      <c r="KFB35" s="79"/>
      <c r="KFC35" s="79"/>
      <c r="KFD35" s="79"/>
      <c r="KFE35" s="79"/>
      <c r="KFF35" s="79"/>
      <c r="KFG35" s="79"/>
      <c r="KFH35" s="79"/>
      <c r="KFI35" s="79"/>
      <c r="KFJ35" s="79"/>
      <c r="KFK35" s="79"/>
      <c r="KFL35" s="79"/>
      <c r="KFM35" s="79"/>
      <c r="KFN35" s="79"/>
      <c r="KFO35" s="79"/>
      <c r="KFP35" s="79"/>
      <c r="KFQ35" s="79"/>
      <c r="KFR35" s="79"/>
      <c r="KFS35" s="79"/>
      <c r="KFT35" s="79"/>
      <c r="KFU35" s="79"/>
      <c r="KFV35" s="79"/>
      <c r="KFW35" s="79"/>
      <c r="KFX35" s="79"/>
      <c r="KFY35" s="79"/>
      <c r="KFZ35" s="79"/>
      <c r="KGA35" s="79"/>
      <c r="KGB35" s="79"/>
      <c r="KGC35" s="79"/>
      <c r="KGD35" s="79"/>
      <c r="KGE35" s="79"/>
      <c r="KGF35" s="79"/>
      <c r="KGG35" s="79"/>
      <c r="KGH35" s="79"/>
      <c r="KGI35" s="79"/>
      <c r="KGJ35" s="79"/>
      <c r="KGK35" s="79"/>
      <c r="KGL35" s="79"/>
      <c r="KGM35" s="79"/>
      <c r="KGN35" s="79"/>
      <c r="KGO35" s="79"/>
      <c r="KGP35" s="79"/>
      <c r="KGQ35" s="79"/>
      <c r="KGR35" s="79"/>
      <c r="KGS35" s="79"/>
      <c r="KGT35" s="79"/>
      <c r="KGU35" s="79"/>
      <c r="KGV35" s="79"/>
      <c r="KGW35" s="79"/>
      <c r="KGX35" s="79"/>
      <c r="KGY35" s="79"/>
      <c r="KGZ35" s="79"/>
      <c r="KHA35" s="79"/>
      <c r="KHB35" s="79"/>
      <c r="KHC35" s="79"/>
      <c r="KHD35" s="79"/>
      <c r="KHE35" s="79"/>
      <c r="KHF35" s="79"/>
      <c r="KHG35" s="79"/>
      <c r="KHH35" s="79"/>
      <c r="KHI35" s="79"/>
      <c r="KHJ35" s="79"/>
      <c r="KHK35" s="79"/>
      <c r="KHL35" s="79"/>
      <c r="KHM35" s="79"/>
      <c r="KHN35" s="79"/>
      <c r="KHO35" s="79"/>
      <c r="KHP35" s="79"/>
      <c r="KHQ35" s="79"/>
      <c r="KHR35" s="79"/>
      <c r="KHS35" s="79"/>
      <c r="KHT35" s="79"/>
      <c r="KHU35" s="79"/>
      <c r="KHV35" s="79"/>
      <c r="KHW35" s="79"/>
      <c r="KHX35" s="79"/>
      <c r="KHY35" s="79"/>
      <c r="KHZ35" s="79"/>
      <c r="KIA35" s="79"/>
      <c r="KIB35" s="79"/>
      <c r="KIC35" s="79"/>
      <c r="KID35" s="79"/>
      <c r="KIE35" s="79"/>
      <c r="KIF35" s="79"/>
      <c r="KIG35" s="79"/>
      <c r="KIH35" s="79"/>
      <c r="KII35" s="79"/>
      <c r="KIJ35" s="79"/>
      <c r="KIK35" s="79"/>
      <c r="KIL35" s="79"/>
      <c r="KIM35" s="79"/>
      <c r="KIN35" s="79"/>
      <c r="KIO35" s="79"/>
      <c r="KIP35" s="79"/>
      <c r="KIQ35" s="79"/>
      <c r="KIR35" s="79"/>
      <c r="KIS35" s="79"/>
      <c r="KIT35" s="79"/>
      <c r="KIU35" s="79"/>
      <c r="KIV35" s="79"/>
      <c r="KIW35" s="79"/>
      <c r="KIX35" s="79"/>
      <c r="KIY35" s="79"/>
      <c r="KIZ35" s="79"/>
      <c r="KJA35" s="79"/>
      <c r="KJB35" s="79"/>
      <c r="KJC35" s="79"/>
      <c r="KJD35" s="79"/>
      <c r="KJE35" s="79"/>
      <c r="KJF35" s="79"/>
      <c r="KJG35" s="79"/>
      <c r="KJH35" s="79"/>
      <c r="KJI35" s="79"/>
      <c r="KJJ35" s="79"/>
      <c r="KJK35" s="79"/>
      <c r="KJL35" s="79"/>
      <c r="KJM35" s="79"/>
      <c r="KJN35" s="79"/>
      <c r="KJO35" s="79"/>
      <c r="KJP35" s="79"/>
      <c r="KJQ35" s="79"/>
      <c r="KJR35" s="79"/>
      <c r="KJS35" s="79"/>
      <c r="KJT35" s="79"/>
      <c r="KJU35" s="79"/>
      <c r="KJV35" s="79"/>
      <c r="KJW35" s="79"/>
      <c r="KJX35" s="79"/>
      <c r="KJY35" s="79"/>
      <c r="KJZ35" s="79"/>
      <c r="KKA35" s="79"/>
      <c r="KKB35" s="79"/>
      <c r="KKC35" s="79"/>
      <c r="KKD35" s="79"/>
      <c r="KKE35" s="79"/>
      <c r="KKF35" s="79"/>
      <c r="KKG35" s="79"/>
      <c r="KKH35" s="79"/>
      <c r="KKI35" s="79"/>
      <c r="KKJ35" s="79"/>
      <c r="KKK35" s="79"/>
      <c r="KKL35" s="79"/>
      <c r="KKM35" s="79"/>
      <c r="KKN35" s="79"/>
      <c r="KKO35" s="79"/>
      <c r="KKP35" s="79"/>
      <c r="KKQ35" s="79"/>
      <c r="KKR35" s="79"/>
      <c r="KKS35" s="79"/>
      <c r="KKT35" s="79"/>
      <c r="KKU35" s="79"/>
      <c r="KKV35" s="79"/>
      <c r="KKW35" s="79"/>
      <c r="KKX35" s="79"/>
      <c r="KKY35" s="79"/>
      <c r="KKZ35" s="79"/>
      <c r="KLA35" s="79"/>
      <c r="KLB35" s="79"/>
      <c r="KLC35" s="79"/>
      <c r="KLD35" s="79"/>
      <c r="KLE35" s="79"/>
      <c r="KLF35" s="79"/>
      <c r="KLG35" s="79"/>
      <c r="KLH35" s="79"/>
      <c r="KLI35" s="79"/>
      <c r="KLJ35" s="79"/>
      <c r="KLK35" s="79"/>
      <c r="KLL35" s="79"/>
      <c r="KLM35" s="79"/>
      <c r="KLN35" s="79"/>
      <c r="KLO35" s="79"/>
      <c r="KLP35" s="79"/>
      <c r="KLQ35" s="79"/>
      <c r="KLR35" s="79"/>
      <c r="KLS35" s="79"/>
      <c r="KLT35" s="79"/>
      <c r="KLU35" s="79"/>
      <c r="KLV35" s="79"/>
      <c r="KLW35" s="79"/>
      <c r="KLX35" s="79"/>
      <c r="KLY35" s="79"/>
      <c r="KLZ35" s="79"/>
      <c r="KMA35" s="79"/>
      <c r="KMB35" s="79"/>
      <c r="KMC35" s="79"/>
      <c r="KMD35" s="79"/>
      <c r="KME35" s="79"/>
      <c r="KMF35" s="79"/>
      <c r="KMG35" s="79"/>
      <c r="KMH35" s="79"/>
      <c r="KMI35" s="79"/>
      <c r="KMJ35" s="79"/>
      <c r="KMK35" s="79"/>
      <c r="KML35" s="79"/>
      <c r="KMM35" s="79"/>
      <c r="KMN35" s="79"/>
      <c r="KMO35" s="79"/>
      <c r="KMP35" s="79"/>
      <c r="KMQ35" s="79"/>
      <c r="KMR35" s="79"/>
      <c r="KMS35" s="79"/>
      <c r="KMT35" s="79"/>
      <c r="KMU35" s="79"/>
      <c r="KMV35" s="79"/>
      <c r="KMW35" s="79"/>
      <c r="KMX35" s="79"/>
      <c r="KMY35" s="79"/>
      <c r="KMZ35" s="79"/>
      <c r="KNA35" s="79"/>
      <c r="KNB35" s="79"/>
      <c r="KNC35" s="79"/>
      <c r="KND35" s="79"/>
      <c r="KNE35" s="79"/>
      <c r="KNF35" s="79"/>
      <c r="KNG35" s="79"/>
      <c r="KNH35" s="79"/>
      <c r="KNI35" s="79"/>
      <c r="KNJ35" s="79"/>
      <c r="KNK35" s="79"/>
      <c r="KNL35" s="79"/>
      <c r="KNM35" s="79"/>
      <c r="KNN35" s="79"/>
      <c r="KNO35" s="79"/>
      <c r="KNP35" s="79"/>
      <c r="KNQ35" s="79"/>
      <c r="KNR35" s="79"/>
      <c r="KNS35" s="79"/>
      <c r="KNT35" s="79"/>
      <c r="KNU35" s="79"/>
      <c r="KNV35" s="79"/>
      <c r="KNW35" s="79"/>
      <c r="KNX35" s="79"/>
      <c r="KNY35" s="79"/>
      <c r="KNZ35" s="79"/>
      <c r="KOA35" s="79"/>
      <c r="KOB35" s="79"/>
      <c r="KOC35" s="79"/>
      <c r="KOD35" s="79"/>
      <c r="KOE35" s="79"/>
      <c r="KOF35" s="79"/>
      <c r="KOG35" s="79"/>
      <c r="KOH35" s="79"/>
      <c r="KOI35" s="79"/>
      <c r="KOJ35" s="79"/>
      <c r="KOK35" s="79"/>
      <c r="KOL35" s="79"/>
      <c r="KOM35" s="79"/>
      <c r="KON35" s="79"/>
      <c r="KOO35" s="79"/>
      <c r="KOP35" s="79"/>
      <c r="KOQ35" s="79"/>
      <c r="KOR35" s="79"/>
      <c r="KOS35" s="79"/>
      <c r="KOT35" s="79"/>
      <c r="KOU35" s="79"/>
      <c r="KOV35" s="79"/>
      <c r="KOW35" s="79"/>
      <c r="KOX35" s="79"/>
      <c r="KOY35" s="79"/>
      <c r="KOZ35" s="79"/>
      <c r="KPA35" s="79"/>
      <c r="KPB35" s="79"/>
      <c r="KPC35" s="79"/>
      <c r="KPD35" s="79"/>
      <c r="KPE35" s="79"/>
      <c r="KPF35" s="79"/>
      <c r="KPG35" s="79"/>
      <c r="KPH35" s="79"/>
      <c r="KPI35" s="79"/>
      <c r="KPJ35" s="79"/>
      <c r="KPK35" s="79"/>
      <c r="KPL35" s="79"/>
      <c r="KPM35" s="79"/>
      <c r="KPN35" s="79"/>
      <c r="KPO35" s="79"/>
      <c r="KPP35" s="79"/>
      <c r="KPQ35" s="79"/>
      <c r="KPR35" s="79"/>
      <c r="KPS35" s="79"/>
      <c r="KPT35" s="79"/>
      <c r="KPU35" s="79"/>
      <c r="KPV35" s="79"/>
      <c r="KPW35" s="79"/>
      <c r="KPX35" s="79"/>
      <c r="KPY35" s="79"/>
      <c r="KPZ35" s="79"/>
      <c r="KQA35" s="79"/>
      <c r="KQB35" s="79"/>
      <c r="KQC35" s="79"/>
      <c r="KQD35" s="79"/>
      <c r="KQE35" s="79"/>
      <c r="KQF35" s="79"/>
      <c r="KQG35" s="79"/>
      <c r="KQH35" s="79"/>
      <c r="KQI35" s="79"/>
      <c r="KQJ35" s="79"/>
      <c r="KQK35" s="79"/>
      <c r="KQL35" s="79"/>
      <c r="KQM35" s="79"/>
      <c r="KQN35" s="79"/>
      <c r="KQO35" s="79"/>
      <c r="KQP35" s="79"/>
      <c r="KQQ35" s="79"/>
      <c r="KQR35" s="79"/>
      <c r="KQS35" s="79"/>
      <c r="KQT35" s="79"/>
      <c r="KQU35" s="79"/>
      <c r="KQV35" s="79"/>
      <c r="KQW35" s="79"/>
      <c r="KQX35" s="79"/>
      <c r="KQY35" s="79"/>
      <c r="KQZ35" s="79"/>
      <c r="KRA35" s="79"/>
      <c r="KRB35" s="79"/>
      <c r="KRC35" s="79"/>
      <c r="KRD35" s="79"/>
      <c r="KRE35" s="79"/>
      <c r="KRF35" s="79"/>
      <c r="KRG35" s="79"/>
      <c r="KRH35" s="79"/>
      <c r="KRI35" s="79"/>
      <c r="KRJ35" s="79"/>
      <c r="KRK35" s="79"/>
      <c r="KRL35" s="79"/>
      <c r="KRM35" s="79"/>
      <c r="KRN35" s="79"/>
      <c r="KRO35" s="79"/>
      <c r="KRP35" s="79"/>
      <c r="KRQ35" s="79"/>
      <c r="KRR35" s="79"/>
      <c r="KRS35" s="79"/>
      <c r="KRT35" s="79"/>
      <c r="KRU35" s="79"/>
      <c r="KRV35" s="79"/>
      <c r="KRW35" s="79"/>
      <c r="KRX35" s="79"/>
      <c r="KRY35" s="79"/>
      <c r="KRZ35" s="79"/>
      <c r="KSA35" s="79"/>
      <c r="KSB35" s="79"/>
      <c r="KSC35" s="79"/>
      <c r="KSD35" s="79"/>
      <c r="KSE35" s="79"/>
      <c r="KSF35" s="79"/>
      <c r="KSG35" s="79"/>
      <c r="KSH35" s="79"/>
      <c r="KSI35" s="79"/>
      <c r="KSJ35" s="79"/>
      <c r="KSK35" s="79"/>
      <c r="KSL35" s="79"/>
      <c r="KSM35" s="79"/>
      <c r="KSN35" s="79"/>
      <c r="KSO35" s="79"/>
      <c r="KSP35" s="79"/>
      <c r="KSQ35" s="79"/>
      <c r="KSR35" s="79"/>
      <c r="KSS35" s="79"/>
      <c r="KST35" s="79"/>
      <c r="KSU35" s="79"/>
      <c r="KSV35" s="79"/>
      <c r="KSW35" s="79"/>
      <c r="KSX35" s="79"/>
      <c r="KSY35" s="79"/>
      <c r="KSZ35" s="79"/>
      <c r="KTA35" s="79"/>
      <c r="KTB35" s="79"/>
      <c r="KTC35" s="79"/>
      <c r="KTD35" s="79"/>
      <c r="KTE35" s="79"/>
      <c r="KTF35" s="79"/>
      <c r="KTG35" s="79"/>
      <c r="KTH35" s="79"/>
      <c r="KTI35" s="79"/>
      <c r="KTJ35" s="79"/>
      <c r="KTK35" s="79"/>
      <c r="KTL35" s="79"/>
      <c r="KTM35" s="79"/>
      <c r="KTN35" s="79"/>
      <c r="KTO35" s="79"/>
      <c r="KTP35" s="79"/>
      <c r="KTQ35" s="79"/>
      <c r="KTR35" s="79"/>
      <c r="KTS35" s="79"/>
      <c r="KTT35" s="79"/>
      <c r="KTU35" s="79"/>
      <c r="KTV35" s="79"/>
      <c r="KTW35" s="79"/>
      <c r="KTX35" s="79"/>
      <c r="KTY35" s="79"/>
      <c r="KTZ35" s="79"/>
      <c r="KUA35" s="79"/>
      <c r="KUB35" s="79"/>
      <c r="KUC35" s="79"/>
      <c r="KUD35" s="79"/>
      <c r="KUE35" s="79"/>
      <c r="KUF35" s="79"/>
      <c r="KUG35" s="79"/>
      <c r="KUH35" s="79"/>
      <c r="KUI35" s="79"/>
      <c r="KUJ35" s="79"/>
      <c r="KUK35" s="79"/>
      <c r="KUL35" s="79"/>
      <c r="KUM35" s="79"/>
      <c r="KUN35" s="79"/>
      <c r="KUO35" s="79"/>
      <c r="KUP35" s="79"/>
      <c r="KUQ35" s="79"/>
      <c r="KUR35" s="79"/>
      <c r="KUS35" s="79"/>
      <c r="KUT35" s="79"/>
      <c r="KUU35" s="79"/>
      <c r="KUV35" s="79"/>
      <c r="KUW35" s="79"/>
      <c r="KUX35" s="79"/>
      <c r="KUY35" s="79"/>
      <c r="KUZ35" s="79"/>
      <c r="KVA35" s="79"/>
      <c r="KVB35" s="79"/>
      <c r="KVC35" s="79"/>
      <c r="KVD35" s="79"/>
      <c r="KVE35" s="79"/>
      <c r="KVF35" s="79"/>
      <c r="KVG35" s="79"/>
      <c r="KVH35" s="79"/>
      <c r="KVI35" s="79"/>
      <c r="KVJ35" s="79"/>
      <c r="KVK35" s="79"/>
      <c r="KVL35" s="79"/>
      <c r="KVM35" s="79"/>
      <c r="KVN35" s="79"/>
      <c r="KVO35" s="79"/>
      <c r="KVP35" s="79"/>
      <c r="KVQ35" s="79"/>
      <c r="KVR35" s="79"/>
      <c r="KVS35" s="79"/>
      <c r="KVT35" s="79"/>
      <c r="KVU35" s="79"/>
      <c r="KVV35" s="79"/>
      <c r="KVW35" s="79"/>
      <c r="KVX35" s="79"/>
      <c r="KVY35" s="79"/>
      <c r="KVZ35" s="79"/>
      <c r="KWA35" s="79"/>
      <c r="KWB35" s="79"/>
      <c r="KWC35" s="79"/>
      <c r="KWD35" s="79"/>
      <c r="KWE35" s="79"/>
      <c r="KWF35" s="79"/>
      <c r="KWG35" s="79"/>
      <c r="KWH35" s="79"/>
      <c r="KWI35" s="79"/>
      <c r="KWJ35" s="79"/>
      <c r="KWK35" s="79"/>
      <c r="KWL35" s="79"/>
      <c r="KWM35" s="79"/>
      <c r="KWN35" s="79"/>
      <c r="KWO35" s="79"/>
      <c r="KWP35" s="79"/>
      <c r="KWQ35" s="79"/>
      <c r="KWR35" s="79"/>
      <c r="KWS35" s="79"/>
      <c r="KWT35" s="79"/>
      <c r="KWU35" s="79"/>
      <c r="KWV35" s="79"/>
      <c r="KWW35" s="79"/>
      <c r="KWX35" s="79"/>
      <c r="KWY35" s="79"/>
      <c r="KWZ35" s="79"/>
      <c r="KXA35" s="79"/>
      <c r="KXB35" s="79"/>
      <c r="KXC35" s="79"/>
      <c r="KXD35" s="79"/>
      <c r="KXE35" s="79"/>
      <c r="KXF35" s="79"/>
      <c r="KXG35" s="79"/>
      <c r="KXH35" s="79"/>
      <c r="KXI35" s="79"/>
      <c r="KXJ35" s="79"/>
      <c r="KXK35" s="79"/>
      <c r="KXL35" s="79"/>
      <c r="KXM35" s="79"/>
      <c r="KXN35" s="79"/>
      <c r="KXO35" s="79"/>
      <c r="KXP35" s="79"/>
      <c r="KXQ35" s="79"/>
      <c r="KXR35" s="79"/>
      <c r="KXS35" s="79"/>
      <c r="KXT35" s="79"/>
      <c r="KXU35" s="79"/>
      <c r="KXV35" s="79"/>
      <c r="KXW35" s="79"/>
      <c r="KXX35" s="79"/>
      <c r="KXY35" s="79"/>
      <c r="KXZ35" s="79"/>
      <c r="KYA35" s="79"/>
      <c r="KYB35" s="79"/>
      <c r="KYC35" s="79"/>
      <c r="KYD35" s="79"/>
      <c r="KYE35" s="79"/>
      <c r="KYF35" s="79"/>
      <c r="KYG35" s="79"/>
      <c r="KYH35" s="79"/>
      <c r="KYI35" s="79"/>
      <c r="KYJ35" s="79"/>
      <c r="KYK35" s="79"/>
      <c r="KYL35" s="79"/>
      <c r="KYM35" s="79"/>
      <c r="KYN35" s="79"/>
      <c r="KYO35" s="79"/>
      <c r="KYP35" s="79"/>
      <c r="KYQ35" s="79"/>
      <c r="KYR35" s="79"/>
      <c r="KYS35" s="79"/>
      <c r="KYT35" s="79"/>
      <c r="KYU35" s="79"/>
      <c r="KYV35" s="79"/>
      <c r="KYW35" s="79"/>
      <c r="KYX35" s="79"/>
      <c r="KYY35" s="79"/>
      <c r="KYZ35" s="79"/>
      <c r="KZA35" s="79"/>
      <c r="KZB35" s="79"/>
      <c r="KZC35" s="79"/>
      <c r="KZD35" s="79"/>
      <c r="KZE35" s="79"/>
      <c r="KZF35" s="79"/>
      <c r="KZG35" s="79"/>
      <c r="KZH35" s="79"/>
      <c r="KZI35" s="79"/>
      <c r="KZJ35" s="79"/>
      <c r="KZK35" s="79"/>
      <c r="KZL35" s="79"/>
      <c r="KZM35" s="79"/>
      <c r="KZN35" s="79"/>
      <c r="KZO35" s="79"/>
      <c r="KZP35" s="79"/>
      <c r="KZQ35" s="79"/>
      <c r="KZR35" s="79"/>
      <c r="KZS35" s="79"/>
      <c r="KZT35" s="79"/>
      <c r="KZU35" s="79"/>
      <c r="KZV35" s="79"/>
      <c r="KZW35" s="79"/>
      <c r="KZX35" s="79"/>
      <c r="KZY35" s="79"/>
      <c r="KZZ35" s="79"/>
      <c r="LAA35" s="79"/>
      <c r="LAB35" s="79"/>
      <c r="LAC35" s="79"/>
      <c r="LAD35" s="79"/>
      <c r="LAE35" s="79"/>
      <c r="LAF35" s="79"/>
      <c r="LAG35" s="79"/>
      <c r="LAH35" s="79"/>
      <c r="LAI35" s="79"/>
      <c r="LAJ35" s="79"/>
      <c r="LAK35" s="79"/>
      <c r="LAL35" s="79"/>
      <c r="LAM35" s="79"/>
      <c r="LAN35" s="79"/>
      <c r="LAO35" s="79"/>
      <c r="LAP35" s="79"/>
      <c r="LAQ35" s="79"/>
      <c r="LAR35" s="79"/>
      <c r="LAS35" s="79"/>
      <c r="LAT35" s="79"/>
      <c r="LAU35" s="79"/>
      <c r="LAV35" s="79"/>
      <c r="LAW35" s="79"/>
      <c r="LAX35" s="79"/>
      <c r="LAY35" s="79"/>
      <c r="LAZ35" s="79"/>
      <c r="LBA35" s="79"/>
      <c r="LBB35" s="79"/>
      <c r="LBC35" s="79"/>
      <c r="LBD35" s="79"/>
      <c r="LBE35" s="79"/>
      <c r="LBF35" s="79"/>
      <c r="LBG35" s="79"/>
      <c r="LBH35" s="79"/>
      <c r="LBI35" s="79"/>
      <c r="LBJ35" s="79"/>
      <c r="LBK35" s="79"/>
      <c r="LBL35" s="79"/>
      <c r="LBM35" s="79"/>
      <c r="LBN35" s="79"/>
      <c r="LBO35" s="79"/>
      <c r="LBP35" s="79"/>
      <c r="LBQ35" s="79"/>
      <c r="LBR35" s="79"/>
      <c r="LBS35" s="79"/>
      <c r="LBT35" s="79"/>
      <c r="LBU35" s="79"/>
      <c r="LBV35" s="79"/>
      <c r="LBW35" s="79"/>
      <c r="LBX35" s="79"/>
      <c r="LBY35" s="79"/>
      <c r="LBZ35" s="79"/>
      <c r="LCA35" s="79"/>
      <c r="LCB35" s="79"/>
      <c r="LCC35" s="79"/>
      <c r="LCD35" s="79"/>
      <c r="LCE35" s="79"/>
      <c r="LCF35" s="79"/>
      <c r="LCG35" s="79"/>
      <c r="LCH35" s="79"/>
      <c r="LCI35" s="79"/>
      <c r="LCJ35" s="79"/>
      <c r="LCK35" s="79"/>
      <c r="LCL35" s="79"/>
      <c r="LCM35" s="79"/>
      <c r="LCN35" s="79"/>
      <c r="LCO35" s="79"/>
      <c r="LCP35" s="79"/>
      <c r="LCQ35" s="79"/>
      <c r="LCR35" s="79"/>
      <c r="LCS35" s="79"/>
      <c r="LCT35" s="79"/>
      <c r="LCU35" s="79"/>
      <c r="LCV35" s="79"/>
      <c r="LCW35" s="79"/>
      <c r="LCX35" s="79"/>
      <c r="LCY35" s="79"/>
      <c r="LCZ35" s="79"/>
      <c r="LDA35" s="79"/>
      <c r="LDB35" s="79"/>
      <c r="LDC35" s="79"/>
      <c r="LDD35" s="79"/>
      <c r="LDE35" s="79"/>
      <c r="LDF35" s="79"/>
      <c r="LDG35" s="79"/>
      <c r="LDH35" s="79"/>
      <c r="LDI35" s="79"/>
      <c r="LDJ35" s="79"/>
      <c r="LDK35" s="79"/>
      <c r="LDL35" s="79"/>
      <c r="LDM35" s="79"/>
      <c r="LDN35" s="79"/>
      <c r="LDO35" s="79"/>
      <c r="LDP35" s="79"/>
      <c r="LDQ35" s="79"/>
      <c r="LDR35" s="79"/>
      <c r="LDS35" s="79"/>
      <c r="LDT35" s="79"/>
      <c r="LDU35" s="79"/>
      <c r="LDV35" s="79"/>
      <c r="LDW35" s="79"/>
      <c r="LDX35" s="79"/>
      <c r="LDY35" s="79"/>
      <c r="LDZ35" s="79"/>
      <c r="LEA35" s="79"/>
      <c r="LEB35" s="79"/>
      <c r="LEC35" s="79"/>
      <c r="LED35" s="79"/>
      <c r="LEE35" s="79"/>
      <c r="LEF35" s="79"/>
      <c r="LEG35" s="79"/>
      <c r="LEH35" s="79"/>
      <c r="LEI35" s="79"/>
      <c r="LEJ35" s="79"/>
      <c r="LEK35" s="79"/>
      <c r="LEL35" s="79"/>
      <c r="LEM35" s="79"/>
      <c r="LEN35" s="79"/>
      <c r="LEO35" s="79"/>
      <c r="LEP35" s="79"/>
      <c r="LEQ35" s="79"/>
      <c r="LER35" s="79"/>
      <c r="LES35" s="79"/>
      <c r="LET35" s="79"/>
      <c r="LEU35" s="79"/>
      <c r="LEV35" s="79"/>
      <c r="LEW35" s="79"/>
      <c r="LEX35" s="79"/>
      <c r="LEY35" s="79"/>
      <c r="LEZ35" s="79"/>
      <c r="LFA35" s="79"/>
      <c r="LFB35" s="79"/>
      <c r="LFC35" s="79"/>
      <c r="LFD35" s="79"/>
      <c r="LFE35" s="79"/>
      <c r="LFF35" s="79"/>
      <c r="LFG35" s="79"/>
      <c r="LFH35" s="79"/>
      <c r="LFI35" s="79"/>
      <c r="LFJ35" s="79"/>
      <c r="LFK35" s="79"/>
      <c r="LFL35" s="79"/>
      <c r="LFM35" s="79"/>
      <c r="LFN35" s="79"/>
      <c r="LFO35" s="79"/>
      <c r="LFP35" s="79"/>
      <c r="LFQ35" s="79"/>
      <c r="LFR35" s="79"/>
      <c r="LFS35" s="79"/>
      <c r="LFT35" s="79"/>
      <c r="LFU35" s="79"/>
      <c r="LFV35" s="79"/>
      <c r="LFW35" s="79"/>
      <c r="LFX35" s="79"/>
      <c r="LFY35" s="79"/>
      <c r="LFZ35" s="79"/>
      <c r="LGA35" s="79"/>
      <c r="LGB35" s="79"/>
      <c r="LGC35" s="79"/>
      <c r="LGD35" s="79"/>
      <c r="LGE35" s="79"/>
      <c r="LGF35" s="79"/>
      <c r="LGG35" s="79"/>
      <c r="LGH35" s="79"/>
      <c r="LGI35" s="79"/>
      <c r="LGJ35" s="79"/>
      <c r="LGK35" s="79"/>
      <c r="LGL35" s="79"/>
      <c r="LGM35" s="79"/>
      <c r="LGN35" s="79"/>
      <c r="LGO35" s="79"/>
      <c r="LGP35" s="79"/>
      <c r="LGQ35" s="79"/>
      <c r="LGR35" s="79"/>
      <c r="LGS35" s="79"/>
      <c r="LGT35" s="79"/>
      <c r="LGU35" s="79"/>
      <c r="LGV35" s="79"/>
      <c r="LGW35" s="79"/>
      <c r="LGX35" s="79"/>
      <c r="LGY35" s="79"/>
      <c r="LGZ35" s="79"/>
      <c r="LHA35" s="79"/>
      <c r="LHB35" s="79"/>
      <c r="LHC35" s="79"/>
      <c r="LHD35" s="79"/>
      <c r="LHE35" s="79"/>
      <c r="LHF35" s="79"/>
      <c r="LHG35" s="79"/>
      <c r="LHH35" s="79"/>
      <c r="LHI35" s="79"/>
      <c r="LHJ35" s="79"/>
      <c r="LHK35" s="79"/>
      <c r="LHL35" s="79"/>
      <c r="LHM35" s="79"/>
      <c r="LHN35" s="79"/>
      <c r="LHO35" s="79"/>
      <c r="LHP35" s="79"/>
      <c r="LHQ35" s="79"/>
      <c r="LHR35" s="79"/>
      <c r="LHS35" s="79"/>
      <c r="LHT35" s="79"/>
      <c r="LHU35" s="79"/>
      <c r="LHV35" s="79"/>
      <c r="LHW35" s="79"/>
      <c r="LHX35" s="79"/>
      <c r="LHY35" s="79"/>
      <c r="LHZ35" s="79"/>
      <c r="LIA35" s="79"/>
      <c r="LIB35" s="79"/>
      <c r="LIC35" s="79"/>
      <c r="LID35" s="79"/>
      <c r="LIE35" s="79"/>
      <c r="LIF35" s="79"/>
      <c r="LIG35" s="79"/>
      <c r="LIH35" s="79"/>
      <c r="LII35" s="79"/>
      <c r="LIJ35" s="79"/>
      <c r="LIK35" s="79"/>
      <c r="LIL35" s="79"/>
      <c r="LIM35" s="79"/>
      <c r="LIN35" s="79"/>
      <c r="LIO35" s="79"/>
      <c r="LIP35" s="79"/>
      <c r="LIQ35" s="79"/>
      <c r="LIR35" s="79"/>
      <c r="LIS35" s="79"/>
      <c r="LIT35" s="79"/>
      <c r="LIU35" s="79"/>
      <c r="LIV35" s="79"/>
      <c r="LIW35" s="79"/>
      <c r="LIX35" s="79"/>
      <c r="LIY35" s="79"/>
      <c r="LIZ35" s="79"/>
      <c r="LJA35" s="79"/>
      <c r="LJB35" s="79"/>
      <c r="LJC35" s="79"/>
      <c r="LJD35" s="79"/>
      <c r="LJE35" s="79"/>
      <c r="LJF35" s="79"/>
      <c r="LJG35" s="79"/>
      <c r="LJH35" s="79"/>
      <c r="LJI35" s="79"/>
      <c r="LJJ35" s="79"/>
      <c r="LJK35" s="79"/>
      <c r="LJL35" s="79"/>
      <c r="LJM35" s="79"/>
      <c r="LJN35" s="79"/>
      <c r="LJO35" s="79"/>
      <c r="LJP35" s="79"/>
      <c r="LJQ35" s="79"/>
      <c r="LJR35" s="79"/>
      <c r="LJS35" s="79"/>
      <c r="LJT35" s="79"/>
      <c r="LJU35" s="79"/>
      <c r="LJV35" s="79"/>
      <c r="LJW35" s="79"/>
      <c r="LJX35" s="79"/>
      <c r="LJY35" s="79"/>
      <c r="LJZ35" s="79"/>
      <c r="LKA35" s="79"/>
      <c r="LKB35" s="79"/>
      <c r="LKC35" s="79"/>
      <c r="LKD35" s="79"/>
      <c r="LKE35" s="79"/>
      <c r="LKF35" s="79"/>
      <c r="LKG35" s="79"/>
      <c r="LKH35" s="79"/>
      <c r="LKI35" s="79"/>
      <c r="LKJ35" s="79"/>
      <c r="LKK35" s="79"/>
      <c r="LKL35" s="79"/>
      <c r="LKM35" s="79"/>
      <c r="LKN35" s="79"/>
      <c r="LKO35" s="79"/>
      <c r="LKP35" s="79"/>
      <c r="LKQ35" s="79"/>
      <c r="LKR35" s="79"/>
      <c r="LKS35" s="79"/>
      <c r="LKT35" s="79"/>
      <c r="LKU35" s="79"/>
      <c r="LKV35" s="79"/>
      <c r="LKW35" s="79"/>
      <c r="LKX35" s="79"/>
      <c r="LKY35" s="79"/>
      <c r="LKZ35" s="79"/>
      <c r="LLA35" s="79"/>
      <c r="LLB35" s="79"/>
      <c r="LLC35" s="79"/>
      <c r="LLD35" s="79"/>
      <c r="LLE35" s="79"/>
      <c r="LLF35" s="79"/>
      <c r="LLG35" s="79"/>
      <c r="LLH35" s="79"/>
      <c r="LLI35" s="79"/>
      <c r="LLJ35" s="79"/>
      <c r="LLK35" s="79"/>
      <c r="LLL35" s="79"/>
      <c r="LLM35" s="79"/>
      <c r="LLN35" s="79"/>
      <c r="LLO35" s="79"/>
      <c r="LLP35" s="79"/>
      <c r="LLQ35" s="79"/>
      <c r="LLR35" s="79"/>
      <c r="LLS35" s="79"/>
      <c r="LLT35" s="79"/>
      <c r="LLU35" s="79"/>
      <c r="LLV35" s="79"/>
      <c r="LLW35" s="79"/>
      <c r="LLX35" s="79"/>
      <c r="LLY35" s="79"/>
      <c r="LLZ35" s="79"/>
      <c r="LMA35" s="79"/>
      <c r="LMB35" s="79"/>
      <c r="LMC35" s="79"/>
      <c r="LMD35" s="79"/>
      <c r="LME35" s="79"/>
      <c r="LMF35" s="79"/>
      <c r="LMG35" s="79"/>
      <c r="LMH35" s="79"/>
      <c r="LMI35" s="79"/>
      <c r="LMJ35" s="79"/>
      <c r="LMK35" s="79"/>
      <c r="LML35" s="79"/>
      <c r="LMM35" s="79"/>
      <c r="LMN35" s="79"/>
      <c r="LMO35" s="79"/>
      <c r="LMP35" s="79"/>
      <c r="LMQ35" s="79"/>
      <c r="LMR35" s="79"/>
      <c r="LMS35" s="79"/>
      <c r="LMT35" s="79"/>
      <c r="LMU35" s="79"/>
      <c r="LMV35" s="79"/>
      <c r="LMW35" s="79"/>
      <c r="LMX35" s="79"/>
      <c r="LMY35" s="79"/>
      <c r="LMZ35" s="79"/>
      <c r="LNA35" s="79"/>
      <c r="LNB35" s="79"/>
      <c r="LNC35" s="79"/>
      <c r="LND35" s="79"/>
      <c r="LNE35" s="79"/>
      <c r="LNF35" s="79"/>
      <c r="LNG35" s="79"/>
      <c r="LNH35" s="79"/>
      <c r="LNI35" s="79"/>
      <c r="LNJ35" s="79"/>
      <c r="LNK35" s="79"/>
      <c r="LNL35" s="79"/>
      <c r="LNM35" s="79"/>
      <c r="LNN35" s="79"/>
      <c r="LNO35" s="79"/>
      <c r="LNP35" s="79"/>
      <c r="LNQ35" s="79"/>
      <c r="LNR35" s="79"/>
      <c r="LNS35" s="79"/>
      <c r="LNT35" s="79"/>
      <c r="LNU35" s="79"/>
      <c r="LNV35" s="79"/>
      <c r="LNW35" s="79"/>
      <c r="LNX35" s="79"/>
      <c r="LNY35" s="79"/>
      <c r="LNZ35" s="79"/>
      <c r="LOA35" s="79"/>
      <c r="LOB35" s="79"/>
      <c r="LOC35" s="79"/>
      <c r="LOD35" s="79"/>
      <c r="LOE35" s="79"/>
      <c r="LOF35" s="79"/>
      <c r="LOG35" s="79"/>
      <c r="LOH35" s="79"/>
      <c r="LOI35" s="79"/>
      <c r="LOJ35" s="79"/>
      <c r="LOK35" s="79"/>
      <c r="LOL35" s="79"/>
      <c r="LOM35" s="79"/>
      <c r="LON35" s="79"/>
      <c r="LOO35" s="79"/>
      <c r="LOP35" s="79"/>
      <c r="LOQ35" s="79"/>
      <c r="LOR35" s="79"/>
      <c r="LOS35" s="79"/>
      <c r="LOT35" s="79"/>
      <c r="LOU35" s="79"/>
      <c r="LOV35" s="79"/>
      <c r="LOW35" s="79"/>
      <c r="LOX35" s="79"/>
      <c r="LOY35" s="79"/>
      <c r="LOZ35" s="79"/>
      <c r="LPA35" s="79"/>
      <c r="LPB35" s="79"/>
      <c r="LPC35" s="79"/>
      <c r="LPD35" s="79"/>
      <c r="LPE35" s="79"/>
      <c r="LPF35" s="79"/>
      <c r="LPG35" s="79"/>
      <c r="LPH35" s="79"/>
      <c r="LPI35" s="79"/>
      <c r="LPJ35" s="79"/>
      <c r="LPK35" s="79"/>
      <c r="LPL35" s="79"/>
      <c r="LPM35" s="79"/>
      <c r="LPN35" s="79"/>
      <c r="LPO35" s="79"/>
      <c r="LPP35" s="79"/>
      <c r="LPQ35" s="79"/>
      <c r="LPR35" s="79"/>
      <c r="LPS35" s="79"/>
      <c r="LPT35" s="79"/>
      <c r="LPU35" s="79"/>
      <c r="LPV35" s="79"/>
      <c r="LPW35" s="79"/>
      <c r="LPX35" s="79"/>
      <c r="LPY35" s="79"/>
      <c r="LPZ35" s="79"/>
      <c r="LQA35" s="79"/>
      <c r="LQB35" s="79"/>
      <c r="LQC35" s="79"/>
      <c r="LQD35" s="79"/>
      <c r="LQE35" s="79"/>
      <c r="LQF35" s="79"/>
      <c r="LQG35" s="79"/>
      <c r="LQH35" s="79"/>
      <c r="LQI35" s="79"/>
      <c r="LQJ35" s="79"/>
      <c r="LQK35" s="79"/>
      <c r="LQL35" s="79"/>
      <c r="LQM35" s="79"/>
      <c r="LQN35" s="79"/>
      <c r="LQO35" s="79"/>
      <c r="LQP35" s="79"/>
      <c r="LQQ35" s="79"/>
      <c r="LQR35" s="79"/>
      <c r="LQS35" s="79"/>
      <c r="LQT35" s="79"/>
      <c r="LQU35" s="79"/>
      <c r="LQV35" s="79"/>
      <c r="LQW35" s="79"/>
      <c r="LQX35" s="79"/>
      <c r="LQY35" s="79"/>
      <c r="LQZ35" s="79"/>
      <c r="LRA35" s="79"/>
      <c r="LRB35" s="79"/>
      <c r="LRC35" s="79"/>
      <c r="LRD35" s="79"/>
      <c r="LRE35" s="79"/>
      <c r="LRF35" s="79"/>
      <c r="LRG35" s="79"/>
      <c r="LRH35" s="79"/>
      <c r="LRI35" s="79"/>
      <c r="LRJ35" s="79"/>
      <c r="LRK35" s="79"/>
      <c r="LRL35" s="79"/>
      <c r="LRM35" s="79"/>
      <c r="LRN35" s="79"/>
      <c r="LRO35" s="79"/>
      <c r="LRP35" s="79"/>
      <c r="LRQ35" s="79"/>
      <c r="LRR35" s="79"/>
      <c r="LRS35" s="79"/>
      <c r="LRT35" s="79"/>
      <c r="LRU35" s="79"/>
      <c r="LRV35" s="79"/>
      <c r="LRW35" s="79"/>
      <c r="LRX35" s="79"/>
      <c r="LRY35" s="79"/>
      <c r="LRZ35" s="79"/>
      <c r="LSA35" s="79"/>
      <c r="LSB35" s="79"/>
      <c r="LSC35" s="79"/>
      <c r="LSD35" s="79"/>
      <c r="LSE35" s="79"/>
      <c r="LSF35" s="79"/>
      <c r="LSG35" s="79"/>
      <c r="LSH35" s="79"/>
      <c r="LSI35" s="79"/>
      <c r="LSJ35" s="79"/>
      <c r="LSK35" s="79"/>
      <c r="LSL35" s="79"/>
      <c r="LSM35" s="79"/>
      <c r="LSN35" s="79"/>
      <c r="LSO35" s="79"/>
      <c r="LSP35" s="79"/>
      <c r="LSQ35" s="79"/>
      <c r="LSR35" s="79"/>
      <c r="LSS35" s="79"/>
      <c r="LST35" s="79"/>
      <c r="LSU35" s="79"/>
      <c r="LSV35" s="79"/>
      <c r="LSW35" s="79"/>
      <c r="LSX35" s="79"/>
      <c r="LSY35" s="79"/>
      <c r="LSZ35" s="79"/>
      <c r="LTA35" s="79"/>
      <c r="LTB35" s="79"/>
      <c r="LTC35" s="79"/>
      <c r="LTD35" s="79"/>
      <c r="LTE35" s="79"/>
      <c r="LTF35" s="79"/>
      <c r="LTG35" s="79"/>
      <c r="LTH35" s="79"/>
      <c r="LTI35" s="79"/>
      <c r="LTJ35" s="79"/>
      <c r="LTK35" s="79"/>
      <c r="LTL35" s="79"/>
      <c r="LTM35" s="79"/>
      <c r="LTN35" s="79"/>
      <c r="LTO35" s="79"/>
      <c r="LTP35" s="79"/>
      <c r="LTQ35" s="79"/>
      <c r="LTR35" s="79"/>
      <c r="LTS35" s="79"/>
      <c r="LTT35" s="79"/>
      <c r="LTU35" s="79"/>
      <c r="LTV35" s="79"/>
      <c r="LTW35" s="79"/>
      <c r="LTX35" s="79"/>
      <c r="LTY35" s="79"/>
      <c r="LTZ35" s="79"/>
      <c r="LUA35" s="79"/>
      <c r="LUB35" s="79"/>
      <c r="LUC35" s="79"/>
      <c r="LUD35" s="79"/>
      <c r="LUE35" s="79"/>
      <c r="LUF35" s="79"/>
      <c r="LUG35" s="79"/>
      <c r="LUH35" s="79"/>
      <c r="LUI35" s="79"/>
      <c r="LUJ35" s="79"/>
      <c r="LUK35" s="79"/>
      <c r="LUL35" s="79"/>
      <c r="LUM35" s="79"/>
      <c r="LUN35" s="79"/>
      <c r="LUO35" s="79"/>
      <c r="LUP35" s="79"/>
      <c r="LUQ35" s="79"/>
      <c r="LUR35" s="79"/>
      <c r="LUS35" s="79"/>
      <c r="LUT35" s="79"/>
      <c r="LUU35" s="79"/>
      <c r="LUV35" s="79"/>
      <c r="LUW35" s="79"/>
      <c r="LUX35" s="79"/>
      <c r="LUY35" s="79"/>
      <c r="LUZ35" s="79"/>
      <c r="LVA35" s="79"/>
      <c r="LVB35" s="79"/>
      <c r="LVC35" s="79"/>
      <c r="LVD35" s="79"/>
      <c r="LVE35" s="79"/>
      <c r="LVF35" s="79"/>
      <c r="LVG35" s="79"/>
      <c r="LVH35" s="79"/>
      <c r="LVI35" s="79"/>
      <c r="LVJ35" s="79"/>
      <c r="LVK35" s="79"/>
      <c r="LVL35" s="79"/>
      <c r="LVM35" s="79"/>
      <c r="LVN35" s="79"/>
      <c r="LVO35" s="79"/>
      <c r="LVP35" s="79"/>
      <c r="LVQ35" s="79"/>
      <c r="LVR35" s="79"/>
      <c r="LVS35" s="79"/>
      <c r="LVT35" s="79"/>
      <c r="LVU35" s="79"/>
      <c r="LVV35" s="79"/>
      <c r="LVW35" s="79"/>
      <c r="LVX35" s="79"/>
      <c r="LVY35" s="79"/>
      <c r="LVZ35" s="79"/>
      <c r="LWA35" s="79"/>
      <c r="LWB35" s="79"/>
      <c r="LWC35" s="79"/>
      <c r="LWD35" s="79"/>
      <c r="LWE35" s="79"/>
      <c r="LWF35" s="79"/>
      <c r="LWG35" s="79"/>
      <c r="LWH35" s="79"/>
      <c r="LWI35" s="79"/>
      <c r="LWJ35" s="79"/>
      <c r="LWK35" s="79"/>
      <c r="LWL35" s="79"/>
      <c r="LWM35" s="79"/>
      <c r="LWN35" s="79"/>
      <c r="LWO35" s="79"/>
      <c r="LWP35" s="79"/>
      <c r="LWQ35" s="79"/>
      <c r="LWR35" s="79"/>
      <c r="LWS35" s="79"/>
      <c r="LWT35" s="79"/>
      <c r="LWU35" s="79"/>
      <c r="LWV35" s="79"/>
      <c r="LWW35" s="79"/>
      <c r="LWX35" s="79"/>
      <c r="LWY35" s="79"/>
      <c r="LWZ35" s="79"/>
      <c r="LXA35" s="79"/>
      <c r="LXB35" s="79"/>
      <c r="LXC35" s="79"/>
      <c r="LXD35" s="79"/>
      <c r="LXE35" s="79"/>
      <c r="LXF35" s="79"/>
      <c r="LXG35" s="79"/>
      <c r="LXH35" s="79"/>
      <c r="LXI35" s="79"/>
      <c r="LXJ35" s="79"/>
      <c r="LXK35" s="79"/>
      <c r="LXL35" s="79"/>
      <c r="LXM35" s="79"/>
      <c r="LXN35" s="79"/>
      <c r="LXO35" s="79"/>
      <c r="LXP35" s="79"/>
      <c r="LXQ35" s="79"/>
      <c r="LXR35" s="79"/>
      <c r="LXS35" s="79"/>
      <c r="LXT35" s="79"/>
      <c r="LXU35" s="79"/>
      <c r="LXV35" s="79"/>
      <c r="LXW35" s="79"/>
      <c r="LXX35" s="79"/>
      <c r="LXY35" s="79"/>
      <c r="LXZ35" s="79"/>
      <c r="LYA35" s="79"/>
      <c r="LYB35" s="79"/>
      <c r="LYC35" s="79"/>
      <c r="LYD35" s="79"/>
      <c r="LYE35" s="79"/>
      <c r="LYF35" s="79"/>
      <c r="LYG35" s="79"/>
      <c r="LYH35" s="79"/>
      <c r="LYI35" s="79"/>
      <c r="LYJ35" s="79"/>
      <c r="LYK35" s="79"/>
      <c r="LYL35" s="79"/>
      <c r="LYM35" s="79"/>
      <c r="LYN35" s="79"/>
      <c r="LYO35" s="79"/>
      <c r="LYP35" s="79"/>
      <c r="LYQ35" s="79"/>
      <c r="LYR35" s="79"/>
      <c r="LYS35" s="79"/>
      <c r="LYT35" s="79"/>
      <c r="LYU35" s="79"/>
      <c r="LYV35" s="79"/>
      <c r="LYW35" s="79"/>
      <c r="LYX35" s="79"/>
      <c r="LYY35" s="79"/>
      <c r="LYZ35" s="79"/>
      <c r="LZA35" s="79"/>
      <c r="LZB35" s="79"/>
      <c r="LZC35" s="79"/>
      <c r="LZD35" s="79"/>
      <c r="LZE35" s="79"/>
      <c r="LZF35" s="79"/>
      <c r="LZG35" s="79"/>
      <c r="LZH35" s="79"/>
      <c r="LZI35" s="79"/>
      <c r="LZJ35" s="79"/>
      <c r="LZK35" s="79"/>
      <c r="LZL35" s="79"/>
      <c r="LZM35" s="79"/>
      <c r="LZN35" s="79"/>
      <c r="LZO35" s="79"/>
      <c r="LZP35" s="79"/>
      <c r="LZQ35" s="79"/>
      <c r="LZR35" s="79"/>
      <c r="LZS35" s="79"/>
      <c r="LZT35" s="79"/>
      <c r="LZU35" s="79"/>
      <c r="LZV35" s="79"/>
      <c r="LZW35" s="79"/>
      <c r="LZX35" s="79"/>
      <c r="LZY35" s="79"/>
      <c r="LZZ35" s="79"/>
      <c r="MAA35" s="79"/>
      <c r="MAB35" s="79"/>
      <c r="MAC35" s="79"/>
      <c r="MAD35" s="79"/>
      <c r="MAE35" s="79"/>
      <c r="MAF35" s="79"/>
      <c r="MAG35" s="79"/>
      <c r="MAH35" s="79"/>
      <c r="MAI35" s="79"/>
      <c r="MAJ35" s="79"/>
      <c r="MAK35" s="79"/>
      <c r="MAL35" s="79"/>
      <c r="MAM35" s="79"/>
      <c r="MAN35" s="79"/>
      <c r="MAO35" s="79"/>
      <c r="MAP35" s="79"/>
      <c r="MAQ35" s="79"/>
      <c r="MAR35" s="79"/>
      <c r="MAS35" s="79"/>
      <c r="MAT35" s="79"/>
      <c r="MAU35" s="79"/>
      <c r="MAV35" s="79"/>
      <c r="MAW35" s="79"/>
      <c r="MAX35" s="79"/>
      <c r="MAY35" s="79"/>
      <c r="MAZ35" s="79"/>
      <c r="MBA35" s="79"/>
      <c r="MBB35" s="79"/>
      <c r="MBC35" s="79"/>
      <c r="MBD35" s="79"/>
      <c r="MBE35" s="79"/>
      <c r="MBF35" s="79"/>
      <c r="MBG35" s="79"/>
      <c r="MBH35" s="79"/>
      <c r="MBI35" s="79"/>
      <c r="MBJ35" s="79"/>
      <c r="MBK35" s="79"/>
      <c r="MBL35" s="79"/>
      <c r="MBM35" s="79"/>
      <c r="MBN35" s="79"/>
      <c r="MBO35" s="79"/>
      <c r="MBP35" s="79"/>
      <c r="MBQ35" s="79"/>
      <c r="MBR35" s="79"/>
      <c r="MBS35" s="79"/>
      <c r="MBT35" s="79"/>
      <c r="MBU35" s="79"/>
      <c r="MBV35" s="79"/>
      <c r="MBW35" s="79"/>
      <c r="MBX35" s="79"/>
      <c r="MBY35" s="79"/>
      <c r="MBZ35" s="79"/>
      <c r="MCA35" s="79"/>
      <c r="MCB35" s="79"/>
      <c r="MCC35" s="79"/>
      <c r="MCD35" s="79"/>
      <c r="MCE35" s="79"/>
      <c r="MCF35" s="79"/>
      <c r="MCG35" s="79"/>
      <c r="MCH35" s="79"/>
      <c r="MCI35" s="79"/>
      <c r="MCJ35" s="79"/>
      <c r="MCK35" s="79"/>
      <c r="MCL35" s="79"/>
      <c r="MCM35" s="79"/>
      <c r="MCN35" s="79"/>
      <c r="MCO35" s="79"/>
      <c r="MCP35" s="79"/>
      <c r="MCQ35" s="79"/>
      <c r="MCR35" s="79"/>
      <c r="MCS35" s="79"/>
      <c r="MCT35" s="79"/>
      <c r="MCU35" s="79"/>
      <c r="MCV35" s="79"/>
      <c r="MCW35" s="79"/>
      <c r="MCX35" s="79"/>
      <c r="MCY35" s="79"/>
      <c r="MCZ35" s="79"/>
      <c r="MDA35" s="79"/>
      <c r="MDB35" s="79"/>
      <c r="MDC35" s="79"/>
      <c r="MDD35" s="79"/>
      <c r="MDE35" s="79"/>
      <c r="MDF35" s="79"/>
      <c r="MDG35" s="79"/>
      <c r="MDH35" s="79"/>
      <c r="MDI35" s="79"/>
      <c r="MDJ35" s="79"/>
      <c r="MDK35" s="79"/>
      <c r="MDL35" s="79"/>
      <c r="MDM35" s="79"/>
      <c r="MDN35" s="79"/>
      <c r="MDO35" s="79"/>
      <c r="MDP35" s="79"/>
      <c r="MDQ35" s="79"/>
      <c r="MDR35" s="79"/>
      <c r="MDS35" s="79"/>
      <c r="MDT35" s="79"/>
      <c r="MDU35" s="79"/>
      <c r="MDV35" s="79"/>
      <c r="MDW35" s="79"/>
      <c r="MDX35" s="79"/>
      <c r="MDY35" s="79"/>
      <c r="MDZ35" s="79"/>
      <c r="MEA35" s="79"/>
      <c r="MEB35" s="79"/>
      <c r="MEC35" s="79"/>
      <c r="MED35" s="79"/>
      <c r="MEE35" s="79"/>
      <c r="MEF35" s="79"/>
      <c r="MEG35" s="79"/>
      <c r="MEH35" s="79"/>
      <c r="MEI35" s="79"/>
      <c r="MEJ35" s="79"/>
      <c r="MEK35" s="79"/>
      <c r="MEL35" s="79"/>
      <c r="MEM35" s="79"/>
      <c r="MEN35" s="79"/>
      <c r="MEO35" s="79"/>
      <c r="MEP35" s="79"/>
      <c r="MEQ35" s="79"/>
      <c r="MER35" s="79"/>
      <c r="MES35" s="79"/>
      <c r="MET35" s="79"/>
      <c r="MEU35" s="79"/>
      <c r="MEV35" s="79"/>
      <c r="MEW35" s="79"/>
      <c r="MEX35" s="79"/>
      <c r="MEY35" s="79"/>
      <c r="MEZ35" s="79"/>
      <c r="MFA35" s="79"/>
      <c r="MFB35" s="79"/>
      <c r="MFC35" s="79"/>
      <c r="MFD35" s="79"/>
      <c r="MFE35" s="79"/>
      <c r="MFF35" s="79"/>
      <c r="MFG35" s="79"/>
      <c r="MFH35" s="79"/>
      <c r="MFI35" s="79"/>
      <c r="MFJ35" s="79"/>
      <c r="MFK35" s="79"/>
      <c r="MFL35" s="79"/>
      <c r="MFM35" s="79"/>
      <c r="MFN35" s="79"/>
      <c r="MFO35" s="79"/>
      <c r="MFP35" s="79"/>
      <c r="MFQ35" s="79"/>
      <c r="MFR35" s="79"/>
      <c r="MFS35" s="79"/>
      <c r="MFT35" s="79"/>
      <c r="MFU35" s="79"/>
      <c r="MFV35" s="79"/>
      <c r="MFW35" s="79"/>
      <c r="MFX35" s="79"/>
      <c r="MFY35" s="79"/>
      <c r="MFZ35" s="79"/>
      <c r="MGA35" s="79"/>
      <c r="MGB35" s="79"/>
      <c r="MGC35" s="79"/>
      <c r="MGD35" s="79"/>
      <c r="MGE35" s="79"/>
      <c r="MGF35" s="79"/>
      <c r="MGG35" s="79"/>
      <c r="MGH35" s="79"/>
      <c r="MGI35" s="79"/>
      <c r="MGJ35" s="79"/>
      <c r="MGK35" s="79"/>
      <c r="MGL35" s="79"/>
      <c r="MGM35" s="79"/>
      <c r="MGN35" s="79"/>
      <c r="MGO35" s="79"/>
      <c r="MGP35" s="79"/>
      <c r="MGQ35" s="79"/>
      <c r="MGR35" s="79"/>
      <c r="MGS35" s="79"/>
      <c r="MGT35" s="79"/>
      <c r="MGU35" s="79"/>
      <c r="MGV35" s="79"/>
      <c r="MGW35" s="79"/>
      <c r="MGX35" s="79"/>
      <c r="MGY35" s="79"/>
      <c r="MGZ35" s="79"/>
      <c r="MHA35" s="79"/>
      <c r="MHB35" s="79"/>
      <c r="MHC35" s="79"/>
      <c r="MHD35" s="79"/>
      <c r="MHE35" s="79"/>
      <c r="MHF35" s="79"/>
      <c r="MHG35" s="79"/>
      <c r="MHH35" s="79"/>
      <c r="MHI35" s="79"/>
      <c r="MHJ35" s="79"/>
      <c r="MHK35" s="79"/>
      <c r="MHL35" s="79"/>
      <c r="MHM35" s="79"/>
      <c r="MHN35" s="79"/>
      <c r="MHO35" s="79"/>
      <c r="MHP35" s="79"/>
      <c r="MHQ35" s="79"/>
      <c r="MHR35" s="79"/>
      <c r="MHS35" s="79"/>
      <c r="MHT35" s="79"/>
      <c r="MHU35" s="79"/>
      <c r="MHV35" s="79"/>
      <c r="MHW35" s="79"/>
      <c r="MHX35" s="79"/>
      <c r="MHY35" s="79"/>
      <c r="MHZ35" s="79"/>
      <c r="MIA35" s="79"/>
      <c r="MIB35" s="79"/>
      <c r="MIC35" s="79"/>
      <c r="MID35" s="79"/>
      <c r="MIE35" s="79"/>
      <c r="MIF35" s="79"/>
      <c r="MIG35" s="79"/>
      <c r="MIH35" s="79"/>
      <c r="MII35" s="79"/>
      <c r="MIJ35" s="79"/>
      <c r="MIK35" s="79"/>
      <c r="MIL35" s="79"/>
      <c r="MIM35" s="79"/>
      <c r="MIN35" s="79"/>
      <c r="MIO35" s="79"/>
      <c r="MIP35" s="79"/>
      <c r="MIQ35" s="79"/>
      <c r="MIR35" s="79"/>
      <c r="MIS35" s="79"/>
      <c r="MIT35" s="79"/>
      <c r="MIU35" s="79"/>
      <c r="MIV35" s="79"/>
      <c r="MIW35" s="79"/>
      <c r="MIX35" s="79"/>
      <c r="MIY35" s="79"/>
      <c r="MIZ35" s="79"/>
      <c r="MJA35" s="79"/>
      <c r="MJB35" s="79"/>
      <c r="MJC35" s="79"/>
      <c r="MJD35" s="79"/>
      <c r="MJE35" s="79"/>
      <c r="MJF35" s="79"/>
      <c r="MJG35" s="79"/>
      <c r="MJH35" s="79"/>
      <c r="MJI35" s="79"/>
      <c r="MJJ35" s="79"/>
      <c r="MJK35" s="79"/>
      <c r="MJL35" s="79"/>
      <c r="MJM35" s="79"/>
      <c r="MJN35" s="79"/>
      <c r="MJO35" s="79"/>
      <c r="MJP35" s="79"/>
      <c r="MJQ35" s="79"/>
      <c r="MJR35" s="79"/>
      <c r="MJS35" s="79"/>
      <c r="MJT35" s="79"/>
      <c r="MJU35" s="79"/>
      <c r="MJV35" s="79"/>
      <c r="MJW35" s="79"/>
      <c r="MJX35" s="79"/>
      <c r="MJY35" s="79"/>
      <c r="MJZ35" s="79"/>
      <c r="MKA35" s="79"/>
      <c r="MKB35" s="79"/>
      <c r="MKC35" s="79"/>
      <c r="MKD35" s="79"/>
      <c r="MKE35" s="79"/>
      <c r="MKF35" s="79"/>
      <c r="MKG35" s="79"/>
      <c r="MKH35" s="79"/>
      <c r="MKI35" s="79"/>
      <c r="MKJ35" s="79"/>
      <c r="MKK35" s="79"/>
      <c r="MKL35" s="79"/>
      <c r="MKM35" s="79"/>
      <c r="MKN35" s="79"/>
      <c r="MKO35" s="79"/>
      <c r="MKP35" s="79"/>
      <c r="MKQ35" s="79"/>
      <c r="MKR35" s="79"/>
      <c r="MKS35" s="79"/>
      <c r="MKT35" s="79"/>
      <c r="MKU35" s="79"/>
      <c r="MKV35" s="79"/>
      <c r="MKW35" s="79"/>
      <c r="MKX35" s="79"/>
      <c r="MKY35" s="79"/>
      <c r="MKZ35" s="79"/>
      <c r="MLA35" s="79"/>
      <c r="MLB35" s="79"/>
      <c r="MLC35" s="79"/>
      <c r="MLD35" s="79"/>
      <c r="MLE35" s="79"/>
      <c r="MLF35" s="79"/>
      <c r="MLG35" s="79"/>
      <c r="MLH35" s="79"/>
      <c r="MLI35" s="79"/>
      <c r="MLJ35" s="79"/>
      <c r="MLK35" s="79"/>
      <c r="MLL35" s="79"/>
      <c r="MLM35" s="79"/>
      <c r="MLN35" s="79"/>
      <c r="MLO35" s="79"/>
      <c r="MLP35" s="79"/>
      <c r="MLQ35" s="79"/>
      <c r="MLR35" s="79"/>
      <c r="MLS35" s="79"/>
      <c r="MLT35" s="79"/>
      <c r="MLU35" s="79"/>
      <c r="MLV35" s="79"/>
      <c r="MLW35" s="79"/>
      <c r="MLX35" s="79"/>
      <c r="MLY35" s="79"/>
      <c r="MLZ35" s="79"/>
      <c r="MMA35" s="79"/>
      <c r="MMB35" s="79"/>
      <c r="MMC35" s="79"/>
      <c r="MMD35" s="79"/>
      <c r="MME35" s="79"/>
      <c r="MMF35" s="79"/>
      <c r="MMG35" s="79"/>
      <c r="MMH35" s="79"/>
      <c r="MMI35" s="79"/>
      <c r="MMJ35" s="79"/>
      <c r="MMK35" s="79"/>
      <c r="MML35" s="79"/>
      <c r="MMM35" s="79"/>
      <c r="MMN35" s="79"/>
      <c r="MMO35" s="79"/>
      <c r="MMP35" s="79"/>
      <c r="MMQ35" s="79"/>
      <c r="MMR35" s="79"/>
      <c r="MMS35" s="79"/>
      <c r="MMT35" s="79"/>
      <c r="MMU35" s="79"/>
      <c r="MMV35" s="79"/>
      <c r="MMW35" s="79"/>
      <c r="MMX35" s="79"/>
      <c r="MMY35" s="79"/>
      <c r="MMZ35" s="79"/>
      <c r="MNA35" s="79"/>
      <c r="MNB35" s="79"/>
      <c r="MNC35" s="79"/>
      <c r="MND35" s="79"/>
      <c r="MNE35" s="79"/>
      <c r="MNF35" s="79"/>
      <c r="MNG35" s="79"/>
      <c r="MNH35" s="79"/>
      <c r="MNI35" s="79"/>
      <c r="MNJ35" s="79"/>
      <c r="MNK35" s="79"/>
      <c r="MNL35" s="79"/>
      <c r="MNM35" s="79"/>
      <c r="MNN35" s="79"/>
      <c r="MNO35" s="79"/>
      <c r="MNP35" s="79"/>
      <c r="MNQ35" s="79"/>
      <c r="MNR35" s="79"/>
      <c r="MNS35" s="79"/>
      <c r="MNT35" s="79"/>
      <c r="MNU35" s="79"/>
      <c r="MNV35" s="79"/>
      <c r="MNW35" s="79"/>
      <c r="MNX35" s="79"/>
      <c r="MNY35" s="79"/>
      <c r="MNZ35" s="79"/>
      <c r="MOA35" s="79"/>
      <c r="MOB35" s="79"/>
      <c r="MOC35" s="79"/>
      <c r="MOD35" s="79"/>
      <c r="MOE35" s="79"/>
      <c r="MOF35" s="79"/>
      <c r="MOG35" s="79"/>
      <c r="MOH35" s="79"/>
      <c r="MOI35" s="79"/>
      <c r="MOJ35" s="79"/>
      <c r="MOK35" s="79"/>
      <c r="MOL35" s="79"/>
      <c r="MOM35" s="79"/>
      <c r="MON35" s="79"/>
      <c r="MOO35" s="79"/>
      <c r="MOP35" s="79"/>
      <c r="MOQ35" s="79"/>
      <c r="MOR35" s="79"/>
      <c r="MOS35" s="79"/>
      <c r="MOT35" s="79"/>
      <c r="MOU35" s="79"/>
      <c r="MOV35" s="79"/>
      <c r="MOW35" s="79"/>
      <c r="MOX35" s="79"/>
      <c r="MOY35" s="79"/>
      <c r="MOZ35" s="79"/>
      <c r="MPA35" s="79"/>
      <c r="MPB35" s="79"/>
      <c r="MPC35" s="79"/>
      <c r="MPD35" s="79"/>
      <c r="MPE35" s="79"/>
      <c r="MPF35" s="79"/>
      <c r="MPG35" s="79"/>
      <c r="MPH35" s="79"/>
      <c r="MPI35" s="79"/>
      <c r="MPJ35" s="79"/>
      <c r="MPK35" s="79"/>
      <c r="MPL35" s="79"/>
      <c r="MPM35" s="79"/>
      <c r="MPN35" s="79"/>
      <c r="MPO35" s="79"/>
      <c r="MPP35" s="79"/>
      <c r="MPQ35" s="79"/>
      <c r="MPR35" s="79"/>
      <c r="MPS35" s="79"/>
      <c r="MPT35" s="79"/>
      <c r="MPU35" s="79"/>
      <c r="MPV35" s="79"/>
      <c r="MPW35" s="79"/>
      <c r="MPX35" s="79"/>
      <c r="MPY35" s="79"/>
      <c r="MPZ35" s="79"/>
      <c r="MQA35" s="79"/>
      <c r="MQB35" s="79"/>
      <c r="MQC35" s="79"/>
      <c r="MQD35" s="79"/>
      <c r="MQE35" s="79"/>
      <c r="MQF35" s="79"/>
      <c r="MQG35" s="79"/>
      <c r="MQH35" s="79"/>
      <c r="MQI35" s="79"/>
      <c r="MQJ35" s="79"/>
      <c r="MQK35" s="79"/>
      <c r="MQL35" s="79"/>
      <c r="MQM35" s="79"/>
      <c r="MQN35" s="79"/>
      <c r="MQO35" s="79"/>
      <c r="MQP35" s="79"/>
      <c r="MQQ35" s="79"/>
      <c r="MQR35" s="79"/>
      <c r="MQS35" s="79"/>
      <c r="MQT35" s="79"/>
      <c r="MQU35" s="79"/>
      <c r="MQV35" s="79"/>
      <c r="MQW35" s="79"/>
      <c r="MQX35" s="79"/>
      <c r="MQY35" s="79"/>
      <c r="MQZ35" s="79"/>
      <c r="MRA35" s="79"/>
      <c r="MRB35" s="79"/>
      <c r="MRC35" s="79"/>
      <c r="MRD35" s="79"/>
      <c r="MRE35" s="79"/>
      <c r="MRF35" s="79"/>
      <c r="MRG35" s="79"/>
      <c r="MRH35" s="79"/>
      <c r="MRI35" s="79"/>
      <c r="MRJ35" s="79"/>
      <c r="MRK35" s="79"/>
      <c r="MRL35" s="79"/>
      <c r="MRM35" s="79"/>
      <c r="MRN35" s="79"/>
      <c r="MRO35" s="79"/>
      <c r="MRP35" s="79"/>
      <c r="MRQ35" s="79"/>
      <c r="MRR35" s="79"/>
      <c r="MRS35" s="79"/>
      <c r="MRT35" s="79"/>
      <c r="MRU35" s="79"/>
      <c r="MRV35" s="79"/>
      <c r="MRW35" s="79"/>
      <c r="MRX35" s="79"/>
      <c r="MRY35" s="79"/>
      <c r="MRZ35" s="79"/>
      <c r="MSA35" s="79"/>
      <c r="MSB35" s="79"/>
      <c r="MSC35" s="79"/>
      <c r="MSD35" s="79"/>
      <c r="MSE35" s="79"/>
      <c r="MSF35" s="79"/>
      <c r="MSG35" s="79"/>
      <c r="MSH35" s="79"/>
      <c r="MSI35" s="79"/>
      <c r="MSJ35" s="79"/>
      <c r="MSK35" s="79"/>
      <c r="MSL35" s="79"/>
      <c r="MSM35" s="79"/>
      <c r="MSN35" s="79"/>
      <c r="MSO35" s="79"/>
      <c r="MSP35" s="79"/>
      <c r="MSQ35" s="79"/>
      <c r="MSR35" s="79"/>
      <c r="MSS35" s="79"/>
      <c r="MST35" s="79"/>
      <c r="MSU35" s="79"/>
      <c r="MSV35" s="79"/>
      <c r="MSW35" s="79"/>
      <c r="MSX35" s="79"/>
      <c r="MSY35" s="79"/>
      <c r="MSZ35" s="79"/>
      <c r="MTA35" s="79"/>
      <c r="MTB35" s="79"/>
      <c r="MTC35" s="79"/>
      <c r="MTD35" s="79"/>
      <c r="MTE35" s="79"/>
      <c r="MTF35" s="79"/>
      <c r="MTG35" s="79"/>
      <c r="MTH35" s="79"/>
      <c r="MTI35" s="79"/>
      <c r="MTJ35" s="79"/>
      <c r="MTK35" s="79"/>
      <c r="MTL35" s="79"/>
      <c r="MTM35" s="79"/>
      <c r="MTN35" s="79"/>
      <c r="MTO35" s="79"/>
      <c r="MTP35" s="79"/>
      <c r="MTQ35" s="79"/>
      <c r="MTR35" s="79"/>
      <c r="MTS35" s="79"/>
      <c r="MTT35" s="79"/>
      <c r="MTU35" s="79"/>
      <c r="MTV35" s="79"/>
      <c r="MTW35" s="79"/>
      <c r="MTX35" s="79"/>
      <c r="MTY35" s="79"/>
      <c r="MTZ35" s="79"/>
      <c r="MUA35" s="79"/>
      <c r="MUB35" s="79"/>
      <c r="MUC35" s="79"/>
      <c r="MUD35" s="79"/>
      <c r="MUE35" s="79"/>
      <c r="MUF35" s="79"/>
      <c r="MUG35" s="79"/>
      <c r="MUH35" s="79"/>
      <c r="MUI35" s="79"/>
      <c r="MUJ35" s="79"/>
      <c r="MUK35" s="79"/>
      <c r="MUL35" s="79"/>
      <c r="MUM35" s="79"/>
      <c r="MUN35" s="79"/>
      <c r="MUO35" s="79"/>
      <c r="MUP35" s="79"/>
      <c r="MUQ35" s="79"/>
      <c r="MUR35" s="79"/>
      <c r="MUS35" s="79"/>
      <c r="MUT35" s="79"/>
      <c r="MUU35" s="79"/>
      <c r="MUV35" s="79"/>
      <c r="MUW35" s="79"/>
      <c r="MUX35" s="79"/>
      <c r="MUY35" s="79"/>
      <c r="MUZ35" s="79"/>
      <c r="MVA35" s="79"/>
      <c r="MVB35" s="79"/>
      <c r="MVC35" s="79"/>
      <c r="MVD35" s="79"/>
      <c r="MVE35" s="79"/>
      <c r="MVF35" s="79"/>
      <c r="MVG35" s="79"/>
      <c r="MVH35" s="79"/>
      <c r="MVI35" s="79"/>
      <c r="MVJ35" s="79"/>
      <c r="MVK35" s="79"/>
      <c r="MVL35" s="79"/>
      <c r="MVM35" s="79"/>
      <c r="MVN35" s="79"/>
      <c r="MVO35" s="79"/>
      <c r="MVP35" s="79"/>
      <c r="MVQ35" s="79"/>
      <c r="MVR35" s="79"/>
      <c r="MVS35" s="79"/>
      <c r="MVT35" s="79"/>
      <c r="MVU35" s="79"/>
      <c r="MVV35" s="79"/>
      <c r="MVW35" s="79"/>
      <c r="MVX35" s="79"/>
      <c r="MVY35" s="79"/>
      <c r="MVZ35" s="79"/>
      <c r="MWA35" s="79"/>
      <c r="MWB35" s="79"/>
      <c r="MWC35" s="79"/>
      <c r="MWD35" s="79"/>
      <c r="MWE35" s="79"/>
      <c r="MWF35" s="79"/>
      <c r="MWG35" s="79"/>
      <c r="MWH35" s="79"/>
      <c r="MWI35" s="79"/>
      <c r="MWJ35" s="79"/>
      <c r="MWK35" s="79"/>
      <c r="MWL35" s="79"/>
      <c r="MWM35" s="79"/>
      <c r="MWN35" s="79"/>
      <c r="MWO35" s="79"/>
      <c r="MWP35" s="79"/>
      <c r="MWQ35" s="79"/>
      <c r="MWR35" s="79"/>
      <c r="MWS35" s="79"/>
      <c r="MWT35" s="79"/>
      <c r="MWU35" s="79"/>
      <c r="MWV35" s="79"/>
      <c r="MWW35" s="79"/>
      <c r="MWX35" s="79"/>
      <c r="MWY35" s="79"/>
      <c r="MWZ35" s="79"/>
      <c r="MXA35" s="79"/>
      <c r="MXB35" s="79"/>
      <c r="MXC35" s="79"/>
      <c r="MXD35" s="79"/>
      <c r="MXE35" s="79"/>
      <c r="MXF35" s="79"/>
      <c r="MXG35" s="79"/>
      <c r="MXH35" s="79"/>
      <c r="MXI35" s="79"/>
      <c r="MXJ35" s="79"/>
      <c r="MXK35" s="79"/>
      <c r="MXL35" s="79"/>
      <c r="MXM35" s="79"/>
      <c r="MXN35" s="79"/>
      <c r="MXO35" s="79"/>
      <c r="MXP35" s="79"/>
      <c r="MXQ35" s="79"/>
      <c r="MXR35" s="79"/>
      <c r="MXS35" s="79"/>
      <c r="MXT35" s="79"/>
      <c r="MXU35" s="79"/>
      <c r="MXV35" s="79"/>
      <c r="MXW35" s="79"/>
      <c r="MXX35" s="79"/>
      <c r="MXY35" s="79"/>
      <c r="MXZ35" s="79"/>
      <c r="MYA35" s="79"/>
      <c r="MYB35" s="79"/>
      <c r="MYC35" s="79"/>
      <c r="MYD35" s="79"/>
      <c r="MYE35" s="79"/>
      <c r="MYF35" s="79"/>
      <c r="MYG35" s="79"/>
      <c r="MYH35" s="79"/>
      <c r="MYI35" s="79"/>
      <c r="MYJ35" s="79"/>
      <c r="MYK35" s="79"/>
      <c r="MYL35" s="79"/>
      <c r="MYM35" s="79"/>
      <c r="MYN35" s="79"/>
      <c r="MYO35" s="79"/>
      <c r="MYP35" s="79"/>
      <c r="MYQ35" s="79"/>
      <c r="MYR35" s="79"/>
      <c r="MYS35" s="79"/>
      <c r="MYT35" s="79"/>
      <c r="MYU35" s="79"/>
      <c r="MYV35" s="79"/>
      <c r="MYW35" s="79"/>
      <c r="MYX35" s="79"/>
      <c r="MYY35" s="79"/>
      <c r="MYZ35" s="79"/>
      <c r="MZA35" s="79"/>
      <c r="MZB35" s="79"/>
      <c r="MZC35" s="79"/>
      <c r="MZD35" s="79"/>
      <c r="MZE35" s="79"/>
      <c r="MZF35" s="79"/>
      <c r="MZG35" s="79"/>
      <c r="MZH35" s="79"/>
      <c r="MZI35" s="79"/>
      <c r="MZJ35" s="79"/>
      <c r="MZK35" s="79"/>
      <c r="MZL35" s="79"/>
      <c r="MZM35" s="79"/>
      <c r="MZN35" s="79"/>
      <c r="MZO35" s="79"/>
      <c r="MZP35" s="79"/>
      <c r="MZQ35" s="79"/>
      <c r="MZR35" s="79"/>
      <c r="MZS35" s="79"/>
      <c r="MZT35" s="79"/>
      <c r="MZU35" s="79"/>
      <c r="MZV35" s="79"/>
      <c r="MZW35" s="79"/>
      <c r="MZX35" s="79"/>
      <c r="MZY35" s="79"/>
      <c r="MZZ35" s="79"/>
      <c r="NAA35" s="79"/>
      <c r="NAB35" s="79"/>
      <c r="NAC35" s="79"/>
      <c r="NAD35" s="79"/>
      <c r="NAE35" s="79"/>
      <c r="NAF35" s="79"/>
      <c r="NAG35" s="79"/>
      <c r="NAH35" s="79"/>
      <c r="NAI35" s="79"/>
      <c r="NAJ35" s="79"/>
      <c r="NAK35" s="79"/>
      <c r="NAL35" s="79"/>
      <c r="NAM35" s="79"/>
      <c r="NAN35" s="79"/>
      <c r="NAO35" s="79"/>
      <c r="NAP35" s="79"/>
      <c r="NAQ35" s="79"/>
      <c r="NAR35" s="79"/>
      <c r="NAS35" s="79"/>
      <c r="NAT35" s="79"/>
      <c r="NAU35" s="79"/>
      <c r="NAV35" s="79"/>
      <c r="NAW35" s="79"/>
      <c r="NAX35" s="79"/>
      <c r="NAY35" s="79"/>
      <c r="NAZ35" s="79"/>
      <c r="NBA35" s="79"/>
      <c r="NBB35" s="79"/>
      <c r="NBC35" s="79"/>
      <c r="NBD35" s="79"/>
      <c r="NBE35" s="79"/>
      <c r="NBF35" s="79"/>
      <c r="NBG35" s="79"/>
      <c r="NBH35" s="79"/>
      <c r="NBI35" s="79"/>
      <c r="NBJ35" s="79"/>
      <c r="NBK35" s="79"/>
      <c r="NBL35" s="79"/>
      <c r="NBM35" s="79"/>
      <c r="NBN35" s="79"/>
      <c r="NBO35" s="79"/>
      <c r="NBP35" s="79"/>
      <c r="NBQ35" s="79"/>
      <c r="NBR35" s="79"/>
      <c r="NBS35" s="79"/>
      <c r="NBT35" s="79"/>
      <c r="NBU35" s="79"/>
      <c r="NBV35" s="79"/>
      <c r="NBW35" s="79"/>
      <c r="NBX35" s="79"/>
      <c r="NBY35" s="79"/>
      <c r="NBZ35" s="79"/>
      <c r="NCA35" s="79"/>
      <c r="NCB35" s="79"/>
      <c r="NCC35" s="79"/>
      <c r="NCD35" s="79"/>
      <c r="NCE35" s="79"/>
      <c r="NCF35" s="79"/>
      <c r="NCG35" s="79"/>
      <c r="NCH35" s="79"/>
      <c r="NCI35" s="79"/>
      <c r="NCJ35" s="79"/>
      <c r="NCK35" s="79"/>
      <c r="NCL35" s="79"/>
      <c r="NCM35" s="79"/>
      <c r="NCN35" s="79"/>
      <c r="NCO35" s="79"/>
      <c r="NCP35" s="79"/>
      <c r="NCQ35" s="79"/>
      <c r="NCR35" s="79"/>
      <c r="NCS35" s="79"/>
      <c r="NCT35" s="79"/>
      <c r="NCU35" s="79"/>
      <c r="NCV35" s="79"/>
      <c r="NCW35" s="79"/>
      <c r="NCX35" s="79"/>
      <c r="NCY35" s="79"/>
      <c r="NCZ35" s="79"/>
      <c r="NDA35" s="79"/>
      <c r="NDB35" s="79"/>
      <c r="NDC35" s="79"/>
      <c r="NDD35" s="79"/>
      <c r="NDE35" s="79"/>
      <c r="NDF35" s="79"/>
      <c r="NDG35" s="79"/>
      <c r="NDH35" s="79"/>
      <c r="NDI35" s="79"/>
      <c r="NDJ35" s="79"/>
      <c r="NDK35" s="79"/>
      <c r="NDL35" s="79"/>
      <c r="NDM35" s="79"/>
      <c r="NDN35" s="79"/>
      <c r="NDO35" s="79"/>
      <c r="NDP35" s="79"/>
      <c r="NDQ35" s="79"/>
      <c r="NDR35" s="79"/>
      <c r="NDS35" s="79"/>
      <c r="NDT35" s="79"/>
      <c r="NDU35" s="79"/>
      <c r="NDV35" s="79"/>
      <c r="NDW35" s="79"/>
      <c r="NDX35" s="79"/>
      <c r="NDY35" s="79"/>
      <c r="NDZ35" s="79"/>
      <c r="NEA35" s="79"/>
      <c r="NEB35" s="79"/>
      <c r="NEC35" s="79"/>
      <c r="NED35" s="79"/>
      <c r="NEE35" s="79"/>
      <c r="NEF35" s="79"/>
      <c r="NEG35" s="79"/>
      <c r="NEH35" s="79"/>
      <c r="NEI35" s="79"/>
      <c r="NEJ35" s="79"/>
      <c r="NEK35" s="79"/>
      <c r="NEL35" s="79"/>
      <c r="NEM35" s="79"/>
      <c r="NEN35" s="79"/>
      <c r="NEO35" s="79"/>
      <c r="NEP35" s="79"/>
      <c r="NEQ35" s="79"/>
      <c r="NER35" s="79"/>
      <c r="NES35" s="79"/>
      <c r="NET35" s="79"/>
      <c r="NEU35" s="79"/>
      <c r="NEV35" s="79"/>
      <c r="NEW35" s="79"/>
      <c r="NEX35" s="79"/>
      <c r="NEY35" s="79"/>
      <c r="NEZ35" s="79"/>
      <c r="NFA35" s="79"/>
      <c r="NFB35" s="79"/>
      <c r="NFC35" s="79"/>
      <c r="NFD35" s="79"/>
      <c r="NFE35" s="79"/>
      <c r="NFF35" s="79"/>
      <c r="NFG35" s="79"/>
      <c r="NFH35" s="79"/>
      <c r="NFI35" s="79"/>
      <c r="NFJ35" s="79"/>
      <c r="NFK35" s="79"/>
      <c r="NFL35" s="79"/>
      <c r="NFM35" s="79"/>
      <c r="NFN35" s="79"/>
      <c r="NFO35" s="79"/>
      <c r="NFP35" s="79"/>
      <c r="NFQ35" s="79"/>
      <c r="NFR35" s="79"/>
      <c r="NFS35" s="79"/>
      <c r="NFT35" s="79"/>
      <c r="NFU35" s="79"/>
      <c r="NFV35" s="79"/>
      <c r="NFW35" s="79"/>
      <c r="NFX35" s="79"/>
      <c r="NFY35" s="79"/>
      <c r="NFZ35" s="79"/>
      <c r="NGA35" s="79"/>
      <c r="NGB35" s="79"/>
      <c r="NGC35" s="79"/>
      <c r="NGD35" s="79"/>
      <c r="NGE35" s="79"/>
      <c r="NGF35" s="79"/>
      <c r="NGG35" s="79"/>
      <c r="NGH35" s="79"/>
      <c r="NGI35" s="79"/>
      <c r="NGJ35" s="79"/>
      <c r="NGK35" s="79"/>
      <c r="NGL35" s="79"/>
      <c r="NGM35" s="79"/>
      <c r="NGN35" s="79"/>
      <c r="NGO35" s="79"/>
      <c r="NGP35" s="79"/>
      <c r="NGQ35" s="79"/>
      <c r="NGR35" s="79"/>
      <c r="NGS35" s="79"/>
      <c r="NGT35" s="79"/>
      <c r="NGU35" s="79"/>
      <c r="NGV35" s="79"/>
      <c r="NGW35" s="79"/>
      <c r="NGX35" s="79"/>
      <c r="NGY35" s="79"/>
      <c r="NGZ35" s="79"/>
      <c r="NHA35" s="79"/>
      <c r="NHB35" s="79"/>
      <c r="NHC35" s="79"/>
      <c r="NHD35" s="79"/>
      <c r="NHE35" s="79"/>
      <c r="NHF35" s="79"/>
      <c r="NHG35" s="79"/>
      <c r="NHH35" s="79"/>
      <c r="NHI35" s="79"/>
      <c r="NHJ35" s="79"/>
      <c r="NHK35" s="79"/>
      <c r="NHL35" s="79"/>
      <c r="NHM35" s="79"/>
      <c r="NHN35" s="79"/>
      <c r="NHO35" s="79"/>
      <c r="NHP35" s="79"/>
      <c r="NHQ35" s="79"/>
      <c r="NHR35" s="79"/>
      <c r="NHS35" s="79"/>
      <c r="NHT35" s="79"/>
      <c r="NHU35" s="79"/>
      <c r="NHV35" s="79"/>
      <c r="NHW35" s="79"/>
      <c r="NHX35" s="79"/>
      <c r="NHY35" s="79"/>
      <c r="NHZ35" s="79"/>
      <c r="NIA35" s="79"/>
      <c r="NIB35" s="79"/>
      <c r="NIC35" s="79"/>
      <c r="NID35" s="79"/>
      <c r="NIE35" s="79"/>
      <c r="NIF35" s="79"/>
      <c r="NIG35" s="79"/>
      <c r="NIH35" s="79"/>
      <c r="NII35" s="79"/>
      <c r="NIJ35" s="79"/>
      <c r="NIK35" s="79"/>
      <c r="NIL35" s="79"/>
      <c r="NIM35" s="79"/>
      <c r="NIN35" s="79"/>
      <c r="NIO35" s="79"/>
      <c r="NIP35" s="79"/>
      <c r="NIQ35" s="79"/>
      <c r="NIR35" s="79"/>
      <c r="NIS35" s="79"/>
      <c r="NIT35" s="79"/>
      <c r="NIU35" s="79"/>
      <c r="NIV35" s="79"/>
      <c r="NIW35" s="79"/>
      <c r="NIX35" s="79"/>
      <c r="NIY35" s="79"/>
      <c r="NIZ35" s="79"/>
      <c r="NJA35" s="79"/>
      <c r="NJB35" s="79"/>
      <c r="NJC35" s="79"/>
      <c r="NJD35" s="79"/>
      <c r="NJE35" s="79"/>
      <c r="NJF35" s="79"/>
      <c r="NJG35" s="79"/>
      <c r="NJH35" s="79"/>
      <c r="NJI35" s="79"/>
      <c r="NJJ35" s="79"/>
      <c r="NJK35" s="79"/>
      <c r="NJL35" s="79"/>
      <c r="NJM35" s="79"/>
      <c r="NJN35" s="79"/>
      <c r="NJO35" s="79"/>
      <c r="NJP35" s="79"/>
      <c r="NJQ35" s="79"/>
      <c r="NJR35" s="79"/>
      <c r="NJS35" s="79"/>
      <c r="NJT35" s="79"/>
      <c r="NJU35" s="79"/>
      <c r="NJV35" s="79"/>
      <c r="NJW35" s="79"/>
      <c r="NJX35" s="79"/>
      <c r="NJY35" s="79"/>
      <c r="NJZ35" s="79"/>
      <c r="NKA35" s="79"/>
      <c r="NKB35" s="79"/>
      <c r="NKC35" s="79"/>
      <c r="NKD35" s="79"/>
      <c r="NKE35" s="79"/>
      <c r="NKF35" s="79"/>
      <c r="NKG35" s="79"/>
      <c r="NKH35" s="79"/>
      <c r="NKI35" s="79"/>
      <c r="NKJ35" s="79"/>
      <c r="NKK35" s="79"/>
      <c r="NKL35" s="79"/>
      <c r="NKM35" s="79"/>
      <c r="NKN35" s="79"/>
      <c r="NKO35" s="79"/>
      <c r="NKP35" s="79"/>
      <c r="NKQ35" s="79"/>
      <c r="NKR35" s="79"/>
      <c r="NKS35" s="79"/>
      <c r="NKT35" s="79"/>
      <c r="NKU35" s="79"/>
      <c r="NKV35" s="79"/>
      <c r="NKW35" s="79"/>
      <c r="NKX35" s="79"/>
      <c r="NKY35" s="79"/>
      <c r="NKZ35" s="79"/>
      <c r="NLA35" s="79"/>
      <c r="NLB35" s="79"/>
      <c r="NLC35" s="79"/>
      <c r="NLD35" s="79"/>
      <c r="NLE35" s="79"/>
      <c r="NLF35" s="79"/>
      <c r="NLG35" s="79"/>
      <c r="NLH35" s="79"/>
      <c r="NLI35" s="79"/>
      <c r="NLJ35" s="79"/>
      <c r="NLK35" s="79"/>
      <c r="NLL35" s="79"/>
      <c r="NLM35" s="79"/>
      <c r="NLN35" s="79"/>
      <c r="NLO35" s="79"/>
      <c r="NLP35" s="79"/>
      <c r="NLQ35" s="79"/>
      <c r="NLR35" s="79"/>
      <c r="NLS35" s="79"/>
      <c r="NLT35" s="79"/>
      <c r="NLU35" s="79"/>
      <c r="NLV35" s="79"/>
      <c r="NLW35" s="79"/>
      <c r="NLX35" s="79"/>
      <c r="NLY35" s="79"/>
      <c r="NLZ35" s="79"/>
      <c r="NMA35" s="79"/>
      <c r="NMB35" s="79"/>
      <c r="NMC35" s="79"/>
      <c r="NMD35" s="79"/>
      <c r="NME35" s="79"/>
      <c r="NMF35" s="79"/>
      <c r="NMG35" s="79"/>
      <c r="NMH35" s="79"/>
      <c r="NMI35" s="79"/>
      <c r="NMJ35" s="79"/>
      <c r="NMK35" s="79"/>
      <c r="NML35" s="79"/>
      <c r="NMM35" s="79"/>
      <c r="NMN35" s="79"/>
      <c r="NMO35" s="79"/>
      <c r="NMP35" s="79"/>
      <c r="NMQ35" s="79"/>
      <c r="NMR35" s="79"/>
      <c r="NMS35" s="79"/>
      <c r="NMT35" s="79"/>
      <c r="NMU35" s="79"/>
      <c r="NMV35" s="79"/>
      <c r="NMW35" s="79"/>
      <c r="NMX35" s="79"/>
      <c r="NMY35" s="79"/>
      <c r="NMZ35" s="79"/>
      <c r="NNA35" s="79"/>
      <c r="NNB35" s="79"/>
      <c r="NNC35" s="79"/>
      <c r="NND35" s="79"/>
      <c r="NNE35" s="79"/>
      <c r="NNF35" s="79"/>
      <c r="NNG35" s="79"/>
      <c r="NNH35" s="79"/>
      <c r="NNI35" s="79"/>
      <c r="NNJ35" s="79"/>
      <c r="NNK35" s="79"/>
      <c r="NNL35" s="79"/>
      <c r="NNM35" s="79"/>
      <c r="NNN35" s="79"/>
      <c r="NNO35" s="79"/>
      <c r="NNP35" s="79"/>
      <c r="NNQ35" s="79"/>
      <c r="NNR35" s="79"/>
      <c r="NNS35" s="79"/>
      <c r="NNT35" s="79"/>
      <c r="NNU35" s="79"/>
      <c r="NNV35" s="79"/>
      <c r="NNW35" s="79"/>
      <c r="NNX35" s="79"/>
      <c r="NNY35" s="79"/>
      <c r="NNZ35" s="79"/>
      <c r="NOA35" s="79"/>
      <c r="NOB35" s="79"/>
      <c r="NOC35" s="79"/>
      <c r="NOD35" s="79"/>
      <c r="NOE35" s="79"/>
      <c r="NOF35" s="79"/>
      <c r="NOG35" s="79"/>
      <c r="NOH35" s="79"/>
      <c r="NOI35" s="79"/>
      <c r="NOJ35" s="79"/>
      <c r="NOK35" s="79"/>
      <c r="NOL35" s="79"/>
      <c r="NOM35" s="79"/>
      <c r="NON35" s="79"/>
      <c r="NOO35" s="79"/>
      <c r="NOP35" s="79"/>
      <c r="NOQ35" s="79"/>
      <c r="NOR35" s="79"/>
      <c r="NOS35" s="79"/>
      <c r="NOT35" s="79"/>
      <c r="NOU35" s="79"/>
      <c r="NOV35" s="79"/>
      <c r="NOW35" s="79"/>
      <c r="NOX35" s="79"/>
      <c r="NOY35" s="79"/>
      <c r="NOZ35" s="79"/>
      <c r="NPA35" s="79"/>
      <c r="NPB35" s="79"/>
      <c r="NPC35" s="79"/>
      <c r="NPD35" s="79"/>
      <c r="NPE35" s="79"/>
      <c r="NPF35" s="79"/>
      <c r="NPG35" s="79"/>
      <c r="NPH35" s="79"/>
      <c r="NPI35" s="79"/>
      <c r="NPJ35" s="79"/>
      <c r="NPK35" s="79"/>
      <c r="NPL35" s="79"/>
      <c r="NPM35" s="79"/>
      <c r="NPN35" s="79"/>
      <c r="NPO35" s="79"/>
      <c r="NPP35" s="79"/>
      <c r="NPQ35" s="79"/>
      <c r="NPR35" s="79"/>
      <c r="NPS35" s="79"/>
      <c r="NPT35" s="79"/>
      <c r="NPU35" s="79"/>
      <c r="NPV35" s="79"/>
      <c r="NPW35" s="79"/>
      <c r="NPX35" s="79"/>
      <c r="NPY35" s="79"/>
      <c r="NPZ35" s="79"/>
      <c r="NQA35" s="79"/>
      <c r="NQB35" s="79"/>
      <c r="NQC35" s="79"/>
      <c r="NQD35" s="79"/>
      <c r="NQE35" s="79"/>
      <c r="NQF35" s="79"/>
      <c r="NQG35" s="79"/>
      <c r="NQH35" s="79"/>
      <c r="NQI35" s="79"/>
      <c r="NQJ35" s="79"/>
      <c r="NQK35" s="79"/>
      <c r="NQL35" s="79"/>
      <c r="NQM35" s="79"/>
      <c r="NQN35" s="79"/>
      <c r="NQO35" s="79"/>
      <c r="NQP35" s="79"/>
      <c r="NQQ35" s="79"/>
      <c r="NQR35" s="79"/>
      <c r="NQS35" s="79"/>
      <c r="NQT35" s="79"/>
      <c r="NQU35" s="79"/>
      <c r="NQV35" s="79"/>
      <c r="NQW35" s="79"/>
      <c r="NQX35" s="79"/>
      <c r="NQY35" s="79"/>
      <c r="NQZ35" s="79"/>
      <c r="NRA35" s="79"/>
      <c r="NRB35" s="79"/>
      <c r="NRC35" s="79"/>
      <c r="NRD35" s="79"/>
      <c r="NRE35" s="79"/>
      <c r="NRF35" s="79"/>
      <c r="NRG35" s="79"/>
      <c r="NRH35" s="79"/>
      <c r="NRI35" s="79"/>
      <c r="NRJ35" s="79"/>
      <c r="NRK35" s="79"/>
      <c r="NRL35" s="79"/>
      <c r="NRM35" s="79"/>
      <c r="NRN35" s="79"/>
      <c r="NRO35" s="79"/>
      <c r="NRP35" s="79"/>
      <c r="NRQ35" s="79"/>
      <c r="NRR35" s="79"/>
      <c r="NRS35" s="79"/>
      <c r="NRT35" s="79"/>
      <c r="NRU35" s="79"/>
      <c r="NRV35" s="79"/>
      <c r="NRW35" s="79"/>
      <c r="NRX35" s="79"/>
      <c r="NRY35" s="79"/>
      <c r="NRZ35" s="79"/>
      <c r="NSA35" s="79"/>
      <c r="NSB35" s="79"/>
      <c r="NSC35" s="79"/>
      <c r="NSD35" s="79"/>
      <c r="NSE35" s="79"/>
      <c r="NSF35" s="79"/>
      <c r="NSG35" s="79"/>
      <c r="NSH35" s="79"/>
      <c r="NSI35" s="79"/>
      <c r="NSJ35" s="79"/>
      <c r="NSK35" s="79"/>
      <c r="NSL35" s="79"/>
      <c r="NSM35" s="79"/>
      <c r="NSN35" s="79"/>
      <c r="NSO35" s="79"/>
      <c r="NSP35" s="79"/>
      <c r="NSQ35" s="79"/>
      <c r="NSR35" s="79"/>
      <c r="NSS35" s="79"/>
      <c r="NST35" s="79"/>
      <c r="NSU35" s="79"/>
      <c r="NSV35" s="79"/>
      <c r="NSW35" s="79"/>
      <c r="NSX35" s="79"/>
      <c r="NSY35" s="79"/>
      <c r="NSZ35" s="79"/>
      <c r="NTA35" s="79"/>
      <c r="NTB35" s="79"/>
      <c r="NTC35" s="79"/>
      <c r="NTD35" s="79"/>
      <c r="NTE35" s="79"/>
      <c r="NTF35" s="79"/>
      <c r="NTG35" s="79"/>
      <c r="NTH35" s="79"/>
      <c r="NTI35" s="79"/>
      <c r="NTJ35" s="79"/>
      <c r="NTK35" s="79"/>
      <c r="NTL35" s="79"/>
      <c r="NTM35" s="79"/>
      <c r="NTN35" s="79"/>
      <c r="NTO35" s="79"/>
      <c r="NTP35" s="79"/>
      <c r="NTQ35" s="79"/>
      <c r="NTR35" s="79"/>
      <c r="NTS35" s="79"/>
      <c r="NTT35" s="79"/>
      <c r="NTU35" s="79"/>
      <c r="NTV35" s="79"/>
      <c r="NTW35" s="79"/>
      <c r="NTX35" s="79"/>
      <c r="NTY35" s="79"/>
      <c r="NTZ35" s="79"/>
      <c r="NUA35" s="79"/>
      <c r="NUB35" s="79"/>
      <c r="NUC35" s="79"/>
      <c r="NUD35" s="79"/>
      <c r="NUE35" s="79"/>
      <c r="NUF35" s="79"/>
      <c r="NUG35" s="79"/>
      <c r="NUH35" s="79"/>
      <c r="NUI35" s="79"/>
      <c r="NUJ35" s="79"/>
      <c r="NUK35" s="79"/>
      <c r="NUL35" s="79"/>
      <c r="NUM35" s="79"/>
      <c r="NUN35" s="79"/>
      <c r="NUO35" s="79"/>
      <c r="NUP35" s="79"/>
      <c r="NUQ35" s="79"/>
      <c r="NUR35" s="79"/>
      <c r="NUS35" s="79"/>
      <c r="NUT35" s="79"/>
      <c r="NUU35" s="79"/>
      <c r="NUV35" s="79"/>
      <c r="NUW35" s="79"/>
      <c r="NUX35" s="79"/>
      <c r="NUY35" s="79"/>
      <c r="NUZ35" s="79"/>
      <c r="NVA35" s="79"/>
      <c r="NVB35" s="79"/>
      <c r="NVC35" s="79"/>
      <c r="NVD35" s="79"/>
      <c r="NVE35" s="79"/>
      <c r="NVF35" s="79"/>
      <c r="NVG35" s="79"/>
      <c r="NVH35" s="79"/>
      <c r="NVI35" s="79"/>
      <c r="NVJ35" s="79"/>
      <c r="NVK35" s="79"/>
      <c r="NVL35" s="79"/>
      <c r="NVM35" s="79"/>
      <c r="NVN35" s="79"/>
      <c r="NVO35" s="79"/>
      <c r="NVP35" s="79"/>
      <c r="NVQ35" s="79"/>
      <c r="NVR35" s="79"/>
      <c r="NVS35" s="79"/>
      <c r="NVT35" s="79"/>
      <c r="NVU35" s="79"/>
      <c r="NVV35" s="79"/>
      <c r="NVW35" s="79"/>
      <c r="NVX35" s="79"/>
      <c r="NVY35" s="79"/>
      <c r="NVZ35" s="79"/>
      <c r="NWA35" s="79"/>
      <c r="NWB35" s="79"/>
      <c r="NWC35" s="79"/>
      <c r="NWD35" s="79"/>
      <c r="NWE35" s="79"/>
      <c r="NWF35" s="79"/>
      <c r="NWG35" s="79"/>
      <c r="NWH35" s="79"/>
      <c r="NWI35" s="79"/>
      <c r="NWJ35" s="79"/>
      <c r="NWK35" s="79"/>
      <c r="NWL35" s="79"/>
      <c r="NWM35" s="79"/>
      <c r="NWN35" s="79"/>
      <c r="NWO35" s="79"/>
      <c r="NWP35" s="79"/>
      <c r="NWQ35" s="79"/>
      <c r="NWR35" s="79"/>
      <c r="NWS35" s="79"/>
      <c r="NWT35" s="79"/>
      <c r="NWU35" s="79"/>
      <c r="NWV35" s="79"/>
      <c r="NWW35" s="79"/>
      <c r="NWX35" s="79"/>
      <c r="NWY35" s="79"/>
      <c r="NWZ35" s="79"/>
      <c r="NXA35" s="79"/>
      <c r="NXB35" s="79"/>
      <c r="NXC35" s="79"/>
      <c r="NXD35" s="79"/>
      <c r="NXE35" s="79"/>
      <c r="NXF35" s="79"/>
      <c r="NXG35" s="79"/>
      <c r="NXH35" s="79"/>
      <c r="NXI35" s="79"/>
      <c r="NXJ35" s="79"/>
      <c r="NXK35" s="79"/>
      <c r="NXL35" s="79"/>
      <c r="NXM35" s="79"/>
      <c r="NXN35" s="79"/>
      <c r="NXO35" s="79"/>
      <c r="NXP35" s="79"/>
      <c r="NXQ35" s="79"/>
      <c r="NXR35" s="79"/>
      <c r="NXS35" s="79"/>
      <c r="NXT35" s="79"/>
      <c r="NXU35" s="79"/>
      <c r="NXV35" s="79"/>
      <c r="NXW35" s="79"/>
      <c r="NXX35" s="79"/>
      <c r="NXY35" s="79"/>
      <c r="NXZ35" s="79"/>
      <c r="NYA35" s="79"/>
      <c r="NYB35" s="79"/>
      <c r="NYC35" s="79"/>
      <c r="NYD35" s="79"/>
      <c r="NYE35" s="79"/>
      <c r="NYF35" s="79"/>
      <c r="NYG35" s="79"/>
      <c r="NYH35" s="79"/>
      <c r="NYI35" s="79"/>
      <c r="NYJ35" s="79"/>
      <c r="NYK35" s="79"/>
      <c r="NYL35" s="79"/>
      <c r="NYM35" s="79"/>
      <c r="NYN35" s="79"/>
      <c r="NYO35" s="79"/>
      <c r="NYP35" s="79"/>
      <c r="NYQ35" s="79"/>
      <c r="NYR35" s="79"/>
      <c r="NYS35" s="79"/>
      <c r="NYT35" s="79"/>
      <c r="NYU35" s="79"/>
      <c r="NYV35" s="79"/>
      <c r="NYW35" s="79"/>
      <c r="NYX35" s="79"/>
      <c r="NYY35" s="79"/>
      <c r="NYZ35" s="79"/>
      <c r="NZA35" s="79"/>
      <c r="NZB35" s="79"/>
      <c r="NZC35" s="79"/>
      <c r="NZD35" s="79"/>
      <c r="NZE35" s="79"/>
      <c r="NZF35" s="79"/>
      <c r="NZG35" s="79"/>
      <c r="NZH35" s="79"/>
      <c r="NZI35" s="79"/>
      <c r="NZJ35" s="79"/>
      <c r="NZK35" s="79"/>
      <c r="NZL35" s="79"/>
      <c r="NZM35" s="79"/>
      <c r="NZN35" s="79"/>
      <c r="NZO35" s="79"/>
      <c r="NZP35" s="79"/>
      <c r="NZQ35" s="79"/>
      <c r="NZR35" s="79"/>
      <c r="NZS35" s="79"/>
      <c r="NZT35" s="79"/>
      <c r="NZU35" s="79"/>
      <c r="NZV35" s="79"/>
      <c r="NZW35" s="79"/>
      <c r="NZX35" s="79"/>
      <c r="NZY35" s="79"/>
      <c r="NZZ35" s="79"/>
      <c r="OAA35" s="79"/>
      <c r="OAB35" s="79"/>
      <c r="OAC35" s="79"/>
      <c r="OAD35" s="79"/>
      <c r="OAE35" s="79"/>
      <c r="OAF35" s="79"/>
      <c r="OAG35" s="79"/>
      <c r="OAH35" s="79"/>
      <c r="OAI35" s="79"/>
      <c r="OAJ35" s="79"/>
      <c r="OAK35" s="79"/>
      <c r="OAL35" s="79"/>
      <c r="OAM35" s="79"/>
      <c r="OAN35" s="79"/>
      <c r="OAO35" s="79"/>
      <c r="OAP35" s="79"/>
      <c r="OAQ35" s="79"/>
      <c r="OAR35" s="79"/>
      <c r="OAS35" s="79"/>
      <c r="OAT35" s="79"/>
      <c r="OAU35" s="79"/>
      <c r="OAV35" s="79"/>
      <c r="OAW35" s="79"/>
      <c r="OAX35" s="79"/>
      <c r="OAY35" s="79"/>
      <c r="OAZ35" s="79"/>
      <c r="OBA35" s="79"/>
      <c r="OBB35" s="79"/>
      <c r="OBC35" s="79"/>
      <c r="OBD35" s="79"/>
      <c r="OBE35" s="79"/>
      <c r="OBF35" s="79"/>
      <c r="OBG35" s="79"/>
      <c r="OBH35" s="79"/>
      <c r="OBI35" s="79"/>
      <c r="OBJ35" s="79"/>
      <c r="OBK35" s="79"/>
      <c r="OBL35" s="79"/>
      <c r="OBM35" s="79"/>
      <c r="OBN35" s="79"/>
      <c r="OBO35" s="79"/>
      <c r="OBP35" s="79"/>
      <c r="OBQ35" s="79"/>
      <c r="OBR35" s="79"/>
      <c r="OBS35" s="79"/>
      <c r="OBT35" s="79"/>
      <c r="OBU35" s="79"/>
      <c r="OBV35" s="79"/>
      <c r="OBW35" s="79"/>
      <c r="OBX35" s="79"/>
      <c r="OBY35" s="79"/>
      <c r="OBZ35" s="79"/>
      <c r="OCA35" s="79"/>
      <c r="OCB35" s="79"/>
      <c r="OCC35" s="79"/>
      <c r="OCD35" s="79"/>
      <c r="OCE35" s="79"/>
      <c r="OCF35" s="79"/>
      <c r="OCG35" s="79"/>
      <c r="OCH35" s="79"/>
      <c r="OCI35" s="79"/>
      <c r="OCJ35" s="79"/>
      <c r="OCK35" s="79"/>
      <c r="OCL35" s="79"/>
      <c r="OCM35" s="79"/>
      <c r="OCN35" s="79"/>
      <c r="OCO35" s="79"/>
      <c r="OCP35" s="79"/>
      <c r="OCQ35" s="79"/>
      <c r="OCR35" s="79"/>
      <c r="OCS35" s="79"/>
      <c r="OCT35" s="79"/>
      <c r="OCU35" s="79"/>
      <c r="OCV35" s="79"/>
      <c r="OCW35" s="79"/>
      <c r="OCX35" s="79"/>
      <c r="OCY35" s="79"/>
      <c r="OCZ35" s="79"/>
      <c r="ODA35" s="79"/>
      <c r="ODB35" s="79"/>
      <c r="ODC35" s="79"/>
      <c r="ODD35" s="79"/>
      <c r="ODE35" s="79"/>
      <c r="ODF35" s="79"/>
      <c r="ODG35" s="79"/>
      <c r="ODH35" s="79"/>
      <c r="ODI35" s="79"/>
      <c r="ODJ35" s="79"/>
      <c r="ODK35" s="79"/>
      <c r="ODL35" s="79"/>
      <c r="ODM35" s="79"/>
      <c r="ODN35" s="79"/>
      <c r="ODO35" s="79"/>
      <c r="ODP35" s="79"/>
      <c r="ODQ35" s="79"/>
      <c r="ODR35" s="79"/>
      <c r="ODS35" s="79"/>
      <c r="ODT35" s="79"/>
      <c r="ODU35" s="79"/>
      <c r="ODV35" s="79"/>
      <c r="ODW35" s="79"/>
      <c r="ODX35" s="79"/>
      <c r="ODY35" s="79"/>
      <c r="ODZ35" s="79"/>
      <c r="OEA35" s="79"/>
      <c r="OEB35" s="79"/>
      <c r="OEC35" s="79"/>
      <c r="OED35" s="79"/>
      <c r="OEE35" s="79"/>
      <c r="OEF35" s="79"/>
      <c r="OEG35" s="79"/>
      <c r="OEH35" s="79"/>
      <c r="OEI35" s="79"/>
      <c r="OEJ35" s="79"/>
      <c r="OEK35" s="79"/>
      <c r="OEL35" s="79"/>
      <c r="OEM35" s="79"/>
      <c r="OEN35" s="79"/>
      <c r="OEO35" s="79"/>
      <c r="OEP35" s="79"/>
      <c r="OEQ35" s="79"/>
      <c r="OER35" s="79"/>
      <c r="OES35" s="79"/>
      <c r="OET35" s="79"/>
      <c r="OEU35" s="79"/>
      <c r="OEV35" s="79"/>
      <c r="OEW35" s="79"/>
      <c r="OEX35" s="79"/>
      <c r="OEY35" s="79"/>
      <c r="OEZ35" s="79"/>
      <c r="OFA35" s="79"/>
      <c r="OFB35" s="79"/>
      <c r="OFC35" s="79"/>
      <c r="OFD35" s="79"/>
      <c r="OFE35" s="79"/>
      <c r="OFF35" s="79"/>
      <c r="OFG35" s="79"/>
      <c r="OFH35" s="79"/>
      <c r="OFI35" s="79"/>
      <c r="OFJ35" s="79"/>
      <c r="OFK35" s="79"/>
      <c r="OFL35" s="79"/>
      <c r="OFM35" s="79"/>
      <c r="OFN35" s="79"/>
      <c r="OFO35" s="79"/>
      <c r="OFP35" s="79"/>
      <c r="OFQ35" s="79"/>
      <c r="OFR35" s="79"/>
      <c r="OFS35" s="79"/>
      <c r="OFT35" s="79"/>
      <c r="OFU35" s="79"/>
      <c r="OFV35" s="79"/>
      <c r="OFW35" s="79"/>
      <c r="OFX35" s="79"/>
      <c r="OFY35" s="79"/>
      <c r="OFZ35" s="79"/>
      <c r="OGA35" s="79"/>
      <c r="OGB35" s="79"/>
      <c r="OGC35" s="79"/>
      <c r="OGD35" s="79"/>
      <c r="OGE35" s="79"/>
      <c r="OGF35" s="79"/>
      <c r="OGG35" s="79"/>
      <c r="OGH35" s="79"/>
      <c r="OGI35" s="79"/>
      <c r="OGJ35" s="79"/>
      <c r="OGK35" s="79"/>
      <c r="OGL35" s="79"/>
      <c r="OGM35" s="79"/>
      <c r="OGN35" s="79"/>
      <c r="OGO35" s="79"/>
      <c r="OGP35" s="79"/>
      <c r="OGQ35" s="79"/>
      <c r="OGR35" s="79"/>
      <c r="OGS35" s="79"/>
      <c r="OGT35" s="79"/>
      <c r="OGU35" s="79"/>
      <c r="OGV35" s="79"/>
      <c r="OGW35" s="79"/>
      <c r="OGX35" s="79"/>
      <c r="OGY35" s="79"/>
      <c r="OGZ35" s="79"/>
      <c r="OHA35" s="79"/>
      <c r="OHB35" s="79"/>
      <c r="OHC35" s="79"/>
      <c r="OHD35" s="79"/>
      <c r="OHE35" s="79"/>
      <c r="OHF35" s="79"/>
      <c r="OHG35" s="79"/>
      <c r="OHH35" s="79"/>
      <c r="OHI35" s="79"/>
      <c r="OHJ35" s="79"/>
      <c r="OHK35" s="79"/>
      <c r="OHL35" s="79"/>
      <c r="OHM35" s="79"/>
      <c r="OHN35" s="79"/>
      <c r="OHO35" s="79"/>
      <c r="OHP35" s="79"/>
      <c r="OHQ35" s="79"/>
      <c r="OHR35" s="79"/>
      <c r="OHS35" s="79"/>
      <c r="OHT35" s="79"/>
      <c r="OHU35" s="79"/>
      <c r="OHV35" s="79"/>
      <c r="OHW35" s="79"/>
      <c r="OHX35" s="79"/>
      <c r="OHY35" s="79"/>
      <c r="OHZ35" s="79"/>
      <c r="OIA35" s="79"/>
      <c r="OIB35" s="79"/>
      <c r="OIC35" s="79"/>
      <c r="OID35" s="79"/>
      <c r="OIE35" s="79"/>
      <c r="OIF35" s="79"/>
      <c r="OIG35" s="79"/>
      <c r="OIH35" s="79"/>
      <c r="OII35" s="79"/>
      <c r="OIJ35" s="79"/>
      <c r="OIK35" s="79"/>
      <c r="OIL35" s="79"/>
      <c r="OIM35" s="79"/>
      <c r="OIN35" s="79"/>
      <c r="OIO35" s="79"/>
      <c r="OIP35" s="79"/>
      <c r="OIQ35" s="79"/>
      <c r="OIR35" s="79"/>
      <c r="OIS35" s="79"/>
      <c r="OIT35" s="79"/>
      <c r="OIU35" s="79"/>
      <c r="OIV35" s="79"/>
      <c r="OIW35" s="79"/>
      <c r="OIX35" s="79"/>
      <c r="OIY35" s="79"/>
      <c r="OIZ35" s="79"/>
      <c r="OJA35" s="79"/>
      <c r="OJB35" s="79"/>
      <c r="OJC35" s="79"/>
      <c r="OJD35" s="79"/>
      <c r="OJE35" s="79"/>
      <c r="OJF35" s="79"/>
      <c r="OJG35" s="79"/>
      <c r="OJH35" s="79"/>
      <c r="OJI35" s="79"/>
      <c r="OJJ35" s="79"/>
      <c r="OJK35" s="79"/>
      <c r="OJL35" s="79"/>
      <c r="OJM35" s="79"/>
      <c r="OJN35" s="79"/>
      <c r="OJO35" s="79"/>
      <c r="OJP35" s="79"/>
      <c r="OJQ35" s="79"/>
      <c r="OJR35" s="79"/>
      <c r="OJS35" s="79"/>
      <c r="OJT35" s="79"/>
      <c r="OJU35" s="79"/>
      <c r="OJV35" s="79"/>
      <c r="OJW35" s="79"/>
      <c r="OJX35" s="79"/>
      <c r="OJY35" s="79"/>
      <c r="OJZ35" s="79"/>
      <c r="OKA35" s="79"/>
      <c r="OKB35" s="79"/>
      <c r="OKC35" s="79"/>
      <c r="OKD35" s="79"/>
      <c r="OKE35" s="79"/>
      <c r="OKF35" s="79"/>
      <c r="OKG35" s="79"/>
      <c r="OKH35" s="79"/>
      <c r="OKI35" s="79"/>
      <c r="OKJ35" s="79"/>
      <c r="OKK35" s="79"/>
      <c r="OKL35" s="79"/>
      <c r="OKM35" s="79"/>
      <c r="OKN35" s="79"/>
      <c r="OKO35" s="79"/>
      <c r="OKP35" s="79"/>
      <c r="OKQ35" s="79"/>
      <c r="OKR35" s="79"/>
      <c r="OKS35" s="79"/>
      <c r="OKT35" s="79"/>
      <c r="OKU35" s="79"/>
      <c r="OKV35" s="79"/>
      <c r="OKW35" s="79"/>
      <c r="OKX35" s="79"/>
      <c r="OKY35" s="79"/>
      <c r="OKZ35" s="79"/>
      <c r="OLA35" s="79"/>
      <c r="OLB35" s="79"/>
      <c r="OLC35" s="79"/>
      <c r="OLD35" s="79"/>
      <c r="OLE35" s="79"/>
      <c r="OLF35" s="79"/>
      <c r="OLG35" s="79"/>
      <c r="OLH35" s="79"/>
      <c r="OLI35" s="79"/>
      <c r="OLJ35" s="79"/>
      <c r="OLK35" s="79"/>
      <c r="OLL35" s="79"/>
      <c r="OLM35" s="79"/>
      <c r="OLN35" s="79"/>
      <c r="OLO35" s="79"/>
      <c r="OLP35" s="79"/>
      <c r="OLQ35" s="79"/>
      <c r="OLR35" s="79"/>
      <c r="OLS35" s="79"/>
      <c r="OLT35" s="79"/>
      <c r="OLU35" s="79"/>
      <c r="OLV35" s="79"/>
      <c r="OLW35" s="79"/>
      <c r="OLX35" s="79"/>
      <c r="OLY35" s="79"/>
      <c r="OLZ35" s="79"/>
      <c r="OMA35" s="79"/>
      <c r="OMB35" s="79"/>
      <c r="OMC35" s="79"/>
      <c r="OMD35" s="79"/>
      <c r="OME35" s="79"/>
      <c r="OMF35" s="79"/>
      <c r="OMG35" s="79"/>
      <c r="OMH35" s="79"/>
      <c r="OMI35" s="79"/>
      <c r="OMJ35" s="79"/>
      <c r="OMK35" s="79"/>
      <c r="OML35" s="79"/>
      <c r="OMM35" s="79"/>
      <c r="OMN35" s="79"/>
      <c r="OMO35" s="79"/>
      <c r="OMP35" s="79"/>
      <c r="OMQ35" s="79"/>
      <c r="OMR35" s="79"/>
      <c r="OMS35" s="79"/>
      <c r="OMT35" s="79"/>
      <c r="OMU35" s="79"/>
      <c r="OMV35" s="79"/>
      <c r="OMW35" s="79"/>
      <c r="OMX35" s="79"/>
      <c r="OMY35" s="79"/>
      <c r="OMZ35" s="79"/>
      <c r="ONA35" s="79"/>
      <c r="ONB35" s="79"/>
      <c r="ONC35" s="79"/>
      <c r="OND35" s="79"/>
      <c r="ONE35" s="79"/>
      <c r="ONF35" s="79"/>
      <c r="ONG35" s="79"/>
      <c r="ONH35" s="79"/>
      <c r="ONI35" s="79"/>
      <c r="ONJ35" s="79"/>
      <c r="ONK35" s="79"/>
      <c r="ONL35" s="79"/>
      <c r="ONM35" s="79"/>
      <c r="ONN35" s="79"/>
      <c r="ONO35" s="79"/>
      <c r="ONP35" s="79"/>
      <c r="ONQ35" s="79"/>
      <c r="ONR35" s="79"/>
      <c r="ONS35" s="79"/>
      <c r="ONT35" s="79"/>
      <c r="ONU35" s="79"/>
      <c r="ONV35" s="79"/>
      <c r="ONW35" s="79"/>
      <c r="ONX35" s="79"/>
      <c r="ONY35" s="79"/>
      <c r="ONZ35" s="79"/>
      <c r="OOA35" s="79"/>
      <c r="OOB35" s="79"/>
      <c r="OOC35" s="79"/>
      <c r="OOD35" s="79"/>
      <c r="OOE35" s="79"/>
      <c r="OOF35" s="79"/>
      <c r="OOG35" s="79"/>
      <c r="OOH35" s="79"/>
      <c r="OOI35" s="79"/>
      <c r="OOJ35" s="79"/>
      <c r="OOK35" s="79"/>
      <c r="OOL35" s="79"/>
      <c r="OOM35" s="79"/>
      <c r="OON35" s="79"/>
      <c r="OOO35" s="79"/>
      <c r="OOP35" s="79"/>
      <c r="OOQ35" s="79"/>
      <c r="OOR35" s="79"/>
      <c r="OOS35" s="79"/>
      <c r="OOT35" s="79"/>
      <c r="OOU35" s="79"/>
      <c r="OOV35" s="79"/>
      <c r="OOW35" s="79"/>
      <c r="OOX35" s="79"/>
      <c r="OOY35" s="79"/>
      <c r="OOZ35" s="79"/>
      <c r="OPA35" s="79"/>
      <c r="OPB35" s="79"/>
      <c r="OPC35" s="79"/>
      <c r="OPD35" s="79"/>
      <c r="OPE35" s="79"/>
      <c r="OPF35" s="79"/>
      <c r="OPG35" s="79"/>
      <c r="OPH35" s="79"/>
      <c r="OPI35" s="79"/>
      <c r="OPJ35" s="79"/>
      <c r="OPK35" s="79"/>
      <c r="OPL35" s="79"/>
      <c r="OPM35" s="79"/>
      <c r="OPN35" s="79"/>
      <c r="OPO35" s="79"/>
      <c r="OPP35" s="79"/>
      <c r="OPQ35" s="79"/>
      <c r="OPR35" s="79"/>
      <c r="OPS35" s="79"/>
      <c r="OPT35" s="79"/>
      <c r="OPU35" s="79"/>
      <c r="OPV35" s="79"/>
      <c r="OPW35" s="79"/>
      <c r="OPX35" s="79"/>
      <c r="OPY35" s="79"/>
      <c r="OPZ35" s="79"/>
      <c r="OQA35" s="79"/>
      <c r="OQB35" s="79"/>
      <c r="OQC35" s="79"/>
      <c r="OQD35" s="79"/>
      <c r="OQE35" s="79"/>
      <c r="OQF35" s="79"/>
      <c r="OQG35" s="79"/>
      <c r="OQH35" s="79"/>
      <c r="OQI35" s="79"/>
      <c r="OQJ35" s="79"/>
      <c r="OQK35" s="79"/>
      <c r="OQL35" s="79"/>
      <c r="OQM35" s="79"/>
      <c r="OQN35" s="79"/>
      <c r="OQO35" s="79"/>
      <c r="OQP35" s="79"/>
      <c r="OQQ35" s="79"/>
      <c r="OQR35" s="79"/>
      <c r="OQS35" s="79"/>
      <c r="OQT35" s="79"/>
      <c r="OQU35" s="79"/>
      <c r="OQV35" s="79"/>
      <c r="OQW35" s="79"/>
      <c r="OQX35" s="79"/>
      <c r="OQY35" s="79"/>
      <c r="OQZ35" s="79"/>
      <c r="ORA35" s="79"/>
      <c r="ORB35" s="79"/>
      <c r="ORC35" s="79"/>
      <c r="ORD35" s="79"/>
      <c r="ORE35" s="79"/>
      <c r="ORF35" s="79"/>
      <c r="ORG35" s="79"/>
      <c r="ORH35" s="79"/>
      <c r="ORI35" s="79"/>
      <c r="ORJ35" s="79"/>
      <c r="ORK35" s="79"/>
      <c r="ORL35" s="79"/>
      <c r="ORM35" s="79"/>
      <c r="ORN35" s="79"/>
      <c r="ORO35" s="79"/>
      <c r="ORP35" s="79"/>
      <c r="ORQ35" s="79"/>
      <c r="ORR35" s="79"/>
      <c r="ORS35" s="79"/>
      <c r="ORT35" s="79"/>
      <c r="ORU35" s="79"/>
      <c r="ORV35" s="79"/>
      <c r="ORW35" s="79"/>
      <c r="ORX35" s="79"/>
      <c r="ORY35" s="79"/>
      <c r="ORZ35" s="79"/>
      <c r="OSA35" s="79"/>
      <c r="OSB35" s="79"/>
      <c r="OSC35" s="79"/>
      <c r="OSD35" s="79"/>
      <c r="OSE35" s="79"/>
      <c r="OSF35" s="79"/>
      <c r="OSG35" s="79"/>
      <c r="OSH35" s="79"/>
      <c r="OSI35" s="79"/>
      <c r="OSJ35" s="79"/>
      <c r="OSK35" s="79"/>
      <c r="OSL35" s="79"/>
      <c r="OSM35" s="79"/>
      <c r="OSN35" s="79"/>
      <c r="OSO35" s="79"/>
      <c r="OSP35" s="79"/>
      <c r="OSQ35" s="79"/>
      <c r="OSR35" s="79"/>
      <c r="OSS35" s="79"/>
      <c r="OST35" s="79"/>
      <c r="OSU35" s="79"/>
      <c r="OSV35" s="79"/>
      <c r="OSW35" s="79"/>
      <c r="OSX35" s="79"/>
      <c r="OSY35" s="79"/>
      <c r="OSZ35" s="79"/>
      <c r="OTA35" s="79"/>
      <c r="OTB35" s="79"/>
      <c r="OTC35" s="79"/>
      <c r="OTD35" s="79"/>
      <c r="OTE35" s="79"/>
      <c r="OTF35" s="79"/>
      <c r="OTG35" s="79"/>
      <c r="OTH35" s="79"/>
      <c r="OTI35" s="79"/>
      <c r="OTJ35" s="79"/>
      <c r="OTK35" s="79"/>
      <c r="OTL35" s="79"/>
      <c r="OTM35" s="79"/>
      <c r="OTN35" s="79"/>
      <c r="OTO35" s="79"/>
      <c r="OTP35" s="79"/>
      <c r="OTQ35" s="79"/>
      <c r="OTR35" s="79"/>
      <c r="OTS35" s="79"/>
      <c r="OTT35" s="79"/>
      <c r="OTU35" s="79"/>
      <c r="OTV35" s="79"/>
      <c r="OTW35" s="79"/>
      <c r="OTX35" s="79"/>
      <c r="OTY35" s="79"/>
      <c r="OTZ35" s="79"/>
      <c r="OUA35" s="79"/>
      <c r="OUB35" s="79"/>
      <c r="OUC35" s="79"/>
      <c r="OUD35" s="79"/>
      <c r="OUE35" s="79"/>
      <c r="OUF35" s="79"/>
      <c r="OUG35" s="79"/>
      <c r="OUH35" s="79"/>
      <c r="OUI35" s="79"/>
      <c r="OUJ35" s="79"/>
      <c r="OUK35" s="79"/>
      <c r="OUL35" s="79"/>
      <c r="OUM35" s="79"/>
      <c r="OUN35" s="79"/>
      <c r="OUO35" s="79"/>
      <c r="OUP35" s="79"/>
      <c r="OUQ35" s="79"/>
      <c r="OUR35" s="79"/>
      <c r="OUS35" s="79"/>
      <c r="OUT35" s="79"/>
      <c r="OUU35" s="79"/>
      <c r="OUV35" s="79"/>
      <c r="OUW35" s="79"/>
      <c r="OUX35" s="79"/>
      <c r="OUY35" s="79"/>
      <c r="OUZ35" s="79"/>
      <c r="OVA35" s="79"/>
      <c r="OVB35" s="79"/>
      <c r="OVC35" s="79"/>
      <c r="OVD35" s="79"/>
      <c r="OVE35" s="79"/>
      <c r="OVF35" s="79"/>
      <c r="OVG35" s="79"/>
      <c r="OVH35" s="79"/>
      <c r="OVI35" s="79"/>
      <c r="OVJ35" s="79"/>
      <c r="OVK35" s="79"/>
      <c r="OVL35" s="79"/>
      <c r="OVM35" s="79"/>
      <c r="OVN35" s="79"/>
      <c r="OVO35" s="79"/>
      <c r="OVP35" s="79"/>
      <c r="OVQ35" s="79"/>
      <c r="OVR35" s="79"/>
      <c r="OVS35" s="79"/>
      <c r="OVT35" s="79"/>
      <c r="OVU35" s="79"/>
      <c r="OVV35" s="79"/>
      <c r="OVW35" s="79"/>
      <c r="OVX35" s="79"/>
      <c r="OVY35" s="79"/>
      <c r="OVZ35" s="79"/>
      <c r="OWA35" s="79"/>
      <c r="OWB35" s="79"/>
      <c r="OWC35" s="79"/>
      <c r="OWD35" s="79"/>
      <c r="OWE35" s="79"/>
      <c r="OWF35" s="79"/>
      <c r="OWG35" s="79"/>
      <c r="OWH35" s="79"/>
      <c r="OWI35" s="79"/>
      <c r="OWJ35" s="79"/>
      <c r="OWK35" s="79"/>
      <c r="OWL35" s="79"/>
      <c r="OWM35" s="79"/>
      <c r="OWN35" s="79"/>
      <c r="OWO35" s="79"/>
      <c r="OWP35" s="79"/>
      <c r="OWQ35" s="79"/>
      <c r="OWR35" s="79"/>
      <c r="OWS35" s="79"/>
      <c r="OWT35" s="79"/>
      <c r="OWU35" s="79"/>
      <c r="OWV35" s="79"/>
      <c r="OWW35" s="79"/>
      <c r="OWX35" s="79"/>
      <c r="OWY35" s="79"/>
      <c r="OWZ35" s="79"/>
      <c r="OXA35" s="79"/>
      <c r="OXB35" s="79"/>
      <c r="OXC35" s="79"/>
      <c r="OXD35" s="79"/>
      <c r="OXE35" s="79"/>
      <c r="OXF35" s="79"/>
      <c r="OXG35" s="79"/>
      <c r="OXH35" s="79"/>
      <c r="OXI35" s="79"/>
      <c r="OXJ35" s="79"/>
      <c r="OXK35" s="79"/>
      <c r="OXL35" s="79"/>
      <c r="OXM35" s="79"/>
      <c r="OXN35" s="79"/>
      <c r="OXO35" s="79"/>
      <c r="OXP35" s="79"/>
      <c r="OXQ35" s="79"/>
      <c r="OXR35" s="79"/>
      <c r="OXS35" s="79"/>
      <c r="OXT35" s="79"/>
      <c r="OXU35" s="79"/>
      <c r="OXV35" s="79"/>
      <c r="OXW35" s="79"/>
      <c r="OXX35" s="79"/>
      <c r="OXY35" s="79"/>
      <c r="OXZ35" s="79"/>
      <c r="OYA35" s="79"/>
      <c r="OYB35" s="79"/>
      <c r="OYC35" s="79"/>
      <c r="OYD35" s="79"/>
      <c r="OYE35" s="79"/>
      <c r="OYF35" s="79"/>
      <c r="OYG35" s="79"/>
      <c r="OYH35" s="79"/>
      <c r="OYI35" s="79"/>
      <c r="OYJ35" s="79"/>
      <c r="OYK35" s="79"/>
      <c r="OYL35" s="79"/>
      <c r="OYM35" s="79"/>
      <c r="OYN35" s="79"/>
      <c r="OYO35" s="79"/>
      <c r="OYP35" s="79"/>
      <c r="OYQ35" s="79"/>
      <c r="OYR35" s="79"/>
      <c r="OYS35" s="79"/>
      <c r="OYT35" s="79"/>
      <c r="OYU35" s="79"/>
      <c r="OYV35" s="79"/>
      <c r="OYW35" s="79"/>
      <c r="OYX35" s="79"/>
      <c r="OYY35" s="79"/>
      <c r="OYZ35" s="79"/>
      <c r="OZA35" s="79"/>
      <c r="OZB35" s="79"/>
      <c r="OZC35" s="79"/>
      <c r="OZD35" s="79"/>
      <c r="OZE35" s="79"/>
      <c r="OZF35" s="79"/>
      <c r="OZG35" s="79"/>
      <c r="OZH35" s="79"/>
      <c r="OZI35" s="79"/>
      <c r="OZJ35" s="79"/>
      <c r="OZK35" s="79"/>
      <c r="OZL35" s="79"/>
      <c r="OZM35" s="79"/>
      <c r="OZN35" s="79"/>
      <c r="OZO35" s="79"/>
      <c r="OZP35" s="79"/>
      <c r="OZQ35" s="79"/>
      <c r="OZR35" s="79"/>
      <c r="OZS35" s="79"/>
      <c r="OZT35" s="79"/>
      <c r="OZU35" s="79"/>
      <c r="OZV35" s="79"/>
      <c r="OZW35" s="79"/>
      <c r="OZX35" s="79"/>
      <c r="OZY35" s="79"/>
      <c r="OZZ35" s="79"/>
      <c r="PAA35" s="79"/>
      <c r="PAB35" s="79"/>
      <c r="PAC35" s="79"/>
      <c r="PAD35" s="79"/>
      <c r="PAE35" s="79"/>
      <c r="PAF35" s="79"/>
      <c r="PAG35" s="79"/>
      <c r="PAH35" s="79"/>
      <c r="PAI35" s="79"/>
      <c r="PAJ35" s="79"/>
      <c r="PAK35" s="79"/>
      <c r="PAL35" s="79"/>
      <c r="PAM35" s="79"/>
      <c r="PAN35" s="79"/>
      <c r="PAO35" s="79"/>
      <c r="PAP35" s="79"/>
      <c r="PAQ35" s="79"/>
      <c r="PAR35" s="79"/>
      <c r="PAS35" s="79"/>
      <c r="PAT35" s="79"/>
      <c r="PAU35" s="79"/>
      <c r="PAV35" s="79"/>
      <c r="PAW35" s="79"/>
      <c r="PAX35" s="79"/>
      <c r="PAY35" s="79"/>
      <c r="PAZ35" s="79"/>
      <c r="PBA35" s="79"/>
      <c r="PBB35" s="79"/>
      <c r="PBC35" s="79"/>
      <c r="PBD35" s="79"/>
      <c r="PBE35" s="79"/>
      <c r="PBF35" s="79"/>
      <c r="PBG35" s="79"/>
      <c r="PBH35" s="79"/>
      <c r="PBI35" s="79"/>
      <c r="PBJ35" s="79"/>
      <c r="PBK35" s="79"/>
      <c r="PBL35" s="79"/>
      <c r="PBM35" s="79"/>
      <c r="PBN35" s="79"/>
      <c r="PBO35" s="79"/>
      <c r="PBP35" s="79"/>
      <c r="PBQ35" s="79"/>
      <c r="PBR35" s="79"/>
      <c r="PBS35" s="79"/>
      <c r="PBT35" s="79"/>
      <c r="PBU35" s="79"/>
      <c r="PBV35" s="79"/>
      <c r="PBW35" s="79"/>
      <c r="PBX35" s="79"/>
      <c r="PBY35" s="79"/>
      <c r="PBZ35" s="79"/>
      <c r="PCA35" s="79"/>
      <c r="PCB35" s="79"/>
      <c r="PCC35" s="79"/>
      <c r="PCD35" s="79"/>
      <c r="PCE35" s="79"/>
      <c r="PCF35" s="79"/>
      <c r="PCG35" s="79"/>
      <c r="PCH35" s="79"/>
      <c r="PCI35" s="79"/>
      <c r="PCJ35" s="79"/>
      <c r="PCK35" s="79"/>
      <c r="PCL35" s="79"/>
      <c r="PCM35" s="79"/>
      <c r="PCN35" s="79"/>
      <c r="PCO35" s="79"/>
      <c r="PCP35" s="79"/>
      <c r="PCQ35" s="79"/>
      <c r="PCR35" s="79"/>
      <c r="PCS35" s="79"/>
      <c r="PCT35" s="79"/>
      <c r="PCU35" s="79"/>
      <c r="PCV35" s="79"/>
      <c r="PCW35" s="79"/>
      <c r="PCX35" s="79"/>
      <c r="PCY35" s="79"/>
      <c r="PCZ35" s="79"/>
      <c r="PDA35" s="79"/>
      <c r="PDB35" s="79"/>
      <c r="PDC35" s="79"/>
      <c r="PDD35" s="79"/>
      <c r="PDE35" s="79"/>
      <c r="PDF35" s="79"/>
      <c r="PDG35" s="79"/>
      <c r="PDH35" s="79"/>
      <c r="PDI35" s="79"/>
      <c r="PDJ35" s="79"/>
      <c r="PDK35" s="79"/>
      <c r="PDL35" s="79"/>
      <c r="PDM35" s="79"/>
      <c r="PDN35" s="79"/>
      <c r="PDO35" s="79"/>
      <c r="PDP35" s="79"/>
      <c r="PDQ35" s="79"/>
      <c r="PDR35" s="79"/>
      <c r="PDS35" s="79"/>
      <c r="PDT35" s="79"/>
      <c r="PDU35" s="79"/>
      <c r="PDV35" s="79"/>
      <c r="PDW35" s="79"/>
      <c r="PDX35" s="79"/>
      <c r="PDY35" s="79"/>
      <c r="PDZ35" s="79"/>
      <c r="PEA35" s="79"/>
      <c r="PEB35" s="79"/>
      <c r="PEC35" s="79"/>
      <c r="PED35" s="79"/>
      <c r="PEE35" s="79"/>
      <c r="PEF35" s="79"/>
      <c r="PEG35" s="79"/>
      <c r="PEH35" s="79"/>
      <c r="PEI35" s="79"/>
      <c r="PEJ35" s="79"/>
      <c r="PEK35" s="79"/>
      <c r="PEL35" s="79"/>
      <c r="PEM35" s="79"/>
      <c r="PEN35" s="79"/>
      <c r="PEO35" s="79"/>
      <c r="PEP35" s="79"/>
      <c r="PEQ35" s="79"/>
      <c r="PER35" s="79"/>
      <c r="PES35" s="79"/>
      <c r="PET35" s="79"/>
      <c r="PEU35" s="79"/>
      <c r="PEV35" s="79"/>
      <c r="PEW35" s="79"/>
      <c r="PEX35" s="79"/>
      <c r="PEY35" s="79"/>
      <c r="PEZ35" s="79"/>
      <c r="PFA35" s="79"/>
      <c r="PFB35" s="79"/>
      <c r="PFC35" s="79"/>
      <c r="PFD35" s="79"/>
      <c r="PFE35" s="79"/>
      <c r="PFF35" s="79"/>
      <c r="PFG35" s="79"/>
      <c r="PFH35" s="79"/>
      <c r="PFI35" s="79"/>
      <c r="PFJ35" s="79"/>
      <c r="PFK35" s="79"/>
      <c r="PFL35" s="79"/>
      <c r="PFM35" s="79"/>
      <c r="PFN35" s="79"/>
      <c r="PFO35" s="79"/>
      <c r="PFP35" s="79"/>
      <c r="PFQ35" s="79"/>
      <c r="PFR35" s="79"/>
      <c r="PFS35" s="79"/>
      <c r="PFT35" s="79"/>
      <c r="PFU35" s="79"/>
      <c r="PFV35" s="79"/>
      <c r="PFW35" s="79"/>
      <c r="PFX35" s="79"/>
      <c r="PFY35" s="79"/>
      <c r="PFZ35" s="79"/>
      <c r="PGA35" s="79"/>
      <c r="PGB35" s="79"/>
      <c r="PGC35" s="79"/>
      <c r="PGD35" s="79"/>
      <c r="PGE35" s="79"/>
      <c r="PGF35" s="79"/>
      <c r="PGG35" s="79"/>
      <c r="PGH35" s="79"/>
      <c r="PGI35" s="79"/>
      <c r="PGJ35" s="79"/>
      <c r="PGK35" s="79"/>
      <c r="PGL35" s="79"/>
      <c r="PGM35" s="79"/>
      <c r="PGN35" s="79"/>
      <c r="PGO35" s="79"/>
      <c r="PGP35" s="79"/>
      <c r="PGQ35" s="79"/>
      <c r="PGR35" s="79"/>
      <c r="PGS35" s="79"/>
      <c r="PGT35" s="79"/>
      <c r="PGU35" s="79"/>
      <c r="PGV35" s="79"/>
      <c r="PGW35" s="79"/>
      <c r="PGX35" s="79"/>
      <c r="PGY35" s="79"/>
      <c r="PGZ35" s="79"/>
      <c r="PHA35" s="79"/>
      <c r="PHB35" s="79"/>
      <c r="PHC35" s="79"/>
      <c r="PHD35" s="79"/>
      <c r="PHE35" s="79"/>
      <c r="PHF35" s="79"/>
      <c r="PHG35" s="79"/>
      <c r="PHH35" s="79"/>
      <c r="PHI35" s="79"/>
      <c r="PHJ35" s="79"/>
      <c r="PHK35" s="79"/>
      <c r="PHL35" s="79"/>
      <c r="PHM35" s="79"/>
      <c r="PHN35" s="79"/>
      <c r="PHO35" s="79"/>
      <c r="PHP35" s="79"/>
      <c r="PHQ35" s="79"/>
      <c r="PHR35" s="79"/>
      <c r="PHS35" s="79"/>
      <c r="PHT35" s="79"/>
      <c r="PHU35" s="79"/>
      <c r="PHV35" s="79"/>
      <c r="PHW35" s="79"/>
      <c r="PHX35" s="79"/>
      <c r="PHY35" s="79"/>
      <c r="PHZ35" s="79"/>
      <c r="PIA35" s="79"/>
      <c r="PIB35" s="79"/>
      <c r="PIC35" s="79"/>
      <c r="PID35" s="79"/>
      <c r="PIE35" s="79"/>
      <c r="PIF35" s="79"/>
      <c r="PIG35" s="79"/>
      <c r="PIH35" s="79"/>
      <c r="PII35" s="79"/>
      <c r="PIJ35" s="79"/>
      <c r="PIK35" s="79"/>
      <c r="PIL35" s="79"/>
      <c r="PIM35" s="79"/>
      <c r="PIN35" s="79"/>
      <c r="PIO35" s="79"/>
      <c r="PIP35" s="79"/>
      <c r="PIQ35" s="79"/>
      <c r="PIR35" s="79"/>
      <c r="PIS35" s="79"/>
      <c r="PIT35" s="79"/>
      <c r="PIU35" s="79"/>
      <c r="PIV35" s="79"/>
      <c r="PIW35" s="79"/>
      <c r="PIX35" s="79"/>
      <c r="PIY35" s="79"/>
      <c r="PIZ35" s="79"/>
      <c r="PJA35" s="79"/>
      <c r="PJB35" s="79"/>
      <c r="PJC35" s="79"/>
      <c r="PJD35" s="79"/>
      <c r="PJE35" s="79"/>
      <c r="PJF35" s="79"/>
      <c r="PJG35" s="79"/>
      <c r="PJH35" s="79"/>
      <c r="PJI35" s="79"/>
      <c r="PJJ35" s="79"/>
      <c r="PJK35" s="79"/>
      <c r="PJL35" s="79"/>
      <c r="PJM35" s="79"/>
      <c r="PJN35" s="79"/>
      <c r="PJO35" s="79"/>
      <c r="PJP35" s="79"/>
      <c r="PJQ35" s="79"/>
      <c r="PJR35" s="79"/>
      <c r="PJS35" s="79"/>
      <c r="PJT35" s="79"/>
      <c r="PJU35" s="79"/>
      <c r="PJV35" s="79"/>
      <c r="PJW35" s="79"/>
      <c r="PJX35" s="79"/>
      <c r="PJY35" s="79"/>
      <c r="PJZ35" s="79"/>
      <c r="PKA35" s="79"/>
      <c r="PKB35" s="79"/>
      <c r="PKC35" s="79"/>
      <c r="PKD35" s="79"/>
      <c r="PKE35" s="79"/>
      <c r="PKF35" s="79"/>
      <c r="PKG35" s="79"/>
      <c r="PKH35" s="79"/>
      <c r="PKI35" s="79"/>
      <c r="PKJ35" s="79"/>
      <c r="PKK35" s="79"/>
      <c r="PKL35" s="79"/>
      <c r="PKM35" s="79"/>
      <c r="PKN35" s="79"/>
      <c r="PKO35" s="79"/>
      <c r="PKP35" s="79"/>
      <c r="PKQ35" s="79"/>
      <c r="PKR35" s="79"/>
      <c r="PKS35" s="79"/>
      <c r="PKT35" s="79"/>
      <c r="PKU35" s="79"/>
      <c r="PKV35" s="79"/>
      <c r="PKW35" s="79"/>
      <c r="PKX35" s="79"/>
      <c r="PKY35" s="79"/>
      <c r="PKZ35" s="79"/>
      <c r="PLA35" s="79"/>
      <c r="PLB35" s="79"/>
      <c r="PLC35" s="79"/>
      <c r="PLD35" s="79"/>
      <c r="PLE35" s="79"/>
      <c r="PLF35" s="79"/>
      <c r="PLG35" s="79"/>
      <c r="PLH35" s="79"/>
      <c r="PLI35" s="79"/>
      <c r="PLJ35" s="79"/>
      <c r="PLK35" s="79"/>
      <c r="PLL35" s="79"/>
      <c r="PLM35" s="79"/>
      <c r="PLN35" s="79"/>
      <c r="PLO35" s="79"/>
      <c r="PLP35" s="79"/>
      <c r="PLQ35" s="79"/>
      <c r="PLR35" s="79"/>
      <c r="PLS35" s="79"/>
      <c r="PLT35" s="79"/>
      <c r="PLU35" s="79"/>
      <c r="PLV35" s="79"/>
      <c r="PLW35" s="79"/>
      <c r="PLX35" s="79"/>
      <c r="PLY35" s="79"/>
      <c r="PLZ35" s="79"/>
      <c r="PMA35" s="79"/>
      <c r="PMB35" s="79"/>
      <c r="PMC35" s="79"/>
      <c r="PMD35" s="79"/>
      <c r="PME35" s="79"/>
      <c r="PMF35" s="79"/>
      <c r="PMG35" s="79"/>
      <c r="PMH35" s="79"/>
      <c r="PMI35" s="79"/>
      <c r="PMJ35" s="79"/>
      <c r="PMK35" s="79"/>
      <c r="PML35" s="79"/>
      <c r="PMM35" s="79"/>
      <c r="PMN35" s="79"/>
      <c r="PMO35" s="79"/>
      <c r="PMP35" s="79"/>
      <c r="PMQ35" s="79"/>
      <c r="PMR35" s="79"/>
      <c r="PMS35" s="79"/>
      <c r="PMT35" s="79"/>
      <c r="PMU35" s="79"/>
      <c r="PMV35" s="79"/>
      <c r="PMW35" s="79"/>
      <c r="PMX35" s="79"/>
      <c r="PMY35" s="79"/>
      <c r="PMZ35" s="79"/>
      <c r="PNA35" s="79"/>
      <c r="PNB35" s="79"/>
      <c r="PNC35" s="79"/>
      <c r="PND35" s="79"/>
      <c r="PNE35" s="79"/>
      <c r="PNF35" s="79"/>
      <c r="PNG35" s="79"/>
      <c r="PNH35" s="79"/>
      <c r="PNI35" s="79"/>
      <c r="PNJ35" s="79"/>
      <c r="PNK35" s="79"/>
      <c r="PNL35" s="79"/>
      <c r="PNM35" s="79"/>
      <c r="PNN35" s="79"/>
      <c r="PNO35" s="79"/>
      <c r="PNP35" s="79"/>
      <c r="PNQ35" s="79"/>
      <c r="PNR35" s="79"/>
      <c r="PNS35" s="79"/>
      <c r="PNT35" s="79"/>
      <c r="PNU35" s="79"/>
      <c r="PNV35" s="79"/>
      <c r="PNW35" s="79"/>
      <c r="PNX35" s="79"/>
      <c r="PNY35" s="79"/>
      <c r="PNZ35" s="79"/>
      <c r="POA35" s="79"/>
      <c r="POB35" s="79"/>
      <c r="POC35" s="79"/>
      <c r="POD35" s="79"/>
      <c r="POE35" s="79"/>
      <c r="POF35" s="79"/>
      <c r="POG35" s="79"/>
      <c r="POH35" s="79"/>
      <c r="POI35" s="79"/>
      <c r="POJ35" s="79"/>
      <c r="POK35" s="79"/>
      <c r="POL35" s="79"/>
      <c r="POM35" s="79"/>
      <c r="PON35" s="79"/>
      <c r="POO35" s="79"/>
      <c r="POP35" s="79"/>
      <c r="POQ35" s="79"/>
      <c r="POR35" s="79"/>
      <c r="POS35" s="79"/>
      <c r="POT35" s="79"/>
      <c r="POU35" s="79"/>
      <c r="POV35" s="79"/>
      <c r="POW35" s="79"/>
      <c r="POX35" s="79"/>
      <c r="POY35" s="79"/>
      <c r="POZ35" s="79"/>
      <c r="PPA35" s="79"/>
      <c r="PPB35" s="79"/>
      <c r="PPC35" s="79"/>
      <c r="PPD35" s="79"/>
      <c r="PPE35" s="79"/>
      <c r="PPF35" s="79"/>
      <c r="PPG35" s="79"/>
      <c r="PPH35" s="79"/>
      <c r="PPI35" s="79"/>
      <c r="PPJ35" s="79"/>
      <c r="PPK35" s="79"/>
      <c r="PPL35" s="79"/>
      <c r="PPM35" s="79"/>
      <c r="PPN35" s="79"/>
      <c r="PPO35" s="79"/>
      <c r="PPP35" s="79"/>
      <c r="PPQ35" s="79"/>
      <c r="PPR35" s="79"/>
      <c r="PPS35" s="79"/>
      <c r="PPT35" s="79"/>
      <c r="PPU35" s="79"/>
      <c r="PPV35" s="79"/>
      <c r="PPW35" s="79"/>
      <c r="PPX35" s="79"/>
      <c r="PPY35" s="79"/>
      <c r="PPZ35" s="79"/>
      <c r="PQA35" s="79"/>
      <c r="PQB35" s="79"/>
      <c r="PQC35" s="79"/>
      <c r="PQD35" s="79"/>
      <c r="PQE35" s="79"/>
      <c r="PQF35" s="79"/>
      <c r="PQG35" s="79"/>
      <c r="PQH35" s="79"/>
      <c r="PQI35" s="79"/>
      <c r="PQJ35" s="79"/>
      <c r="PQK35" s="79"/>
      <c r="PQL35" s="79"/>
      <c r="PQM35" s="79"/>
      <c r="PQN35" s="79"/>
      <c r="PQO35" s="79"/>
      <c r="PQP35" s="79"/>
      <c r="PQQ35" s="79"/>
      <c r="PQR35" s="79"/>
      <c r="PQS35" s="79"/>
      <c r="PQT35" s="79"/>
      <c r="PQU35" s="79"/>
      <c r="PQV35" s="79"/>
      <c r="PQW35" s="79"/>
      <c r="PQX35" s="79"/>
      <c r="PQY35" s="79"/>
      <c r="PQZ35" s="79"/>
      <c r="PRA35" s="79"/>
      <c r="PRB35" s="79"/>
      <c r="PRC35" s="79"/>
      <c r="PRD35" s="79"/>
      <c r="PRE35" s="79"/>
      <c r="PRF35" s="79"/>
      <c r="PRG35" s="79"/>
      <c r="PRH35" s="79"/>
      <c r="PRI35" s="79"/>
      <c r="PRJ35" s="79"/>
      <c r="PRK35" s="79"/>
      <c r="PRL35" s="79"/>
      <c r="PRM35" s="79"/>
      <c r="PRN35" s="79"/>
      <c r="PRO35" s="79"/>
      <c r="PRP35" s="79"/>
      <c r="PRQ35" s="79"/>
      <c r="PRR35" s="79"/>
      <c r="PRS35" s="79"/>
      <c r="PRT35" s="79"/>
      <c r="PRU35" s="79"/>
      <c r="PRV35" s="79"/>
      <c r="PRW35" s="79"/>
      <c r="PRX35" s="79"/>
      <c r="PRY35" s="79"/>
      <c r="PRZ35" s="79"/>
      <c r="PSA35" s="79"/>
      <c r="PSB35" s="79"/>
      <c r="PSC35" s="79"/>
      <c r="PSD35" s="79"/>
      <c r="PSE35" s="79"/>
      <c r="PSF35" s="79"/>
      <c r="PSG35" s="79"/>
      <c r="PSH35" s="79"/>
      <c r="PSI35" s="79"/>
      <c r="PSJ35" s="79"/>
      <c r="PSK35" s="79"/>
      <c r="PSL35" s="79"/>
      <c r="PSM35" s="79"/>
      <c r="PSN35" s="79"/>
      <c r="PSO35" s="79"/>
      <c r="PSP35" s="79"/>
      <c r="PSQ35" s="79"/>
      <c r="PSR35" s="79"/>
      <c r="PSS35" s="79"/>
      <c r="PST35" s="79"/>
      <c r="PSU35" s="79"/>
      <c r="PSV35" s="79"/>
      <c r="PSW35" s="79"/>
      <c r="PSX35" s="79"/>
      <c r="PSY35" s="79"/>
      <c r="PSZ35" s="79"/>
      <c r="PTA35" s="79"/>
      <c r="PTB35" s="79"/>
      <c r="PTC35" s="79"/>
      <c r="PTD35" s="79"/>
      <c r="PTE35" s="79"/>
      <c r="PTF35" s="79"/>
      <c r="PTG35" s="79"/>
      <c r="PTH35" s="79"/>
      <c r="PTI35" s="79"/>
      <c r="PTJ35" s="79"/>
      <c r="PTK35" s="79"/>
      <c r="PTL35" s="79"/>
      <c r="PTM35" s="79"/>
      <c r="PTN35" s="79"/>
      <c r="PTO35" s="79"/>
      <c r="PTP35" s="79"/>
      <c r="PTQ35" s="79"/>
      <c r="PTR35" s="79"/>
      <c r="PTS35" s="79"/>
      <c r="PTT35" s="79"/>
      <c r="PTU35" s="79"/>
      <c r="PTV35" s="79"/>
      <c r="PTW35" s="79"/>
      <c r="PTX35" s="79"/>
      <c r="PTY35" s="79"/>
      <c r="PTZ35" s="79"/>
      <c r="PUA35" s="79"/>
      <c r="PUB35" s="79"/>
      <c r="PUC35" s="79"/>
      <c r="PUD35" s="79"/>
      <c r="PUE35" s="79"/>
      <c r="PUF35" s="79"/>
      <c r="PUG35" s="79"/>
      <c r="PUH35" s="79"/>
      <c r="PUI35" s="79"/>
      <c r="PUJ35" s="79"/>
      <c r="PUK35" s="79"/>
      <c r="PUL35" s="79"/>
      <c r="PUM35" s="79"/>
      <c r="PUN35" s="79"/>
      <c r="PUO35" s="79"/>
      <c r="PUP35" s="79"/>
      <c r="PUQ35" s="79"/>
      <c r="PUR35" s="79"/>
      <c r="PUS35" s="79"/>
      <c r="PUT35" s="79"/>
      <c r="PUU35" s="79"/>
      <c r="PUV35" s="79"/>
      <c r="PUW35" s="79"/>
      <c r="PUX35" s="79"/>
      <c r="PUY35" s="79"/>
      <c r="PUZ35" s="79"/>
      <c r="PVA35" s="79"/>
      <c r="PVB35" s="79"/>
      <c r="PVC35" s="79"/>
      <c r="PVD35" s="79"/>
      <c r="PVE35" s="79"/>
      <c r="PVF35" s="79"/>
      <c r="PVG35" s="79"/>
      <c r="PVH35" s="79"/>
      <c r="PVI35" s="79"/>
      <c r="PVJ35" s="79"/>
      <c r="PVK35" s="79"/>
      <c r="PVL35" s="79"/>
      <c r="PVM35" s="79"/>
      <c r="PVN35" s="79"/>
      <c r="PVO35" s="79"/>
      <c r="PVP35" s="79"/>
      <c r="PVQ35" s="79"/>
      <c r="PVR35" s="79"/>
      <c r="PVS35" s="79"/>
      <c r="PVT35" s="79"/>
      <c r="PVU35" s="79"/>
      <c r="PVV35" s="79"/>
      <c r="PVW35" s="79"/>
      <c r="PVX35" s="79"/>
      <c r="PVY35" s="79"/>
      <c r="PVZ35" s="79"/>
      <c r="PWA35" s="79"/>
      <c r="PWB35" s="79"/>
      <c r="PWC35" s="79"/>
      <c r="PWD35" s="79"/>
      <c r="PWE35" s="79"/>
      <c r="PWF35" s="79"/>
      <c r="PWG35" s="79"/>
      <c r="PWH35" s="79"/>
      <c r="PWI35" s="79"/>
      <c r="PWJ35" s="79"/>
      <c r="PWK35" s="79"/>
      <c r="PWL35" s="79"/>
      <c r="PWM35" s="79"/>
      <c r="PWN35" s="79"/>
      <c r="PWO35" s="79"/>
      <c r="PWP35" s="79"/>
      <c r="PWQ35" s="79"/>
      <c r="PWR35" s="79"/>
      <c r="PWS35" s="79"/>
      <c r="PWT35" s="79"/>
      <c r="PWU35" s="79"/>
      <c r="PWV35" s="79"/>
      <c r="PWW35" s="79"/>
      <c r="PWX35" s="79"/>
      <c r="PWY35" s="79"/>
      <c r="PWZ35" s="79"/>
      <c r="PXA35" s="79"/>
      <c r="PXB35" s="79"/>
      <c r="PXC35" s="79"/>
      <c r="PXD35" s="79"/>
      <c r="PXE35" s="79"/>
      <c r="PXF35" s="79"/>
      <c r="PXG35" s="79"/>
      <c r="PXH35" s="79"/>
      <c r="PXI35" s="79"/>
      <c r="PXJ35" s="79"/>
      <c r="PXK35" s="79"/>
      <c r="PXL35" s="79"/>
      <c r="PXM35" s="79"/>
      <c r="PXN35" s="79"/>
      <c r="PXO35" s="79"/>
      <c r="PXP35" s="79"/>
      <c r="PXQ35" s="79"/>
      <c r="PXR35" s="79"/>
      <c r="PXS35" s="79"/>
      <c r="PXT35" s="79"/>
      <c r="PXU35" s="79"/>
      <c r="PXV35" s="79"/>
      <c r="PXW35" s="79"/>
      <c r="PXX35" s="79"/>
      <c r="PXY35" s="79"/>
      <c r="PXZ35" s="79"/>
      <c r="PYA35" s="79"/>
      <c r="PYB35" s="79"/>
      <c r="PYC35" s="79"/>
      <c r="PYD35" s="79"/>
      <c r="PYE35" s="79"/>
      <c r="PYF35" s="79"/>
      <c r="PYG35" s="79"/>
      <c r="PYH35" s="79"/>
      <c r="PYI35" s="79"/>
      <c r="PYJ35" s="79"/>
      <c r="PYK35" s="79"/>
      <c r="PYL35" s="79"/>
      <c r="PYM35" s="79"/>
      <c r="PYN35" s="79"/>
      <c r="PYO35" s="79"/>
      <c r="PYP35" s="79"/>
      <c r="PYQ35" s="79"/>
      <c r="PYR35" s="79"/>
      <c r="PYS35" s="79"/>
      <c r="PYT35" s="79"/>
      <c r="PYU35" s="79"/>
      <c r="PYV35" s="79"/>
      <c r="PYW35" s="79"/>
      <c r="PYX35" s="79"/>
      <c r="PYY35" s="79"/>
      <c r="PYZ35" s="79"/>
      <c r="PZA35" s="79"/>
      <c r="PZB35" s="79"/>
      <c r="PZC35" s="79"/>
      <c r="PZD35" s="79"/>
      <c r="PZE35" s="79"/>
      <c r="PZF35" s="79"/>
      <c r="PZG35" s="79"/>
      <c r="PZH35" s="79"/>
      <c r="PZI35" s="79"/>
      <c r="PZJ35" s="79"/>
      <c r="PZK35" s="79"/>
      <c r="PZL35" s="79"/>
      <c r="PZM35" s="79"/>
      <c r="PZN35" s="79"/>
      <c r="PZO35" s="79"/>
      <c r="PZP35" s="79"/>
      <c r="PZQ35" s="79"/>
      <c r="PZR35" s="79"/>
      <c r="PZS35" s="79"/>
      <c r="PZT35" s="79"/>
      <c r="PZU35" s="79"/>
      <c r="PZV35" s="79"/>
      <c r="PZW35" s="79"/>
      <c r="PZX35" s="79"/>
      <c r="PZY35" s="79"/>
      <c r="PZZ35" s="79"/>
      <c r="QAA35" s="79"/>
      <c r="QAB35" s="79"/>
      <c r="QAC35" s="79"/>
      <c r="QAD35" s="79"/>
      <c r="QAE35" s="79"/>
      <c r="QAF35" s="79"/>
      <c r="QAG35" s="79"/>
      <c r="QAH35" s="79"/>
      <c r="QAI35" s="79"/>
      <c r="QAJ35" s="79"/>
      <c r="QAK35" s="79"/>
      <c r="QAL35" s="79"/>
      <c r="QAM35" s="79"/>
      <c r="QAN35" s="79"/>
      <c r="QAO35" s="79"/>
      <c r="QAP35" s="79"/>
      <c r="QAQ35" s="79"/>
      <c r="QAR35" s="79"/>
      <c r="QAS35" s="79"/>
      <c r="QAT35" s="79"/>
      <c r="QAU35" s="79"/>
      <c r="QAV35" s="79"/>
      <c r="QAW35" s="79"/>
      <c r="QAX35" s="79"/>
      <c r="QAY35" s="79"/>
      <c r="QAZ35" s="79"/>
      <c r="QBA35" s="79"/>
      <c r="QBB35" s="79"/>
      <c r="QBC35" s="79"/>
      <c r="QBD35" s="79"/>
      <c r="QBE35" s="79"/>
      <c r="QBF35" s="79"/>
      <c r="QBG35" s="79"/>
      <c r="QBH35" s="79"/>
      <c r="QBI35" s="79"/>
      <c r="QBJ35" s="79"/>
      <c r="QBK35" s="79"/>
      <c r="QBL35" s="79"/>
      <c r="QBM35" s="79"/>
      <c r="QBN35" s="79"/>
      <c r="QBO35" s="79"/>
      <c r="QBP35" s="79"/>
      <c r="QBQ35" s="79"/>
      <c r="QBR35" s="79"/>
      <c r="QBS35" s="79"/>
      <c r="QBT35" s="79"/>
      <c r="QBU35" s="79"/>
      <c r="QBV35" s="79"/>
      <c r="QBW35" s="79"/>
      <c r="QBX35" s="79"/>
      <c r="QBY35" s="79"/>
      <c r="QBZ35" s="79"/>
      <c r="QCA35" s="79"/>
      <c r="QCB35" s="79"/>
      <c r="QCC35" s="79"/>
      <c r="QCD35" s="79"/>
      <c r="QCE35" s="79"/>
      <c r="QCF35" s="79"/>
      <c r="QCG35" s="79"/>
      <c r="QCH35" s="79"/>
      <c r="QCI35" s="79"/>
      <c r="QCJ35" s="79"/>
      <c r="QCK35" s="79"/>
      <c r="QCL35" s="79"/>
      <c r="QCM35" s="79"/>
      <c r="QCN35" s="79"/>
      <c r="QCO35" s="79"/>
      <c r="QCP35" s="79"/>
      <c r="QCQ35" s="79"/>
      <c r="QCR35" s="79"/>
      <c r="QCS35" s="79"/>
      <c r="QCT35" s="79"/>
      <c r="QCU35" s="79"/>
      <c r="QCV35" s="79"/>
      <c r="QCW35" s="79"/>
      <c r="QCX35" s="79"/>
      <c r="QCY35" s="79"/>
      <c r="QCZ35" s="79"/>
      <c r="QDA35" s="79"/>
      <c r="QDB35" s="79"/>
      <c r="QDC35" s="79"/>
      <c r="QDD35" s="79"/>
      <c r="QDE35" s="79"/>
      <c r="QDF35" s="79"/>
      <c r="QDG35" s="79"/>
      <c r="QDH35" s="79"/>
      <c r="QDI35" s="79"/>
      <c r="QDJ35" s="79"/>
      <c r="QDK35" s="79"/>
      <c r="QDL35" s="79"/>
      <c r="QDM35" s="79"/>
      <c r="QDN35" s="79"/>
      <c r="QDO35" s="79"/>
      <c r="QDP35" s="79"/>
      <c r="QDQ35" s="79"/>
      <c r="QDR35" s="79"/>
      <c r="QDS35" s="79"/>
      <c r="QDT35" s="79"/>
      <c r="QDU35" s="79"/>
      <c r="QDV35" s="79"/>
      <c r="QDW35" s="79"/>
      <c r="QDX35" s="79"/>
      <c r="QDY35" s="79"/>
      <c r="QDZ35" s="79"/>
      <c r="QEA35" s="79"/>
      <c r="QEB35" s="79"/>
      <c r="QEC35" s="79"/>
      <c r="QED35" s="79"/>
      <c r="QEE35" s="79"/>
      <c r="QEF35" s="79"/>
      <c r="QEG35" s="79"/>
      <c r="QEH35" s="79"/>
      <c r="QEI35" s="79"/>
      <c r="QEJ35" s="79"/>
      <c r="QEK35" s="79"/>
      <c r="QEL35" s="79"/>
      <c r="QEM35" s="79"/>
      <c r="QEN35" s="79"/>
      <c r="QEO35" s="79"/>
      <c r="QEP35" s="79"/>
      <c r="QEQ35" s="79"/>
      <c r="QER35" s="79"/>
      <c r="QES35" s="79"/>
      <c r="QET35" s="79"/>
      <c r="QEU35" s="79"/>
      <c r="QEV35" s="79"/>
      <c r="QEW35" s="79"/>
      <c r="QEX35" s="79"/>
      <c r="QEY35" s="79"/>
      <c r="QEZ35" s="79"/>
      <c r="QFA35" s="79"/>
      <c r="QFB35" s="79"/>
      <c r="QFC35" s="79"/>
      <c r="QFD35" s="79"/>
      <c r="QFE35" s="79"/>
      <c r="QFF35" s="79"/>
      <c r="QFG35" s="79"/>
      <c r="QFH35" s="79"/>
      <c r="QFI35" s="79"/>
      <c r="QFJ35" s="79"/>
      <c r="QFK35" s="79"/>
      <c r="QFL35" s="79"/>
      <c r="QFM35" s="79"/>
      <c r="QFN35" s="79"/>
      <c r="QFO35" s="79"/>
      <c r="QFP35" s="79"/>
      <c r="QFQ35" s="79"/>
      <c r="QFR35" s="79"/>
      <c r="QFS35" s="79"/>
      <c r="QFT35" s="79"/>
      <c r="QFU35" s="79"/>
      <c r="QFV35" s="79"/>
      <c r="QFW35" s="79"/>
      <c r="QFX35" s="79"/>
      <c r="QFY35" s="79"/>
      <c r="QFZ35" s="79"/>
      <c r="QGA35" s="79"/>
      <c r="QGB35" s="79"/>
      <c r="QGC35" s="79"/>
      <c r="QGD35" s="79"/>
      <c r="QGE35" s="79"/>
      <c r="QGF35" s="79"/>
      <c r="QGG35" s="79"/>
      <c r="QGH35" s="79"/>
      <c r="QGI35" s="79"/>
      <c r="QGJ35" s="79"/>
      <c r="QGK35" s="79"/>
      <c r="QGL35" s="79"/>
      <c r="QGM35" s="79"/>
      <c r="QGN35" s="79"/>
      <c r="QGO35" s="79"/>
      <c r="QGP35" s="79"/>
      <c r="QGQ35" s="79"/>
      <c r="QGR35" s="79"/>
      <c r="QGS35" s="79"/>
      <c r="QGT35" s="79"/>
      <c r="QGU35" s="79"/>
      <c r="QGV35" s="79"/>
      <c r="QGW35" s="79"/>
      <c r="QGX35" s="79"/>
      <c r="QGY35" s="79"/>
      <c r="QGZ35" s="79"/>
      <c r="QHA35" s="79"/>
      <c r="QHB35" s="79"/>
      <c r="QHC35" s="79"/>
      <c r="QHD35" s="79"/>
      <c r="QHE35" s="79"/>
      <c r="QHF35" s="79"/>
      <c r="QHG35" s="79"/>
      <c r="QHH35" s="79"/>
      <c r="QHI35" s="79"/>
      <c r="QHJ35" s="79"/>
      <c r="QHK35" s="79"/>
      <c r="QHL35" s="79"/>
      <c r="QHM35" s="79"/>
      <c r="QHN35" s="79"/>
      <c r="QHO35" s="79"/>
      <c r="QHP35" s="79"/>
      <c r="QHQ35" s="79"/>
      <c r="QHR35" s="79"/>
      <c r="QHS35" s="79"/>
      <c r="QHT35" s="79"/>
      <c r="QHU35" s="79"/>
      <c r="QHV35" s="79"/>
      <c r="QHW35" s="79"/>
      <c r="QHX35" s="79"/>
      <c r="QHY35" s="79"/>
      <c r="QHZ35" s="79"/>
      <c r="QIA35" s="79"/>
      <c r="QIB35" s="79"/>
      <c r="QIC35" s="79"/>
      <c r="QID35" s="79"/>
      <c r="QIE35" s="79"/>
      <c r="QIF35" s="79"/>
      <c r="QIG35" s="79"/>
      <c r="QIH35" s="79"/>
      <c r="QII35" s="79"/>
      <c r="QIJ35" s="79"/>
      <c r="QIK35" s="79"/>
      <c r="QIL35" s="79"/>
      <c r="QIM35" s="79"/>
      <c r="QIN35" s="79"/>
      <c r="QIO35" s="79"/>
      <c r="QIP35" s="79"/>
      <c r="QIQ35" s="79"/>
      <c r="QIR35" s="79"/>
      <c r="QIS35" s="79"/>
      <c r="QIT35" s="79"/>
      <c r="QIU35" s="79"/>
      <c r="QIV35" s="79"/>
      <c r="QIW35" s="79"/>
      <c r="QIX35" s="79"/>
      <c r="QIY35" s="79"/>
      <c r="QIZ35" s="79"/>
      <c r="QJA35" s="79"/>
      <c r="QJB35" s="79"/>
      <c r="QJC35" s="79"/>
      <c r="QJD35" s="79"/>
      <c r="QJE35" s="79"/>
      <c r="QJF35" s="79"/>
      <c r="QJG35" s="79"/>
      <c r="QJH35" s="79"/>
      <c r="QJI35" s="79"/>
      <c r="QJJ35" s="79"/>
      <c r="QJK35" s="79"/>
      <c r="QJL35" s="79"/>
      <c r="QJM35" s="79"/>
      <c r="QJN35" s="79"/>
      <c r="QJO35" s="79"/>
      <c r="QJP35" s="79"/>
      <c r="QJQ35" s="79"/>
      <c r="QJR35" s="79"/>
      <c r="QJS35" s="79"/>
      <c r="QJT35" s="79"/>
      <c r="QJU35" s="79"/>
      <c r="QJV35" s="79"/>
      <c r="QJW35" s="79"/>
      <c r="QJX35" s="79"/>
      <c r="QJY35" s="79"/>
      <c r="QJZ35" s="79"/>
      <c r="QKA35" s="79"/>
      <c r="QKB35" s="79"/>
      <c r="QKC35" s="79"/>
      <c r="QKD35" s="79"/>
      <c r="QKE35" s="79"/>
      <c r="QKF35" s="79"/>
      <c r="QKG35" s="79"/>
      <c r="QKH35" s="79"/>
      <c r="QKI35" s="79"/>
      <c r="QKJ35" s="79"/>
      <c r="QKK35" s="79"/>
      <c r="QKL35" s="79"/>
      <c r="QKM35" s="79"/>
      <c r="QKN35" s="79"/>
      <c r="QKO35" s="79"/>
      <c r="QKP35" s="79"/>
      <c r="QKQ35" s="79"/>
      <c r="QKR35" s="79"/>
      <c r="QKS35" s="79"/>
      <c r="QKT35" s="79"/>
      <c r="QKU35" s="79"/>
      <c r="QKV35" s="79"/>
      <c r="QKW35" s="79"/>
      <c r="QKX35" s="79"/>
      <c r="QKY35" s="79"/>
      <c r="QKZ35" s="79"/>
      <c r="QLA35" s="79"/>
      <c r="QLB35" s="79"/>
      <c r="QLC35" s="79"/>
      <c r="QLD35" s="79"/>
      <c r="QLE35" s="79"/>
      <c r="QLF35" s="79"/>
      <c r="QLG35" s="79"/>
      <c r="QLH35" s="79"/>
      <c r="QLI35" s="79"/>
      <c r="QLJ35" s="79"/>
      <c r="QLK35" s="79"/>
      <c r="QLL35" s="79"/>
      <c r="QLM35" s="79"/>
      <c r="QLN35" s="79"/>
      <c r="QLO35" s="79"/>
      <c r="QLP35" s="79"/>
      <c r="QLQ35" s="79"/>
      <c r="QLR35" s="79"/>
      <c r="QLS35" s="79"/>
      <c r="QLT35" s="79"/>
      <c r="QLU35" s="79"/>
      <c r="QLV35" s="79"/>
      <c r="QLW35" s="79"/>
      <c r="QLX35" s="79"/>
      <c r="QLY35" s="79"/>
      <c r="QLZ35" s="79"/>
      <c r="QMA35" s="79"/>
      <c r="QMB35" s="79"/>
      <c r="QMC35" s="79"/>
      <c r="QMD35" s="79"/>
      <c r="QME35" s="79"/>
      <c r="QMF35" s="79"/>
      <c r="QMG35" s="79"/>
      <c r="QMH35" s="79"/>
      <c r="QMI35" s="79"/>
      <c r="QMJ35" s="79"/>
      <c r="QMK35" s="79"/>
      <c r="QML35" s="79"/>
      <c r="QMM35" s="79"/>
      <c r="QMN35" s="79"/>
      <c r="QMO35" s="79"/>
      <c r="QMP35" s="79"/>
      <c r="QMQ35" s="79"/>
      <c r="QMR35" s="79"/>
      <c r="QMS35" s="79"/>
      <c r="QMT35" s="79"/>
      <c r="QMU35" s="79"/>
      <c r="QMV35" s="79"/>
      <c r="QMW35" s="79"/>
      <c r="QMX35" s="79"/>
      <c r="QMY35" s="79"/>
      <c r="QMZ35" s="79"/>
      <c r="QNA35" s="79"/>
      <c r="QNB35" s="79"/>
      <c r="QNC35" s="79"/>
      <c r="QND35" s="79"/>
      <c r="QNE35" s="79"/>
      <c r="QNF35" s="79"/>
      <c r="QNG35" s="79"/>
      <c r="QNH35" s="79"/>
      <c r="QNI35" s="79"/>
      <c r="QNJ35" s="79"/>
      <c r="QNK35" s="79"/>
      <c r="QNL35" s="79"/>
      <c r="QNM35" s="79"/>
      <c r="QNN35" s="79"/>
      <c r="QNO35" s="79"/>
      <c r="QNP35" s="79"/>
      <c r="QNQ35" s="79"/>
      <c r="QNR35" s="79"/>
      <c r="QNS35" s="79"/>
      <c r="QNT35" s="79"/>
      <c r="QNU35" s="79"/>
      <c r="QNV35" s="79"/>
      <c r="QNW35" s="79"/>
      <c r="QNX35" s="79"/>
      <c r="QNY35" s="79"/>
      <c r="QNZ35" s="79"/>
      <c r="QOA35" s="79"/>
      <c r="QOB35" s="79"/>
      <c r="QOC35" s="79"/>
      <c r="QOD35" s="79"/>
      <c r="QOE35" s="79"/>
      <c r="QOF35" s="79"/>
      <c r="QOG35" s="79"/>
      <c r="QOH35" s="79"/>
      <c r="QOI35" s="79"/>
      <c r="QOJ35" s="79"/>
      <c r="QOK35" s="79"/>
      <c r="QOL35" s="79"/>
      <c r="QOM35" s="79"/>
      <c r="QON35" s="79"/>
      <c r="QOO35" s="79"/>
      <c r="QOP35" s="79"/>
      <c r="QOQ35" s="79"/>
      <c r="QOR35" s="79"/>
      <c r="QOS35" s="79"/>
      <c r="QOT35" s="79"/>
      <c r="QOU35" s="79"/>
      <c r="QOV35" s="79"/>
      <c r="QOW35" s="79"/>
      <c r="QOX35" s="79"/>
      <c r="QOY35" s="79"/>
      <c r="QOZ35" s="79"/>
      <c r="QPA35" s="79"/>
      <c r="QPB35" s="79"/>
      <c r="QPC35" s="79"/>
      <c r="QPD35" s="79"/>
      <c r="QPE35" s="79"/>
      <c r="QPF35" s="79"/>
      <c r="QPG35" s="79"/>
      <c r="QPH35" s="79"/>
      <c r="QPI35" s="79"/>
      <c r="QPJ35" s="79"/>
      <c r="QPK35" s="79"/>
      <c r="QPL35" s="79"/>
      <c r="QPM35" s="79"/>
      <c r="QPN35" s="79"/>
      <c r="QPO35" s="79"/>
      <c r="QPP35" s="79"/>
      <c r="QPQ35" s="79"/>
      <c r="QPR35" s="79"/>
      <c r="QPS35" s="79"/>
      <c r="QPT35" s="79"/>
      <c r="QPU35" s="79"/>
      <c r="QPV35" s="79"/>
      <c r="QPW35" s="79"/>
      <c r="QPX35" s="79"/>
      <c r="QPY35" s="79"/>
      <c r="QPZ35" s="79"/>
      <c r="QQA35" s="79"/>
      <c r="QQB35" s="79"/>
      <c r="QQC35" s="79"/>
      <c r="QQD35" s="79"/>
      <c r="QQE35" s="79"/>
      <c r="QQF35" s="79"/>
      <c r="QQG35" s="79"/>
      <c r="QQH35" s="79"/>
      <c r="QQI35" s="79"/>
      <c r="QQJ35" s="79"/>
      <c r="QQK35" s="79"/>
      <c r="QQL35" s="79"/>
      <c r="QQM35" s="79"/>
      <c r="QQN35" s="79"/>
      <c r="QQO35" s="79"/>
      <c r="QQP35" s="79"/>
      <c r="QQQ35" s="79"/>
      <c r="QQR35" s="79"/>
      <c r="QQS35" s="79"/>
      <c r="QQT35" s="79"/>
      <c r="QQU35" s="79"/>
      <c r="QQV35" s="79"/>
      <c r="QQW35" s="79"/>
      <c r="QQX35" s="79"/>
      <c r="QQY35" s="79"/>
      <c r="QQZ35" s="79"/>
      <c r="QRA35" s="79"/>
      <c r="QRB35" s="79"/>
      <c r="QRC35" s="79"/>
      <c r="QRD35" s="79"/>
      <c r="QRE35" s="79"/>
      <c r="QRF35" s="79"/>
      <c r="QRG35" s="79"/>
      <c r="QRH35" s="79"/>
      <c r="QRI35" s="79"/>
      <c r="QRJ35" s="79"/>
      <c r="QRK35" s="79"/>
      <c r="QRL35" s="79"/>
      <c r="QRM35" s="79"/>
      <c r="QRN35" s="79"/>
      <c r="QRO35" s="79"/>
      <c r="QRP35" s="79"/>
      <c r="QRQ35" s="79"/>
      <c r="QRR35" s="79"/>
      <c r="QRS35" s="79"/>
      <c r="QRT35" s="79"/>
      <c r="QRU35" s="79"/>
      <c r="QRV35" s="79"/>
      <c r="QRW35" s="79"/>
      <c r="QRX35" s="79"/>
      <c r="QRY35" s="79"/>
      <c r="QRZ35" s="79"/>
      <c r="QSA35" s="79"/>
      <c r="QSB35" s="79"/>
      <c r="QSC35" s="79"/>
      <c r="QSD35" s="79"/>
      <c r="QSE35" s="79"/>
      <c r="QSF35" s="79"/>
      <c r="QSG35" s="79"/>
      <c r="QSH35" s="79"/>
      <c r="QSI35" s="79"/>
      <c r="QSJ35" s="79"/>
      <c r="QSK35" s="79"/>
      <c r="QSL35" s="79"/>
      <c r="QSM35" s="79"/>
      <c r="QSN35" s="79"/>
      <c r="QSO35" s="79"/>
      <c r="QSP35" s="79"/>
      <c r="QSQ35" s="79"/>
      <c r="QSR35" s="79"/>
      <c r="QSS35" s="79"/>
      <c r="QST35" s="79"/>
      <c r="QSU35" s="79"/>
      <c r="QSV35" s="79"/>
      <c r="QSW35" s="79"/>
      <c r="QSX35" s="79"/>
      <c r="QSY35" s="79"/>
      <c r="QSZ35" s="79"/>
      <c r="QTA35" s="79"/>
      <c r="QTB35" s="79"/>
      <c r="QTC35" s="79"/>
      <c r="QTD35" s="79"/>
      <c r="QTE35" s="79"/>
      <c r="QTF35" s="79"/>
      <c r="QTG35" s="79"/>
      <c r="QTH35" s="79"/>
      <c r="QTI35" s="79"/>
      <c r="QTJ35" s="79"/>
      <c r="QTK35" s="79"/>
      <c r="QTL35" s="79"/>
      <c r="QTM35" s="79"/>
      <c r="QTN35" s="79"/>
      <c r="QTO35" s="79"/>
      <c r="QTP35" s="79"/>
      <c r="QTQ35" s="79"/>
      <c r="QTR35" s="79"/>
      <c r="QTS35" s="79"/>
      <c r="QTT35" s="79"/>
      <c r="QTU35" s="79"/>
      <c r="QTV35" s="79"/>
      <c r="QTW35" s="79"/>
      <c r="QTX35" s="79"/>
      <c r="QTY35" s="79"/>
      <c r="QTZ35" s="79"/>
      <c r="QUA35" s="79"/>
      <c r="QUB35" s="79"/>
      <c r="QUC35" s="79"/>
      <c r="QUD35" s="79"/>
      <c r="QUE35" s="79"/>
      <c r="QUF35" s="79"/>
      <c r="QUG35" s="79"/>
      <c r="QUH35" s="79"/>
      <c r="QUI35" s="79"/>
      <c r="QUJ35" s="79"/>
      <c r="QUK35" s="79"/>
      <c r="QUL35" s="79"/>
      <c r="QUM35" s="79"/>
      <c r="QUN35" s="79"/>
      <c r="QUO35" s="79"/>
      <c r="QUP35" s="79"/>
      <c r="QUQ35" s="79"/>
      <c r="QUR35" s="79"/>
      <c r="QUS35" s="79"/>
      <c r="QUT35" s="79"/>
      <c r="QUU35" s="79"/>
      <c r="QUV35" s="79"/>
      <c r="QUW35" s="79"/>
      <c r="QUX35" s="79"/>
      <c r="QUY35" s="79"/>
      <c r="QUZ35" s="79"/>
      <c r="QVA35" s="79"/>
      <c r="QVB35" s="79"/>
      <c r="QVC35" s="79"/>
      <c r="QVD35" s="79"/>
      <c r="QVE35" s="79"/>
      <c r="QVF35" s="79"/>
      <c r="QVG35" s="79"/>
      <c r="QVH35" s="79"/>
      <c r="QVI35" s="79"/>
      <c r="QVJ35" s="79"/>
      <c r="QVK35" s="79"/>
      <c r="QVL35" s="79"/>
      <c r="QVM35" s="79"/>
      <c r="QVN35" s="79"/>
      <c r="QVO35" s="79"/>
      <c r="QVP35" s="79"/>
      <c r="QVQ35" s="79"/>
      <c r="QVR35" s="79"/>
      <c r="QVS35" s="79"/>
      <c r="QVT35" s="79"/>
      <c r="QVU35" s="79"/>
      <c r="QVV35" s="79"/>
      <c r="QVW35" s="79"/>
      <c r="QVX35" s="79"/>
      <c r="QVY35" s="79"/>
      <c r="QVZ35" s="79"/>
      <c r="QWA35" s="79"/>
      <c r="QWB35" s="79"/>
      <c r="QWC35" s="79"/>
      <c r="QWD35" s="79"/>
      <c r="QWE35" s="79"/>
      <c r="QWF35" s="79"/>
      <c r="QWG35" s="79"/>
      <c r="QWH35" s="79"/>
      <c r="QWI35" s="79"/>
      <c r="QWJ35" s="79"/>
      <c r="QWK35" s="79"/>
      <c r="QWL35" s="79"/>
      <c r="QWM35" s="79"/>
      <c r="QWN35" s="79"/>
      <c r="QWO35" s="79"/>
      <c r="QWP35" s="79"/>
      <c r="QWQ35" s="79"/>
      <c r="QWR35" s="79"/>
      <c r="QWS35" s="79"/>
      <c r="QWT35" s="79"/>
      <c r="QWU35" s="79"/>
      <c r="QWV35" s="79"/>
      <c r="QWW35" s="79"/>
      <c r="QWX35" s="79"/>
      <c r="QWY35" s="79"/>
      <c r="QWZ35" s="79"/>
      <c r="QXA35" s="79"/>
      <c r="QXB35" s="79"/>
      <c r="QXC35" s="79"/>
      <c r="QXD35" s="79"/>
      <c r="QXE35" s="79"/>
      <c r="QXF35" s="79"/>
      <c r="QXG35" s="79"/>
      <c r="QXH35" s="79"/>
      <c r="QXI35" s="79"/>
      <c r="QXJ35" s="79"/>
      <c r="QXK35" s="79"/>
      <c r="QXL35" s="79"/>
      <c r="QXM35" s="79"/>
      <c r="QXN35" s="79"/>
      <c r="QXO35" s="79"/>
      <c r="QXP35" s="79"/>
      <c r="QXQ35" s="79"/>
      <c r="QXR35" s="79"/>
      <c r="QXS35" s="79"/>
      <c r="QXT35" s="79"/>
      <c r="QXU35" s="79"/>
      <c r="QXV35" s="79"/>
      <c r="QXW35" s="79"/>
      <c r="QXX35" s="79"/>
      <c r="QXY35" s="79"/>
      <c r="QXZ35" s="79"/>
      <c r="QYA35" s="79"/>
      <c r="QYB35" s="79"/>
      <c r="QYC35" s="79"/>
      <c r="QYD35" s="79"/>
      <c r="QYE35" s="79"/>
      <c r="QYF35" s="79"/>
      <c r="QYG35" s="79"/>
      <c r="QYH35" s="79"/>
      <c r="QYI35" s="79"/>
      <c r="QYJ35" s="79"/>
      <c r="QYK35" s="79"/>
      <c r="QYL35" s="79"/>
      <c r="QYM35" s="79"/>
      <c r="QYN35" s="79"/>
      <c r="QYO35" s="79"/>
      <c r="QYP35" s="79"/>
      <c r="QYQ35" s="79"/>
      <c r="QYR35" s="79"/>
      <c r="QYS35" s="79"/>
      <c r="QYT35" s="79"/>
      <c r="QYU35" s="79"/>
      <c r="QYV35" s="79"/>
      <c r="QYW35" s="79"/>
      <c r="QYX35" s="79"/>
      <c r="QYY35" s="79"/>
      <c r="QYZ35" s="79"/>
      <c r="QZA35" s="79"/>
      <c r="QZB35" s="79"/>
      <c r="QZC35" s="79"/>
      <c r="QZD35" s="79"/>
      <c r="QZE35" s="79"/>
      <c r="QZF35" s="79"/>
      <c r="QZG35" s="79"/>
      <c r="QZH35" s="79"/>
      <c r="QZI35" s="79"/>
      <c r="QZJ35" s="79"/>
      <c r="QZK35" s="79"/>
      <c r="QZL35" s="79"/>
      <c r="QZM35" s="79"/>
      <c r="QZN35" s="79"/>
      <c r="QZO35" s="79"/>
      <c r="QZP35" s="79"/>
      <c r="QZQ35" s="79"/>
      <c r="QZR35" s="79"/>
      <c r="QZS35" s="79"/>
      <c r="QZT35" s="79"/>
      <c r="QZU35" s="79"/>
      <c r="QZV35" s="79"/>
      <c r="QZW35" s="79"/>
      <c r="QZX35" s="79"/>
      <c r="QZY35" s="79"/>
      <c r="QZZ35" s="79"/>
      <c r="RAA35" s="79"/>
      <c r="RAB35" s="79"/>
      <c r="RAC35" s="79"/>
      <c r="RAD35" s="79"/>
      <c r="RAE35" s="79"/>
      <c r="RAF35" s="79"/>
      <c r="RAG35" s="79"/>
      <c r="RAH35" s="79"/>
      <c r="RAI35" s="79"/>
      <c r="RAJ35" s="79"/>
      <c r="RAK35" s="79"/>
      <c r="RAL35" s="79"/>
      <c r="RAM35" s="79"/>
      <c r="RAN35" s="79"/>
      <c r="RAO35" s="79"/>
      <c r="RAP35" s="79"/>
      <c r="RAQ35" s="79"/>
      <c r="RAR35" s="79"/>
      <c r="RAS35" s="79"/>
      <c r="RAT35" s="79"/>
      <c r="RAU35" s="79"/>
      <c r="RAV35" s="79"/>
      <c r="RAW35" s="79"/>
      <c r="RAX35" s="79"/>
      <c r="RAY35" s="79"/>
      <c r="RAZ35" s="79"/>
      <c r="RBA35" s="79"/>
      <c r="RBB35" s="79"/>
      <c r="RBC35" s="79"/>
      <c r="RBD35" s="79"/>
      <c r="RBE35" s="79"/>
      <c r="RBF35" s="79"/>
      <c r="RBG35" s="79"/>
      <c r="RBH35" s="79"/>
      <c r="RBI35" s="79"/>
      <c r="RBJ35" s="79"/>
      <c r="RBK35" s="79"/>
      <c r="RBL35" s="79"/>
      <c r="RBM35" s="79"/>
      <c r="RBN35" s="79"/>
      <c r="RBO35" s="79"/>
      <c r="RBP35" s="79"/>
      <c r="RBQ35" s="79"/>
      <c r="RBR35" s="79"/>
      <c r="RBS35" s="79"/>
      <c r="RBT35" s="79"/>
      <c r="RBU35" s="79"/>
      <c r="RBV35" s="79"/>
      <c r="RBW35" s="79"/>
      <c r="RBX35" s="79"/>
      <c r="RBY35" s="79"/>
      <c r="RBZ35" s="79"/>
      <c r="RCA35" s="79"/>
      <c r="RCB35" s="79"/>
      <c r="RCC35" s="79"/>
      <c r="RCD35" s="79"/>
      <c r="RCE35" s="79"/>
      <c r="RCF35" s="79"/>
      <c r="RCG35" s="79"/>
      <c r="RCH35" s="79"/>
      <c r="RCI35" s="79"/>
      <c r="RCJ35" s="79"/>
      <c r="RCK35" s="79"/>
      <c r="RCL35" s="79"/>
      <c r="RCM35" s="79"/>
      <c r="RCN35" s="79"/>
      <c r="RCO35" s="79"/>
      <c r="RCP35" s="79"/>
      <c r="RCQ35" s="79"/>
      <c r="RCR35" s="79"/>
      <c r="RCS35" s="79"/>
      <c r="RCT35" s="79"/>
      <c r="RCU35" s="79"/>
      <c r="RCV35" s="79"/>
      <c r="RCW35" s="79"/>
      <c r="RCX35" s="79"/>
      <c r="RCY35" s="79"/>
      <c r="RCZ35" s="79"/>
      <c r="RDA35" s="79"/>
      <c r="RDB35" s="79"/>
      <c r="RDC35" s="79"/>
      <c r="RDD35" s="79"/>
      <c r="RDE35" s="79"/>
      <c r="RDF35" s="79"/>
      <c r="RDG35" s="79"/>
      <c r="RDH35" s="79"/>
      <c r="RDI35" s="79"/>
      <c r="RDJ35" s="79"/>
      <c r="RDK35" s="79"/>
      <c r="RDL35" s="79"/>
      <c r="RDM35" s="79"/>
      <c r="RDN35" s="79"/>
      <c r="RDO35" s="79"/>
      <c r="RDP35" s="79"/>
      <c r="RDQ35" s="79"/>
      <c r="RDR35" s="79"/>
      <c r="RDS35" s="79"/>
      <c r="RDT35" s="79"/>
      <c r="RDU35" s="79"/>
      <c r="RDV35" s="79"/>
      <c r="RDW35" s="79"/>
      <c r="RDX35" s="79"/>
      <c r="RDY35" s="79"/>
      <c r="RDZ35" s="79"/>
      <c r="REA35" s="79"/>
      <c r="REB35" s="79"/>
      <c r="REC35" s="79"/>
      <c r="RED35" s="79"/>
      <c r="REE35" s="79"/>
      <c r="REF35" s="79"/>
      <c r="REG35" s="79"/>
      <c r="REH35" s="79"/>
      <c r="REI35" s="79"/>
      <c r="REJ35" s="79"/>
      <c r="REK35" s="79"/>
      <c r="REL35" s="79"/>
      <c r="REM35" s="79"/>
      <c r="REN35" s="79"/>
      <c r="REO35" s="79"/>
      <c r="REP35" s="79"/>
      <c r="REQ35" s="79"/>
      <c r="RER35" s="79"/>
      <c r="RES35" s="79"/>
      <c r="RET35" s="79"/>
      <c r="REU35" s="79"/>
      <c r="REV35" s="79"/>
      <c r="REW35" s="79"/>
      <c r="REX35" s="79"/>
      <c r="REY35" s="79"/>
      <c r="REZ35" s="79"/>
      <c r="RFA35" s="79"/>
      <c r="RFB35" s="79"/>
      <c r="RFC35" s="79"/>
      <c r="RFD35" s="79"/>
      <c r="RFE35" s="79"/>
      <c r="RFF35" s="79"/>
      <c r="RFG35" s="79"/>
      <c r="RFH35" s="79"/>
      <c r="RFI35" s="79"/>
      <c r="RFJ35" s="79"/>
      <c r="RFK35" s="79"/>
      <c r="RFL35" s="79"/>
      <c r="RFM35" s="79"/>
      <c r="RFN35" s="79"/>
      <c r="RFO35" s="79"/>
      <c r="RFP35" s="79"/>
      <c r="RFQ35" s="79"/>
      <c r="RFR35" s="79"/>
      <c r="RFS35" s="79"/>
      <c r="RFT35" s="79"/>
      <c r="RFU35" s="79"/>
      <c r="RFV35" s="79"/>
      <c r="RFW35" s="79"/>
      <c r="RFX35" s="79"/>
      <c r="RFY35" s="79"/>
      <c r="RFZ35" s="79"/>
      <c r="RGA35" s="79"/>
      <c r="RGB35" s="79"/>
      <c r="RGC35" s="79"/>
      <c r="RGD35" s="79"/>
      <c r="RGE35" s="79"/>
      <c r="RGF35" s="79"/>
      <c r="RGG35" s="79"/>
      <c r="RGH35" s="79"/>
      <c r="RGI35" s="79"/>
      <c r="RGJ35" s="79"/>
      <c r="RGK35" s="79"/>
      <c r="RGL35" s="79"/>
      <c r="RGM35" s="79"/>
      <c r="RGN35" s="79"/>
      <c r="RGO35" s="79"/>
      <c r="RGP35" s="79"/>
      <c r="RGQ35" s="79"/>
      <c r="RGR35" s="79"/>
      <c r="RGS35" s="79"/>
      <c r="RGT35" s="79"/>
      <c r="RGU35" s="79"/>
      <c r="RGV35" s="79"/>
      <c r="RGW35" s="79"/>
      <c r="RGX35" s="79"/>
      <c r="RGY35" s="79"/>
      <c r="RGZ35" s="79"/>
      <c r="RHA35" s="79"/>
      <c r="RHB35" s="79"/>
      <c r="RHC35" s="79"/>
      <c r="RHD35" s="79"/>
      <c r="RHE35" s="79"/>
      <c r="RHF35" s="79"/>
      <c r="RHG35" s="79"/>
      <c r="RHH35" s="79"/>
      <c r="RHI35" s="79"/>
      <c r="RHJ35" s="79"/>
      <c r="RHK35" s="79"/>
      <c r="RHL35" s="79"/>
      <c r="RHM35" s="79"/>
      <c r="RHN35" s="79"/>
      <c r="RHO35" s="79"/>
      <c r="RHP35" s="79"/>
      <c r="RHQ35" s="79"/>
      <c r="RHR35" s="79"/>
      <c r="RHS35" s="79"/>
      <c r="RHT35" s="79"/>
      <c r="RHU35" s="79"/>
      <c r="RHV35" s="79"/>
      <c r="RHW35" s="79"/>
      <c r="RHX35" s="79"/>
      <c r="RHY35" s="79"/>
      <c r="RHZ35" s="79"/>
      <c r="RIA35" s="79"/>
      <c r="RIB35" s="79"/>
      <c r="RIC35" s="79"/>
      <c r="RID35" s="79"/>
      <c r="RIE35" s="79"/>
      <c r="RIF35" s="79"/>
      <c r="RIG35" s="79"/>
      <c r="RIH35" s="79"/>
      <c r="RII35" s="79"/>
      <c r="RIJ35" s="79"/>
      <c r="RIK35" s="79"/>
      <c r="RIL35" s="79"/>
      <c r="RIM35" s="79"/>
      <c r="RIN35" s="79"/>
      <c r="RIO35" s="79"/>
      <c r="RIP35" s="79"/>
      <c r="RIQ35" s="79"/>
      <c r="RIR35" s="79"/>
      <c r="RIS35" s="79"/>
      <c r="RIT35" s="79"/>
      <c r="RIU35" s="79"/>
      <c r="RIV35" s="79"/>
      <c r="RIW35" s="79"/>
      <c r="RIX35" s="79"/>
      <c r="RIY35" s="79"/>
      <c r="RIZ35" s="79"/>
      <c r="RJA35" s="79"/>
      <c r="RJB35" s="79"/>
      <c r="RJC35" s="79"/>
      <c r="RJD35" s="79"/>
      <c r="RJE35" s="79"/>
      <c r="RJF35" s="79"/>
      <c r="RJG35" s="79"/>
      <c r="RJH35" s="79"/>
      <c r="RJI35" s="79"/>
      <c r="RJJ35" s="79"/>
      <c r="RJK35" s="79"/>
      <c r="RJL35" s="79"/>
      <c r="RJM35" s="79"/>
      <c r="RJN35" s="79"/>
      <c r="RJO35" s="79"/>
      <c r="RJP35" s="79"/>
      <c r="RJQ35" s="79"/>
      <c r="RJR35" s="79"/>
      <c r="RJS35" s="79"/>
      <c r="RJT35" s="79"/>
      <c r="RJU35" s="79"/>
      <c r="RJV35" s="79"/>
      <c r="RJW35" s="79"/>
      <c r="RJX35" s="79"/>
      <c r="RJY35" s="79"/>
      <c r="RJZ35" s="79"/>
      <c r="RKA35" s="79"/>
      <c r="RKB35" s="79"/>
      <c r="RKC35" s="79"/>
      <c r="RKD35" s="79"/>
      <c r="RKE35" s="79"/>
      <c r="RKF35" s="79"/>
      <c r="RKG35" s="79"/>
      <c r="RKH35" s="79"/>
      <c r="RKI35" s="79"/>
      <c r="RKJ35" s="79"/>
      <c r="RKK35" s="79"/>
      <c r="RKL35" s="79"/>
      <c r="RKM35" s="79"/>
      <c r="RKN35" s="79"/>
      <c r="RKO35" s="79"/>
      <c r="RKP35" s="79"/>
      <c r="RKQ35" s="79"/>
      <c r="RKR35" s="79"/>
      <c r="RKS35" s="79"/>
      <c r="RKT35" s="79"/>
      <c r="RKU35" s="79"/>
      <c r="RKV35" s="79"/>
      <c r="RKW35" s="79"/>
      <c r="RKX35" s="79"/>
      <c r="RKY35" s="79"/>
      <c r="RKZ35" s="79"/>
      <c r="RLA35" s="79"/>
      <c r="RLB35" s="79"/>
      <c r="RLC35" s="79"/>
      <c r="RLD35" s="79"/>
      <c r="RLE35" s="79"/>
      <c r="RLF35" s="79"/>
      <c r="RLG35" s="79"/>
      <c r="RLH35" s="79"/>
      <c r="RLI35" s="79"/>
      <c r="RLJ35" s="79"/>
      <c r="RLK35" s="79"/>
      <c r="RLL35" s="79"/>
      <c r="RLM35" s="79"/>
      <c r="RLN35" s="79"/>
      <c r="RLO35" s="79"/>
      <c r="RLP35" s="79"/>
      <c r="RLQ35" s="79"/>
      <c r="RLR35" s="79"/>
      <c r="RLS35" s="79"/>
      <c r="RLT35" s="79"/>
      <c r="RLU35" s="79"/>
      <c r="RLV35" s="79"/>
      <c r="RLW35" s="79"/>
      <c r="RLX35" s="79"/>
      <c r="RLY35" s="79"/>
      <c r="RLZ35" s="79"/>
      <c r="RMA35" s="79"/>
      <c r="RMB35" s="79"/>
      <c r="RMC35" s="79"/>
      <c r="RMD35" s="79"/>
      <c r="RME35" s="79"/>
      <c r="RMF35" s="79"/>
      <c r="RMG35" s="79"/>
      <c r="RMH35" s="79"/>
      <c r="RMI35" s="79"/>
      <c r="RMJ35" s="79"/>
      <c r="RMK35" s="79"/>
      <c r="RML35" s="79"/>
      <c r="RMM35" s="79"/>
      <c r="RMN35" s="79"/>
      <c r="RMO35" s="79"/>
      <c r="RMP35" s="79"/>
      <c r="RMQ35" s="79"/>
      <c r="RMR35" s="79"/>
      <c r="RMS35" s="79"/>
      <c r="RMT35" s="79"/>
      <c r="RMU35" s="79"/>
      <c r="RMV35" s="79"/>
      <c r="RMW35" s="79"/>
      <c r="RMX35" s="79"/>
      <c r="RMY35" s="79"/>
      <c r="RMZ35" s="79"/>
      <c r="RNA35" s="79"/>
      <c r="RNB35" s="79"/>
      <c r="RNC35" s="79"/>
      <c r="RND35" s="79"/>
      <c r="RNE35" s="79"/>
      <c r="RNF35" s="79"/>
      <c r="RNG35" s="79"/>
      <c r="RNH35" s="79"/>
      <c r="RNI35" s="79"/>
      <c r="RNJ35" s="79"/>
      <c r="RNK35" s="79"/>
      <c r="RNL35" s="79"/>
      <c r="RNM35" s="79"/>
      <c r="RNN35" s="79"/>
      <c r="RNO35" s="79"/>
      <c r="RNP35" s="79"/>
      <c r="RNQ35" s="79"/>
      <c r="RNR35" s="79"/>
      <c r="RNS35" s="79"/>
      <c r="RNT35" s="79"/>
      <c r="RNU35" s="79"/>
      <c r="RNV35" s="79"/>
      <c r="RNW35" s="79"/>
      <c r="RNX35" s="79"/>
      <c r="RNY35" s="79"/>
      <c r="RNZ35" s="79"/>
      <c r="ROA35" s="79"/>
      <c r="ROB35" s="79"/>
      <c r="ROC35" s="79"/>
      <c r="ROD35" s="79"/>
      <c r="ROE35" s="79"/>
      <c r="ROF35" s="79"/>
      <c r="ROG35" s="79"/>
      <c r="ROH35" s="79"/>
      <c r="ROI35" s="79"/>
      <c r="ROJ35" s="79"/>
      <c r="ROK35" s="79"/>
      <c r="ROL35" s="79"/>
      <c r="ROM35" s="79"/>
      <c r="RON35" s="79"/>
      <c r="ROO35" s="79"/>
      <c r="ROP35" s="79"/>
      <c r="ROQ35" s="79"/>
      <c r="ROR35" s="79"/>
      <c r="ROS35" s="79"/>
      <c r="ROT35" s="79"/>
      <c r="ROU35" s="79"/>
      <c r="ROV35" s="79"/>
      <c r="ROW35" s="79"/>
      <c r="ROX35" s="79"/>
      <c r="ROY35" s="79"/>
      <c r="ROZ35" s="79"/>
      <c r="RPA35" s="79"/>
      <c r="RPB35" s="79"/>
      <c r="RPC35" s="79"/>
      <c r="RPD35" s="79"/>
      <c r="RPE35" s="79"/>
      <c r="RPF35" s="79"/>
      <c r="RPG35" s="79"/>
      <c r="RPH35" s="79"/>
      <c r="RPI35" s="79"/>
      <c r="RPJ35" s="79"/>
      <c r="RPK35" s="79"/>
      <c r="RPL35" s="79"/>
      <c r="RPM35" s="79"/>
      <c r="RPN35" s="79"/>
      <c r="RPO35" s="79"/>
      <c r="RPP35" s="79"/>
      <c r="RPQ35" s="79"/>
      <c r="RPR35" s="79"/>
      <c r="RPS35" s="79"/>
      <c r="RPT35" s="79"/>
      <c r="RPU35" s="79"/>
      <c r="RPV35" s="79"/>
      <c r="RPW35" s="79"/>
      <c r="RPX35" s="79"/>
      <c r="RPY35" s="79"/>
      <c r="RPZ35" s="79"/>
      <c r="RQA35" s="79"/>
      <c r="RQB35" s="79"/>
      <c r="RQC35" s="79"/>
      <c r="RQD35" s="79"/>
      <c r="RQE35" s="79"/>
      <c r="RQF35" s="79"/>
      <c r="RQG35" s="79"/>
      <c r="RQH35" s="79"/>
      <c r="RQI35" s="79"/>
      <c r="RQJ35" s="79"/>
      <c r="RQK35" s="79"/>
      <c r="RQL35" s="79"/>
      <c r="RQM35" s="79"/>
      <c r="RQN35" s="79"/>
      <c r="RQO35" s="79"/>
      <c r="RQP35" s="79"/>
      <c r="RQQ35" s="79"/>
      <c r="RQR35" s="79"/>
      <c r="RQS35" s="79"/>
      <c r="RQT35" s="79"/>
      <c r="RQU35" s="79"/>
      <c r="RQV35" s="79"/>
      <c r="RQW35" s="79"/>
      <c r="RQX35" s="79"/>
      <c r="RQY35" s="79"/>
      <c r="RQZ35" s="79"/>
      <c r="RRA35" s="79"/>
      <c r="RRB35" s="79"/>
      <c r="RRC35" s="79"/>
      <c r="RRD35" s="79"/>
      <c r="RRE35" s="79"/>
      <c r="RRF35" s="79"/>
      <c r="RRG35" s="79"/>
      <c r="RRH35" s="79"/>
      <c r="RRI35" s="79"/>
      <c r="RRJ35" s="79"/>
      <c r="RRK35" s="79"/>
      <c r="RRL35" s="79"/>
      <c r="RRM35" s="79"/>
      <c r="RRN35" s="79"/>
      <c r="RRO35" s="79"/>
      <c r="RRP35" s="79"/>
      <c r="RRQ35" s="79"/>
      <c r="RRR35" s="79"/>
      <c r="RRS35" s="79"/>
      <c r="RRT35" s="79"/>
      <c r="RRU35" s="79"/>
      <c r="RRV35" s="79"/>
      <c r="RRW35" s="79"/>
      <c r="RRX35" s="79"/>
      <c r="RRY35" s="79"/>
      <c r="RRZ35" s="79"/>
      <c r="RSA35" s="79"/>
      <c r="RSB35" s="79"/>
      <c r="RSC35" s="79"/>
      <c r="RSD35" s="79"/>
      <c r="RSE35" s="79"/>
      <c r="RSF35" s="79"/>
      <c r="RSG35" s="79"/>
      <c r="RSH35" s="79"/>
      <c r="RSI35" s="79"/>
      <c r="RSJ35" s="79"/>
      <c r="RSK35" s="79"/>
      <c r="RSL35" s="79"/>
      <c r="RSM35" s="79"/>
      <c r="RSN35" s="79"/>
      <c r="RSO35" s="79"/>
      <c r="RSP35" s="79"/>
      <c r="RSQ35" s="79"/>
      <c r="RSR35" s="79"/>
      <c r="RSS35" s="79"/>
      <c r="RST35" s="79"/>
      <c r="RSU35" s="79"/>
      <c r="RSV35" s="79"/>
      <c r="RSW35" s="79"/>
      <c r="RSX35" s="79"/>
      <c r="RSY35" s="79"/>
      <c r="RSZ35" s="79"/>
      <c r="RTA35" s="79"/>
      <c r="RTB35" s="79"/>
      <c r="RTC35" s="79"/>
      <c r="RTD35" s="79"/>
      <c r="RTE35" s="79"/>
      <c r="RTF35" s="79"/>
      <c r="RTG35" s="79"/>
      <c r="RTH35" s="79"/>
      <c r="RTI35" s="79"/>
      <c r="RTJ35" s="79"/>
      <c r="RTK35" s="79"/>
      <c r="RTL35" s="79"/>
      <c r="RTM35" s="79"/>
      <c r="RTN35" s="79"/>
      <c r="RTO35" s="79"/>
      <c r="RTP35" s="79"/>
      <c r="RTQ35" s="79"/>
      <c r="RTR35" s="79"/>
      <c r="RTS35" s="79"/>
      <c r="RTT35" s="79"/>
      <c r="RTU35" s="79"/>
      <c r="RTV35" s="79"/>
      <c r="RTW35" s="79"/>
      <c r="RTX35" s="79"/>
      <c r="RTY35" s="79"/>
      <c r="RTZ35" s="79"/>
      <c r="RUA35" s="79"/>
      <c r="RUB35" s="79"/>
      <c r="RUC35" s="79"/>
      <c r="RUD35" s="79"/>
      <c r="RUE35" s="79"/>
      <c r="RUF35" s="79"/>
      <c r="RUG35" s="79"/>
      <c r="RUH35" s="79"/>
      <c r="RUI35" s="79"/>
      <c r="RUJ35" s="79"/>
      <c r="RUK35" s="79"/>
      <c r="RUL35" s="79"/>
      <c r="RUM35" s="79"/>
      <c r="RUN35" s="79"/>
      <c r="RUO35" s="79"/>
      <c r="RUP35" s="79"/>
      <c r="RUQ35" s="79"/>
      <c r="RUR35" s="79"/>
      <c r="RUS35" s="79"/>
      <c r="RUT35" s="79"/>
      <c r="RUU35" s="79"/>
      <c r="RUV35" s="79"/>
      <c r="RUW35" s="79"/>
      <c r="RUX35" s="79"/>
      <c r="RUY35" s="79"/>
      <c r="RUZ35" s="79"/>
      <c r="RVA35" s="79"/>
      <c r="RVB35" s="79"/>
      <c r="RVC35" s="79"/>
      <c r="RVD35" s="79"/>
      <c r="RVE35" s="79"/>
      <c r="RVF35" s="79"/>
      <c r="RVG35" s="79"/>
      <c r="RVH35" s="79"/>
      <c r="RVI35" s="79"/>
      <c r="RVJ35" s="79"/>
      <c r="RVK35" s="79"/>
      <c r="RVL35" s="79"/>
      <c r="RVM35" s="79"/>
      <c r="RVN35" s="79"/>
      <c r="RVO35" s="79"/>
      <c r="RVP35" s="79"/>
      <c r="RVQ35" s="79"/>
      <c r="RVR35" s="79"/>
      <c r="RVS35" s="79"/>
      <c r="RVT35" s="79"/>
      <c r="RVU35" s="79"/>
      <c r="RVV35" s="79"/>
      <c r="RVW35" s="79"/>
      <c r="RVX35" s="79"/>
      <c r="RVY35" s="79"/>
      <c r="RVZ35" s="79"/>
      <c r="RWA35" s="79"/>
      <c r="RWB35" s="79"/>
      <c r="RWC35" s="79"/>
      <c r="RWD35" s="79"/>
      <c r="RWE35" s="79"/>
      <c r="RWF35" s="79"/>
      <c r="RWG35" s="79"/>
      <c r="RWH35" s="79"/>
      <c r="RWI35" s="79"/>
      <c r="RWJ35" s="79"/>
      <c r="RWK35" s="79"/>
      <c r="RWL35" s="79"/>
      <c r="RWM35" s="79"/>
      <c r="RWN35" s="79"/>
      <c r="RWO35" s="79"/>
      <c r="RWP35" s="79"/>
      <c r="RWQ35" s="79"/>
      <c r="RWR35" s="79"/>
      <c r="RWS35" s="79"/>
      <c r="RWT35" s="79"/>
      <c r="RWU35" s="79"/>
      <c r="RWV35" s="79"/>
      <c r="RWW35" s="79"/>
      <c r="RWX35" s="79"/>
      <c r="RWY35" s="79"/>
      <c r="RWZ35" s="79"/>
      <c r="RXA35" s="79"/>
      <c r="RXB35" s="79"/>
      <c r="RXC35" s="79"/>
      <c r="RXD35" s="79"/>
      <c r="RXE35" s="79"/>
      <c r="RXF35" s="79"/>
      <c r="RXG35" s="79"/>
      <c r="RXH35" s="79"/>
      <c r="RXI35" s="79"/>
      <c r="RXJ35" s="79"/>
      <c r="RXK35" s="79"/>
      <c r="RXL35" s="79"/>
      <c r="RXM35" s="79"/>
      <c r="RXN35" s="79"/>
      <c r="RXO35" s="79"/>
      <c r="RXP35" s="79"/>
      <c r="RXQ35" s="79"/>
      <c r="RXR35" s="79"/>
      <c r="RXS35" s="79"/>
      <c r="RXT35" s="79"/>
      <c r="RXU35" s="79"/>
      <c r="RXV35" s="79"/>
      <c r="RXW35" s="79"/>
      <c r="RXX35" s="79"/>
      <c r="RXY35" s="79"/>
      <c r="RXZ35" s="79"/>
      <c r="RYA35" s="79"/>
      <c r="RYB35" s="79"/>
      <c r="RYC35" s="79"/>
      <c r="RYD35" s="79"/>
      <c r="RYE35" s="79"/>
      <c r="RYF35" s="79"/>
      <c r="RYG35" s="79"/>
      <c r="RYH35" s="79"/>
      <c r="RYI35" s="79"/>
      <c r="RYJ35" s="79"/>
      <c r="RYK35" s="79"/>
      <c r="RYL35" s="79"/>
      <c r="RYM35" s="79"/>
      <c r="RYN35" s="79"/>
      <c r="RYO35" s="79"/>
      <c r="RYP35" s="79"/>
      <c r="RYQ35" s="79"/>
      <c r="RYR35" s="79"/>
      <c r="RYS35" s="79"/>
      <c r="RYT35" s="79"/>
      <c r="RYU35" s="79"/>
      <c r="RYV35" s="79"/>
      <c r="RYW35" s="79"/>
      <c r="RYX35" s="79"/>
      <c r="RYY35" s="79"/>
      <c r="RYZ35" s="79"/>
      <c r="RZA35" s="79"/>
      <c r="RZB35" s="79"/>
      <c r="RZC35" s="79"/>
      <c r="RZD35" s="79"/>
      <c r="RZE35" s="79"/>
      <c r="RZF35" s="79"/>
      <c r="RZG35" s="79"/>
      <c r="RZH35" s="79"/>
      <c r="RZI35" s="79"/>
      <c r="RZJ35" s="79"/>
      <c r="RZK35" s="79"/>
      <c r="RZL35" s="79"/>
      <c r="RZM35" s="79"/>
      <c r="RZN35" s="79"/>
      <c r="RZO35" s="79"/>
      <c r="RZP35" s="79"/>
      <c r="RZQ35" s="79"/>
      <c r="RZR35" s="79"/>
      <c r="RZS35" s="79"/>
      <c r="RZT35" s="79"/>
      <c r="RZU35" s="79"/>
      <c r="RZV35" s="79"/>
      <c r="RZW35" s="79"/>
      <c r="RZX35" s="79"/>
      <c r="RZY35" s="79"/>
      <c r="RZZ35" s="79"/>
      <c r="SAA35" s="79"/>
      <c r="SAB35" s="79"/>
      <c r="SAC35" s="79"/>
      <c r="SAD35" s="79"/>
      <c r="SAE35" s="79"/>
      <c r="SAF35" s="79"/>
      <c r="SAG35" s="79"/>
      <c r="SAH35" s="79"/>
      <c r="SAI35" s="79"/>
      <c r="SAJ35" s="79"/>
      <c r="SAK35" s="79"/>
      <c r="SAL35" s="79"/>
      <c r="SAM35" s="79"/>
      <c r="SAN35" s="79"/>
      <c r="SAO35" s="79"/>
      <c r="SAP35" s="79"/>
      <c r="SAQ35" s="79"/>
      <c r="SAR35" s="79"/>
      <c r="SAS35" s="79"/>
      <c r="SAT35" s="79"/>
      <c r="SAU35" s="79"/>
      <c r="SAV35" s="79"/>
      <c r="SAW35" s="79"/>
      <c r="SAX35" s="79"/>
      <c r="SAY35" s="79"/>
      <c r="SAZ35" s="79"/>
      <c r="SBA35" s="79"/>
      <c r="SBB35" s="79"/>
      <c r="SBC35" s="79"/>
      <c r="SBD35" s="79"/>
      <c r="SBE35" s="79"/>
      <c r="SBF35" s="79"/>
      <c r="SBG35" s="79"/>
      <c r="SBH35" s="79"/>
      <c r="SBI35" s="79"/>
      <c r="SBJ35" s="79"/>
      <c r="SBK35" s="79"/>
      <c r="SBL35" s="79"/>
      <c r="SBM35" s="79"/>
      <c r="SBN35" s="79"/>
      <c r="SBO35" s="79"/>
      <c r="SBP35" s="79"/>
      <c r="SBQ35" s="79"/>
      <c r="SBR35" s="79"/>
      <c r="SBS35" s="79"/>
      <c r="SBT35" s="79"/>
      <c r="SBU35" s="79"/>
      <c r="SBV35" s="79"/>
      <c r="SBW35" s="79"/>
      <c r="SBX35" s="79"/>
      <c r="SBY35" s="79"/>
      <c r="SBZ35" s="79"/>
      <c r="SCA35" s="79"/>
      <c r="SCB35" s="79"/>
      <c r="SCC35" s="79"/>
      <c r="SCD35" s="79"/>
      <c r="SCE35" s="79"/>
      <c r="SCF35" s="79"/>
      <c r="SCG35" s="79"/>
      <c r="SCH35" s="79"/>
      <c r="SCI35" s="79"/>
      <c r="SCJ35" s="79"/>
      <c r="SCK35" s="79"/>
      <c r="SCL35" s="79"/>
      <c r="SCM35" s="79"/>
      <c r="SCN35" s="79"/>
      <c r="SCO35" s="79"/>
      <c r="SCP35" s="79"/>
      <c r="SCQ35" s="79"/>
      <c r="SCR35" s="79"/>
      <c r="SCS35" s="79"/>
      <c r="SCT35" s="79"/>
      <c r="SCU35" s="79"/>
      <c r="SCV35" s="79"/>
      <c r="SCW35" s="79"/>
      <c r="SCX35" s="79"/>
      <c r="SCY35" s="79"/>
      <c r="SCZ35" s="79"/>
      <c r="SDA35" s="79"/>
      <c r="SDB35" s="79"/>
      <c r="SDC35" s="79"/>
      <c r="SDD35" s="79"/>
      <c r="SDE35" s="79"/>
      <c r="SDF35" s="79"/>
      <c r="SDG35" s="79"/>
      <c r="SDH35" s="79"/>
      <c r="SDI35" s="79"/>
      <c r="SDJ35" s="79"/>
      <c r="SDK35" s="79"/>
      <c r="SDL35" s="79"/>
      <c r="SDM35" s="79"/>
      <c r="SDN35" s="79"/>
      <c r="SDO35" s="79"/>
      <c r="SDP35" s="79"/>
      <c r="SDQ35" s="79"/>
      <c r="SDR35" s="79"/>
      <c r="SDS35" s="79"/>
      <c r="SDT35" s="79"/>
      <c r="SDU35" s="79"/>
      <c r="SDV35" s="79"/>
      <c r="SDW35" s="79"/>
      <c r="SDX35" s="79"/>
      <c r="SDY35" s="79"/>
      <c r="SDZ35" s="79"/>
      <c r="SEA35" s="79"/>
      <c r="SEB35" s="79"/>
      <c r="SEC35" s="79"/>
      <c r="SED35" s="79"/>
      <c r="SEE35" s="79"/>
      <c r="SEF35" s="79"/>
      <c r="SEG35" s="79"/>
      <c r="SEH35" s="79"/>
      <c r="SEI35" s="79"/>
      <c r="SEJ35" s="79"/>
      <c r="SEK35" s="79"/>
      <c r="SEL35" s="79"/>
      <c r="SEM35" s="79"/>
      <c r="SEN35" s="79"/>
      <c r="SEO35" s="79"/>
      <c r="SEP35" s="79"/>
      <c r="SEQ35" s="79"/>
      <c r="SER35" s="79"/>
      <c r="SES35" s="79"/>
      <c r="SET35" s="79"/>
      <c r="SEU35" s="79"/>
      <c r="SEV35" s="79"/>
      <c r="SEW35" s="79"/>
      <c r="SEX35" s="79"/>
      <c r="SEY35" s="79"/>
      <c r="SEZ35" s="79"/>
      <c r="SFA35" s="79"/>
      <c r="SFB35" s="79"/>
      <c r="SFC35" s="79"/>
      <c r="SFD35" s="79"/>
      <c r="SFE35" s="79"/>
      <c r="SFF35" s="79"/>
      <c r="SFG35" s="79"/>
      <c r="SFH35" s="79"/>
      <c r="SFI35" s="79"/>
      <c r="SFJ35" s="79"/>
      <c r="SFK35" s="79"/>
      <c r="SFL35" s="79"/>
      <c r="SFM35" s="79"/>
      <c r="SFN35" s="79"/>
      <c r="SFO35" s="79"/>
      <c r="SFP35" s="79"/>
      <c r="SFQ35" s="79"/>
      <c r="SFR35" s="79"/>
      <c r="SFS35" s="79"/>
      <c r="SFT35" s="79"/>
      <c r="SFU35" s="79"/>
      <c r="SFV35" s="79"/>
      <c r="SFW35" s="79"/>
      <c r="SFX35" s="79"/>
      <c r="SFY35" s="79"/>
      <c r="SFZ35" s="79"/>
      <c r="SGA35" s="79"/>
      <c r="SGB35" s="79"/>
      <c r="SGC35" s="79"/>
      <c r="SGD35" s="79"/>
      <c r="SGE35" s="79"/>
      <c r="SGF35" s="79"/>
      <c r="SGG35" s="79"/>
      <c r="SGH35" s="79"/>
      <c r="SGI35" s="79"/>
      <c r="SGJ35" s="79"/>
      <c r="SGK35" s="79"/>
      <c r="SGL35" s="79"/>
      <c r="SGM35" s="79"/>
      <c r="SGN35" s="79"/>
      <c r="SGO35" s="79"/>
      <c r="SGP35" s="79"/>
      <c r="SGQ35" s="79"/>
      <c r="SGR35" s="79"/>
      <c r="SGS35" s="79"/>
      <c r="SGT35" s="79"/>
      <c r="SGU35" s="79"/>
      <c r="SGV35" s="79"/>
      <c r="SGW35" s="79"/>
      <c r="SGX35" s="79"/>
      <c r="SGY35" s="79"/>
      <c r="SGZ35" s="79"/>
      <c r="SHA35" s="79"/>
      <c r="SHB35" s="79"/>
      <c r="SHC35" s="79"/>
      <c r="SHD35" s="79"/>
      <c r="SHE35" s="79"/>
      <c r="SHF35" s="79"/>
      <c r="SHG35" s="79"/>
      <c r="SHH35" s="79"/>
      <c r="SHI35" s="79"/>
      <c r="SHJ35" s="79"/>
      <c r="SHK35" s="79"/>
      <c r="SHL35" s="79"/>
      <c r="SHM35" s="79"/>
      <c r="SHN35" s="79"/>
      <c r="SHO35" s="79"/>
      <c r="SHP35" s="79"/>
      <c r="SHQ35" s="79"/>
      <c r="SHR35" s="79"/>
      <c r="SHS35" s="79"/>
      <c r="SHT35" s="79"/>
      <c r="SHU35" s="79"/>
      <c r="SHV35" s="79"/>
      <c r="SHW35" s="79"/>
      <c r="SHX35" s="79"/>
      <c r="SHY35" s="79"/>
      <c r="SHZ35" s="79"/>
      <c r="SIA35" s="79"/>
      <c r="SIB35" s="79"/>
      <c r="SIC35" s="79"/>
      <c r="SID35" s="79"/>
      <c r="SIE35" s="79"/>
      <c r="SIF35" s="79"/>
      <c r="SIG35" s="79"/>
      <c r="SIH35" s="79"/>
      <c r="SII35" s="79"/>
      <c r="SIJ35" s="79"/>
      <c r="SIK35" s="79"/>
      <c r="SIL35" s="79"/>
      <c r="SIM35" s="79"/>
      <c r="SIN35" s="79"/>
      <c r="SIO35" s="79"/>
      <c r="SIP35" s="79"/>
      <c r="SIQ35" s="79"/>
      <c r="SIR35" s="79"/>
      <c r="SIS35" s="79"/>
      <c r="SIT35" s="79"/>
      <c r="SIU35" s="79"/>
      <c r="SIV35" s="79"/>
      <c r="SIW35" s="79"/>
      <c r="SIX35" s="79"/>
      <c r="SIY35" s="79"/>
      <c r="SIZ35" s="79"/>
      <c r="SJA35" s="79"/>
      <c r="SJB35" s="79"/>
      <c r="SJC35" s="79"/>
      <c r="SJD35" s="79"/>
      <c r="SJE35" s="79"/>
      <c r="SJF35" s="79"/>
      <c r="SJG35" s="79"/>
      <c r="SJH35" s="79"/>
      <c r="SJI35" s="79"/>
      <c r="SJJ35" s="79"/>
      <c r="SJK35" s="79"/>
      <c r="SJL35" s="79"/>
      <c r="SJM35" s="79"/>
      <c r="SJN35" s="79"/>
      <c r="SJO35" s="79"/>
      <c r="SJP35" s="79"/>
      <c r="SJQ35" s="79"/>
      <c r="SJR35" s="79"/>
      <c r="SJS35" s="79"/>
      <c r="SJT35" s="79"/>
      <c r="SJU35" s="79"/>
      <c r="SJV35" s="79"/>
      <c r="SJW35" s="79"/>
      <c r="SJX35" s="79"/>
      <c r="SJY35" s="79"/>
      <c r="SJZ35" s="79"/>
      <c r="SKA35" s="79"/>
      <c r="SKB35" s="79"/>
      <c r="SKC35" s="79"/>
      <c r="SKD35" s="79"/>
      <c r="SKE35" s="79"/>
      <c r="SKF35" s="79"/>
      <c r="SKG35" s="79"/>
      <c r="SKH35" s="79"/>
      <c r="SKI35" s="79"/>
      <c r="SKJ35" s="79"/>
      <c r="SKK35" s="79"/>
      <c r="SKL35" s="79"/>
      <c r="SKM35" s="79"/>
      <c r="SKN35" s="79"/>
      <c r="SKO35" s="79"/>
      <c r="SKP35" s="79"/>
      <c r="SKQ35" s="79"/>
      <c r="SKR35" s="79"/>
      <c r="SKS35" s="79"/>
      <c r="SKT35" s="79"/>
      <c r="SKU35" s="79"/>
      <c r="SKV35" s="79"/>
      <c r="SKW35" s="79"/>
      <c r="SKX35" s="79"/>
      <c r="SKY35" s="79"/>
      <c r="SKZ35" s="79"/>
      <c r="SLA35" s="79"/>
      <c r="SLB35" s="79"/>
      <c r="SLC35" s="79"/>
      <c r="SLD35" s="79"/>
      <c r="SLE35" s="79"/>
      <c r="SLF35" s="79"/>
      <c r="SLG35" s="79"/>
      <c r="SLH35" s="79"/>
      <c r="SLI35" s="79"/>
      <c r="SLJ35" s="79"/>
      <c r="SLK35" s="79"/>
      <c r="SLL35" s="79"/>
      <c r="SLM35" s="79"/>
      <c r="SLN35" s="79"/>
      <c r="SLO35" s="79"/>
      <c r="SLP35" s="79"/>
      <c r="SLQ35" s="79"/>
      <c r="SLR35" s="79"/>
      <c r="SLS35" s="79"/>
      <c r="SLT35" s="79"/>
      <c r="SLU35" s="79"/>
      <c r="SLV35" s="79"/>
      <c r="SLW35" s="79"/>
      <c r="SLX35" s="79"/>
      <c r="SLY35" s="79"/>
      <c r="SLZ35" s="79"/>
      <c r="SMA35" s="79"/>
      <c r="SMB35" s="79"/>
      <c r="SMC35" s="79"/>
      <c r="SMD35" s="79"/>
      <c r="SME35" s="79"/>
      <c r="SMF35" s="79"/>
      <c r="SMG35" s="79"/>
      <c r="SMH35" s="79"/>
      <c r="SMI35" s="79"/>
      <c r="SMJ35" s="79"/>
      <c r="SMK35" s="79"/>
      <c r="SML35" s="79"/>
      <c r="SMM35" s="79"/>
      <c r="SMN35" s="79"/>
      <c r="SMO35" s="79"/>
      <c r="SMP35" s="79"/>
      <c r="SMQ35" s="79"/>
      <c r="SMR35" s="79"/>
      <c r="SMS35" s="79"/>
      <c r="SMT35" s="79"/>
      <c r="SMU35" s="79"/>
      <c r="SMV35" s="79"/>
      <c r="SMW35" s="79"/>
      <c r="SMX35" s="79"/>
      <c r="SMY35" s="79"/>
      <c r="SMZ35" s="79"/>
      <c r="SNA35" s="79"/>
      <c r="SNB35" s="79"/>
      <c r="SNC35" s="79"/>
      <c r="SND35" s="79"/>
      <c r="SNE35" s="79"/>
      <c r="SNF35" s="79"/>
      <c r="SNG35" s="79"/>
      <c r="SNH35" s="79"/>
      <c r="SNI35" s="79"/>
      <c r="SNJ35" s="79"/>
      <c r="SNK35" s="79"/>
      <c r="SNL35" s="79"/>
      <c r="SNM35" s="79"/>
      <c r="SNN35" s="79"/>
      <c r="SNO35" s="79"/>
      <c r="SNP35" s="79"/>
      <c r="SNQ35" s="79"/>
      <c r="SNR35" s="79"/>
      <c r="SNS35" s="79"/>
      <c r="SNT35" s="79"/>
      <c r="SNU35" s="79"/>
      <c r="SNV35" s="79"/>
      <c r="SNW35" s="79"/>
      <c r="SNX35" s="79"/>
      <c r="SNY35" s="79"/>
      <c r="SNZ35" s="79"/>
      <c r="SOA35" s="79"/>
      <c r="SOB35" s="79"/>
      <c r="SOC35" s="79"/>
      <c r="SOD35" s="79"/>
      <c r="SOE35" s="79"/>
      <c r="SOF35" s="79"/>
      <c r="SOG35" s="79"/>
      <c r="SOH35" s="79"/>
      <c r="SOI35" s="79"/>
      <c r="SOJ35" s="79"/>
      <c r="SOK35" s="79"/>
      <c r="SOL35" s="79"/>
      <c r="SOM35" s="79"/>
      <c r="SON35" s="79"/>
      <c r="SOO35" s="79"/>
      <c r="SOP35" s="79"/>
      <c r="SOQ35" s="79"/>
      <c r="SOR35" s="79"/>
      <c r="SOS35" s="79"/>
      <c r="SOT35" s="79"/>
      <c r="SOU35" s="79"/>
      <c r="SOV35" s="79"/>
      <c r="SOW35" s="79"/>
      <c r="SOX35" s="79"/>
      <c r="SOY35" s="79"/>
      <c r="SOZ35" s="79"/>
      <c r="SPA35" s="79"/>
      <c r="SPB35" s="79"/>
      <c r="SPC35" s="79"/>
      <c r="SPD35" s="79"/>
      <c r="SPE35" s="79"/>
      <c r="SPF35" s="79"/>
      <c r="SPG35" s="79"/>
      <c r="SPH35" s="79"/>
      <c r="SPI35" s="79"/>
      <c r="SPJ35" s="79"/>
      <c r="SPK35" s="79"/>
      <c r="SPL35" s="79"/>
      <c r="SPM35" s="79"/>
      <c r="SPN35" s="79"/>
      <c r="SPO35" s="79"/>
      <c r="SPP35" s="79"/>
      <c r="SPQ35" s="79"/>
      <c r="SPR35" s="79"/>
      <c r="SPS35" s="79"/>
      <c r="SPT35" s="79"/>
      <c r="SPU35" s="79"/>
      <c r="SPV35" s="79"/>
      <c r="SPW35" s="79"/>
      <c r="SPX35" s="79"/>
      <c r="SPY35" s="79"/>
      <c r="SPZ35" s="79"/>
      <c r="SQA35" s="79"/>
      <c r="SQB35" s="79"/>
      <c r="SQC35" s="79"/>
      <c r="SQD35" s="79"/>
      <c r="SQE35" s="79"/>
      <c r="SQF35" s="79"/>
      <c r="SQG35" s="79"/>
      <c r="SQH35" s="79"/>
      <c r="SQI35" s="79"/>
      <c r="SQJ35" s="79"/>
      <c r="SQK35" s="79"/>
      <c r="SQL35" s="79"/>
      <c r="SQM35" s="79"/>
      <c r="SQN35" s="79"/>
      <c r="SQO35" s="79"/>
      <c r="SQP35" s="79"/>
      <c r="SQQ35" s="79"/>
      <c r="SQR35" s="79"/>
      <c r="SQS35" s="79"/>
      <c r="SQT35" s="79"/>
      <c r="SQU35" s="79"/>
      <c r="SQV35" s="79"/>
      <c r="SQW35" s="79"/>
      <c r="SQX35" s="79"/>
      <c r="SQY35" s="79"/>
      <c r="SQZ35" s="79"/>
      <c r="SRA35" s="79"/>
      <c r="SRB35" s="79"/>
      <c r="SRC35" s="79"/>
      <c r="SRD35" s="79"/>
      <c r="SRE35" s="79"/>
      <c r="SRF35" s="79"/>
      <c r="SRG35" s="79"/>
      <c r="SRH35" s="79"/>
      <c r="SRI35" s="79"/>
      <c r="SRJ35" s="79"/>
      <c r="SRK35" s="79"/>
      <c r="SRL35" s="79"/>
      <c r="SRM35" s="79"/>
      <c r="SRN35" s="79"/>
      <c r="SRO35" s="79"/>
      <c r="SRP35" s="79"/>
      <c r="SRQ35" s="79"/>
      <c r="SRR35" s="79"/>
      <c r="SRS35" s="79"/>
      <c r="SRT35" s="79"/>
      <c r="SRU35" s="79"/>
      <c r="SRV35" s="79"/>
      <c r="SRW35" s="79"/>
      <c r="SRX35" s="79"/>
      <c r="SRY35" s="79"/>
      <c r="SRZ35" s="79"/>
      <c r="SSA35" s="79"/>
      <c r="SSB35" s="79"/>
      <c r="SSC35" s="79"/>
      <c r="SSD35" s="79"/>
      <c r="SSE35" s="79"/>
      <c r="SSF35" s="79"/>
      <c r="SSG35" s="79"/>
      <c r="SSH35" s="79"/>
      <c r="SSI35" s="79"/>
      <c r="SSJ35" s="79"/>
      <c r="SSK35" s="79"/>
      <c r="SSL35" s="79"/>
      <c r="SSM35" s="79"/>
      <c r="SSN35" s="79"/>
      <c r="SSO35" s="79"/>
      <c r="SSP35" s="79"/>
      <c r="SSQ35" s="79"/>
      <c r="SSR35" s="79"/>
      <c r="SSS35" s="79"/>
      <c r="SST35" s="79"/>
      <c r="SSU35" s="79"/>
      <c r="SSV35" s="79"/>
      <c r="SSW35" s="79"/>
      <c r="SSX35" s="79"/>
      <c r="SSY35" s="79"/>
      <c r="SSZ35" s="79"/>
      <c r="STA35" s="79"/>
      <c r="STB35" s="79"/>
      <c r="STC35" s="79"/>
      <c r="STD35" s="79"/>
      <c r="STE35" s="79"/>
      <c r="STF35" s="79"/>
      <c r="STG35" s="79"/>
      <c r="STH35" s="79"/>
      <c r="STI35" s="79"/>
      <c r="STJ35" s="79"/>
      <c r="STK35" s="79"/>
      <c r="STL35" s="79"/>
      <c r="STM35" s="79"/>
      <c r="STN35" s="79"/>
      <c r="STO35" s="79"/>
      <c r="STP35" s="79"/>
      <c r="STQ35" s="79"/>
      <c r="STR35" s="79"/>
      <c r="STS35" s="79"/>
      <c r="STT35" s="79"/>
      <c r="STU35" s="79"/>
      <c r="STV35" s="79"/>
      <c r="STW35" s="79"/>
      <c r="STX35" s="79"/>
      <c r="STY35" s="79"/>
      <c r="STZ35" s="79"/>
      <c r="SUA35" s="79"/>
      <c r="SUB35" s="79"/>
      <c r="SUC35" s="79"/>
      <c r="SUD35" s="79"/>
      <c r="SUE35" s="79"/>
      <c r="SUF35" s="79"/>
      <c r="SUG35" s="79"/>
      <c r="SUH35" s="79"/>
      <c r="SUI35" s="79"/>
      <c r="SUJ35" s="79"/>
      <c r="SUK35" s="79"/>
      <c r="SUL35" s="79"/>
      <c r="SUM35" s="79"/>
      <c r="SUN35" s="79"/>
      <c r="SUO35" s="79"/>
      <c r="SUP35" s="79"/>
      <c r="SUQ35" s="79"/>
      <c r="SUR35" s="79"/>
      <c r="SUS35" s="79"/>
      <c r="SUT35" s="79"/>
      <c r="SUU35" s="79"/>
      <c r="SUV35" s="79"/>
      <c r="SUW35" s="79"/>
      <c r="SUX35" s="79"/>
      <c r="SUY35" s="79"/>
      <c r="SUZ35" s="79"/>
      <c r="SVA35" s="79"/>
      <c r="SVB35" s="79"/>
      <c r="SVC35" s="79"/>
      <c r="SVD35" s="79"/>
      <c r="SVE35" s="79"/>
      <c r="SVF35" s="79"/>
      <c r="SVG35" s="79"/>
      <c r="SVH35" s="79"/>
      <c r="SVI35" s="79"/>
      <c r="SVJ35" s="79"/>
      <c r="SVK35" s="79"/>
      <c r="SVL35" s="79"/>
      <c r="SVM35" s="79"/>
      <c r="SVN35" s="79"/>
      <c r="SVO35" s="79"/>
      <c r="SVP35" s="79"/>
      <c r="SVQ35" s="79"/>
      <c r="SVR35" s="79"/>
      <c r="SVS35" s="79"/>
      <c r="SVT35" s="79"/>
      <c r="SVU35" s="79"/>
      <c r="SVV35" s="79"/>
      <c r="SVW35" s="79"/>
      <c r="SVX35" s="79"/>
      <c r="SVY35" s="79"/>
      <c r="SVZ35" s="79"/>
      <c r="SWA35" s="79"/>
      <c r="SWB35" s="79"/>
      <c r="SWC35" s="79"/>
      <c r="SWD35" s="79"/>
      <c r="SWE35" s="79"/>
      <c r="SWF35" s="79"/>
      <c r="SWG35" s="79"/>
      <c r="SWH35" s="79"/>
      <c r="SWI35" s="79"/>
      <c r="SWJ35" s="79"/>
      <c r="SWK35" s="79"/>
      <c r="SWL35" s="79"/>
      <c r="SWM35" s="79"/>
      <c r="SWN35" s="79"/>
      <c r="SWO35" s="79"/>
      <c r="SWP35" s="79"/>
      <c r="SWQ35" s="79"/>
      <c r="SWR35" s="79"/>
      <c r="SWS35" s="79"/>
      <c r="SWT35" s="79"/>
      <c r="SWU35" s="79"/>
      <c r="SWV35" s="79"/>
      <c r="SWW35" s="79"/>
      <c r="SWX35" s="79"/>
      <c r="SWY35" s="79"/>
      <c r="SWZ35" s="79"/>
      <c r="SXA35" s="79"/>
      <c r="SXB35" s="79"/>
      <c r="SXC35" s="79"/>
      <c r="SXD35" s="79"/>
      <c r="SXE35" s="79"/>
      <c r="SXF35" s="79"/>
      <c r="SXG35" s="79"/>
      <c r="SXH35" s="79"/>
      <c r="SXI35" s="79"/>
      <c r="SXJ35" s="79"/>
      <c r="SXK35" s="79"/>
      <c r="SXL35" s="79"/>
      <c r="SXM35" s="79"/>
      <c r="SXN35" s="79"/>
      <c r="SXO35" s="79"/>
      <c r="SXP35" s="79"/>
      <c r="SXQ35" s="79"/>
      <c r="SXR35" s="79"/>
      <c r="SXS35" s="79"/>
      <c r="SXT35" s="79"/>
      <c r="SXU35" s="79"/>
      <c r="SXV35" s="79"/>
      <c r="SXW35" s="79"/>
      <c r="SXX35" s="79"/>
      <c r="SXY35" s="79"/>
      <c r="SXZ35" s="79"/>
      <c r="SYA35" s="79"/>
      <c r="SYB35" s="79"/>
      <c r="SYC35" s="79"/>
      <c r="SYD35" s="79"/>
      <c r="SYE35" s="79"/>
      <c r="SYF35" s="79"/>
      <c r="SYG35" s="79"/>
      <c r="SYH35" s="79"/>
      <c r="SYI35" s="79"/>
      <c r="SYJ35" s="79"/>
      <c r="SYK35" s="79"/>
      <c r="SYL35" s="79"/>
      <c r="SYM35" s="79"/>
      <c r="SYN35" s="79"/>
      <c r="SYO35" s="79"/>
      <c r="SYP35" s="79"/>
      <c r="SYQ35" s="79"/>
      <c r="SYR35" s="79"/>
      <c r="SYS35" s="79"/>
      <c r="SYT35" s="79"/>
      <c r="SYU35" s="79"/>
      <c r="SYV35" s="79"/>
      <c r="SYW35" s="79"/>
      <c r="SYX35" s="79"/>
      <c r="SYY35" s="79"/>
      <c r="SYZ35" s="79"/>
      <c r="SZA35" s="79"/>
      <c r="SZB35" s="79"/>
      <c r="SZC35" s="79"/>
      <c r="SZD35" s="79"/>
      <c r="SZE35" s="79"/>
      <c r="SZF35" s="79"/>
      <c r="SZG35" s="79"/>
      <c r="SZH35" s="79"/>
      <c r="SZI35" s="79"/>
      <c r="SZJ35" s="79"/>
      <c r="SZK35" s="79"/>
      <c r="SZL35" s="79"/>
      <c r="SZM35" s="79"/>
      <c r="SZN35" s="79"/>
      <c r="SZO35" s="79"/>
      <c r="SZP35" s="79"/>
      <c r="SZQ35" s="79"/>
      <c r="SZR35" s="79"/>
      <c r="SZS35" s="79"/>
      <c r="SZT35" s="79"/>
      <c r="SZU35" s="79"/>
      <c r="SZV35" s="79"/>
      <c r="SZW35" s="79"/>
      <c r="SZX35" s="79"/>
      <c r="SZY35" s="79"/>
      <c r="SZZ35" s="79"/>
      <c r="TAA35" s="79"/>
      <c r="TAB35" s="79"/>
      <c r="TAC35" s="79"/>
      <c r="TAD35" s="79"/>
      <c r="TAE35" s="79"/>
      <c r="TAF35" s="79"/>
      <c r="TAG35" s="79"/>
      <c r="TAH35" s="79"/>
      <c r="TAI35" s="79"/>
      <c r="TAJ35" s="79"/>
      <c r="TAK35" s="79"/>
      <c r="TAL35" s="79"/>
      <c r="TAM35" s="79"/>
      <c r="TAN35" s="79"/>
      <c r="TAO35" s="79"/>
      <c r="TAP35" s="79"/>
      <c r="TAQ35" s="79"/>
      <c r="TAR35" s="79"/>
      <c r="TAS35" s="79"/>
      <c r="TAT35" s="79"/>
      <c r="TAU35" s="79"/>
      <c r="TAV35" s="79"/>
      <c r="TAW35" s="79"/>
      <c r="TAX35" s="79"/>
      <c r="TAY35" s="79"/>
      <c r="TAZ35" s="79"/>
      <c r="TBA35" s="79"/>
      <c r="TBB35" s="79"/>
      <c r="TBC35" s="79"/>
      <c r="TBD35" s="79"/>
      <c r="TBE35" s="79"/>
      <c r="TBF35" s="79"/>
      <c r="TBG35" s="79"/>
      <c r="TBH35" s="79"/>
      <c r="TBI35" s="79"/>
      <c r="TBJ35" s="79"/>
      <c r="TBK35" s="79"/>
      <c r="TBL35" s="79"/>
      <c r="TBM35" s="79"/>
      <c r="TBN35" s="79"/>
      <c r="TBO35" s="79"/>
      <c r="TBP35" s="79"/>
      <c r="TBQ35" s="79"/>
      <c r="TBR35" s="79"/>
      <c r="TBS35" s="79"/>
      <c r="TBT35" s="79"/>
      <c r="TBU35" s="79"/>
      <c r="TBV35" s="79"/>
      <c r="TBW35" s="79"/>
      <c r="TBX35" s="79"/>
      <c r="TBY35" s="79"/>
      <c r="TBZ35" s="79"/>
      <c r="TCA35" s="79"/>
      <c r="TCB35" s="79"/>
      <c r="TCC35" s="79"/>
      <c r="TCD35" s="79"/>
      <c r="TCE35" s="79"/>
      <c r="TCF35" s="79"/>
      <c r="TCG35" s="79"/>
      <c r="TCH35" s="79"/>
      <c r="TCI35" s="79"/>
      <c r="TCJ35" s="79"/>
      <c r="TCK35" s="79"/>
      <c r="TCL35" s="79"/>
      <c r="TCM35" s="79"/>
      <c r="TCN35" s="79"/>
      <c r="TCO35" s="79"/>
      <c r="TCP35" s="79"/>
      <c r="TCQ35" s="79"/>
      <c r="TCR35" s="79"/>
      <c r="TCS35" s="79"/>
      <c r="TCT35" s="79"/>
      <c r="TCU35" s="79"/>
      <c r="TCV35" s="79"/>
      <c r="TCW35" s="79"/>
      <c r="TCX35" s="79"/>
      <c r="TCY35" s="79"/>
      <c r="TCZ35" s="79"/>
      <c r="TDA35" s="79"/>
      <c r="TDB35" s="79"/>
      <c r="TDC35" s="79"/>
      <c r="TDD35" s="79"/>
      <c r="TDE35" s="79"/>
      <c r="TDF35" s="79"/>
      <c r="TDG35" s="79"/>
      <c r="TDH35" s="79"/>
      <c r="TDI35" s="79"/>
      <c r="TDJ35" s="79"/>
      <c r="TDK35" s="79"/>
      <c r="TDL35" s="79"/>
      <c r="TDM35" s="79"/>
      <c r="TDN35" s="79"/>
      <c r="TDO35" s="79"/>
      <c r="TDP35" s="79"/>
      <c r="TDQ35" s="79"/>
      <c r="TDR35" s="79"/>
      <c r="TDS35" s="79"/>
      <c r="TDT35" s="79"/>
      <c r="TDU35" s="79"/>
      <c r="TDV35" s="79"/>
      <c r="TDW35" s="79"/>
      <c r="TDX35" s="79"/>
      <c r="TDY35" s="79"/>
      <c r="TDZ35" s="79"/>
      <c r="TEA35" s="79"/>
      <c r="TEB35" s="79"/>
      <c r="TEC35" s="79"/>
      <c r="TED35" s="79"/>
      <c r="TEE35" s="79"/>
      <c r="TEF35" s="79"/>
      <c r="TEG35" s="79"/>
      <c r="TEH35" s="79"/>
      <c r="TEI35" s="79"/>
      <c r="TEJ35" s="79"/>
      <c r="TEK35" s="79"/>
      <c r="TEL35" s="79"/>
      <c r="TEM35" s="79"/>
      <c r="TEN35" s="79"/>
      <c r="TEO35" s="79"/>
      <c r="TEP35" s="79"/>
      <c r="TEQ35" s="79"/>
      <c r="TER35" s="79"/>
      <c r="TES35" s="79"/>
      <c r="TET35" s="79"/>
      <c r="TEU35" s="79"/>
      <c r="TEV35" s="79"/>
      <c r="TEW35" s="79"/>
      <c r="TEX35" s="79"/>
      <c r="TEY35" s="79"/>
      <c r="TEZ35" s="79"/>
      <c r="TFA35" s="79"/>
      <c r="TFB35" s="79"/>
      <c r="TFC35" s="79"/>
      <c r="TFD35" s="79"/>
      <c r="TFE35" s="79"/>
      <c r="TFF35" s="79"/>
      <c r="TFG35" s="79"/>
      <c r="TFH35" s="79"/>
      <c r="TFI35" s="79"/>
      <c r="TFJ35" s="79"/>
      <c r="TFK35" s="79"/>
      <c r="TFL35" s="79"/>
      <c r="TFM35" s="79"/>
      <c r="TFN35" s="79"/>
      <c r="TFO35" s="79"/>
      <c r="TFP35" s="79"/>
      <c r="TFQ35" s="79"/>
      <c r="TFR35" s="79"/>
      <c r="TFS35" s="79"/>
      <c r="TFT35" s="79"/>
      <c r="TFU35" s="79"/>
      <c r="TFV35" s="79"/>
      <c r="TFW35" s="79"/>
      <c r="TFX35" s="79"/>
      <c r="TFY35" s="79"/>
      <c r="TFZ35" s="79"/>
      <c r="TGA35" s="79"/>
      <c r="TGB35" s="79"/>
      <c r="TGC35" s="79"/>
      <c r="TGD35" s="79"/>
      <c r="TGE35" s="79"/>
      <c r="TGF35" s="79"/>
      <c r="TGG35" s="79"/>
      <c r="TGH35" s="79"/>
      <c r="TGI35" s="79"/>
      <c r="TGJ35" s="79"/>
      <c r="TGK35" s="79"/>
      <c r="TGL35" s="79"/>
      <c r="TGM35" s="79"/>
      <c r="TGN35" s="79"/>
      <c r="TGO35" s="79"/>
      <c r="TGP35" s="79"/>
      <c r="TGQ35" s="79"/>
      <c r="TGR35" s="79"/>
      <c r="TGS35" s="79"/>
      <c r="TGT35" s="79"/>
      <c r="TGU35" s="79"/>
      <c r="TGV35" s="79"/>
      <c r="TGW35" s="79"/>
      <c r="TGX35" s="79"/>
      <c r="TGY35" s="79"/>
      <c r="TGZ35" s="79"/>
      <c r="THA35" s="79"/>
      <c r="THB35" s="79"/>
      <c r="THC35" s="79"/>
      <c r="THD35" s="79"/>
      <c r="THE35" s="79"/>
      <c r="THF35" s="79"/>
      <c r="THG35" s="79"/>
      <c r="THH35" s="79"/>
      <c r="THI35" s="79"/>
      <c r="THJ35" s="79"/>
      <c r="THK35" s="79"/>
      <c r="THL35" s="79"/>
      <c r="THM35" s="79"/>
      <c r="THN35" s="79"/>
      <c r="THO35" s="79"/>
      <c r="THP35" s="79"/>
      <c r="THQ35" s="79"/>
      <c r="THR35" s="79"/>
      <c r="THS35" s="79"/>
      <c r="THT35" s="79"/>
      <c r="THU35" s="79"/>
      <c r="THV35" s="79"/>
      <c r="THW35" s="79"/>
      <c r="THX35" s="79"/>
      <c r="THY35" s="79"/>
      <c r="THZ35" s="79"/>
      <c r="TIA35" s="79"/>
      <c r="TIB35" s="79"/>
      <c r="TIC35" s="79"/>
      <c r="TID35" s="79"/>
      <c r="TIE35" s="79"/>
      <c r="TIF35" s="79"/>
      <c r="TIG35" s="79"/>
      <c r="TIH35" s="79"/>
      <c r="TII35" s="79"/>
      <c r="TIJ35" s="79"/>
      <c r="TIK35" s="79"/>
      <c r="TIL35" s="79"/>
      <c r="TIM35" s="79"/>
      <c r="TIN35" s="79"/>
      <c r="TIO35" s="79"/>
      <c r="TIP35" s="79"/>
      <c r="TIQ35" s="79"/>
      <c r="TIR35" s="79"/>
      <c r="TIS35" s="79"/>
      <c r="TIT35" s="79"/>
      <c r="TIU35" s="79"/>
      <c r="TIV35" s="79"/>
      <c r="TIW35" s="79"/>
      <c r="TIX35" s="79"/>
      <c r="TIY35" s="79"/>
      <c r="TIZ35" s="79"/>
      <c r="TJA35" s="79"/>
      <c r="TJB35" s="79"/>
      <c r="TJC35" s="79"/>
      <c r="TJD35" s="79"/>
      <c r="TJE35" s="79"/>
      <c r="TJF35" s="79"/>
      <c r="TJG35" s="79"/>
      <c r="TJH35" s="79"/>
      <c r="TJI35" s="79"/>
      <c r="TJJ35" s="79"/>
      <c r="TJK35" s="79"/>
      <c r="TJL35" s="79"/>
      <c r="TJM35" s="79"/>
      <c r="TJN35" s="79"/>
      <c r="TJO35" s="79"/>
      <c r="TJP35" s="79"/>
      <c r="TJQ35" s="79"/>
      <c r="TJR35" s="79"/>
      <c r="TJS35" s="79"/>
      <c r="TJT35" s="79"/>
      <c r="TJU35" s="79"/>
      <c r="TJV35" s="79"/>
      <c r="TJW35" s="79"/>
      <c r="TJX35" s="79"/>
      <c r="TJY35" s="79"/>
      <c r="TJZ35" s="79"/>
      <c r="TKA35" s="79"/>
      <c r="TKB35" s="79"/>
      <c r="TKC35" s="79"/>
      <c r="TKD35" s="79"/>
      <c r="TKE35" s="79"/>
      <c r="TKF35" s="79"/>
      <c r="TKG35" s="79"/>
      <c r="TKH35" s="79"/>
      <c r="TKI35" s="79"/>
      <c r="TKJ35" s="79"/>
      <c r="TKK35" s="79"/>
      <c r="TKL35" s="79"/>
      <c r="TKM35" s="79"/>
      <c r="TKN35" s="79"/>
      <c r="TKO35" s="79"/>
      <c r="TKP35" s="79"/>
      <c r="TKQ35" s="79"/>
      <c r="TKR35" s="79"/>
      <c r="TKS35" s="79"/>
      <c r="TKT35" s="79"/>
      <c r="TKU35" s="79"/>
      <c r="TKV35" s="79"/>
      <c r="TKW35" s="79"/>
      <c r="TKX35" s="79"/>
      <c r="TKY35" s="79"/>
      <c r="TKZ35" s="79"/>
      <c r="TLA35" s="79"/>
      <c r="TLB35" s="79"/>
      <c r="TLC35" s="79"/>
      <c r="TLD35" s="79"/>
      <c r="TLE35" s="79"/>
      <c r="TLF35" s="79"/>
      <c r="TLG35" s="79"/>
      <c r="TLH35" s="79"/>
      <c r="TLI35" s="79"/>
      <c r="TLJ35" s="79"/>
      <c r="TLK35" s="79"/>
      <c r="TLL35" s="79"/>
      <c r="TLM35" s="79"/>
      <c r="TLN35" s="79"/>
      <c r="TLO35" s="79"/>
      <c r="TLP35" s="79"/>
      <c r="TLQ35" s="79"/>
      <c r="TLR35" s="79"/>
      <c r="TLS35" s="79"/>
      <c r="TLT35" s="79"/>
      <c r="TLU35" s="79"/>
      <c r="TLV35" s="79"/>
      <c r="TLW35" s="79"/>
      <c r="TLX35" s="79"/>
      <c r="TLY35" s="79"/>
      <c r="TLZ35" s="79"/>
      <c r="TMA35" s="79"/>
      <c r="TMB35" s="79"/>
      <c r="TMC35" s="79"/>
      <c r="TMD35" s="79"/>
      <c r="TME35" s="79"/>
      <c r="TMF35" s="79"/>
      <c r="TMG35" s="79"/>
      <c r="TMH35" s="79"/>
      <c r="TMI35" s="79"/>
      <c r="TMJ35" s="79"/>
      <c r="TMK35" s="79"/>
      <c r="TML35" s="79"/>
      <c r="TMM35" s="79"/>
      <c r="TMN35" s="79"/>
      <c r="TMO35" s="79"/>
      <c r="TMP35" s="79"/>
      <c r="TMQ35" s="79"/>
      <c r="TMR35" s="79"/>
      <c r="TMS35" s="79"/>
      <c r="TMT35" s="79"/>
      <c r="TMU35" s="79"/>
      <c r="TMV35" s="79"/>
      <c r="TMW35" s="79"/>
      <c r="TMX35" s="79"/>
      <c r="TMY35" s="79"/>
      <c r="TMZ35" s="79"/>
      <c r="TNA35" s="79"/>
      <c r="TNB35" s="79"/>
      <c r="TNC35" s="79"/>
      <c r="TND35" s="79"/>
      <c r="TNE35" s="79"/>
      <c r="TNF35" s="79"/>
      <c r="TNG35" s="79"/>
      <c r="TNH35" s="79"/>
      <c r="TNI35" s="79"/>
      <c r="TNJ35" s="79"/>
      <c r="TNK35" s="79"/>
      <c r="TNL35" s="79"/>
      <c r="TNM35" s="79"/>
      <c r="TNN35" s="79"/>
      <c r="TNO35" s="79"/>
      <c r="TNP35" s="79"/>
      <c r="TNQ35" s="79"/>
      <c r="TNR35" s="79"/>
      <c r="TNS35" s="79"/>
      <c r="TNT35" s="79"/>
      <c r="TNU35" s="79"/>
      <c r="TNV35" s="79"/>
      <c r="TNW35" s="79"/>
      <c r="TNX35" s="79"/>
      <c r="TNY35" s="79"/>
      <c r="TNZ35" s="79"/>
      <c r="TOA35" s="79"/>
      <c r="TOB35" s="79"/>
      <c r="TOC35" s="79"/>
      <c r="TOD35" s="79"/>
      <c r="TOE35" s="79"/>
      <c r="TOF35" s="79"/>
      <c r="TOG35" s="79"/>
      <c r="TOH35" s="79"/>
      <c r="TOI35" s="79"/>
      <c r="TOJ35" s="79"/>
      <c r="TOK35" s="79"/>
      <c r="TOL35" s="79"/>
      <c r="TOM35" s="79"/>
      <c r="TON35" s="79"/>
      <c r="TOO35" s="79"/>
      <c r="TOP35" s="79"/>
      <c r="TOQ35" s="79"/>
      <c r="TOR35" s="79"/>
      <c r="TOS35" s="79"/>
      <c r="TOT35" s="79"/>
      <c r="TOU35" s="79"/>
      <c r="TOV35" s="79"/>
      <c r="TOW35" s="79"/>
      <c r="TOX35" s="79"/>
      <c r="TOY35" s="79"/>
      <c r="TOZ35" s="79"/>
      <c r="TPA35" s="79"/>
      <c r="TPB35" s="79"/>
      <c r="TPC35" s="79"/>
      <c r="TPD35" s="79"/>
      <c r="TPE35" s="79"/>
      <c r="TPF35" s="79"/>
      <c r="TPG35" s="79"/>
      <c r="TPH35" s="79"/>
      <c r="TPI35" s="79"/>
      <c r="TPJ35" s="79"/>
      <c r="TPK35" s="79"/>
      <c r="TPL35" s="79"/>
      <c r="TPM35" s="79"/>
      <c r="TPN35" s="79"/>
      <c r="TPO35" s="79"/>
      <c r="TPP35" s="79"/>
      <c r="TPQ35" s="79"/>
      <c r="TPR35" s="79"/>
      <c r="TPS35" s="79"/>
      <c r="TPT35" s="79"/>
      <c r="TPU35" s="79"/>
      <c r="TPV35" s="79"/>
      <c r="TPW35" s="79"/>
      <c r="TPX35" s="79"/>
      <c r="TPY35" s="79"/>
      <c r="TPZ35" s="79"/>
      <c r="TQA35" s="79"/>
      <c r="TQB35" s="79"/>
      <c r="TQC35" s="79"/>
      <c r="TQD35" s="79"/>
      <c r="TQE35" s="79"/>
      <c r="TQF35" s="79"/>
      <c r="TQG35" s="79"/>
      <c r="TQH35" s="79"/>
      <c r="TQI35" s="79"/>
      <c r="TQJ35" s="79"/>
      <c r="TQK35" s="79"/>
      <c r="TQL35" s="79"/>
      <c r="TQM35" s="79"/>
      <c r="TQN35" s="79"/>
      <c r="TQO35" s="79"/>
      <c r="TQP35" s="79"/>
      <c r="TQQ35" s="79"/>
      <c r="TQR35" s="79"/>
      <c r="TQS35" s="79"/>
      <c r="TQT35" s="79"/>
      <c r="TQU35" s="79"/>
      <c r="TQV35" s="79"/>
      <c r="TQW35" s="79"/>
      <c r="TQX35" s="79"/>
      <c r="TQY35" s="79"/>
      <c r="TQZ35" s="79"/>
      <c r="TRA35" s="79"/>
      <c r="TRB35" s="79"/>
      <c r="TRC35" s="79"/>
      <c r="TRD35" s="79"/>
      <c r="TRE35" s="79"/>
      <c r="TRF35" s="79"/>
      <c r="TRG35" s="79"/>
      <c r="TRH35" s="79"/>
      <c r="TRI35" s="79"/>
      <c r="TRJ35" s="79"/>
      <c r="TRK35" s="79"/>
      <c r="TRL35" s="79"/>
      <c r="TRM35" s="79"/>
      <c r="TRN35" s="79"/>
      <c r="TRO35" s="79"/>
      <c r="TRP35" s="79"/>
      <c r="TRQ35" s="79"/>
      <c r="TRR35" s="79"/>
      <c r="TRS35" s="79"/>
      <c r="TRT35" s="79"/>
      <c r="TRU35" s="79"/>
      <c r="TRV35" s="79"/>
      <c r="TRW35" s="79"/>
      <c r="TRX35" s="79"/>
      <c r="TRY35" s="79"/>
      <c r="TRZ35" s="79"/>
      <c r="TSA35" s="79"/>
      <c r="TSB35" s="79"/>
      <c r="TSC35" s="79"/>
      <c r="TSD35" s="79"/>
      <c r="TSE35" s="79"/>
      <c r="TSF35" s="79"/>
      <c r="TSG35" s="79"/>
      <c r="TSH35" s="79"/>
      <c r="TSI35" s="79"/>
      <c r="TSJ35" s="79"/>
      <c r="TSK35" s="79"/>
      <c r="TSL35" s="79"/>
      <c r="TSM35" s="79"/>
      <c r="TSN35" s="79"/>
      <c r="TSO35" s="79"/>
      <c r="TSP35" s="79"/>
      <c r="TSQ35" s="79"/>
      <c r="TSR35" s="79"/>
      <c r="TSS35" s="79"/>
      <c r="TST35" s="79"/>
      <c r="TSU35" s="79"/>
      <c r="TSV35" s="79"/>
      <c r="TSW35" s="79"/>
      <c r="TSX35" s="79"/>
      <c r="TSY35" s="79"/>
      <c r="TSZ35" s="79"/>
      <c r="TTA35" s="79"/>
      <c r="TTB35" s="79"/>
      <c r="TTC35" s="79"/>
      <c r="TTD35" s="79"/>
      <c r="TTE35" s="79"/>
      <c r="TTF35" s="79"/>
      <c r="TTG35" s="79"/>
      <c r="TTH35" s="79"/>
      <c r="TTI35" s="79"/>
      <c r="TTJ35" s="79"/>
      <c r="TTK35" s="79"/>
      <c r="TTL35" s="79"/>
      <c r="TTM35" s="79"/>
      <c r="TTN35" s="79"/>
      <c r="TTO35" s="79"/>
      <c r="TTP35" s="79"/>
      <c r="TTQ35" s="79"/>
      <c r="TTR35" s="79"/>
      <c r="TTS35" s="79"/>
      <c r="TTT35" s="79"/>
      <c r="TTU35" s="79"/>
      <c r="TTV35" s="79"/>
      <c r="TTW35" s="79"/>
      <c r="TTX35" s="79"/>
      <c r="TTY35" s="79"/>
      <c r="TTZ35" s="79"/>
      <c r="TUA35" s="79"/>
      <c r="TUB35" s="79"/>
      <c r="TUC35" s="79"/>
      <c r="TUD35" s="79"/>
      <c r="TUE35" s="79"/>
      <c r="TUF35" s="79"/>
      <c r="TUG35" s="79"/>
      <c r="TUH35" s="79"/>
      <c r="TUI35" s="79"/>
      <c r="TUJ35" s="79"/>
      <c r="TUK35" s="79"/>
      <c r="TUL35" s="79"/>
      <c r="TUM35" s="79"/>
      <c r="TUN35" s="79"/>
      <c r="TUO35" s="79"/>
      <c r="TUP35" s="79"/>
      <c r="TUQ35" s="79"/>
      <c r="TUR35" s="79"/>
      <c r="TUS35" s="79"/>
      <c r="TUT35" s="79"/>
      <c r="TUU35" s="79"/>
      <c r="TUV35" s="79"/>
      <c r="TUW35" s="79"/>
      <c r="TUX35" s="79"/>
      <c r="TUY35" s="79"/>
      <c r="TUZ35" s="79"/>
      <c r="TVA35" s="79"/>
      <c r="TVB35" s="79"/>
      <c r="TVC35" s="79"/>
      <c r="TVD35" s="79"/>
      <c r="TVE35" s="79"/>
      <c r="TVF35" s="79"/>
      <c r="TVG35" s="79"/>
      <c r="TVH35" s="79"/>
      <c r="TVI35" s="79"/>
      <c r="TVJ35" s="79"/>
      <c r="TVK35" s="79"/>
      <c r="TVL35" s="79"/>
      <c r="TVM35" s="79"/>
      <c r="TVN35" s="79"/>
      <c r="TVO35" s="79"/>
      <c r="TVP35" s="79"/>
      <c r="TVQ35" s="79"/>
      <c r="TVR35" s="79"/>
      <c r="TVS35" s="79"/>
      <c r="TVT35" s="79"/>
      <c r="TVU35" s="79"/>
      <c r="TVV35" s="79"/>
      <c r="TVW35" s="79"/>
      <c r="TVX35" s="79"/>
      <c r="TVY35" s="79"/>
      <c r="TVZ35" s="79"/>
      <c r="TWA35" s="79"/>
      <c r="TWB35" s="79"/>
      <c r="TWC35" s="79"/>
      <c r="TWD35" s="79"/>
      <c r="TWE35" s="79"/>
      <c r="TWF35" s="79"/>
      <c r="TWG35" s="79"/>
      <c r="TWH35" s="79"/>
      <c r="TWI35" s="79"/>
      <c r="TWJ35" s="79"/>
      <c r="TWK35" s="79"/>
      <c r="TWL35" s="79"/>
      <c r="TWM35" s="79"/>
      <c r="TWN35" s="79"/>
      <c r="TWO35" s="79"/>
      <c r="TWP35" s="79"/>
      <c r="TWQ35" s="79"/>
      <c r="TWR35" s="79"/>
      <c r="TWS35" s="79"/>
      <c r="TWT35" s="79"/>
      <c r="TWU35" s="79"/>
      <c r="TWV35" s="79"/>
      <c r="TWW35" s="79"/>
      <c r="TWX35" s="79"/>
      <c r="TWY35" s="79"/>
      <c r="TWZ35" s="79"/>
      <c r="TXA35" s="79"/>
      <c r="TXB35" s="79"/>
      <c r="TXC35" s="79"/>
      <c r="TXD35" s="79"/>
      <c r="TXE35" s="79"/>
      <c r="TXF35" s="79"/>
      <c r="TXG35" s="79"/>
      <c r="TXH35" s="79"/>
      <c r="TXI35" s="79"/>
      <c r="TXJ35" s="79"/>
      <c r="TXK35" s="79"/>
      <c r="TXL35" s="79"/>
      <c r="TXM35" s="79"/>
      <c r="TXN35" s="79"/>
      <c r="TXO35" s="79"/>
      <c r="TXP35" s="79"/>
      <c r="TXQ35" s="79"/>
      <c r="TXR35" s="79"/>
      <c r="TXS35" s="79"/>
      <c r="TXT35" s="79"/>
      <c r="TXU35" s="79"/>
      <c r="TXV35" s="79"/>
      <c r="TXW35" s="79"/>
      <c r="TXX35" s="79"/>
      <c r="TXY35" s="79"/>
      <c r="TXZ35" s="79"/>
      <c r="TYA35" s="79"/>
      <c r="TYB35" s="79"/>
      <c r="TYC35" s="79"/>
      <c r="TYD35" s="79"/>
      <c r="TYE35" s="79"/>
      <c r="TYF35" s="79"/>
      <c r="TYG35" s="79"/>
      <c r="TYH35" s="79"/>
      <c r="TYI35" s="79"/>
      <c r="TYJ35" s="79"/>
      <c r="TYK35" s="79"/>
      <c r="TYL35" s="79"/>
      <c r="TYM35" s="79"/>
      <c r="TYN35" s="79"/>
      <c r="TYO35" s="79"/>
      <c r="TYP35" s="79"/>
      <c r="TYQ35" s="79"/>
      <c r="TYR35" s="79"/>
      <c r="TYS35" s="79"/>
      <c r="TYT35" s="79"/>
      <c r="TYU35" s="79"/>
      <c r="TYV35" s="79"/>
      <c r="TYW35" s="79"/>
      <c r="TYX35" s="79"/>
      <c r="TYY35" s="79"/>
      <c r="TYZ35" s="79"/>
      <c r="TZA35" s="79"/>
      <c r="TZB35" s="79"/>
      <c r="TZC35" s="79"/>
      <c r="TZD35" s="79"/>
      <c r="TZE35" s="79"/>
      <c r="TZF35" s="79"/>
      <c r="TZG35" s="79"/>
      <c r="TZH35" s="79"/>
      <c r="TZI35" s="79"/>
      <c r="TZJ35" s="79"/>
      <c r="TZK35" s="79"/>
      <c r="TZL35" s="79"/>
      <c r="TZM35" s="79"/>
      <c r="TZN35" s="79"/>
      <c r="TZO35" s="79"/>
      <c r="TZP35" s="79"/>
      <c r="TZQ35" s="79"/>
      <c r="TZR35" s="79"/>
      <c r="TZS35" s="79"/>
      <c r="TZT35" s="79"/>
      <c r="TZU35" s="79"/>
      <c r="TZV35" s="79"/>
      <c r="TZW35" s="79"/>
      <c r="TZX35" s="79"/>
      <c r="TZY35" s="79"/>
      <c r="TZZ35" s="79"/>
      <c r="UAA35" s="79"/>
      <c r="UAB35" s="79"/>
      <c r="UAC35" s="79"/>
      <c r="UAD35" s="79"/>
      <c r="UAE35" s="79"/>
      <c r="UAF35" s="79"/>
      <c r="UAG35" s="79"/>
      <c r="UAH35" s="79"/>
      <c r="UAI35" s="79"/>
      <c r="UAJ35" s="79"/>
      <c r="UAK35" s="79"/>
      <c r="UAL35" s="79"/>
      <c r="UAM35" s="79"/>
      <c r="UAN35" s="79"/>
      <c r="UAO35" s="79"/>
      <c r="UAP35" s="79"/>
      <c r="UAQ35" s="79"/>
      <c r="UAR35" s="79"/>
      <c r="UAS35" s="79"/>
      <c r="UAT35" s="79"/>
      <c r="UAU35" s="79"/>
      <c r="UAV35" s="79"/>
      <c r="UAW35" s="79"/>
      <c r="UAX35" s="79"/>
      <c r="UAY35" s="79"/>
      <c r="UAZ35" s="79"/>
      <c r="UBA35" s="79"/>
      <c r="UBB35" s="79"/>
      <c r="UBC35" s="79"/>
      <c r="UBD35" s="79"/>
      <c r="UBE35" s="79"/>
      <c r="UBF35" s="79"/>
      <c r="UBG35" s="79"/>
      <c r="UBH35" s="79"/>
      <c r="UBI35" s="79"/>
      <c r="UBJ35" s="79"/>
      <c r="UBK35" s="79"/>
      <c r="UBL35" s="79"/>
      <c r="UBM35" s="79"/>
      <c r="UBN35" s="79"/>
      <c r="UBO35" s="79"/>
      <c r="UBP35" s="79"/>
      <c r="UBQ35" s="79"/>
      <c r="UBR35" s="79"/>
      <c r="UBS35" s="79"/>
      <c r="UBT35" s="79"/>
      <c r="UBU35" s="79"/>
      <c r="UBV35" s="79"/>
      <c r="UBW35" s="79"/>
      <c r="UBX35" s="79"/>
      <c r="UBY35" s="79"/>
      <c r="UBZ35" s="79"/>
      <c r="UCA35" s="79"/>
      <c r="UCB35" s="79"/>
      <c r="UCC35" s="79"/>
      <c r="UCD35" s="79"/>
      <c r="UCE35" s="79"/>
      <c r="UCF35" s="79"/>
      <c r="UCG35" s="79"/>
      <c r="UCH35" s="79"/>
      <c r="UCI35" s="79"/>
      <c r="UCJ35" s="79"/>
      <c r="UCK35" s="79"/>
      <c r="UCL35" s="79"/>
      <c r="UCM35" s="79"/>
      <c r="UCN35" s="79"/>
      <c r="UCO35" s="79"/>
      <c r="UCP35" s="79"/>
      <c r="UCQ35" s="79"/>
      <c r="UCR35" s="79"/>
      <c r="UCS35" s="79"/>
      <c r="UCT35" s="79"/>
      <c r="UCU35" s="79"/>
      <c r="UCV35" s="79"/>
      <c r="UCW35" s="79"/>
      <c r="UCX35" s="79"/>
      <c r="UCY35" s="79"/>
      <c r="UCZ35" s="79"/>
      <c r="UDA35" s="79"/>
      <c r="UDB35" s="79"/>
      <c r="UDC35" s="79"/>
      <c r="UDD35" s="79"/>
      <c r="UDE35" s="79"/>
      <c r="UDF35" s="79"/>
      <c r="UDG35" s="79"/>
      <c r="UDH35" s="79"/>
      <c r="UDI35" s="79"/>
      <c r="UDJ35" s="79"/>
      <c r="UDK35" s="79"/>
      <c r="UDL35" s="79"/>
      <c r="UDM35" s="79"/>
      <c r="UDN35" s="79"/>
      <c r="UDO35" s="79"/>
      <c r="UDP35" s="79"/>
      <c r="UDQ35" s="79"/>
      <c r="UDR35" s="79"/>
      <c r="UDS35" s="79"/>
      <c r="UDT35" s="79"/>
      <c r="UDU35" s="79"/>
      <c r="UDV35" s="79"/>
      <c r="UDW35" s="79"/>
      <c r="UDX35" s="79"/>
      <c r="UDY35" s="79"/>
      <c r="UDZ35" s="79"/>
      <c r="UEA35" s="79"/>
      <c r="UEB35" s="79"/>
      <c r="UEC35" s="79"/>
      <c r="UED35" s="79"/>
      <c r="UEE35" s="79"/>
      <c r="UEF35" s="79"/>
      <c r="UEG35" s="79"/>
      <c r="UEH35" s="79"/>
      <c r="UEI35" s="79"/>
      <c r="UEJ35" s="79"/>
      <c r="UEK35" s="79"/>
      <c r="UEL35" s="79"/>
      <c r="UEM35" s="79"/>
      <c r="UEN35" s="79"/>
      <c r="UEO35" s="79"/>
      <c r="UEP35" s="79"/>
      <c r="UEQ35" s="79"/>
      <c r="UER35" s="79"/>
      <c r="UES35" s="79"/>
      <c r="UET35" s="79"/>
      <c r="UEU35" s="79"/>
      <c r="UEV35" s="79"/>
      <c r="UEW35" s="79"/>
      <c r="UEX35" s="79"/>
      <c r="UEY35" s="79"/>
      <c r="UEZ35" s="79"/>
      <c r="UFA35" s="79"/>
      <c r="UFB35" s="79"/>
      <c r="UFC35" s="79"/>
      <c r="UFD35" s="79"/>
      <c r="UFE35" s="79"/>
      <c r="UFF35" s="79"/>
      <c r="UFG35" s="79"/>
      <c r="UFH35" s="79"/>
      <c r="UFI35" s="79"/>
      <c r="UFJ35" s="79"/>
      <c r="UFK35" s="79"/>
      <c r="UFL35" s="79"/>
      <c r="UFM35" s="79"/>
      <c r="UFN35" s="79"/>
      <c r="UFO35" s="79"/>
      <c r="UFP35" s="79"/>
      <c r="UFQ35" s="79"/>
      <c r="UFR35" s="79"/>
      <c r="UFS35" s="79"/>
      <c r="UFT35" s="79"/>
      <c r="UFU35" s="79"/>
      <c r="UFV35" s="79"/>
      <c r="UFW35" s="79"/>
      <c r="UFX35" s="79"/>
      <c r="UFY35" s="79"/>
      <c r="UFZ35" s="79"/>
      <c r="UGA35" s="79"/>
      <c r="UGB35" s="79"/>
      <c r="UGC35" s="79"/>
      <c r="UGD35" s="79"/>
      <c r="UGE35" s="79"/>
      <c r="UGF35" s="79"/>
      <c r="UGG35" s="79"/>
      <c r="UGH35" s="79"/>
      <c r="UGI35" s="79"/>
      <c r="UGJ35" s="79"/>
      <c r="UGK35" s="79"/>
      <c r="UGL35" s="79"/>
      <c r="UGM35" s="79"/>
      <c r="UGN35" s="79"/>
      <c r="UGO35" s="79"/>
      <c r="UGP35" s="79"/>
      <c r="UGQ35" s="79"/>
      <c r="UGR35" s="79"/>
      <c r="UGS35" s="79"/>
      <c r="UGT35" s="79"/>
      <c r="UGU35" s="79"/>
      <c r="UGV35" s="79"/>
      <c r="UGW35" s="79"/>
      <c r="UGX35" s="79"/>
      <c r="UGY35" s="79"/>
      <c r="UGZ35" s="79"/>
      <c r="UHA35" s="79"/>
      <c r="UHB35" s="79"/>
      <c r="UHC35" s="79"/>
      <c r="UHD35" s="79"/>
      <c r="UHE35" s="79"/>
      <c r="UHF35" s="79"/>
      <c r="UHG35" s="79"/>
      <c r="UHH35" s="79"/>
      <c r="UHI35" s="79"/>
      <c r="UHJ35" s="79"/>
      <c r="UHK35" s="79"/>
      <c r="UHL35" s="79"/>
      <c r="UHM35" s="79"/>
      <c r="UHN35" s="79"/>
      <c r="UHO35" s="79"/>
      <c r="UHP35" s="79"/>
      <c r="UHQ35" s="79"/>
      <c r="UHR35" s="79"/>
      <c r="UHS35" s="79"/>
      <c r="UHT35" s="79"/>
      <c r="UHU35" s="79"/>
      <c r="UHV35" s="79"/>
      <c r="UHW35" s="79"/>
      <c r="UHX35" s="79"/>
      <c r="UHY35" s="79"/>
      <c r="UHZ35" s="79"/>
      <c r="UIA35" s="79"/>
      <c r="UIB35" s="79"/>
      <c r="UIC35" s="79"/>
      <c r="UID35" s="79"/>
      <c r="UIE35" s="79"/>
      <c r="UIF35" s="79"/>
      <c r="UIG35" s="79"/>
      <c r="UIH35" s="79"/>
      <c r="UII35" s="79"/>
      <c r="UIJ35" s="79"/>
      <c r="UIK35" s="79"/>
      <c r="UIL35" s="79"/>
      <c r="UIM35" s="79"/>
      <c r="UIN35" s="79"/>
      <c r="UIO35" s="79"/>
      <c r="UIP35" s="79"/>
      <c r="UIQ35" s="79"/>
      <c r="UIR35" s="79"/>
      <c r="UIS35" s="79"/>
      <c r="UIT35" s="79"/>
      <c r="UIU35" s="79"/>
      <c r="UIV35" s="79"/>
      <c r="UIW35" s="79"/>
      <c r="UIX35" s="79"/>
      <c r="UIY35" s="79"/>
      <c r="UIZ35" s="79"/>
      <c r="UJA35" s="79"/>
      <c r="UJB35" s="79"/>
      <c r="UJC35" s="79"/>
      <c r="UJD35" s="79"/>
      <c r="UJE35" s="79"/>
      <c r="UJF35" s="79"/>
      <c r="UJG35" s="79"/>
      <c r="UJH35" s="79"/>
      <c r="UJI35" s="79"/>
      <c r="UJJ35" s="79"/>
      <c r="UJK35" s="79"/>
      <c r="UJL35" s="79"/>
      <c r="UJM35" s="79"/>
      <c r="UJN35" s="79"/>
      <c r="UJO35" s="79"/>
      <c r="UJP35" s="79"/>
      <c r="UJQ35" s="79"/>
      <c r="UJR35" s="79"/>
      <c r="UJS35" s="79"/>
      <c r="UJT35" s="79"/>
      <c r="UJU35" s="79"/>
      <c r="UJV35" s="79"/>
      <c r="UJW35" s="79"/>
      <c r="UJX35" s="79"/>
      <c r="UJY35" s="79"/>
      <c r="UJZ35" s="79"/>
      <c r="UKA35" s="79"/>
      <c r="UKB35" s="79"/>
      <c r="UKC35" s="79"/>
      <c r="UKD35" s="79"/>
      <c r="UKE35" s="79"/>
      <c r="UKF35" s="79"/>
      <c r="UKG35" s="79"/>
      <c r="UKH35" s="79"/>
      <c r="UKI35" s="79"/>
      <c r="UKJ35" s="79"/>
      <c r="UKK35" s="79"/>
      <c r="UKL35" s="79"/>
      <c r="UKM35" s="79"/>
      <c r="UKN35" s="79"/>
      <c r="UKO35" s="79"/>
      <c r="UKP35" s="79"/>
      <c r="UKQ35" s="79"/>
      <c r="UKR35" s="79"/>
      <c r="UKS35" s="79"/>
      <c r="UKT35" s="79"/>
      <c r="UKU35" s="79"/>
      <c r="UKV35" s="79"/>
      <c r="UKW35" s="79"/>
      <c r="UKX35" s="79"/>
      <c r="UKY35" s="79"/>
      <c r="UKZ35" s="79"/>
      <c r="ULA35" s="79"/>
      <c r="ULB35" s="79"/>
      <c r="ULC35" s="79"/>
      <c r="ULD35" s="79"/>
      <c r="ULE35" s="79"/>
      <c r="ULF35" s="79"/>
      <c r="ULG35" s="79"/>
      <c r="ULH35" s="79"/>
      <c r="ULI35" s="79"/>
      <c r="ULJ35" s="79"/>
      <c r="ULK35" s="79"/>
      <c r="ULL35" s="79"/>
      <c r="ULM35" s="79"/>
      <c r="ULN35" s="79"/>
      <c r="ULO35" s="79"/>
      <c r="ULP35" s="79"/>
      <c r="ULQ35" s="79"/>
      <c r="ULR35" s="79"/>
      <c r="ULS35" s="79"/>
      <c r="ULT35" s="79"/>
      <c r="ULU35" s="79"/>
      <c r="ULV35" s="79"/>
      <c r="ULW35" s="79"/>
      <c r="ULX35" s="79"/>
      <c r="ULY35" s="79"/>
      <c r="ULZ35" s="79"/>
      <c r="UMA35" s="79"/>
      <c r="UMB35" s="79"/>
      <c r="UMC35" s="79"/>
      <c r="UMD35" s="79"/>
      <c r="UME35" s="79"/>
      <c r="UMF35" s="79"/>
      <c r="UMG35" s="79"/>
      <c r="UMH35" s="79"/>
      <c r="UMI35" s="79"/>
      <c r="UMJ35" s="79"/>
      <c r="UMK35" s="79"/>
      <c r="UML35" s="79"/>
      <c r="UMM35" s="79"/>
      <c r="UMN35" s="79"/>
      <c r="UMO35" s="79"/>
      <c r="UMP35" s="79"/>
      <c r="UMQ35" s="79"/>
      <c r="UMR35" s="79"/>
      <c r="UMS35" s="79"/>
      <c r="UMT35" s="79"/>
      <c r="UMU35" s="79"/>
      <c r="UMV35" s="79"/>
      <c r="UMW35" s="79"/>
      <c r="UMX35" s="79"/>
      <c r="UMY35" s="79"/>
      <c r="UMZ35" s="79"/>
      <c r="UNA35" s="79"/>
      <c r="UNB35" s="79"/>
      <c r="UNC35" s="79"/>
      <c r="UND35" s="79"/>
      <c r="UNE35" s="79"/>
      <c r="UNF35" s="79"/>
      <c r="UNG35" s="79"/>
      <c r="UNH35" s="79"/>
      <c r="UNI35" s="79"/>
      <c r="UNJ35" s="79"/>
      <c r="UNK35" s="79"/>
      <c r="UNL35" s="79"/>
      <c r="UNM35" s="79"/>
      <c r="UNN35" s="79"/>
      <c r="UNO35" s="79"/>
      <c r="UNP35" s="79"/>
      <c r="UNQ35" s="79"/>
      <c r="UNR35" s="79"/>
      <c r="UNS35" s="79"/>
      <c r="UNT35" s="79"/>
      <c r="UNU35" s="79"/>
      <c r="UNV35" s="79"/>
      <c r="UNW35" s="79"/>
      <c r="UNX35" s="79"/>
      <c r="UNY35" s="79"/>
      <c r="UNZ35" s="79"/>
      <c r="UOA35" s="79"/>
      <c r="UOB35" s="79"/>
      <c r="UOC35" s="79"/>
      <c r="UOD35" s="79"/>
      <c r="UOE35" s="79"/>
      <c r="UOF35" s="79"/>
      <c r="UOG35" s="79"/>
      <c r="UOH35" s="79"/>
      <c r="UOI35" s="79"/>
      <c r="UOJ35" s="79"/>
      <c r="UOK35" s="79"/>
      <c r="UOL35" s="79"/>
      <c r="UOM35" s="79"/>
      <c r="UON35" s="79"/>
      <c r="UOO35" s="79"/>
      <c r="UOP35" s="79"/>
      <c r="UOQ35" s="79"/>
      <c r="UOR35" s="79"/>
      <c r="UOS35" s="79"/>
      <c r="UOT35" s="79"/>
      <c r="UOU35" s="79"/>
      <c r="UOV35" s="79"/>
      <c r="UOW35" s="79"/>
      <c r="UOX35" s="79"/>
      <c r="UOY35" s="79"/>
      <c r="UOZ35" s="79"/>
      <c r="UPA35" s="79"/>
      <c r="UPB35" s="79"/>
      <c r="UPC35" s="79"/>
      <c r="UPD35" s="79"/>
      <c r="UPE35" s="79"/>
      <c r="UPF35" s="79"/>
      <c r="UPG35" s="79"/>
      <c r="UPH35" s="79"/>
      <c r="UPI35" s="79"/>
      <c r="UPJ35" s="79"/>
      <c r="UPK35" s="79"/>
      <c r="UPL35" s="79"/>
      <c r="UPM35" s="79"/>
      <c r="UPN35" s="79"/>
      <c r="UPO35" s="79"/>
      <c r="UPP35" s="79"/>
      <c r="UPQ35" s="79"/>
      <c r="UPR35" s="79"/>
      <c r="UPS35" s="79"/>
      <c r="UPT35" s="79"/>
      <c r="UPU35" s="79"/>
      <c r="UPV35" s="79"/>
      <c r="UPW35" s="79"/>
      <c r="UPX35" s="79"/>
      <c r="UPY35" s="79"/>
      <c r="UPZ35" s="79"/>
      <c r="UQA35" s="79"/>
      <c r="UQB35" s="79"/>
      <c r="UQC35" s="79"/>
      <c r="UQD35" s="79"/>
      <c r="UQE35" s="79"/>
      <c r="UQF35" s="79"/>
      <c r="UQG35" s="79"/>
      <c r="UQH35" s="79"/>
      <c r="UQI35" s="79"/>
      <c r="UQJ35" s="79"/>
      <c r="UQK35" s="79"/>
      <c r="UQL35" s="79"/>
      <c r="UQM35" s="79"/>
      <c r="UQN35" s="79"/>
      <c r="UQO35" s="79"/>
      <c r="UQP35" s="79"/>
      <c r="UQQ35" s="79"/>
      <c r="UQR35" s="79"/>
      <c r="UQS35" s="79"/>
      <c r="UQT35" s="79"/>
      <c r="UQU35" s="79"/>
      <c r="UQV35" s="79"/>
      <c r="UQW35" s="79"/>
      <c r="UQX35" s="79"/>
      <c r="UQY35" s="79"/>
      <c r="UQZ35" s="79"/>
      <c r="URA35" s="79"/>
      <c r="URB35" s="79"/>
      <c r="URC35" s="79"/>
      <c r="URD35" s="79"/>
      <c r="URE35" s="79"/>
      <c r="URF35" s="79"/>
      <c r="URG35" s="79"/>
      <c r="URH35" s="79"/>
      <c r="URI35" s="79"/>
      <c r="URJ35" s="79"/>
      <c r="URK35" s="79"/>
      <c r="URL35" s="79"/>
      <c r="URM35" s="79"/>
      <c r="URN35" s="79"/>
      <c r="URO35" s="79"/>
      <c r="URP35" s="79"/>
      <c r="URQ35" s="79"/>
      <c r="URR35" s="79"/>
      <c r="URS35" s="79"/>
      <c r="URT35" s="79"/>
      <c r="URU35" s="79"/>
      <c r="URV35" s="79"/>
      <c r="URW35" s="79"/>
      <c r="URX35" s="79"/>
      <c r="URY35" s="79"/>
      <c r="URZ35" s="79"/>
      <c r="USA35" s="79"/>
      <c r="USB35" s="79"/>
      <c r="USC35" s="79"/>
      <c r="USD35" s="79"/>
      <c r="USE35" s="79"/>
      <c r="USF35" s="79"/>
      <c r="USG35" s="79"/>
      <c r="USH35" s="79"/>
      <c r="USI35" s="79"/>
      <c r="USJ35" s="79"/>
      <c r="USK35" s="79"/>
      <c r="USL35" s="79"/>
      <c r="USM35" s="79"/>
      <c r="USN35" s="79"/>
      <c r="USO35" s="79"/>
      <c r="USP35" s="79"/>
      <c r="USQ35" s="79"/>
      <c r="USR35" s="79"/>
      <c r="USS35" s="79"/>
      <c r="UST35" s="79"/>
      <c r="USU35" s="79"/>
      <c r="USV35" s="79"/>
      <c r="USW35" s="79"/>
      <c r="USX35" s="79"/>
      <c r="USY35" s="79"/>
      <c r="USZ35" s="79"/>
      <c r="UTA35" s="79"/>
      <c r="UTB35" s="79"/>
      <c r="UTC35" s="79"/>
      <c r="UTD35" s="79"/>
      <c r="UTE35" s="79"/>
      <c r="UTF35" s="79"/>
      <c r="UTG35" s="79"/>
      <c r="UTH35" s="79"/>
      <c r="UTI35" s="79"/>
      <c r="UTJ35" s="79"/>
      <c r="UTK35" s="79"/>
      <c r="UTL35" s="79"/>
      <c r="UTM35" s="79"/>
      <c r="UTN35" s="79"/>
      <c r="UTO35" s="79"/>
      <c r="UTP35" s="79"/>
      <c r="UTQ35" s="79"/>
      <c r="UTR35" s="79"/>
      <c r="UTS35" s="79"/>
      <c r="UTT35" s="79"/>
      <c r="UTU35" s="79"/>
      <c r="UTV35" s="79"/>
      <c r="UTW35" s="79"/>
      <c r="UTX35" s="79"/>
      <c r="UTY35" s="79"/>
      <c r="UTZ35" s="79"/>
      <c r="UUA35" s="79"/>
      <c r="UUB35" s="79"/>
      <c r="UUC35" s="79"/>
      <c r="UUD35" s="79"/>
      <c r="UUE35" s="79"/>
      <c r="UUF35" s="79"/>
      <c r="UUG35" s="79"/>
      <c r="UUH35" s="79"/>
      <c r="UUI35" s="79"/>
      <c r="UUJ35" s="79"/>
      <c r="UUK35" s="79"/>
      <c r="UUL35" s="79"/>
      <c r="UUM35" s="79"/>
      <c r="UUN35" s="79"/>
      <c r="UUO35" s="79"/>
      <c r="UUP35" s="79"/>
      <c r="UUQ35" s="79"/>
      <c r="UUR35" s="79"/>
      <c r="UUS35" s="79"/>
      <c r="UUT35" s="79"/>
      <c r="UUU35" s="79"/>
      <c r="UUV35" s="79"/>
      <c r="UUW35" s="79"/>
      <c r="UUX35" s="79"/>
      <c r="UUY35" s="79"/>
      <c r="UUZ35" s="79"/>
      <c r="UVA35" s="79"/>
      <c r="UVB35" s="79"/>
      <c r="UVC35" s="79"/>
      <c r="UVD35" s="79"/>
      <c r="UVE35" s="79"/>
      <c r="UVF35" s="79"/>
      <c r="UVG35" s="79"/>
      <c r="UVH35" s="79"/>
      <c r="UVI35" s="79"/>
      <c r="UVJ35" s="79"/>
      <c r="UVK35" s="79"/>
      <c r="UVL35" s="79"/>
      <c r="UVM35" s="79"/>
      <c r="UVN35" s="79"/>
      <c r="UVO35" s="79"/>
      <c r="UVP35" s="79"/>
      <c r="UVQ35" s="79"/>
      <c r="UVR35" s="79"/>
      <c r="UVS35" s="79"/>
      <c r="UVT35" s="79"/>
      <c r="UVU35" s="79"/>
      <c r="UVV35" s="79"/>
      <c r="UVW35" s="79"/>
      <c r="UVX35" s="79"/>
      <c r="UVY35" s="79"/>
      <c r="UVZ35" s="79"/>
      <c r="UWA35" s="79"/>
      <c r="UWB35" s="79"/>
      <c r="UWC35" s="79"/>
      <c r="UWD35" s="79"/>
      <c r="UWE35" s="79"/>
      <c r="UWF35" s="79"/>
      <c r="UWG35" s="79"/>
      <c r="UWH35" s="79"/>
      <c r="UWI35" s="79"/>
      <c r="UWJ35" s="79"/>
      <c r="UWK35" s="79"/>
      <c r="UWL35" s="79"/>
      <c r="UWM35" s="79"/>
      <c r="UWN35" s="79"/>
      <c r="UWO35" s="79"/>
      <c r="UWP35" s="79"/>
      <c r="UWQ35" s="79"/>
      <c r="UWR35" s="79"/>
      <c r="UWS35" s="79"/>
      <c r="UWT35" s="79"/>
      <c r="UWU35" s="79"/>
      <c r="UWV35" s="79"/>
      <c r="UWW35" s="79"/>
      <c r="UWX35" s="79"/>
      <c r="UWY35" s="79"/>
      <c r="UWZ35" s="79"/>
      <c r="UXA35" s="79"/>
      <c r="UXB35" s="79"/>
      <c r="UXC35" s="79"/>
      <c r="UXD35" s="79"/>
      <c r="UXE35" s="79"/>
      <c r="UXF35" s="79"/>
      <c r="UXG35" s="79"/>
      <c r="UXH35" s="79"/>
      <c r="UXI35" s="79"/>
      <c r="UXJ35" s="79"/>
      <c r="UXK35" s="79"/>
      <c r="UXL35" s="79"/>
      <c r="UXM35" s="79"/>
      <c r="UXN35" s="79"/>
      <c r="UXO35" s="79"/>
      <c r="UXP35" s="79"/>
      <c r="UXQ35" s="79"/>
      <c r="UXR35" s="79"/>
      <c r="UXS35" s="79"/>
      <c r="UXT35" s="79"/>
      <c r="UXU35" s="79"/>
      <c r="UXV35" s="79"/>
      <c r="UXW35" s="79"/>
      <c r="UXX35" s="79"/>
      <c r="UXY35" s="79"/>
      <c r="UXZ35" s="79"/>
      <c r="UYA35" s="79"/>
      <c r="UYB35" s="79"/>
      <c r="UYC35" s="79"/>
      <c r="UYD35" s="79"/>
      <c r="UYE35" s="79"/>
      <c r="UYF35" s="79"/>
      <c r="UYG35" s="79"/>
      <c r="UYH35" s="79"/>
      <c r="UYI35" s="79"/>
      <c r="UYJ35" s="79"/>
      <c r="UYK35" s="79"/>
      <c r="UYL35" s="79"/>
      <c r="UYM35" s="79"/>
      <c r="UYN35" s="79"/>
      <c r="UYO35" s="79"/>
      <c r="UYP35" s="79"/>
      <c r="UYQ35" s="79"/>
      <c r="UYR35" s="79"/>
      <c r="UYS35" s="79"/>
      <c r="UYT35" s="79"/>
      <c r="UYU35" s="79"/>
      <c r="UYV35" s="79"/>
      <c r="UYW35" s="79"/>
      <c r="UYX35" s="79"/>
      <c r="UYY35" s="79"/>
      <c r="UYZ35" s="79"/>
      <c r="UZA35" s="79"/>
      <c r="UZB35" s="79"/>
      <c r="UZC35" s="79"/>
      <c r="UZD35" s="79"/>
      <c r="UZE35" s="79"/>
      <c r="UZF35" s="79"/>
      <c r="UZG35" s="79"/>
      <c r="UZH35" s="79"/>
      <c r="UZI35" s="79"/>
      <c r="UZJ35" s="79"/>
      <c r="UZK35" s="79"/>
      <c r="UZL35" s="79"/>
      <c r="UZM35" s="79"/>
      <c r="UZN35" s="79"/>
      <c r="UZO35" s="79"/>
      <c r="UZP35" s="79"/>
      <c r="UZQ35" s="79"/>
      <c r="UZR35" s="79"/>
      <c r="UZS35" s="79"/>
      <c r="UZT35" s="79"/>
      <c r="UZU35" s="79"/>
      <c r="UZV35" s="79"/>
      <c r="UZW35" s="79"/>
      <c r="UZX35" s="79"/>
      <c r="UZY35" s="79"/>
      <c r="UZZ35" s="79"/>
      <c r="VAA35" s="79"/>
      <c r="VAB35" s="79"/>
      <c r="VAC35" s="79"/>
      <c r="VAD35" s="79"/>
      <c r="VAE35" s="79"/>
      <c r="VAF35" s="79"/>
      <c r="VAG35" s="79"/>
      <c r="VAH35" s="79"/>
      <c r="VAI35" s="79"/>
      <c r="VAJ35" s="79"/>
      <c r="VAK35" s="79"/>
      <c r="VAL35" s="79"/>
      <c r="VAM35" s="79"/>
      <c r="VAN35" s="79"/>
      <c r="VAO35" s="79"/>
      <c r="VAP35" s="79"/>
      <c r="VAQ35" s="79"/>
      <c r="VAR35" s="79"/>
      <c r="VAS35" s="79"/>
      <c r="VAT35" s="79"/>
      <c r="VAU35" s="79"/>
      <c r="VAV35" s="79"/>
      <c r="VAW35" s="79"/>
      <c r="VAX35" s="79"/>
      <c r="VAY35" s="79"/>
      <c r="VAZ35" s="79"/>
      <c r="VBA35" s="79"/>
      <c r="VBB35" s="79"/>
      <c r="VBC35" s="79"/>
      <c r="VBD35" s="79"/>
      <c r="VBE35" s="79"/>
      <c r="VBF35" s="79"/>
      <c r="VBG35" s="79"/>
      <c r="VBH35" s="79"/>
      <c r="VBI35" s="79"/>
      <c r="VBJ35" s="79"/>
      <c r="VBK35" s="79"/>
      <c r="VBL35" s="79"/>
      <c r="VBM35" s="79"/>
      <c r="VBN35" s="79"/>
      <c r="VBO35" s="79"/>
      <c r="VBP35" s="79"/>
      <c r="VBQ35" s="79"/>
      <c r="VBR35" s="79"/>
      <c r="VBS35" s="79"/>
      <c r="VBT35" s="79"/>
      <c r="VBU35" s="79"/>
      <c r="VBV35" s="79"/>
      <c r="VBW35" s="79"/>
      <c r="VBX35" s="79"/>
      <c r="VBY35" s="79"/>
      <c r="VBZ35" s="79"/>
      <c r="VCA35" s="79"/>
      <c r="VCB35" s="79"/>
      <c r="VCC35" s="79"/>
      <c r="VCD35" s="79"/>
      <c r="VCE35" s="79"/>
      <c r="VCF35" s="79"/>
      <c r="VCG35" s="79"/>
      <c r="VCH35" s="79"/>
      <c r="VCI35" s="79"/>
      <c r="VCJ35" s="79"/>
      <c r="VCK35" s="79"/>
      <c r="VCL35" s="79"/>
      <c r="VCM35" s="79"/>
      <c r="VCN35" s="79"/>
      <c r="VCO35" s="79"/>
      <c r="VCP35" s="79"/>
      <c r="VCQ35" s="79"/>
      <c r="VCR35" s="79"/>
      <c r="VCS35" s="79"/>
      <c r="VCT35" s="79"/>
      <c r="VCU35" s="79"/>
      <c r="VCV35" s="79"/>
      <c r="VCW35" s="79"/>
      <c r="VCX35" s="79"/>
      <c r="VCY35" s="79"/>
      <c r="VCZ35" s="79"/>
      <c r="VDA35" s="79"/>
      <c r="VDB35" s="79"/>
      <c r="VDC35" s="79"/>
      <c r="VDD35" s="79"/>
      <c r="VDE35" s="79"/>
      <c r="VDF35" s="79"/>
      <c r="VDG35" s="79"/>
      <c r="VDH35" s="79"/>
      <c r="VDI35" s="79"/>
      <c r="VDJ35" s="79"/>
      <c r="VDK35" s="79"/>
      <c r="VDL35" s="79"/>
      <c r="VDM35" s="79"/>
      <c r="VDN35" s="79"/>
      <c r="VDO35" s="79"/>
      <c r="VDP35" s="79"/>
      <c r="VDQ35" s="79"/>
      <c r="VDR35" s="79"/>
      <c r="VDS35" s="79"/>
      <c r="VDT35" s="79"/>
      <c r="VDU35" s="79"/>
      <c r="VDV35" s="79"/>
      <c r="VDW35" s="79"/>
      <c r="VDX35" s="79"/>
      <c r="VDY35" s="79"/>
      <c r="VDZ35" s="79"/>
      <c r="VEA35" s="79"/>
      <c r="VEB35" s="79"/>
      <c r="VEC35" s="79"/>
      <c r="VED35" s="79"/>
      <c r="VEE35" s="79"/>
      <c r="VEF35" s="79"/>
      <c r="VEG35" s="79"/>
      <c r="VEH35" s="79"/>
      <c r="VEI35" s="79"/>
      <c r="VEJ35" s="79"/>
      <c r="VEK35" s="79"/>
      <c r="VEL35" s="79"/>
      <c r="VEM35" s="79"/>
      <c r="VEN35" s="79"/>
      <c r="VEO35" s="79"/>
      <c r="VEP35" s="79"/>
      <c r="VEQ35" s="79"/>
      <c r="VER35" s="79"/>
      <c r="VES35" s="79"/>
      <c r="VET35" s="79"/>
      <c r="VEU35" s="79"/>
      <c r="VEV35" s="79"/>
      <c r="VEW35" s="79"/>
      <c r="VEX35" s="79"/>
      <c r="VEY35" s="79"/>
      <c r="VEZ35" s="79"/>
      <c r="VFA35" s="79"/>
      <c r="VFB35" s="79"/>
      <c r="VFC35" s="79"/>
      <c r="VFD35" s="79"/>
      <c r="VFE35" s="79"/>
      <c r="VFF35" s="79"/>
      <c r="VFG35" s="79"/>
      <c r="VFH35" s="79"/>
      <c r="VFI35" s="79"/>
      <c r="VFJ35" s="79"/>
      <c r="VFK35" s="79"/>
      <c r="VFL35" s="79"/>
      <c r="VFM35" s="79"/>
      <c r="VFN35" s="79"/>
      <c r="VFO35" s="79"/>
      <c r="VFP35" s="79"/>
      <c r="VFQ35" s="79"/>
      <c r="VFR35" s="79"/>
      <c r="VFS35" s="79"/>
      <c r="VFT35" s="79"/>
      <c r="VFU35" s="79"/>
      <c r="VFV35" s="79"/>
      <c r="VFW35" s="79"/>
      <c r="VFX35" s="79"/>
      <c r="VFY35" s="79"/>
      <c r="VFZ35" s="79"/>
      <c r="VGA35" s="79"/>
      <c r="VGB35" s="79"/>
      <c r="VGC35" s="79"/>
      <c r="VGD35" s="79"/>
      <c r="VGE35" s="79"/>
      <c r="VGF35" s="79"/>
      <c r="VGG35" s="79"/>
      <c r="VGH35" s="79"/>
      <c r="VGI35" s="79"/>
      <c r="VGJ35" s="79"/>
      <c r="VGK35" s="79"/>
      <c r="VGL35" s="79"/>
      <c r="VGM35" s="79"/>
      <c r="VGN35" s="79"/>
      <c r="VGO35" s="79"/>
      <c r="VGP35" s="79"/>
      <c r="VGQ35" s="79"/>
      <c r="VGR35" s="79"/>
      <c r="VGS35" s="79"/>
      <c r="VGT35" s="79"/>
      <c r="VGU35" s="79"/>
      <c r="VGV35" s="79"/>
      <c r="VGW35" s="79"/>
      <c r="VGX35" s="79"/>
      <c r="VGY35" s="79"/>
      <c r="VGZ35" s="79"/>
      <c r="VHA35" s="79"/>
      <c r="VHB35" s="79"/>
      <c r="VHC35" s="79"/>
      <c r="VHD35" s="79"/>
      <c r="VHE35" s="79"/>
      <c r="VHF35" s="79"/>
      <c r="VHG35" s="79"/>
      <c r="VHH35" s="79"/>
      <c r="VHI35" s="79"/>
      <c r="VHJ35" s="79"/>
      <c r="VHK35" s="79"/>
      <c r="VHL35" s="79"/>
      <c r="VHM35" s="79"/>
      <c r="VHN35" s="79"/>
      <c r="VHO35" s="79"/>
      <c r="VHP35" s="79"/>
      <c r="VHQ35" s="79"/>
      <c r="VHR35" s="79"/>
      <c r="VHS35" s="79"/>
      <c r="VHT35" s="79"/>
      <c r="VHU35" s="79"/>
      <c r="VHV35" s="79"/>
      <c r="VHW35" s="79"/>
      <c r="VHX35" s="79"/>
      <c r="VHY35" s="79"/>
      <c r="VHZ35" s="79"/>
      <c r="VIA35" s="79"/>
      <c r="VIB35" s="79"/>
      <c r="VIC35" s="79"/>
      <c r="VID35" s="79"/>
      <c r="VIE35" s="79"/>
      <c r="VIF35" s="79"/>
      <c r="VIG35" s="79"/>
      <c r="VIH35" s="79"/>
      <c r="VII35" s="79"/>
      <c r="VIJ35" s="79"/>
      <c r="VIK35" s="79"/>
      <c r="VIL35" s="79"/>
      <c r="VIM35" s="79"/>
      <c r="VIN35" s="79"/>
      <c r="VIO35" s="79"/>
      <c r="VIP35" s="79"/>
      <c r="VIQ35" s="79"/>
      <c r="VIR35" s="79"/>
      <c r="VIS35" s="79"/>
      <c r="VIT35" s="79"/>
      <c r="VIU35" s="79"/>
      <c r="VIV35" s="79"/>
      <c r="VIW35" s="79"/>
      <c r="VIX35" s="79"/>
      <c r="VIY35" s="79"/>
      <c r="VIZ35" s="79"/>
      <c r="VJA35" s="79"/>
      <c r="VJB35" s="79"/>
      <c r="VJC35" s="79"/>
      <c r="VJD35" s="79"/>
      <c r="VJE35" s="79"/>
      <c r="VJF35" s="79"/>
      <c r="VJG35" s="79"/>
      <c r="VJH35" s="79"/>
      <c r="VJI35" s="79"/>
      <c r="VJJ35" s="79"/>
      <c r="VJK35" s="79"/>
      <c r="VJL35" s="79"/>
      <c r="VJM35" s="79"/>
      <c r="VJN35" s="79"/>
      <c r="VJO35" s="79"/>
      <c r="VJP35" s="79"/>
      <c r="VJQ35" s="79"/>
      <c r="VJR35" s="79"/>
      <c r="VJS35" s="79"/>
      <c r="VJT35" s="79"/>
      <c r="VJU35" s="79"/>
      <c r="VJV35" s="79"/>
      <c r="VJW35" s="79"/>
      <c r="VJX35" s="79"/>
      <c r="VJY35" s="79"/>
      <c r="VJZ35" s="79"/>
      <c r="VKA35" s="79"/>
      <c r="VKB35" s="79"/>
      <c r="VKC35" s="79"/>
      <c r="VKD35" s="79"/>
      <c r="VKE35" s="79"/>
      <c r="VKF35" s="79"/>
      <c r="VKG35" s="79"/>
      <c r="VKH35" s="79"/>
      <c r="VKI35" s="79"/>
      <c r="VKJ35" s="79"/>
      <c r="VKK35" s="79"/>
      <c r="VKL35" s="79"/>
      <c r="VKM35" s="79"/>
      <c r="VKN35" s="79"/>
      <c r="VKO35" s="79"/>
      <c r="VKP35" s="79"/>
      <c r="VKQ35" s="79"/>
      <c r="VKR35" s="79"/>
      <c r="VKS35" s="79"/>
      <c r="VKT35" s="79"/>
      <c r="VKU35" s="79"/>
      <c r="VKV35" s="79"/>
      <c r="VKW35" s="79"/>
      <c r="VKX35" s="79"/>
      <c r="VKY35" s="79"/>
      <c r="VKZ35" s="79"/>
      <c r="VLA35" s="79"/>
      <c r="VLB35" s="79"/>
      <c r="VLC35" s="79"/>
      <c r="VLD35" s="79"/>
      <c r="VLE35" s="79"/>
      <c r="VLF35" s="79"/>
      <c r="VLG35" s="79"/>
      <c r="VLH35" s="79"/>
      <c r="VLI35" s="79"/>
      <c r="VLJ35" s="79"/>
      <c r="VLK35" s="79"/>
      <c r="VLL35" s="79"/>
      <c r="VLM35" s="79"/>
      <c r="VLN35" s="79"/>
      <c r="VLO35" s="79"/>
      <c r="VLP35" s="79"/>
      <c r="VLQ35" s="79"/>
      <c r="VLR35" s="79"/>
      <c r="VLS35" s="79"/>
      <c r="VLT35" s="79"/>
      <c r="VLU35" s="79"/>
      <c r="VLV35" s="79"/>
      <c r="VLW35" s="79"/>
      <c r="VLX35" s="79"/>
      <c r="VLY35" s="79"/>
      <c r="VLZ35" s="79"/>
      <c r="VMA35" s="79"/>
      <c r="VMB35" s="79"/>
      <c r="VMC35" s="79"/>
      <c r="VMD35" s="79"/>
      <c r="VME35" s="79"/>
      <c r="VMF35" s="79"/>
      <c r="VMG35" s="79"/>
      <c r="VMH35" s="79"/>
      <c r="VMI35" s="79"/>
      <c r="VMJ35" s="79"/>
      <c r="VMK35" s="79"/>
      <c r="VML35" s="79"/>
      <c r="VMM35" s="79"/>
      <c r="VMN35" s="79"/>
      <c r="VMO35" s="79"/>
      <c r="VMP35" s="79"/>
      <c r="VMQ35" s="79"/>
      <c r="VMR35" s="79"/>
      <c r="VMS35" s="79"/>
      <c r="VMT35" s="79"/>
      <c r="VMU35" s="79"/>
      <c r="VMV35" s="79"/>
      <c r="VMW35" s="79"/>
      <c r="VMX35" s="79"/>
      <c r="VMY35" s="79"/>
      <c r="VMZ35" s="79"/>
      <c r="VNA35" s="79"/>
      <c r="VNB35" s="79"/>
      <c r="VNC35" s="79"/>
      <c r="VND35" s="79"/>
      <c r="VNE35" s="79"/>
      <c r="VNF35" s="79"/>
      <c r="VNG35" s="79"/>
      <c r="VNH35" s="79"/>
      <c r="VNI35" s="79"/>
      <c r="VNJ35" s="79"/>
      <c r="VNK35" s="79"/>
      <c r="VNL35" s="79"/>
      <c r="VNM35" s="79"/>
      <c r="VNN35" s="79"/>
      <c r="VNO35" s="79"/>
      <c r="VNP35" s="79"/>
      <c r="VNQ35" s="79"/>
      <c r="VNR35" s="79"/>
      <c r="VNS35" s="79"/>
      <c r="VNT35" s="79"/>
      <c r="VNU35" s="79"/>
      <c r="VNV35" s="79"/>
      <c r="VNW35" s="79"/>
      <c r="VNX35" s="79"/>
      <c r="VNY35" s="79"/>
      <c r="VNZ35" s="79"/>
      <c r="VOA35" s="79"/>
      <c r="VOB35" s="79"/>
      <c r="VOC35" s="79"/>
      <c r="VOD35" s="79"/>
      <c r="VOE35" s="79"/>
      <c r="VOF35" s="79"/>
      <c r="VOG35" s="79"/>
      <c r="VOH35" s="79"/>
      <c r="VOI35" s="79"/>
      <c r="VOJ35" s="79"/>
      <c r="VOK35" s="79"/>
      <c r="VOL35" s="79"/>
      <c r="VOM35" s="79"/>
      <c r="VON35" s="79"/>
      <c r="VOO35" s="79"/>
      <c r="VOP35" s="79"/>
      <c r="VOQ35" s="79"/>
      <c r="VOR35" s="79"/>
      <c r="VOS35" s="79"/>
      <c r="VOT35" s="79"/>
      <c r="VOU35" s="79"/>
      <c r="VOV35" s="79"/>
      <c r="VOW35" s="79"/>
      <c r="VOX35" s="79"/>
      <c r="VOY35" s="79"/>
      <c r="VOZ35" s="79"/>
      <c r="VPA35" s="79"/>
      <c r="VPB35" s="79"/>
      <c r="VPC35" s="79"/>
      <c r="VPD35" s="79"/>
      <c r="VPE35" s="79"/>
      <c r="VPF35" s="79"/>
      <c r="VPG35" s="79"/>
      <c r="VPH35" s="79"/>
      <c r="VPI35" s="79"/>
      <c r="VPJ35" s="79"/>
      <c r="VPK35" s="79"/>
      <c r="VPL35" s="79"/>
      <c r="VPM35" s="79"/>
      <c r="VPN35" s="79"/>
      <c r="VPO35" s="79"/>
      <c r="VPP35" s="79"/>
      <c r="VPQ35" s="79"/>
      <c r="VPR35" s="79"/>
      <c r="VPS35" s="79"/>
      <c r="VPT35" s="79"/>
      <c r="VPU35" s="79"/>
      <c r="VPV35" s="79"/>
      <c r="VPW35" s="79"/>
      <c r="VPX35" s="79"/>
      <c r="VPY35" s="79"/>
      <c r="VPZ35" s="79"/>
      <c r="VQA35" s="79"/>
      <c r="VQB35" s="79"/>
      <c r="VQC35" s="79"/>
      <c r="VQD35" s="79"/>
      <c r="VQE35" s="79"/>
      <c r="VQF35" s="79"/>
      <c r="VQG35" s="79"/>
      <c r="VQH35" s="79"/>
      <c r="VQI35" s="79"/>
      <c r="VQJ35" s="79"/>
      <c r="VQK35" s="79"/>
      <c r="VQL35" s="79"/>
      <c r="VQM35" s="79"/>
      <c r="VQN35" s="79"/>
      <c r="VQO35" s="79"/>
      <c r="VQP35" s="79"/>
      <c r="VQQ35" s="79"/>
      <c r="VQR35" s="79"/>
      <c r="VQS35" s="79"/>
      <c r="VQT35" s="79"/>
      <c r="VQU35" s="79"/>
      <c r="VQV35" s="79"/>
      <c r="VQW35" s="79"/>
      <c r="VQX35" s="79"/>
      <c r="VQY35" s="79"/>
      <c r="VQZ35" s="79"/>
      <c r="VRA35" s="79"/>
      <c r="VRB35" s="79"/>
      <c r="VRC35" s="79"/>
      <c r="VRD35" s="79"/>
      <c r="VRE35" s="79"/>
      <c r="VRF35" s="79"/>
      <c r="VRG35" s="79"/>
      <c r="VRH35" s="79"/>
      <c r="VRI35" s="79"/>
      <c r="VRJ35" s="79"/>
      <c r="VRK35" s="79"/>
      <c r="VRL35" s="79"/>
      <c r="VRM35" s="79"/>
      <c r="VRN35" s="79"/>
      <c r="VRO35" s="79"/>
      <c r="VRP35" s="79"/>
      <c r="VRQ35" s="79"/>
      <c r="VRR35" s="79"/>
      <c r="VRS35" s="79"/>
      <c r="VRT35" s="79"/>
      <c r="VRU35" s="79"/>
      <c r="VRV35" s="79"/>
      <c r="VRW35" s="79"/>
      <c r="VRX35" s="79"/>
      <c r="VRY35" s="79"/>
      <c r="VRZ35" s="79"/>
      <c r="VSA35" s="79"/>
      <c r="VSB35" s="79"/>
      <c r="VSC35" s="79"/>
      <c r="VSD35" s="79"/>
      <c r="VSE35" s="79"/>
      <c r="VSF35" s="79"/>
      <c r="VSG35" s="79"/>
      <c r="VSH35" s="79"/>
      <c r="VSI35" s="79"/>
      <c r="VSJ35" s="79"/>
      <c r="VSK35" s="79"/>
      <c r="VSL35" s="79"/>
      <c r="VSM35" s="79"/>
      <c r="VSN35" s="79"/>
      <c r="VSO35" s="79"/>
      <c r="VSP35" s="79"/>
      <c r="VSQ35" s="79"/>
      <c r="VSR35" s="79"/>
      <c r="VSS35" s="79"/>
      <c r="VST35" s="79"/>
      <c r="VSU35" s="79"/>
      <c r="VSV35" s="79"/>
      <c r="VSW35" s="79"/>
      <c r="VSX35" s="79"/>
      <c r="VSY35" s="79"/>
      <c r="VSZ35" s="79"/>
      <c r="VTA35" s="79"/>
      <c r="VTB35" s="79"/>
      <c r="VTC35" s="79"/>
      <c r="VTD35" s="79"/>
      <c r="VTE35" s="79"/>
      <c r="VTF35" s="79"/>
      <c r="VTG35" s="79"/>
      <c r="VTH35" s="79"/>
      <c r="VTI35" s="79"/>
      <c r="VTJ35" s="79"/>
      <c r="VTK35" s="79"/>
      <c r="VTL35" s="79"/>
      <c r="VTM35" s="79"/>
      <c r="VTN35" s="79"/>
      <c r="VTO35" s="79"/>
      <c r="VTP35" s="79"/>
      <c r="VTQ35" s="79"/>
      <c r="VTR35" s="79"/>
      <c r="VTS35" s="79"/>
      <c r="VTT35" s="79"/>
      <c r="VTU35" s="79"/>
      <c r="VTV35" s="79"/>
      <c r="VTW35" s="79"/>
      <c r="VTX35" s="79"/>
      <c r="VTY35" s="79"/>
      <c r="VTZ35" s="79"/>
      <c r="VUA35" s="79"/>
      <c r="VUB35" s="79"/>
      <c r="VUC35" s="79"/>
      <c r="VUD35" s="79"/>
      <c r="VUE35" s="79"/>
      <c r="VUF35" s="79"/>
      <c r="VUG35" s="79"/>
      <c r="VUH35" s="79"/>
      <c r="VUI35" s="79"/>
      <c r="VUJ35" s="79"/>
      <c r="VUK35" s="79"/>
      <c r="VUL35" s="79"/>
      <c r="VUM35" s="79"/>
      <c r="VUN35" s="79"/>
      <c r="VUO35" s="79"/>
      <c r="VUP35" s="79"/>
      <c r="VUQ35" s="79"/>
      <c r="VUR35" s="79"/>
      <c r="VUS35" s="79"/>
      <c r="VUT35" s="79"/>
      <c r="VUU35" s="79"/>
      <c r="VUV35" s="79"/>
      <c r="VUW35" s="79"/>
      <c r="VUX35" s="79"/>
      <c r="VUY35" s="79"/>
      <c r="VUZ35" s="79"/>
      <c r="VVA35" s="79"/>
      <c r="VVB35" s="79"/>
      <c r="VVC35" s="79"/>
      <c r="VVD35" s="79"/>
      <c r="VVE35" s="79"/>
      <c r="VVF35" s="79"/>
      <c r="VVG35" s="79"/>
      <c r="VVH35" s="79"/>
      <c r="VVI35" s="79"/>
      <c r="VVJ35" s="79"/>
      <c r="VVK35" s="79"/>
      <c r="VVL35" s="79"/>
      <c r="VVM35" s="79"/>
      <c r="VVN35" s="79"/>
      <c r="VVO35" s="79"/>
      <c r="VVP35" s="79"/>
      <c r="VVQ35" s="79"/>
      <c r="VVR35" s="79"/>
      <c r="VVS35" s="79"/>
      <c r="VVT35" s="79"/>
      <c r="VVU35" s="79"/>
      <c r="VVV35" s="79"/>
      <c r="VVW35" s="79"/>
      <c r="VVX35" s="79"/>
      <c r="VVY35" s="79"/>
      <c r="VVZ35" s="79"/>
      <c r="VWA35" s="79"/>
      <c r="VWB35" s="79"/>
      <c r="VWC35" s="79"/>
      <c r="VWD35" s="79"/>
      <c r="VWE35" s="79"/>
      <c r="VWF35" s="79"/>
      <c r="VWG35" s="79"/>
      <c r="VWH35" s="79"/>
      <c r="VWI35" s="79"/>
      <c r="VWJ35" s="79"/>
      <c r="VWK35" s="79"/>
      <c r="VWL35" s="79"/>
      <c r="VWM35" s="79"/>
      <c r="VWN35" s="79"/>
      <c r="VWO35" s="79"/>
      <c r="VWP35" s="79"/>
      <c r="VWQ35" s="79"/>
      <c r="VWR35" s="79"/>
      <c r="VWS35" s="79"/>
      <c r="VWT35" s="79"/>
      <c r="VWU35" s="79"/>
      <c r="VWV35" s="79"/>
      <c r="VWW35" s="79"/>
      <c r="VWX35" s="79"/>
      <c r="VWY35" s="79"/>
      <c r="VWZ35" s="79"/>
      <c r="VXA35" s="79"/>
      <c r="VXB35" s="79"/>
      <c r="VXC35" s="79"/>
      <c r="VXD35" s="79"/>
      <c r="VXE35" s="79"/>
      <c r="VXF35" s="79"/>
      <c r="VXG35" s="79"/>
      <c r="VXH35" s="79"/>
      <c r="VXI35" s="79"/>
      <c r="VXJ35" s="79"/>
      <c r="VXK35" s="79"/>
      <c r="VXL35" s="79"/>
      <c r="VXM35" s="79"/>
      <c r="VXN35" s="79"/>
      <c r="VXO35" s="79"/>
      <c r="VXP35" s="79"/>
      <c r="VXQ35" s="79"/>
      <c r="VXR35" s="79"/>
      <c r="VXS35" s="79"/>
      <c r="VXT35" s="79"/>
      <c r="VXU35" s="79"/>
      <c r="VXV35" s="79"/>
      <c r="VXW35" s="79"/>
      <c r="VXX35" s="79"/>
      <c r="VXY35" s="79"/>
      <c r="VXZ35" s="79"/>
      <c r="VYA35" s="79"/>
      <c r="VYB35" s="79"/>
      <c r="VYC35" s="79"/>
      <c r="VYD35" s="79"/>
      <c r="VYE35" s="79"/>
      <c r="VYF35" s="79"/>
      <c r="VYG35" s="79"/>
      <c r="VYH35" s="79"/>
      <c r="VYI35" s="79"/>
      <c r="VYJ35" s="79"/>
      <c r="VYK35" s="79"/>
      <c r="VYL35" s="79"/>
      <c r="VYM35" s="79"/>
      <c r="VYN35" s="79"/>
      <c r="VYO35" s="79"/>
      <c r="VYP35" s="79"/>
      <c r="VYQ35" s="79"/>
      <c r="VYR35" s="79"/>
      <c r="VYS35" s="79"/>
      <c r="VYT35" s="79"/>
      <c r="VYU35" s="79"/>
      <c r="VYV35" s="79"/>
      <c r="VYW35" s="79"/>
      <c r="VYX35" s="79"/>
      <c r="VYY35" s="79"/>
      <c r="VYZ35" s="79"/>
      <c r="VZA35" s="79"/>
      <c r="VZB35" s="79"/>
      <c r="VZC35" s="79"/>
      <c r="VZD35" s="79"/>
      <c r="VZE35" s="79"/>
      <c r="VZF35" s="79"/>
      <c r="VZG35" s="79"/>
      <c r="VZH35" s="79"/>
      <c r="VZI35" s="79"/>
      <c r="VZJ35" s="79"/>
      <c r="VZK35" s="79"/>
      <c r="VZL35" s="79"/>
      <c r="VZM35" s="79"/>
      <c r="VZN35" s="79"/>
      <c r="VZO35" s="79"/>
      <c r="VZP35" s="79"/>
      <c r="VZQ35" s="79"/>
      <c r="VZR35" s="79"/>
      <c r="VZS35" s="79"/>
      <c r="VZT35" s="79"/>
      <c r="VZU35" s="79"/>
      <c r="VZV35" s="79"/>
      <c r="VZW35" s="79"/>
      <c r="VZX35" s="79"/>
      <c r="VZY35" s="79"/>
      <c r="VZZ35" s="79"/>
      <c r="WAA35" s="79"/>
      <c r="WAB35" s="79"/>
      <c r="WAC35" s="79"/>
      <c r="WAD35" s="79"/>
      <c r="WAE35" s="79"/>
      <c r="WAF35" s="79"/>
      <c r="WAG35" s="79"/>
      <c r="WAH35" s="79"/>
      <c r="WAI35" s="79"/>
      <c r="WAJ35" s="79"/>
      <c r="WAK35" s="79"/>
      <c r="WAL35" s="79"/>
      <c r="WAM35" s="79"/>
      <c r="WAN35" s="79"/>
      <c r="WAO35" s="79"/>
      <c r="WAP35" s="79"/>
      <c r="WAQ35" s="79"/>
      <c r="WAR35" s="79"/>
      <c r="WAS35" s="79"/>
      <c r="WAT35" s="79"/>
      <c r="WAU35" s="79"/>
      <c r="WAV35" s="79"/>
      <c r="WAW35" s="79"/>
      <c r="WAX35" s="79"/>
      <c r="WAY35" s="79"/>
      <c r="WAZ35" s="79"/>
      <c r="WBA35" s="79"/>
      <c r="WBB35" s="79"/>
      <c r="WBC35" s="79"/>
      <c r="WBD35" s="79"/>
      <c r="WBE35" s="79"/>
      <c r="WBF35" s="79"/>
      <c r="WBG35" s="79"/>
      <c r="WBH35" s="79"/>
      <c r="WBI35" s="79"/>
      <c r="WBJ35" s="79"/>
      <c r="WBK35" s="79"/>
      <c r="WBL35" s="79"/>
      <c r="WBM35" s="79"/>
      <c r="WBN35" s="79"/>
      <c r="WBO35" s="79"/>
      <c r="WBP35" s="79"/>
      <c r="WBQ35" s="79"/>
      <c r="WBR35" s="79"/>
      <c r="WBS35" s="79"/>
      <c r="WBT35" s="79"/>
      <c r="WBU35" s="79"/>
      <c r="WBV35" s="79"/>
      <c r="WBW35" s="79"/>
      <c r="WBX35" s="79"/>
      <c r="WBY35" s="79"/>
      <c r="WBZ35" s="79"/>
      <c r="WCA35" s="79"/>
      <c r="WCB35" s="79"/>
      <c r="WCC35" s="79"/>
      <c r="WCD35" s="79"/>
      <c r="WCE35" s="79"/>
      <c r="WCF35" s="79"/>
      <c r="WCG35" s="79"/>
      <c r="WCH35" s="79"/>
      <c r="WCI35" s="79"/>
      <c r="WCJ35" s="79"/>
      <c r="WCK35" s="79"/>
      <c r="WCL35" s="79"/>
      <c r="WCM35" s="79"/>
      <c r="WCN35" s="79"/>
      <c r="WCO35" s="79"/>
      <c r="WCP35" s="79"/>
      <c r="WCQ35" s="79"/>
      <c r="WCR35" s="79"/>
      <c r="WCS35" s="79"/>
      <c r="WCT35" s="79"/>
      <c r="WCU35" s="79"/>
      <c r="WCV35" s="79"/>
      <c r="WCW35" s="79"/>
      <c r="WCX35" s="79"/>
      <c r="WCY35" s="79"/>
      <c r="WCZ35" s="79"/>
      <c r="WDA35" s="79"/>
      <c r="WDB35" s="79"/>
      <c r="WDC35" s="79"/>
      <c r="WDD35" s="79"/>
      <c r="WDE35" s="79"/>
      <c r="WDF35" s="79"/>
      <c r="WDG35" s="79"/>
      <c r="WDH35" s="79"/>
      <c r="WDI35" s="79"/>
      <c r="WDJ35" s="79"/>
      <c r="WDK35" s="79"/>
      <c r="WDL35" s="79"/>
      <c r="WDM35" s="79"/>
      <c r="WDN35" s="79"/>
      <c r="WDO35" s="79"/>
      <c r="WDP35" s="79"/>
      <c r="WDQ35" s="79"/>
      <c r="WDR35" s="79"/>
      <c r="WDS35" s="79"/>
      <c r="WDT35" s="79"/>
      <c r="WDU35" s="79"/>
      <c r="WDV35" s="79"/>
      <c r="WDW35" s="79"/>
      <c r="WDX35" s="79"/>
      <c r="WDY35" s="79"/>
      <c r="WDZ35" s="79"/>
      <c r="WEA35" s="79"/>
      <c r="WEB35" s="79"/>
      <c r="WEC35" s="79"/>
      <c r="WED35" s="79"/>
      <c r="WEE35" s="79"/>
      <c r="WEF35" s="79"/>
      <c r="WEG35" s="79"/>
      <c r="WEH35" s="79"/>
      <c r="WEI35" s="79"/>
      <c r="WEJ35" s="79"/>
      <c r="WEK35" s="79"/>
      <c r="WEL35" s="79"/>
      <c r="WEM35" s="79"/>
      <c r="WEN35" s="79"/>
      <c r="WEO35" s="79"/>
      <c r="WEP35" s="79"/>
      <c r="WEQ35" s="79"/>
      <c r="WER35" s="79"/>
      <c r="WES35" s="79"/>
      <c r="WET35" s="79"/>
      <c r="WEU35" s="79"/>
      <c r="WEV35" s="79"/>
      <c r="WEW35" s="79"/>
      <c r="WEX35" s="79"/>
      <c r="WEY35" s="79"/>
      <c r="WEZ35" s="79"/>
      <c r="WFA35" s="79"/>
      <c r="WFB35" s="79"/>
      <c r="WFC35" s="79"/>
      <c r="WFD35" s="79"/>
      <c r="WFE35" s="79"/>
      <c r="WFF35" s="79"/>
      <c r="WFG35" s="79"/>
      <c r="WFH35" s="79"/>
      <c r="WFI35" s="79"/>
      <c r="WFJ35" s="79"/>
      <c r="WFK35" s="79"/>
      <c r="WFL35" s="79"/>
      <c r="WFM35" s="79"/>
      <c r="WFN35" s="79"/>
      <c r="WFO35" s="79"/>
      <c r="WFP35" s="79"/>
      <c r="WFQ35" s="79"/>
      <c r="WFR35" s="79"/>
      <c r="WFS35" s="79"/>
      <c r="WFT35" s="79"/>
      <c r="WFU35" s="79"/>
      <c r="WFV35" s="79"/>
      <c r="WFW35" s="79"/>
      <c r="WFX35" s="79"/>
      <c r="WFY35" s="79"/>
      <c r="WFZ35" s="79"/>
      <c r="WGA35" s="79"/>
      <c r="WGB35" s="79"/>
      <c r="WGC35" s="79"/>
      <c r="WGD35" s="79"/>
      <c r="WGE35" s="79"/>
      <c r="WGF35" s="79"/>
      <c r="WGG35" s="79"/>
      <c r="WGH35" s="79"/>
      <c r="WGI35" s="79"/>
      <c r="WGJ35" s="79"/>
      <c r="WGK35" s="79"/>
      <c r="WGL35" s="79"/>
      <c r="WGM35" s="79"/>
      <c r="WGN35" s="79"/>
      <c r="WGO35" s="79"/>
      <c r="WGP35" s="79"/>
      <c r="WGQ35" s="79"/>
      <c r="WGR35" s="79"/>
      <c r="WGS35" s="79"/>
      <c r="WGT35" s="79"/>
      <c r="WGU35" s="79"/>
      <c r="WGV35" s="79"/>
      <c r="WGW35" s="79"/>
      <c r="WGX35" s="79"/>
      <c r="WGY35" s="79"/>
      <c r="WGZ35" s="79"/>
      <c r="WHA35" s="79"/>
      <c r="WHB35" s="79"/>
      <c r="WHC35" s="79"/>
      <c r="WHD35" s="79"/>
      <c r="WHE35" s="79"/>
      <c r="WHF35" s="79"/>
      <c r="WHG35" s="79"/>
      <c r="WHH35" s="79"/>
      <c r="WHI35" s="79"/>
      <c r="WHJ35" s="79"/>
      <c r="WHK35" s="79"/>
      <c r="WHL35" s="79"/>
      <c r="WHM35" s="79"/>
      <c r="WHN35" s="79"/>
      <c r="WHO35" s="79"/>
      <c r="WHP35" s="79"/>
      <c r="WHQ35" s="79"/>
      <c r="WHR35" s="79"/>
      <c r="WHS35" s="79"/>
      <c r="WHT35" s="79"/>
      <c r="WHU35" s="79"/>
      <c r="WHV35" s="79"/>
      <c r="WHW35" s="79"/>
      <c r="WHX35" s="79"/>
      <c r="WHY35" s="79"/>
      <c r="WHZ35" s="79"/>
      <c r="WIA35" s="79"/>
      <c r="WIB35" s="79"/>
      <c r="WIC35" s="79"/>
      <c r="WID35" s="79"/>
      <c r="WIE35" s="79"/>
      <c r="WIF35" s="79"/>
      <c r="WIG35" s="79"/>
      <c r="WIH35" s="79"/>
      <c r="WII35" s="79"/>
      <c r="WIJ35" s="79"/>
      <c r="WIK35" s="79"/>
      <c r="WIL35" s="79"/>
      <c r="WIM35" s="79"/>
      <c r="WIN35" s="79"/>
      <c r="WIO35" s="79"/>
      <c r="WIP35" s="79"/>
      <c r="WIQ35" s="79"/>
      <c r="WIR35" s="79"/>
      <c r="WIS35" s="79"/>
      <c r="WIT35" s="79"/>
      <c r="WIU35" s="79"/>
      <c r="WIV35" s="79"/>
      <c r="WIW35" s="79"/>
      <c r="WIX35" s="79"/>
      <c r="WIY35" s="79"/>
      <c r="WIZ35" s="79"/>
      <c r="WJA35" s="79"/>
      <c r="WJB35" s="79"/>
      <c r="WJC35" s="79"/>
      <c r="WJD35" s="79"/>
      <c r="WJE35" s="79"/>
      <c r="WJF35" s="79"/>
      <c r="WJG35" s="79"/>
      <c r="WJH35" s="79"/>
      <c r="WJI35" s="79"/>
      <c r="WJJ35" s="79"/>
      <c r="WJK35" s="79"/>
      <c r="WJL35" s="79"/>
      <c r="WJM35" s="79"/>
      <c r="WJN35" s="79"/>
      <c r="WJO35" s="79"/>
      <c r="WJP35" s="79"/>
      <c r="WJQ35" s="79"/>
      <c r="WJR35" s="79"/>
      <c r="WJS35" s="79"/>
      <c r="WJT35" s="79"/>
      <c r="WJU35" s="79"/>
      <c r="WJV35" s="79"/>
      <c r="WJW35" s="79"/>
      <c r="WJX35" s="79"/>
      <c r="WJY35" s="79"/>
      <c r="WJZ35" s="79"/>
      <c r="WKA35" s="79"/>
      <c r="WKB35" s="79"/>
      <c r="WKC35" s="79"/>
      <c r="WKD35" s="79"/>
      <c r="WKE35" s="79"/>
      <c r="WKF35" s="79"/>
      <c r="WKG35" s="79"/>
      <c r="WKH35" s="79"/>
      <c r="WKI35" s="79"/>
      <c r="WKJ35" s="79"/>
      <c r="WKK35" s="79"/>
      <c r="WKL35" s="79"/>
      <c r="WKM35" s="79"/>
      <c r="WKN35" s="79"/>
      <c r="WKO35" s="79"/>
      <c r="WKP35" s="79"/>
      <c r="WKQ35" s="79"/>
      <c r="WKR35" s="79"/>
      <c r="WKS35" s="79"/>
      <c r="WKT35" s="79"/>
      <c r="WKU35" s="79"/>
      <c r="WKV35" s="79"/>
      <c r="WKW35" s="79"/>
      <c r="WKX35" s="79"/>
      <c r="WKY35" s="79"/>
      <c r="WKZ35" s="79"/>
      <c r="WLA35" s="79"/>
      <c r="WLB35" s="79"/>
      <c r="WLC35" s="79"/>
      <c r="WLD35" s="79"/>
      <c r="WLE35" s="79"/>
      <c r="WLF35" s="79"/>
      <c r="WLG35" s="79"/>
      <c r="WLH35" s="79"/>
      <c r="WLI35" s="79"/>
      <c r="WLJ35" s="79"/>
      <c r="WLK35" s="79"/>
      <c r="WLL35" s="79"/>
      <c r="WLM35" s="79"/>
      <c r="WLN35" s="79"/>
      <c r="WLO35" s="79"/>
      <c r="WLP35" s="79"/>
      <c r="WLQ35" s="79"/>
      <c r="WLR35" s="79"/>
      <c r="WLS35" s="79"/>
      <c r="WLT35" s="79"/>
      <c r="WLU35" s="79"/>
      <c r="WLV35" s="79"/>
      <c r="WLW35" s="79"/>
      <c r="WLX35" s="79"/>
      <c r="WLY35" s="79"/>
      <c r="WLZ35" s="79"/>
      <c r="WMA35" s="79"/>
      <c r="WMB35" s="79"/>
      <c r="WMC35" s="79"/>
      <c r="WMD35" s="79"/>
      <c r="WME35" s="79"/>
      <c r="WMF35" s="79"/>
      <c r="WMG35" s="79"/>
      <c r="WMH35" s="79"/>
      <c r="WMI35" s="79"/>
      <c r="WMJ35" s="79"/>
      <c r="WMK35" s="79"/>
      <c r="WML35" s="79"/>
      <c r="WMM35" s="79"/>
      <c r="WMN35" s="79"/>
      <c r="WMO35" s="79"/>
      <c r="WMP35" s="79"/>
      <c r="WMQ35" s="79"/>
      <c r="WMR35" s="79"/>
      <c r="WMS35" s="79"/>
      <c r="WMT35" s="79"/>
      <c r="WMU35" s="79"/>
      <c r="WMV35" s="79"/>
      <c r="WMW35" s="79"/>
      <c r="WMX35" s="79"/>
      <c r="WMY35" s="79"/>
      <c r="WMZ35" s="79"/>
      <c r="WNA35" s="79"/>
      <c r="WNB35" s="79"/>
      <c r="WNC35" s="79"/>
      <c r="WND35" s="79"/>
      <c r="WNE35" s="79"/>
      <c r="WNF35" s="79"/>
      <c r="WNG35" s="79"/>
      <c r="WNH35" s="79"/>
      <c r="WNI35" s="79"/>
      <c r="WNJ35" s="79"/>
      <c r="WNK35" s="79"/>
      <c r="WNL35" s="79"/>
      <c r="WNM35" s="79"/>
      <c r="WNN35" s="79"/>
      <c r="WNO35" s="79"/>
      <c r="WNP35" s="79"/>
      <c r="WNQ35" s="79"/>
      <c r="WNR35" s="79"/>
      <c r="WNS35" s="79"/>
      <c r="WNT35" s="79"/>
      <c r="WNU35" s="79"/>
      <c r="WNV35" s="79"/>
      <c r="WNW35" s="79"/>
      <c r="WNX35" s="79"/>
      <c r="WNY35" s="79"/>
      <c r="WNZ35" s="79"/>
      <c r="WOA35" s="79"/>
      <c r="WOB35" s="79"/>
      <c r="WOC35" s="79"/>
      <c r="WOD35" s="79"/>
      <c r="WOE35" s="79"/>
      <c r="WOF35" s="79"/>
      <c r="WOG35" s="79"/>
      <c r="WOH35" s="79"/>
      <c r="WOI35" s="79"/>
      <c r="WOJ35" s="79"/>
      <c r="WOK35" s="79"/>
      <c r="WOL35" s="79"/>
      <c r="WOM35" s="79"/>
      <c r="WON35" s="79"/>
      <c r="WOO35" s="79"/>
      <c r="WOP35" s="79"/>
      <c r="WOQ35" s="79"/>
      <c r="WOR35" s="79"/>
      <c r="WOS35" s="79"/>
      <c r="WOT35" s="79"/>
      <c r="WOU35" s="79"/>
      <c r="WOV35" s="79"/>
      <c r="WOW35" s="79"/>
      <c r="WOX35" s="79"/>
      <c r="WOY35" s="79"/>
      <c r="WOZ35" s="79"/>
      <c r="WPA35" s="79"/>
      <c r="WPB35" s="79"/>
      <c r="WPC35" s="79"/>
      <c r="WPD35" s="79"/>
      <c r="WPE35" s="79"/>
      <c r="WPF35" s="79"/>
      <c r="WPG35" s="79"/>
      <c r="WPH35" s="79"/>
      <c r="WPI35" s="79"/>
      <c r="WPJ35" s="79"/>
      <c r="WPK35" s="79"/>
      <c r="WPL35" s="79"/>
      <c r="WPM35" s="79"/>
      <c r="WPN35" s="79"/>
      <c r="WPO35" s="79"/>
      <c r="WPP35" s="79"/>
      <c r="WPQ35" s="79"/>
      <c r="WPR35" s="79"/>
      <c r="WPS35" s="79"/>
      <c r="WPT35" s="79"/>
      <c r="WPU35" s="79"/>
      <c r="WPV35" s="79"/>
      <c r="WPW35" s="79"/>
      <c r="WPX35" s="79"/>
      <c r="WPY35" s="79"/>
      <c r="WPZ35" s="79"/>
      <c r="WQA35" s="79"/>
      <c r="WQB35" s="79"/>
      <c r="WQC35" s="79"/>
      <c r="WQD35" s="79"/>
      <c r="WQE35" s="79"/>
      <c r="WQF35" s="79"/>
      <c r="WQG35" s="79"/>
      <c r="WQH35" s="79"/>
      <c r="WQI35" s="79"/>
      <c r="WQJ35" s="79"/>
      <c r="WQK35" s="79"/>
      <c r="WQL35" s="79"/>
      <c r="WQM35" s="79"/>
      <c r="WQN35" s="79"/>
      <c r="WQO35" s="79"/>
      <c r="WQP35" s="79"/>
      <c r="WQQ35" s="79"/>
      <c r="WQR35" s="79"/>
      <c r="WQS35" s="79"/>
      <c r="WQT35" s="79"/>
      <c r="WQU35" s="79"/>
      <c r="WQV35" s="79"/>
      <c r="WQW35" s="79"/>
      <c r="WQX35" s="79"/>
      <c r="WQY35" s="79"/>
      <c r="WQZ35" s="79"/>
      <c r="WRA35" s="79"/>
      <c r="WRB35" s="79"/>
      <c r="WRC35" s="79"/>
      <c r="WRD35" s="79"/>
      <c r="WRE35" s="79"/>
      <c r="WRF35" s="79"/>
      <c r="WRG35" s="79"/>
      <c r="WRH35" s="79"/>
      <c r="WRI35" s="79"/>
      <c r="WRJ35" s="79"/>
      <c r="WRK35" s="79"/>
      <c r="WRL35" s="79"/>
      <c r="WRM35" s="79"/>
      <c r="WRN35" s="79"/>
      <c r="WRO35" s="79"/>
      <c r="WRP35" s="79"/>
      <c r="WRQ35" s="79"/>
      <c r="WRR35" s="79"/>
      <c r="WRS35" s="79"/>
      <c r="WRT35" s="79"/>
      <c r="WRU35" s="79"/>
      <c r="WRV35" s="79"/>
      <c r="WRW35" s="79"/>
      <c r="WRX35" s="79"/>
      <c r="WRY35" s="79"/>
      <c r="WRZ35" s="79"/>
      <c r="WSA35" s="79"/>
      <c r="WSB35" s="79"/>
      <c r="WSC35" s="79"/>
      <c r="WSD35" s="79"/>
      <c r="WSE35" s="79"/>
      <c r="WSF35" s="79"/>
      <c r="WSG35" s="79"/>
      <c r="WSH35" s="79"/>
      <c r="WSI35" s="79"/>
      <c r="WSJ35" s="79"/>
      <c r="WSK35" s="79"/>
      <c r="WSL35" s="79"/>
      <c r="WSM35" s="79"/>
      <c r="WSN35" s="79"/>
      <c r="WSO35" s="79"/>
      <c r="WSP35" s="79"/>
      <c r="WSQ35" s="79"/>
      <c r="WSR35" s="79"/>
      <c r="WSS35" s="79"/>
      <c r="WST35" s="79"/>
      <c r="WSU35" s="79"/>
      <c r="WSV35" s="79"/>
      <c r="WSW35" s="79"/>
      <c r="WSX35" s="79"/>
      <c r="WSY35" s="79"/>
      <c r="WSZ35" s="79"/>
      <c r="WTA35" s="79"/>
      <c r="WTB35" s="79"/>
      <c r="WTC35" s="79"/>
      <c r="WTD35" s="79"/>
      <c r="WTE35" s="79"/>
      <c r="WTF35" s="79"/>
      <c r="WTG35" s="79"/>
      <c r="WTH35" s="79"/>
      <c r="WTI35" s="79"/>
      <c r="WTJ35" s="79"/>
      <c r="WTK35" s="79"/>
      <c r="WTL35" s="79"/>
      <c r="WTM35" s="79"/>
      <c r="WTN35" s="79"/>
      <c r="WTO35" s="79"/>
      <c r="WTP35" s="79"/>
      <c r="WTQ35" s="79"/>
      <c r="WTR35" s="79"/>
      <c r="WTS35" s="79"/>
      <c r="WTT35" s="79"/>
      <c r="WTU35" s="79"/>
      <c r="WTV35" s="79"/>
      <c r="WTW35" s="79"/>
      <c r="WTX35" s="79"/>
      <c r="WTY35" s="79"/>
      <c r="WTZ35" s="79"/>
      <c r="WUA35" s="79"/>
      <c r="WUB35" s="79"/>
      <c r="WUC35" s="79"/>
      <c r="WUD35" s="79"/>
      <c r="WUE35" s="79"/>
      <c r="WUF35" s="79"/>
      <c r="WUG35" s="79"/>
      <c r="WUH35" s="79"/>
      <c r="WUI35" s="79"/>
      <c r="WUJ35" s="79"/>
      <c r="WUK35" s="79"/>
      <c r="WUL35" s="79"/>
      <c r="WUM35" s="79"/>
      <c r="WUN35" s="79"/>
      <c r="WUO35" s="79"/>
      <c r="WUP35" s="79"/>
      <c r="WUQ35" s="79"/>
      <c r="WUR35" s="79"/>
      <c r="WUS35" s="79"/>
      <c r="WUT35" s="79"/>
      <c r="WUU35" s="79"/>
      <c r="WUV35" s="79"/>
      <c r="WUW35" s="79"/>
      <c r="WUX35" s="79"/>
      <c r="WUY35" s="79"/>
      <c r="WUZ35" s="79"/>
      <c r="WVA35" s="79"/>
      <c r="WVB35" s="79"/>
      <c r="WVC35" s="79"/>
      <c r="WVD35" s="79"/>
    </row>
    <row r="36" spans="1:16124" s="70" customFormat="1" ht="29.25" customHeight="1" x14ac:dyDescent="0.25">
      <c r="A36" s="404" t="s">
        <v>402</v>
      </c>
      <c r="B36" s="404"/>
      <c r="C36" s="404"/>
      <c r="D36" s="404"/>
      <c r="E36" s="404"/>
      <c r="F36" s="404"/>
      <c r="G36" s="404"/>
      <c r="H36" s="404"/>
      <c r="I36" s="404"/>
      <c r="J36" s="404"/>
      <c r="K36" s="404"/>
      <c r="L36" s="404"/>
      <c r="M36" s="404"/>
      <c r="N36" s="404"/>
      <c r="O36" s="404"/>
      <c r="P36" s="404"/>
      <c r="Q36" s="404"/>
      <c r="R36" s="404"/>
      <c r="S36" s="404"/>
      <c r="T36" s="404"/>
      <c r="U36" s="404"/>
      <c r="V36" s="404"/>
      <c r="W36" s="404"/>
      <c r="X36" s="404"/>
    </row>
    <row r="37" spans="1:16124" s="70" customFormat="1" ht="15" x14ac:dyDescent="0.25">
      <c r="A37" s="435" t="s">
        <v>366</v>
      </c>
      <c r="B37" s="435"/>
      <c r="C37" s="435"/>
      <c r="D37" s="435"/>
      <c r="E37" s="435"/>
      <c r="F37" s="435"/>
      <c r="G37" s="435"/>
      <c r="H37" s="435"/>
      <c r="I37" s="435"/>
      <c r="J37" s="435"/>
    </row>
    <row r="38" spans="1:16124" x14ac:dyDescent="0.2">
      <c r="Y38" s="53"/>
      <c r="Z38" s="53"/>
      <c r="AA38" s="53"/>
      <c r="AB38" s="53"/>
      <c r="AC38" s="53"/>
    </row>
    <row r="39" spans="1:16124" x14ac:dyDescent="0.2">
      <c r="Y39" s="53"/>
      <c r="Z39" s="53"/>
      <c r="AA39" s="53"/>
      <c r="AB39" s="53"/>
      <c r="AC39" s="53"/>
    </row>
    <row r="40" spans="1:16124" x14ac:dyDescent="0.2">
      <c r="Y40" s="53"/>
      <c r="Z40" s="53"/>
      <c r="AA40" s="53"/>
      <c r="AB40" s="53"/>
      <c r="AC40" s="53"/>
    </row>
  </sheetData>
  <mergeCells count="8">
    <mergeCell ref="A37:J37"/>
    <mergeCell ref="AA1:AA2"/>
    <mergeCell ref="A36:X36"/>
    <mergeCell ref="A1:X1"/>
    <mergeCell ref="A2:X2"/>
    <mergeCell ref="A3:X3"/>
    <mergeCell ref="A4:X4"/>
    <mergeCell ref="A5:X5"/>
  </mergeCells>
  <hyperlinks>
    <hyperlink ref="AA1" location="INDICE!A1" display="INDICE"/>
  </hyperlinks>
  <printOptions horizontalCentered="1"/>
  <pageMargins left="0.70866141732283472" right="0.70866141732283472" top="0.74803149606299213" bottom="0.74803149606299213" header="0.31496062992125984" footer="0.31496062992125984"/>
  <pageSetup scale="61"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workbookViewId="0">
      <selection activeCell="N10" sqref="N10"/>
    </sheetView>
  </sheetViews>
  <sheetFormatPr baseColWidth="10" defaultRowHeight="12.75" x14ac:dyDescent="0.2"/>
  <cols>
    <col min="1" max="1" width="27.42578125" style="19" customWidth="1"/>
    <col min="2" max="10" width="7.7109375" style="4" customWidth="1"/>
    <col min="11" max="231" width="11.42578125" style="4"/>
    <col min="232" max="232" width="16.85546875" style="4" bestFit="1" customWidth="1"/>
    <col min="233" max="233" width="8.7109375" style="4" bestFit="1" customWidth="1"/>
    <col min="234" max="234" width="5.5703125" style="4" bestFit="1" customWidth="1"/>
    <col min="235" max="236" width="4.5703125" style="4" bestFit="1" customWidth="1"/>
    <col min="237" max="237" width="1.7109375" style="4" customWidth="1"/>
    <col min="238" max="238" width="5.42578125" style="4" bestFit="1" customWidth="1"/>
    <col min="239" max="239" width="5.5703125" style="4" bestFit="1" customWidth="1"/>
    <col min="240" max="240" width="7.28515625" style="4" bestFit="1" customWidth="1"/>
    <col min="241" max="242" width="7.5703125" style="4" bestFit="1" customWidth="1"/>
    <col min="243" max="243" width="7.28515625" style="4" bestFit="1" customWidth="1"/>
    <col min="244" max="244" width="1.5703125" style="4" customWidth="1"/>
    <col min="245" max="246" width="5.140625" style="4" bestFit="1" customWidth="1"/>
    <col min="247" max="247" width="1.140625" style="4" customWidth="1"/>
    <col min="248" max="248" width="5.42578125" style="4" bestFit="1" customWidth="1"/>
    <col min="249" max="249" width="5.5703125" style="4" bestFit="1" customWidth="1"/>
    <col min="250" max="250" width="5.42578125" style="4" bestFit="1" customWidth="1"/>
    <col min="251" max="251" width="5.5703125" style="4" bestFit="1" customWidth="1"/>
    <col min="252" max="252" width="7.28515625" style="4" bestFit="1" customWidth="1"/>
    <col min="253" max="253" width="7.5703125" style="4" bestFit="1" customWidth="1"/>
    <col min="254" max="254" width="7.28515625" style="4" bestFit="1" customWidth="1"/>
    <col min="255" max="487" width="11.42578125" style="4"/>
    <col min="488" max="488" width="16.85546875" style="4" bestFit="1" customWidth="1"/>
    <col min="489" max="489" width="8.7109375" style="4" bestFit="1" customWidth="1"/>
    <col min="490" max="490" width="5.5703125" style="4" bestFit="1" customWidth="1"/>
    <col min="491" max="492" width="4.5703125" style="4" bestFit="1" customWidth="1"/>
    <col min="493" max="493" width="1.7109375" style="4" customWidth="1"/>
    <col min="494" max="494" width="5.42578125" style="4" bestFit="1" customWidth="1"/>
    <col min="495" max="495" width="5.5703125" style="4" bestFit="1" customWidth="1"/>
    <col min="496" max="496" width="7.28515625" style="4" bestFit="1" customWidth="1"/>
    <col min="497" max="498" width="7.5703125" style="4" bestFit="1" customWidth="1"/>
    <col min="499" max="499" width="7.28515625" style="4" bestFit="1" customWidth="1"/>
    <col min="500" max="500" width="1.5703125" style="4" customWidth="1"/>
    <col min="501" max="502" width="5.140625" style="4" bestFit="1" customWidth="1"/>
    <col min="503" max="503" width="1.140625" style="4" customWidth="1"/>
    <col min="504" max="504" width="5.42578125" style="4" bestFit="1" customWidth="1"/>
    <col min="505" max="505" width="5.5703125" style="4" bestFit="1" customWidth="1"/>
    <col min="506" max="506" width="5.42578125" style="4" bestFit="1" customWidth="1"/>
    <col min="507" max="507" width="5.5703125" style="4" bestFit="1" customWidth="1"/>
    <col min="508" max="508" width="7.28515625" style="4" bestFit="1" customWidth="1"/>
    <col min="509" max="509" width="7.5703125" style="4" bestFit="1" customWidth="1"/>
    <col min="510" max="510" width="7.28515625" style="4" bestFit="1" customWidth="1"/>
    <col min="511" max="743" width="11.42578125" style="4"/>
    <col min="744" max="744" width="16.85546875" style="4" bestFit="1" customWidth="1"/>
    <col min="745" max="745" width="8.7109375" style="4" bestFit="1" customWidth="1"/>
    <col min="746" max="746" width="5.5703125" style="4" bestFit="1" customWidth="1"/>
    <col min="747" max="748" width="4.5703125" style="4" bestFit="1" customWidth="1"/>
    <col min="749" max="749" width="1.7109375" style="4" customWidth="1"/>
    <col min="750" max="750" width="5.42578125" style="4" bestFit="1" customWidth="1"/>
    <col min="751" max="751" width="5.5703125" style="4" bestFit="1" customWidth="1"/>
    <col min="752" max="752" width="7.28515625" style="4" bestFit="1" customWidth="1"/>
    <col min="753" max="754" width="7.5703125" style="4" bestFit="1" customWidth="1"/>
    <col min="755" max="755" width="7.28515625" style="4" bestFit="1" customWidth="1"/>
    <col min="756" max="756" width="1.5703125" style="4" customWidth="1"/>
    <col min="757" max="758" width="5.140625" style="4" bestFit="1" customWidth="1"/>
    <col min="759" max="759" width="1.140625" style="4" customWidth="1"/>
    <col min="760" max="760" width="5.42578125" style="4" bestFit="1" customWidth="1"/>
    <col min="761" max="761" width="5.5703125" style="4" bestFit="1" customWidth="1"/>
    <col min="762" max="762" width="5.42578125" style="4" bestFit="1" customWidth="1"/>
    <col min="763" max="763" width="5.5703125" style="4" bestFit="1" customWidth="1"/>
    <col min="764" max="764" width="7.28515625" style="4" bestFit="1" customWidth="1"/>
    <col min="765" max="765" width="7.5703125" style="4" bestFit="1" customWidth="1"/>
    <col min="766" max="766" width="7.28515625" style="4" bestFit="1" customWidth="1"/>
    <col min="767" max="999" width="11.42578125" style="4"/>
    <col min="1000" max="1000" width="16.85546875" style="4" bestFit="1" customWidth="1"/>
    <col min="1001" max="1001" width="8.7109375" style="4" bestFit="1" customWidth="1"/>
    <col min="1002" max="1002" width="5.5703125" style="4" bestFit="1" customWidth="1"/>
    <col min="1003" max="1004" width="4.5703125" style="4" bestFit="1" customWidth="1"/>
    <col min="1005" max="1005" width="1.7109375" style="4" customWidth="1"/>
    <col min="1006" max="1006" width="5.42578125" style="4" bestFit="1" customWidth="1"/>
    <col min="1007" max="1007" width="5.5703125" style="4" bestFit="1" customWidth="1"/>
    <col min="1008" max="1008" width="7.28515625" style="4" bestFit="1" customWidth="1"/>
    <col min="1009" max="1010" width="7.5703125" style="4" bestFit="1" customWidth="1"/>
    <col min="1011" max="1011" width="7.28515625" style="4" bestFit="1" customWidth="1"/>
    <col min="1012" max="1012" width="1.5703125" style="4" customWidth="1"/>
    <col min="1013" max="1014" width="5.140625" style="4" bestFit="1" customWidth="1"/>
    <col min="1015" max="1015" width="1.140625" style="4" customWidth="1"/>
    <col min="1016" max="1016" width="5.42578125" style="4" bestFit="1" customWidth="1"/>
    <col min="1017" max="1017" width="5.5703125" style="4" bestFit="1" customWidth="1"/>
    <col min="1018" max="1018" width="5.42578125" style="4" bestFit="1" customWidth="1"/>
    <col min="1019" max="1019" width="5.5703125" style="4" bestFit="1" customWidth="1"/>
    <col min="1020" max="1020" width="7.28515625" style="4" bestFit="1" customWidth="1"/>
    <col min="1021" max="1021" width="7.5703125" style="4" bestFit="1" customWidth="1"/>
    <col min="1022" max="1022" width="7.28515625" style="4" bestFit="1" customWidth="1"/>
    <col min="1023" max="1255" width="11.42578125" style="4"/>
    <col min="1256" max="1256" width="16.85546875" style="4" bestFit="1" customWidth="1"/>
    <col min="1257" max="1257" width="8.7109375" style="4" bestFit="1" customWidth="1"/>
    <col min="1258" max="1258" width="5.5703125" style="4" bestFit="1" customWidth="1"/>
    <col min="1259" max="1260" width="4.5703125" style="4" bestFit="1" customWidth="1"/>
    <col min="1261" max="1261" width="1.7109375" style="4" customWidth="1"/>
    <col min="1262" max="1262" width="5.42578125" style="4" bestFit="1" customWidth="1"/>
    <col min="1263" max="1263" width="5.5703125" style="4" bestFit="1" customWidth="1"/>
    <col min="1264" max="1264" width="7.28515625" style="4" bestFit="1" customWidth="1"/>
    <col min="1265" max="1266" width="7.5703125" style="4" bestFit="1" customWidth="1"/>
    <col min="1267" max="1267" width="7.28515625" style="4" bestFit="1" customWidth="1"/>
    <col min="1268" max="1268" width="1.5703125" style="4" customWidth="1"/>
    <col min="1269" max="1270" width="5.140625" style="4" bestFit="1" customWidth="1"/>
    <col min="1271" max="1271" width="1.140625" style="4" customWidth="1"/>
    <col min="1272" max="1272" width="5.42578125" style="4" bestFit="1" customWidth="1"/>
    <col min="1273" max="1273" width="5.5703125" style="4" bestFit="1" customWidth="1"/>
    <col min="1274" max="1274" width="5.42578125" style="4" bestFit="1" customWidth="1"/>
    <col min="1275" max="1275" width="5.5703125" style="4" bestFit="1" customWidth="1"/>
    <col min="1276" max="1276" width="7.28515625" style="4" bestFit="1" customWidth="1"/>
    <col min="1277" max="1277" width="7.5703125" style="4" bestFit="1" customWidth="1"/>
    <col min="1278" max="1278" width="7.28515625" style="4" bestFit="1" customWidth="1"/>
    <col min="1279" max="1511" width="11.42578125" style="4"/>
    <col min="1512" max="1512" width="16.85546875" style="4" bestFit="1" customWidth="1"/>
    <col min="1513" max="1513" width="8.7109375" style="4" bestFit="1" customWidth="1"/>
    <col min="1514" max="1514" width="5.5703125" style="4" bestFit="1" customWidth="1"/>
    <col min="1515" max="1516" width="4.5703125" style="4" bestFit="1" customWidth="1"/>
    <col min="1517" max="1517" width="1.7109375" style="4" customWidth="1"/>
    <col min="1518" max="1518" width="5.42578125" style="4" bestFit="1" customWidth="1"/>
    <col min="1519" max="1519" width="5.5703125" style="4" bestFit="1" customWidth="1"/>
    <col min="1520" max="1520" width="7.28515625" style="4" bestFit="1" customWidth="1"/>
    <col min="1521" max="1522" width="7.5703125" style="4" bestFit="1" customWidth="1"/>
    <col min="1523" max="1523" width="7.28515625" style="4" bestFit="1" customWidth="1"/>
    <col min="1524" max="1524" width="1.5703125" style="4" customWidth="1"/>
    <col min="1525" max="1526" width="5.140625" style="4" bestFit="1" customWidth="1"/>
    <col min="1527" max="1527" width="1.140625" style="4" customWidth="1"/>
    <col min="1528" max="1528" width="5.42578125" style="4" bestFit="1" customWidth="1"/>
    <col min="1529" max="1529" width="5.5703125" style="4" bestFit="1" customWidth="1"/>
    <col min="1530" max="1530" width="5.42578125" style="4" bestFit="1" customWidth="1"/>
    <col min="1531" max="1531" width="5.5703125" style="4" bestFit="1" customWidth="1"/>
    <col min="1532" max="1532" width="7.28515625" style="4" bestFit="1" customWidth="1"/>
    <col min="1533" max="1533" width="7.5703125" style="4" bestFit="1" customWidth="1"/>
    <col min="1534" max="1534" width="7.28515625" style="4" bestFit="1" customWidth="1"/>
    <col min="1535" max="1767" width="11.42578125" style="4"/>
    <col min="1768" max="1768" width="16.85546875" style="4" bestFit="1" customWidth="1"/>
    <col min="1769" max="1769" width="8.7109375" style="4" bestFit="1" customWidth="1"/>
    <col min="1770" max="1770" width="5.5703125" style="4" bestFit="1" customWidth="1"/>
    <col min="1771" max="1772" width="4.5703125" style="4" bestFit="1" customWidth="1"/>
    <col min="1773" max="1773" width="1.7109375" style="4" customWidth="1"/>
    <col min="1774" max="1774" width="5.42578125" style="4" bestFit="1" customWidth="1"/>
    <col min="1775" max="1775" width="5.5703125" style="4" bestFit="1" customWidth="1"/>
    <col min="1776" max="1776" width="7.28515625" style="4" bestFit="1" customWidth="1"/>
    <col min="1777" max="1778" width="7.5703125" style="4" bestFit="1" customWidth="1"/>
    <col min="1779" max="1779" width="7.28515625" style="4" bestFit="1" customWidth="1"/>
    <col min="1780" max="1780" width="1.5703125" style="4" customWidth="1"/>
    <col min="1781" max="1782" width="5.140625" style="4" bestFit="1" customWidth="1"/>
    <col min="1783" max="1783" width="1.140625" style="4" customWidth="1"/>
    <col min="1784" max="1784" width="5.42578125" style="4" bestFit="1" customWidth="1"/>
    <col min="1785" max="1785" width="5.5703125" style="4" bestFit="1" customWidth="1"/>
    <col min="1786" max="1786" width="5.42578125" style="4" bestFit="1" customWidth="1"/>
    <col min="1787" max="1787" width="5.5703125" style="4" bestFit="1" customWidth="1"/>
    <col min="1788" max="1788" width="7.28515625" style="4" bestFit="1" customWidth="1"/>
    <col min="1789" max="1789" width="7.5703125" style="4" bestFit="1" customWidth="1"/>
    <col min="1790" max="1790" width="7.28515625" style="4" bestFit="1" customWidth="1"/>
    <col min="1791" max="2023" width="11.42578125" style="4"/>
    <col min="2024" max="2024" width="16.85546875" style="4" bestFit="1" customWidth="1"/>
    <col min="2025" max="2025" width="8.7109375" style="4" bestFit="1" customWidth="1"/>
    <col min="2026" max="2026" width="5.5703125" style="4" bestFit="1" customWidth="1"/>
    <col min="2027" max="2028" width="4.5703125" style="4" bestFit="1" customWidth="1"/>
    <col min="2029" max="2029" width="1.7109375" style="4" customWidth="1"/>
    <col min="2030" max="2030" width="5.42578125" style="4" bestFit="1" customWidth="1"/>
    <col min="2031" max="2031" width="5.5703125" style="4" bestFit="1" customWidth="1"/>
    <col min="2032" max="2032" width="7.28515625" style="4" bestFit="1" customWidth="1"/>
    <col min="2033" max="2034" width="7.5703125" style="4" bestFit="1" customWidth="1"/>
    <col min="2035" max="2035" width="7.28515625" style="4" bestFit="1" customWidth="1"/>
    <col min="2036" max="2036" width="1.5703125" style="4" customWidth="1"/>
    <col min="2037" max="2038" width="5.140625" style="4" bestFit="1" customWidth="1"/>
    <col min="2039" max="2039" width="1.140625" style="4" customWidth="1"/>
    <col min="2040" max="2040" width="5.42578125" style="4" bestFit="1" customWidth="1"/>
    <col min="2041" max="2041" width="5.5703125" style="4" bestFit="1" customWidth="1"/>
    <col min="2042" max="2042" width="5.42578125" style="4" bestFit="1" customWidth="1"/>
    <col min="2043" max="2043" width="5.5703125" style="4" bestFit="1" customWidth="1"/>
    <col min="2044" max="2044" width="7.28515625" style="4" bestFit="1" customWidth="1"/>
    <col min="2045" max="2045" width="7.5703125" style="4" bestFit="1" customWidth="1"/>
    <col min="2046" max="2046" width="7.28515625" style="4" bestFit="1" customWidth="1"/>
    <col min="2047" max="2279" width="11.42578125" style="4"/>
    <col min="2280" max="2280" width="16.85546875" style="4" bestFit="1" customWidth="1"/>
    <col min="2281" max="2281" width="8.7109375" style="4" bestFit="1" customWidth="1"/>
    <col min="2282" max="2282" width="5.5703125" style="4" bestFit="1" customWidth="1"/>
    <col min="2283" max="2284" width="4.5703125" style="4" bestFit="1" customWidth="1"/>
    <col min="2285" max="2285" width="1.7109375" style="4" customWidth="1"/>
    <col min="2286" max="2286" width="5.42578125" style="4" bestFit="1" customWidth="1"/>
    <col min="2287" max="2287" width="5.5703125" style="4" bestFit="1" customWidth="1"/>
    <col min="2288" max="2288" width="7.28515625" style="4" bestFit="1" customWidth="1"/>
    <col min="2289" max="2290" width="7.5703125" style="4" bestFit="1" customWidth="1"/>
    <col min="2291" max="2291" width="7.28515625" style="4" bestFit="1" customWidth="1"/>
    <col min="2292" max="2292" width="1.5703125" style="4" customWidth="1"/>
    <col min="2293" max="2294" width="5.140625" style="4" bestFit="1" customWidth="1"/>
    <col min="2295" max="2295" width="1.140625" style="4" customWidth="1"/>
    <col min="2296" max="2296" width="5.42578125" style="4" bestFit="1" customWidth="1"/>
    <col min="2297" max="2297" width="5.5703125" style="4" bestFit="1" customWidth="1"/>
    <col min="2298" max="2298" width="5.42578125" style="4" bestFit="1" customWidth="1"/>
    <col min="2299" max="2299" width="5.5703125" style="4" bestFit="1" customWidth="1"/>
    <col min="2300" max="2300" width="7.28515625" style="4" bestFit="1" customWidth="1"/>
    <col min="2301" max="2301" width="7.5703125" style="4" bestFit="1" customWidth="1"/>
    <col min="2302" max="2302" width="7.28515625" style="4" bestFit="1" customWidth="1"/>
    <col min="2303" max="2535" width="11.42578125" style="4"/>
    <col min="2536" max="2536" width="16.85546875" style="4" bestFit="1" customWidth="1"/>
    <col min="2537" max="2537" width="8.7109375" style="4" bestFit="1" customWidth="1"/>
    <col min="2538" max="2538" width="5.5703125" style="4" bestFit="1" customWidth="1"/>
    <col min="2539" max="2540" width="4.5703125" style="4" bestFit="1" customWidth="1"/>
    <col min="2541" max="2541" width="1.7109375" style="4" customWidth="1"/>
    <col min="2542" max="2542" width="5.42578125" style="4" bestFit="1" customWidth="1"/>
    <col min="2543" max="2543" width="5.5703125" style="4" bestFit="1" customWidth="1"/>
    <col min="2544" max="2544" width="7.28515625" style="4" bestFit="1" customWidth="1"/>
    <col min="2545" max="2546" width="7.5703125" style="4" bestFit="1" customWidth="1"/>
    <col min="2547" max="2547" width="7.28515625" style="4" bestFit="1" customWidth="1"/>
    <col min="2548" max="2548" width="1.5703125" style="4" customWidth="1"/>
    <col min="2549" max="2550" width="5.140625" style="4" bestFit="1" customWidth="1"/>
    <col min="2551" max="2551" width="1.140625" style="4" customWidth="1"/>
    <col min="2552" max="2552" width="5.42578125" style="4" bestFit="1" customWidth="1"/>
    <col min="2553" max="2553" width="5.5703125" style="4" bestFit="1" customWidth="1"/>
    <col min="2554" max="2554" width="5.42578125" style="4" bestFit="1" customWidth="1"/>
    <col min="2555" max="2555" width="5.5703125" style="4" bestFit="1" customWidth="1"/>
    <col min="2556" max="2556" width="7.28515625" style="4" bestFit="1" customWidth="1"/>
    <col min="2557" max="2557" width="7.5703125" style="4" bestFit="1" customWidth="1"/>
    <col min="2558" max="2558" width="7.28515625" style="4" bestFit="1" customWidth="1"/>
    <col min="2559" max="2791" width="11.42578125" style="4"/>
    <col min="2792" max="2792" width="16.85546875" style="4" bestFit="1" customWidth="1"/>
    <col min="2793" max="2793" width="8.7109375" style="4" bestFit="1" customWidth="1"/>
    <col min="2794" max="2794" width="5.5703125" style="4" bestFit="1" customWidth="1"/>
    <col min="2795" max="2796" width="4.5703125" style="4" bestFit="1" customWidth="1"/>
    <col min="2797" max="2797" width="1.7109375" style="4" customWidth="1"/>
    <col min="2798" max="2798" width="5.42578125" style="4" bestFit="1" customWidth="1"/>
    <col min="2799" max="2799" width="5.5703125" style="4" bestFit="1" customWidth="1"/>
    <col min="2800" max="2800" width="7.28515625" style="4" bestFit="1" customWidth="1"/>
    <col min="2801" max="2802" width="7.5703125" style="4" bestFit="1" customWidth="1"/>
    <col min="2803" max="2803" width="7.28515625" style="4" bestFit="1" customWidth="1"/>
    <col min="2804" max="2804" width="1.5703125" style="4" customWidth="1"/>
    <col min="2805" max="2806" width="5.140625" style="4" bestFit="1" customWidth="1"/>
    <col min="2807" max="2807" width="1.140625" style="4" customWidth="1"/>
    <col min="2808" max="2808" width="5.42578125" style="4" bestFit="1" customWidth="1"/>
    <col min="2809" max="2809" width="5.5703125" style="4" bestFit="1" customWidth="1"/>
    <col min="2810" max="2810" width="5.42578125" style="4" bestFit="1" customWidth="1"/>
    <col min="2811" max="2811" width="5.5703125" style="4" bestFit="1" customWidth="1"/>
    <col min="2812" max="2812" width="7.28515625" style="4" bestFit="1" customWidth="1"/>
    <col min="2813" max="2813" width="7.5703125" style="4" bestFit="1" customWidth="1"/>
    <col min="2814" max="2814" width="7.28515625" style="4" bestFit="1" customWidth="1"/>
    <col min="2815" max="3047" width="11.42578125" style="4"/>
    <col min="3048" max="3048" width="16.85546875" style="4" bestFit="1" customWidth="1"/>
    <col min="3049" max="3049" width="8.7109375" style="4" bestFit="1" customWidth="1"/>
    <col min="3050" max="3050" width="5.5703125" style="4" bestFit="1" customWidth="1"/>
    <col min="3051" max="3052" width="4.5703125" style="4" bestFit="1" customWidth="1"/>
    <col min="3053" max="3053" width="1.7109375" style="4" customWidth="1"/>
    <col min="3054" max="3054" width="5.42578125" style="4" bestFit="1" customWidth="1"/>
    <col min="3055" max="3055" width="5.5703125" style="4" bestFit="1" customWidth="1"/>
    <col min="3056" max="3056" width="7.28515625" style="4" bestFit="1" customWidth="1"/>
    <col min="3057" max="3058" width="7.5703125" style="4" bestFit="1" customWidth="1"/>
    <col min="3059" max="3059" width="7.28515625" style="4" bestFit="1" customWidth="1"/>
    <col min="3060" max="3060" width="1.5703125" style="4" customWidth="1"/>
    <col min="3061" max="3062" width="5.140625" style="4" bestFit="1" customWidth="1"/>
    <col min="3063" max="3063" width="1.140625" style="4" customWidth="1"/>
    <col min="3064" max="3064" width="5.42578125" style="4" bestFit="1" customWidth="1"/>
    <col min="3065" max="3065" width="5.5703125" style="4" bestFit="1" customWidth="1"/>
    <col min="3066" max="3066" width="5.42578125" style="4" bestFit="1" customWidth="1"/>
    <col min="3067" max="3067" width="5.5703125" style="4" bestFit="1" customWidth="1"/>
    <col min="3068" max="3068" width="7.28515625" style="4" bestFit="1" customWidth="1"/>
    <col min="3069" max="3069" width="7.5703125" style="4" bestFit="1" customWidth="1"/>
    <col min="3070" max="3070" width="7.28515625" style="4" bestFit="1" customWidth="1"/>
    <col min="3071" max="3303" width="11.42578125" style="4"/>
    <col min="3304" max="3304" width="16.85546875" style="4" bestFit="1" customWidth="1"/>
    <col min="3305" max="3305" width="8.7109375" style="4" bestFit="1" customWidth="1"/>
    <col min="3306" max="3306" width="5.5703125" style="4" bestFit="1" customWidth="1"/>
    <col min="3307" max="3308" width="4.5703125" style="4" bestFit="1" customWidth="1"/>
    <col min="3309" max="3309" width="1.7109375" style="4" customWidth="1"/>
    <col min="3310" max="3310" width="5.42578125" style="4" bestFit="1" customWidth="1"/>
    <col min="3311" max="3311" width="5.5703125" style="4" bestFit="1" customWidth="1"/>
    <col min="3312" max="3312" width="7.28515625" style="4" bestFit="1" customWidth="1"/>
    <col min="3313" max="3314" width="7.5703125" style="4" bestFit="1" customWidth="1"/>
    <col min="3315" max="3315" width="7.28515625" style="4" bestFit="1" customWidth="1"/>
    <col min="3316" max="3316" width="1.5703125" style="4" customWidth="1"/>
    <col min="3317" max="3318" width="5.140625" style="4" bestFit="1" customWidth="1"/>
    <col min="3319" max="3319" width="1.140625" style="4" customWidth="1"/>
    <col min="3320" max="3320" width="5.42578125" style="4" bestFit="1" customWidth="1"/>
    <col min="3321" max="3321" width="5.5703125" style="4" bestFit="1" customWidth="1"/>
    <col min="3322" max="3322" width="5.42578125" style="4" bestFit="1" customWidth="1"/>
    <col min="3323" max="3323" width="5.5703125" style="4" bestFit="1" customWidth="1"/>
    <col min="3324" max="3324" width="7.28515625" style="4" bestFit="1" customWidth="1"/>
    <col min="3325" max="3325" width="7.5703125" style="4" bestFit="1" customWidth="1"/>
    <col min="3326" max="3326" width="7.28515625" style="4" bestFit="1" customWidth="1"/>
    <col min="3327" max="3559" width="11.42578125" style="4"/>
    <col min="3560" max="3560" width="16.85546875" style="4" bestFit="1" customWidth="1"/>
    <col min="3561" max="3561" width="8.7109375" style="4" bestFit="1" customWidth="1"/>
    <col min="3562" max="3562" width="5.5703125" style="4" bestFit="1" customWidth="1"/>
    <col min="3563" max="3564" width="4.5703125" style="4" bestFit="1" customWidth="1"/>
    <col min="3565" max="3565" width="1.7109375" style="4" customWidth="1"/>
    <col min="3566" max="3566" width="5.42578125" style="4" bestFit="1" customWidth="1"/>
    <col min="3567" max="3567" width="5.5703125" style="4" bestFit="1" customWidth="1"/>
    <col min="3568" max="3568" width="7.28515625" style="4" bestFit="1" customWidth="1"/>
    <col min="3569" max="3570" width="7.5703125" style="4" bestFit="1" customWidth="1"/>
    <col min="3571" max="3571" width="7.28515625" style="4" bestFit="1" customWidth="1"/>
    <col min="3572" max="3572" width="1.5703125" style="4" customWidth="1"/>
    <col min="3573" max="3574" width="5.140625" style="4" bestFit="1" customWidth="1"/>
    <col min="3575" max="3575" width="1.140625" style="4" customWidth="1"/>
    <col min="3576" max="3576" width="5.42578125" style="4" bestFit="1" customWidth="1"/>
    <col min="3577" max="3577" width="5.5703125" style="4" bestFit="1" customWidth="1"/>
    <col min="3578" max="3578" width="5.42578125" style="4" bestFit="1" customWidth="1"/>
    <col min="3579" max="3579" width="5.5703125" style="4" bestFit="1" customWidth="1"/>
    <col min="3580" max="3580" width="7.28515625" style="4" bestFit="1" customWidth="1"/>
    <col min="3581" max="3581" width="7.5703125" style="4" bestFit="1" customWidth="1"/>
    <col min="3582" max="3582" width="7.28515625" style="4" bestFit="1" customWidth="1"/>
    <col min="3583" max="3815" width="11.42578125" style="4"/>
    <col min="3816" max="3816" width="16.85546875" style="4" bestFit="1" customWidth="1"/>
    <col min="3817" max="3817" width="8.7109375" style="4" bestFit="1" customWidth="1"/>
    <col min="3818" max="3818" width="5.5703125" style="4" bestFit="1" customWidth="1"/>
    <col min="3819" max="3820" width="4.5703125" style="4" bestFit="1" customWidth="1"/>
    <col min="3821" max="3821" width="1.7109375" style="4" customWidth="1"/>
    <col min="3822" max="3822" width="5.42578125" style="4" bestFit="1" customWidth="1"/>
    <col min="3823" max="3823" width="5.5703125" style="4" bestFit="1" customWidth="1"/>
    <col min="3824" max="3824" width="7.28515625" style="4" bestFit="1" customWidth="1"/>
    <col min="3825" max="3826" width="7.5703125" style="4" bestFit="1" customWidth="1"/>
    <col min="3827" max="3827" width="7.28515625" style="4" bestFit="1" customWidth="1"/>
    <col min="3828" max="3828" width="1.5703125" style="4" customWidth="1"/>
    <col min="3829" max="3830" width="5.140625" style="4" bestFit="1" customWidth="1"/>
    <col min="3831" max="3831" width="1.140625" style="4" customWidth="1"/>
    <col min="3832" max="3832" width="5.42578125" style="4" bestFit="1" customWidth="1"/>
    <col min="3833" max="3833" width="5.5703125" style="4" bestFit="1" customWidth="1"/>
    <col min="3834" max="3834" width="5.42578125" style="4" bestFit="1" customWidth="1"/>
    <col min="3835" max="3835" width="5.5703125" style="4" bestFit="1" customWidth="1"/>
    <col min="3836" max="3836" width="7.28515625" style="4" bestFit="1" customWidth="1"/>
    <col min="3837" max="3837" width="7.5703125" style="4" bestFit="1" customWidth="1"/>
    <col min="3838" max="3838" width="7.28515625" style="4" bestFit="1" customWidth="1"/>
    <col min="3839" max="4071" width="11.42578125" style="4"/>
    <col min="4072" max="4072" width="16.85546875" style="4" bestFit="1" customWidth="1"/>
    <col min="4073" max="4073" width="8.7109375" style="4" bestFit="1" customWidth="1"/>
    <col min="4074" max="4074" width="5.5703125" style="4" bestFit="1" customWidth="1"/>
    <col min="4075" max="4076" width="4.5703125" style="4" bestFit="1" customWidth="1"/>
    <col min="4077" max="4077" width="1.7109375" style="4" customWidth="1"/>
    <col min="4078" max="4078" width="5.42578125" style="4" bestFit="1" customWidth="1"/>
    <col min="4079" max="4079" width="5.5703125" style="4" bestFit="1" customWidth="1"/>
    <col min="4080" max="4080" width="7.28515625" style="4" bestFit="1" customWidth="1"/>
    <col min="4081" max="4082" width="7.5703125" style="4" bestFit="1" customWidth="1"/>
    <col min="4083" max="4083" width="7.28515625" style="4" bestFit="1" customWidth="1"/>
    <col min="4084" max="4084" width="1.5703125" style="4" customWidth="1"/>
    <col min="4085" max="4086" width="5.140625" style="4" bestFit="1" customWidth="1"/>
    <col min="4087" max="4087" width="1.140625" style="4" customWidth="1"/>
    <col min="4088" max="4088" width="5.42578125" style="4" bestFit="1" customWidth="1"/>
    <col min="4089" max="4089" width="5.5703125" style="4" bestFit="1" customWidth="1"/>
    <col min="4090" max="4090" width="5.42578125" style="4" bestFit="1" customWidth="1"/>
    <col min="4091" max="4091" width="5.5703125" style="4" bestFit="1" customWidth="1"/>
    <col min="4092" max="4092" width="7.28515625" style="4" bestFit="1" customWidth="1"/>
    <col min="4093" max="4093" width="7.5703125" style="4" bestFit="1" customWidth="1"/>
    <col min="4094" max="4094" width="7.28515625" style="4" bestFit="1" customWidth="1"/>
    <col min="4095" max="4327" width="11.42578125" style="4"/>
    <col min="4328" max="4328" width="16.85546875" style="4" bestFit="1" customWidth="1"/>
    <col min="4329" max="4329" width="8.7109375" style="4" bestFit="1" customWidth="1"/>
    <col min="4330" max="4330" width="5.5703125" style="4" bestFit="1" customWidth="1"/>
    <col min="4331" max="4332" width="4.5703125" style="4" bestFit="1" customWidth="1"/>
    <col min="4333" max="4333" width="1.7109375" style="4" customWidth="1"/>
    <col min="4334" max="4334" width="5.42578125" style="4" bestFit="1" customWidth="1"/>
    <col min="4335" max="4335" width="5.5703125" style="4" bestFit="1" customWidth="1"/>
    <col min="4336" max="4336" width="7.28515625" style="4" bestFit="1" customWidth="1"/>
    <col min="4337" max="4338" width="7.5703125" style="4" bestFit="1" customWidth="1"/>
    <col min="4339" max="4339" width="7.28515625" style="4" bestFit="1" customWidth="1"/>
    <col min="4340" max="4340" width="1.5703125" style="4" customWidth="1"/>
    <col min="4341" max="4342" width="5.140625" style="4" bestFit="1" customWidth="1"/>
    <col min="4343" max="4343" width="1.140625" style="4" customWidth="1"/>
    <col min="4344" max="4344" width="5.42578125" style="4" bestFit="1" customWidth="1"/>
    <col min="4345" max="4345" width="5.5703125" style="4" bestFit="1" customWidth="1"/>
    <col min="4346" max="4346" width="5.42578125" style="4" bestFit="1" customWidth="1"/>
    <col min="4347" max="4347" width="5.5703125" style="4" bestFit="1" customWidth="1"/>
    <col min="4348" max="4348" width="7.28515625" style="4" bestFit="1" customWidth="1"/>
    <col min="4349" max="4349" width="7.5703125" style="4" bestFit="1" customWidth="1"/>
    <col min="4350" max="4350" width="7.28515625" style="4" bestFit="1" customWidth="1"/>
    <col min="4351" max="4583" width="11.42578125" style="4"/>
    <col min="4584" max="4584" width="16.85546875" style="4" bestFit="1" customWidth="1"/>
    <col min="4585" max="4585" width="8.7109375" style="4" bestFit="1" customWidth="1"/>
    <col min="4586" max="4586" width="5.5703125" style="4" bestFit="1" customWidth="1"/>
    <col min="4587" max="4588" width="4.5703125" style="4" bestFit="1" customWidth="1"/>
    <col min="4589" max="4589" width="1.7109375" style="4" customWidth="1"/>
    <col min="4590" max="4590" width="5.42578125" style="4" bestFit="1" customWidth="1"/>
    <col min="4591" max="4591" width="5.5703125" style="4" bestFit="1" customWidth="1"/>
    <col min="4592" max="4592" width="7.28515625" style="4" bestFit="1" customWidth="1"/>
    <col min="4593" max="4594" width="7.5703125" style="4" bestFit="1" customWidth="1"/>
    <col min="4595" max="4595" width="7.28515625" style="4" bestFit="1" customWidth="1"/>
    <col min="4596" max="4596" width="1.5703125" style="4" customWidth="1"/>
    <col min="4597" max="4598" width="5.140625" style="4" bestFit="1" customWidth="1"/>
    <col min="4599" max="4599" width="1.140625" style="4" customWidth="1"/>
    <col min="4600" max="4600" width="5.42578125" style="4" bestFit="1" customWidth="1"/>
    <col min="4601" max="4601" width="5.5703125" style="4" bestFit="1" customWidth="1"/>
    <col min="4602" max="4602" width="5.42578125" style="4" bestFit="1" customWidth="1"/>
    <col min="4603" max="4603" width="5.5703125" style="4" bestFit="1" customWidth="1"/>
    <col min="4604" max="4604" width="7.28515625" style="4" bestFit="1" customWidth="1"/>
    <col min="4605" max="4605" width="7.5703125" style="4" bestFit="1" customWidth="1"/>
    <col min="4606" max="4606" width="7.28515625" style="4" bestFit="1" customWidth="1"/>
    <col min="4607" max="4839" width="11.42578125" style="4"/>
    <col min="4840" max="4840" width="16.85546875" style="4" bestFit="1" customWidth="1"/>
    <col min="4841" max="4841" width="8.7109375" style="4" bestFit="1" customWidth="1"/>
    <col min="4842" max="4842" width="5.5703125" style="4" bestFit="1" customWidth="1"/>
    <col min="4843" max="4844" width="4.5703125" style="4" bestFit="1" customWidth="1"/>
    <col min="4845" max="4845" width="1.7109375" style="4" customWidth="1"/>
    <col min="4846" max="4846" width="5.42578125" style="4" bestFit="1" customWidth="1"/>
    <col min="4847" max="4847" width="5.5703125" style="4" bestFit="1" customWidth="1"/>
    <col min="4848" max="4848" width="7.28515625" style="4" bestFit="1" customWidth="1"/>
    <col min="4849" max="4850" width="7.5703125" style="4" bestFit="1" customWidth="1"/>
    <col min="4851" max="4851" width="7.28515625" style="4" bestFit="1" customWidth="1"/>
    <col min="4852" max="4852" width="1.5703125" style="4" customWidth="1"/>
    <col min="4853" max="4854" width="5.140625" style="4" bestFit="1" customWidth="1"/>
    <col min="4855" max="4855" width="1.140625" style="4" customWidth="1"/>
    <col min="4856" max="4856" width="5.42578125" style="4" bestFit="1" customWidth="1"/>
    <col min="4857" max="4857" width="5.5703125" style="4" bestFit="1" customWidth="1"/>
    <col min="4858" max="4858" width="5.42578125" style="4" bestFit="1" customWidth="1"/>
    <col min="4859" max="4859" width="5.5703125" style="4" bestFit="1" customWidth="1"/>
    <col min="4860" max="4860" width="7.28515625" style="4" bestFit="1" customWidth="1"/>
    <col min="4861" max="4861" width="7.5703125" style="4" bestFit="1" customWidth="1"/>
    <col min="4862" max="4862" width="7.28515625" style="4" bestFit="1" customWidth="1"/>
    <col min="4863" max="5095" width="11.42578125" style="4"/>
    <col min="5096" max="5096" width="16.85546875" style="4" bestFit="1" customWidth="1"/>
    <col min="5097" max="5097" width="8.7109375" style="4" bestFit="1" customWidth="1"/>
    <col min="5098" max="5098" width="5.5703125" style="4" bestFit="1" customWidth="1"/>
    <col min="5099" max="5100" width="4.5703125" style="4" bestFit="1" customWidth="1"/>
    <col min="5101" max="5101" width="1.7109375" style="4" customWidth="1"/>
    <col min="5102" max="5102" width="5.42578125" style="4" bestFit="1" customWidth="1"/>
    <col min="5103" max="5103" width="5.5703125" style="4" bestFit="1" customWidth="1"/>
    <col min="5104" max="5104" width="7.28515625" style="4" bestFit="1" customWidth="1"/>
    <col min="5105" max="5106" width="7.5703125" style="4" bestFit="1" customWidth="1"/>
    <col min="5107" max="5107" width="7.28515625" style="4" bestFit="1" customWidth="1"/>
    <col min="5108" max="5108" width="1.5703125" style="4" customWidth="1"/>
    <col min="5109" max="5110" width="5.140625" style="4" bestFit="1" customWidth="1"/>
    <col min="5111" max="5111" width="1.140625" style="4" customWidth="1"/>
    <col min="5112" max="5112" width="5.42578125" style="4" bestFit="1" customWidth="1"/>
    <col min="5113" max="5113" width="5.5703125" style="4" bestFit="1" customWidth="1"/>
    <col min="5114" max="5114" width="5.42578125" style="4" bestFit="1" customWidth="1"/>
    <col min="5115" max="5115" width="5.5703125" style="4" bestFit="1" customWidth="1"/>
    <col min="5116" max="5116" width="7.28515625" style="4" bestFit="1" customWidth="1"/>
    <col min="5117" max="5117" width="7.5703125" style="4" bestFit="1" customWidth="1"/>
    <col min="5118" max="5118" width="7.28515625" style="4" bestFit="1" customWidth="1"/>
    <col min="5119" max="5351" width="11.42578125" style="4"/>
    <col min="5352" max="5352" width="16.85546875" style="4" bestFit="1" customWidth="1"/>
    <col min="5353" max="5353" width="8.7109375" style="4" bestFit="1" customWidth="1"/>
    <col min="5354" max="5354" width="5.5703125" style="4" bestFit="1" customWidth="1"/>
    <col min="5355" max="5356" width="4.5703125" style="4" bestFit="1" customWidth="1"/>
    <col min="5357" max="5357" width="1.7109375" style="4" customWidth="1"/>
    <col min="5358" max="5358" width="5.42578125" style="4" bestFit="1" customWidth="1"/>
    <col min="5359" max="5359" width="5.5703125" style="4" bestFit="1" customWidth="1"/>
    <col min="5360" max="5360" width="7.28515625" style="4" bestFit="1" customWidth="1"/>
    <col min="5361" max="5362" width="7.5703125" style="4" bestFit="1" customWidth="1"/>
    <col min="5363" max="5363" width="7.28515625" style="4" bestFit="1" customWidth="1"/>
    <col min="5364" max="5364" width="1.5703125" style="4" customWidth="1"/>
    <col min="5365" max="5366" width="5.140625" style="4" bestFit="1" customWidth="1"/>
    <col min="5367" max="5367" width="1.140625" style="4" customWidth="1"/>
    <col min="5368" max="5368" width="5.42578125" style="4" bestFit="1" customWidth="1"/>
    <col min="5369" max="5369" width="5.5703125" style="4" bestFit="1" customWidth="1"/>
    <col min="5370" max="5370" width="5.42578125" style="4" bestFit="1" customWidth="1"/>
    <col min="5371" max="5371" width="5.5703125" style="4" bestFit="1" customWidth="1"/>
    <col min="5372" max="5372" width="7.28515625" style="4" bestFit="1" customWidth="1"/>
    <col min="5373" max="5373" width="7.5703125" style="4" bestFit="1" customWidth="1"/>
    <col min="5374" max="5374" width="7.28515625" style="4" bestFit="1" customWidth="1"/>
    <col min="5375" max="5607" width="11.42578125" style="4"/>
    <col min="5608" max="5608" width="16.85546875" style="4" bestFit="1" customWidth="1"/>
    <col min="5609" max="5609" width="8.7109375" style="4" bestFit="1" customWidth="1"/>
    <col min="5610" max="5610" width="5.5703125" style="4" bestFit="1" customWidth="1"/>
    <col min="5611" max="5612" width="4.5703125" style="4" bestFit="1" customWidth="1"/>
    <col min="5613" max="5613" width="1.7109375" style="4" customWidth="1"/>
    <col min="5614" max="5614" width="5.42578125" style="4" bestFit="1" customWidth="1"/>
    <col min="5615" max="5615" width="5.5703125" style="4" bestFit="1" customWidth="1"/>
    <col min="5616" max="5616" width="7.28515625" style="4" bestFit="1" customWidth="1"/>
    <col min="5617" max="5618" width="7.5703125" style="4" bestFit="1" customWidth="1"/>
    <col min="5619" max="5619" width="7.28515625" style="4" bestFit="1" customWidth="1"/>
    <col min="5620" max="5620" width="1.5703125" style="4" customWidth="1"/>
    <col min="5621" max="5622" width="5.140625" style="4" bestFit="1" customWidth="1"/>
    <col min="5623" max="5623" width="1.140625" style="4" customWidth="1"/>
    <col min="5624" max="5624" width="5.42578125" style="4" bestFit="1" customWidth="1"/>
    <col min="5625" max="5625" width="5.5703125" style="4" bestFit="1" customWidth="1"/>
    <col min="5626" max="5626" width="5.42578125" style="4" bestFit="1" customWidth="1"/>
    <col min="5627" max="5627" width="5.5703125" style="4" bestFit="1" customWidth="1"/>
    <col min="5628" max="5628" width="7.28515625" style="4" bestFit="1" customWidth="1"/>
    <col min="5629" max="5629" width="7.5703125" style="4" bestFit="1" customWidth="1"/>
    <col min="5630" max="5630" width="7.28515625" style="4" bestFit="1" customWidth="1"/>
    <col min="5631" max="5863" width="11.42578125" style="4"/>
    <col min="5864" max="5864" width="16.85546875" style="4" bestFit="1" customWidth="1"/>
    <col min="5865" max="5865" width="8.7109375" style="4" bestFit="1" customWidth="1"/>
    <col min="5866" max="5866" width="5.5703125" style="4" bestFit="1" customWidth="1"/>
    <col min="5867" max="5868" width="4.5703125" style="4" bestFit="1" customWidth="1"/>
    <col min="5869" max="5869" width="1.7109375" style="4" customWidth="1"/>
    <col min="5870" max="5870" width="5.42578125" style="4" bestFit="1" customWidth="1"/>
    <col min="5871" max="5871" width="5.5703125" style="4" bestFit="1" customWidth="1"/>
    <col min="5872" max="5872" width="7.28515625" style="4" bestFit="1" customWidth="1"/>
    <col min="5873" max="5874" width="7.5703125" style="4" bestFit="1" customWidth="1"/>
    <col min="5875" max="5875" width="7.28515625" style="4" bestFit="1" customWidth="1"/>
    <col min="5876" max="5876" width="1.5703125" style="4" customWidth="1"/>
    <col min="5877" max="5878" width="5.140625" style="4" bestFit="1" customWidth="1"/>
    <col min="5879" max="5879" width="1.140625" style="4" customWidth="1"/>
    <col min="5880" max="5880" width="5.42578125" style="4" bestFit="1" customWidth="1"/>
    <col min="5881" max="5881" width="5.5703125" style="4" bestFit="1" customWidth="1"/>
    <col min="5882" max="5882" width="5.42578125" style="4" bestFit="1" customWidth="1"/>
    <col min="5883" max="5883" width="5.5703125" style="4" bestFit="1" customWidth="1"/>
    <col min="5884" max="5884" width="7.28515625" style="4" bestFit="1" customWidth="1"/>
    <col min="5885" max="5885" width="7.5703125" style="4" bestFit="1" customWidth="1"/>
    <col min="5886" max="5886" width="7.28515625" style="4" bestFit="1" customWidth="1"/>
    <col min="5887" max="6119" width="11.42578125" style="4"/>
    <col min="6120" max="6120" width="16.85546875" style="4" bestFit="1" customWidth="1"/>
    <col min="6121" max="6121" width="8.7109375" style="4" bestFit="1" customWidth="1"/>
    <col min="6122" max="6122" width="5.5703125" style="4" bestFit="1" customWidth="1"/>
    <col min="6123" max="6124" width="4.5703125" style="4" bestFit="1" customWidth="1"/>
    <col min="6125" max="6125" width="1.7109375" style="4" customWidth="1"/>
    <col min="6126" max="6126" width="5.42578125" style="4" bestFit="1" customWidth="1"/>
    <col min="6127" max="6127" width="5.5703125" style="4" bestFit="1" customWidth="1"/>
    <col min="6128" max="6128" width="7.28515625" style="4" bestFit="1" customWidth="1"/>
    <col min="6129" max="6130" width="7.5703125" style="4" bestFit="1" customWidth="1"/>
    <col min="6131" max="6131" width="7.28515625" style="4" bestFit="1" customWidth="1"/>
    <col min="6132" max="6132" width="1.5703125" style="4" customWidth="1"/>
    <col min="6133" max="6134" width="5.140625" style="4" bestFit="1" customWidth="1"/>
    <col min="6135" max="6135" width="1.140625" style="4" customWidth="1"/>
    <col min="6136" max="6136" width="5.42578125" style="4" bestFit="1" customWidth="1"/>
    <col min="6137" max="6137" width="5.5703125" style="4" bestFit="1" customWidth="1"/>
    <col min="6138" max="6138" width="5.42578125" style="4" bestFit="1" customWidth="1"/>
    <col min="6139" max="6139" width="5.5703125" style="4" bestFit="1" customWidth="1"/>
    <col min="6140" max="6140" width="7.28515625" style="4" bestFit="1" customWidth="1"/>
    <col min="6141" max="6141" width="7.5703125" style="4" bestFit="1" customWidth="1"/>
    <col min="6142" max="6142" width="7.28515625" style="4" bestFit="1" customWidth="1"/>
    <col min="6143" max="6375" width="11.42578125" style="4"/>
    <col min="6376" max="6376" width="16.85546875" style="4" bestFit="1" customWidth="1"/>
    <col min="6377" max="6377" width="8.7109375" style="4" bestFit="1" customWidth="1"/>
    <col min="6378" max="6378" width="5.5703125" style="4" bestFit="1" customWidth="1"/>
    <col min="6379" max="6380" width="4.5703125" style="4" bestFit="1" customWidth="1"/>
    <col min="6381" max="6381" width="1.7109375" style="4" customWidth="1"/>
    <col min="6382" max="6382" width="5.42578125" style="4" bestFit="1" customWidth="1"/>
    <col min="6383" max="6383" width="5.5703125" style="4" bestFit="1" customWidth="1"/>
    <col min="6384" max="6384" width="7.28515625" style="4" bestFit="1" customWidth="1"/>
    <col min="6385" max="6386" width="7.5703125" style="4" bestFit="1" customWidth="1"/>
    <col min="6387" max="6387" width="7.28515625" style="4" bestFit="1" customWidth="1"/>
    <col min="6388" max="6388" width="1.5703125" style="4" customWidth="1"/>
    <col min="6389" max="6390" width="5.140625" style="4" bestFit="1" customWidth="1"/>
    <col min="6391" max="6391" width="1.140625" style="4" customWidth="1"/>
    <col min="6392" max="6392" width="5.42578125" style="4" bestFit="1" customWidth="1"/>
    <col min="6393" max="6393" width="5.5703125" style="4" bestFit="1" customWidth="1"/>
    <col min="6394" max="6394" width="5.42578125" style="4" bestFit="1" customWidth="1"/>
    <col min="6395" max="6395" width="5.5703125" style="4" bestFit="1" customWidth="1"/>
    <col min="6396" max="6396" width="7.28515625" style="4" bestFit="1" customWidth="1"/>
    <col min="6397" max="6397" width="7.5703125" style="4" bestFit="1" customWidth="1"/>
    <col min="6398" max="6398" width="7.28515625" style="4" bestFit="1" customWidth="1"/>
    <col min="6399" max="6631" width="11.42578125" style="4"/>
    <col min="6632" max="6632" width="16.85546875" style="4" bestFit="1" customWidth="1"/>
    <col min="6633" max="6633" width="8.7109375" style="4" bestFit="1" customWidth="1"/>
    <col min="6634" max="6634" width="5.5703125" style="4" bestFit="1" customWidth="1"/>
    <col min="6635" max="6636" width="4.5703125" style="4" bestFit="1" customWidth="1"/>
    <col min="6637" max="6637" width="1.7109375" style="4" customWidth="1"/>
    <col min="6638" max="6638" width="5.42578125" style="4" bestFit="1" customWidth="1"/>
    <col min="6639" max="6639" width="5.5703125" style="4" bestFit="1" customWidth="1"/>
    <col min="6640" max="6640" width="7.28515625" style="4" bestFit="1" customWidth="1"/>
    <col min="6641" max="6642" width="7.5703125" style="4" bestFit="1" customWidth="1"/>
    <col min="6643" max="6643" width="7.28515625" style="4" bestFit="1" customWidth="1"/>
    <col min="6644" max="6644" width="1.5703125" style="4" customWidth="1"/>
    <col min="6645" max="6646" width="5.140625" style="4" bestFit="1" customWidth="1"/>
    <col min="6647" max="6647" width="1.140625" style="4" customWidth="1"/>
    <col min="6648" max="6648" width="5.42578125" style="4" bestFit="1" customWidth="1"/>
    <col min="6649" max="6649" width="5.5703125" style="4" bestFit="1" customWidth="1"/>
    <col min="6650" max="6650" width="5.42578125" style="4" bestFit="1" customWidth="1"/>
    <col min="6651" max="6651" width="5.5703125" style="4" bestFit="1" customWidth="1"/>
    <col min="6652" max="6652" width="7.28515625" style="4" bestFit="1" customWidth="1"/>
    <col min="6653" max="6653" width="7.5703125" style="4" bestFit="1" customWidth="1"/>
    <col min="6654" max="6654" width="7.28515625" style="4" bestFit="1" customWidth="1"/>
    <col min="6655" max="6887" width="11.42578125" style="4"/>
    <col min="6888" max="6888" width="16.85546875" style="4" bestFit="1" customWidth="1"/>
    <col min="6889" max="6889" width="8.7109375" style="4" bestFit="1" customWidth="1"/>
    <col min="6890" max="6890" width="5.5703125" style="4" bestFit="1" customWidth="1"/>
    <col min="6891" max="6892" width="4.5703125" style="4" bestFit="1" customWidth="1"/>
    <col min="6893" max="6893" width="1.7109375" style="4" customWidth="1"/>
    <col min="6894" max="6894" width="5.42578125" style="4" bestFit="1" customWidth="1"/>
    <col min="6895" max="6895" width="5.5703125" style="4" bestFit="1" customWidth="1"/>
    <col min="6896" max="6896" width="7.28515625" style="4" bestFit="1" customWidth="1"/>
    <col min="6897" max="6898" width="7.5703125" style="4" bestFit="1" customWidth="1"/>
    <col min="6899" max="6899" width="7.28515625" style="4" bestFit="1" customWidth="1"/>
    <col min="6900" max="6900" width="1.5703125" style="4" customWidth="1"/>
    <col min="6901" max="6902" width="5.140625" style="4" bestFit="1" customWidth="1"/>
    <col min="6903" max="6903" width="1.140625" style="4" customWidth="1"/>
    <col min="6904" max="6904" width="5.42578125" style="4" bestFit="1" customWidth="1"/>
    <col min="6905" max="6905" width="5.5703125" style="4" bestFit="1" customWidth="1"/>
    <col min="6906" max="6906" width="5.42578125" style="4" bestFit="1" customWidth="1"/>
    <col min="6907" max="6907" width="5.5703125" style="4" bestFit="1" customWidth="1"/>
    <col min="6908" max="6908" width="7.28515625" style="4" bestFit="1" customWidth="1"/>
    <col min="6909" max="6909" width="7.5703125" style="4" bestFit="1" customWidth="1"/>
    <col min="6910" max="6910" width="7.28515625" style="4" bestFit="1" customWidth="1"/>
    <col min="6911" max="7143" width="11.42578125" style="4"/>
    <col min="7144" max="7144" width="16.85546875" style="4" bestFit="1" customWidth="1"/>
    <col min="7145" max="7145" width="8.7109375" style="4" bestFit="1" customWidth="1"/>
    <col min="7146" max="7146" width="5.5703125" style="4" bestFit="1" customWidth="1"/>
    <col min="7147" max="7148" width="4.5703125" style="4" bestFit="1" customWidth="1"/>
    <col min="7149" max="7149" width="1.7109375" style="4" customWidth="1"/>
    <col min="7150" max="7150" width="5.42578125" style="4" bestFit="1" customWidth="1"/>
    <col min="7151" max="7151" width="5.5703125" style="4" bestFit="1" customWidth="1"/>
    <col min="7152" max="7152" width="7.28515625" style="4" bestFit="1" customWidth="1"/>
    <col min="7153" max="7154" width="7.5703125" style="4" bestFit="1" customWidth="1"/>
    <col min="7155" max="7155" width="7.28515625" style="4" bestFit="1" customWidth="1"/>
    <col min="7156" max="7156" width="1.5703125" style="4" customWidth="1"/>
    <col min="7157" max="7158" width="5.140625" style="4" bestFit="1" customWidth="1"/>
    <col min="7159" max="7159" width="1.140625" style="4" customWidth="1"/>
    <col min="7160" max="7160" width="5.42578125" style="4" bestFit="1" customWidth="1"/>
    <col min="7161" max="7161" width="5.5703125" style="4" bestFit="1" customWidth="1"/>
    <col min="7162" max="7162" width="5.42578125" style="4" bestFit="1" customWidth="1"/>
    <col min="7163" max="7163" width="5.5703125" style="4" bestFit="1" customWidth="1"/>
    <col min="7164" max="7164" width="7.28515625" style="4" bestFit="1" customWidth="1"/>
    <col min="7165" max="7165" width="7.5703125" style="4" bestFit="1" customWidth="1"/>
    <col min="7166" max="7166" width="7.28515625" style="4" bestFit="1" customWidth="1"/>
    <col min="7167" max="7399" width="11.42578125" style="4"/>
    <col min="7400" max="7400" width="16.85546875" style="4" bestFit="1" customWidth="1"/>
    <col min="7401" max="7401" width="8.7109375" style="4" bestFit="1" customWidth="1"/>
    <col min="7402" max="7402" width="5.5703125" style="4" bestFit="1" customWidth="1"/>
    <col min="7403" max="7404" width="4.5703125" style="4" bestFit="1" customWidth="1"/>
    <col min="7405" max="7405" width="1.7109375" style="4" customWidth="1"/>
    <col min="7406" max="7406" width="5.42578125" style="4" bestFit="1" customWidth="1"/>
    <col min="7407" max="7407" width="5.5703125" style="4" bestFit="1" customWidth="1"/>
    <col min="7408" max="7408" width="7.28515625" style="4" bestFit="1" customWidth="1"/>
    <col min="7409" max="7410" width="7.5703125" style="4" bestFit="1" customWidth="1"/>
    <col min="7411" max="7411" width="7.28515625" style="4" bestFit="1" customWidth="1"/>
    <col min="7412" max="7412" width="1.5703125" style="4" customWidth="1"/>
    <col min="7413" max="7414" width="5.140625" style="4" bestFit="1" customWidth="1"/>
    <col min="7415" max="7415" width="1.140625" style="4" customWidth="1"/>
    <col min="7416" max="7416" width="5.42578125" style="4" bestFit="1" customWidth="1"/>
    <col min="7417" max="7417" width="5.5703125" style="4" bestFit="1" customWidth="1"/>
    <col min="7418" max="7418" width="5.42578125" style="4" bestFit="1" customWidth="1"/>
    <col min="7419" max="7419" width="5.5703125" style="4" bestFit="1" customWidth="1"/>
    <col min="7420" max="7420" width="7.28515625" style="4" bestFit="1" customWidth="1"/>
    <col min="7421" max="7421" width="7.5703125" style="4" bestFit="1" customWidth="1"/>
    <col min="7422" max="7422" width="7.28515625" style="4" bestFit="1" customWidth="1"/>
    <col min="7423" max="7655" width="11.42578125" style="4"/>
    <col min="7656" max="7656" width="16.85546875" style="4" bestFit="1" customWidth="1"/>
    <col min="7657" max="7657" width="8.7109375" style="4" bestFit="1" customWidth="1"/>
    <col min="7658" max="7658" width="5.5703125" style="4" bestFit="1" customWidth="1"/>
    <col min="7659" max="7660" width="4.5703125" style="4" bestFit="1" customWidth="1"/>
    <col min="7661" max="7661" width="1.7109375" style="4" customWidth="1"/>
    <col min="7662" max="7662" width="5.42578125" style="4" bestFit="1" customWidth="1"/>
    <col min="7663" max="7663" width="5.5703125" style="4" bestFit="1" customWidth="1"/>
    <col min="7664" max="7664" width="7.28515625" style="4" bestFit="1" customWidth="1"/>
    <col min="7665" max="7666" width="7.5703125" style="4" bestFit="1" customWidth="1"/>
    <col min="7667" max="7667" width="7.28515625" style="4" bestFit="1" customWidth="1"/>
    <col min="7668" max="7668" width="1.5703125" style="4" customWidth="1"/>
    <col min="7669" max="7670" width="5.140625" style="4" bestFit="1" customWidth="1"/>
    <col min="7671" max="7671" width="1.140625" style="4" customWidth="1"/>
    <col min="7672" max="7672" width="5.42578125" style="4" bestFit="1" customWidth="1"/>
    <col min="7673" max="7673" width="5.5703125" style="4" bestFit="1" customWidth="1"/>
    <col min="7674" max="7674" width="5.42578125" style="4" bestFit="1" customWidth="1"/>
    <col min="7675" max="7675" width="5.5703125" style="4" bestFit="1" customWidth="1"/>
    <col min="7676" max="7676" width="7.28515625" style="4" bestFit="1" customWidth="1"/>
    <col min="7677" max="7677" width="7.5703125" style="4" bestFit="1" customWidth="1"/>
    <col min="7678" max="7678" width="7.28515625" style="4" bestFit="1" customWidth="1"/>
    <col min="7679" max="7911" width="11.42578125" style="4"/>
    <col min="7912" max="7912" width="16.85546875" style="4" bestFit="1" customWidth="1"/>
    <col min="7913" max="7913" width="8.7109375" style="4" bestFit="1" customWidth="1"/>
    <col min="7914" max="7914" width="5.5703125" style="4" bestFit="1" customWidth="1"/>
    <col min="7915" max="7916" width="4.5703125" style="4" bestFit="1" customWidth="1"/>
    <col min="7917" max="7917" width="1.7109375" style="4" customWidth="1"/>
    <col min="7918" max="7918" width="5.42578125" style="4" bestFit="1" customWidth="1"/>
    <col min="7919" max="7919" width="5.5703125" style="4" bestFit="1" customWidth="1"/>
    <col min="7920" max="7920" width="7.28515625" style="4" bestFit="1" customWidth="1"/>
    <col min="7921" max="7922" width="7.5703125" style="4" bestFit="1" customWidth="1"/>
    <col min="7923" max="7923" width="7.28515625" style="4" bestFit="1" customWidth="1"/>
    <col min="7924" max="7924" width="1.5703125" style="4" customWidth="1"/>
    <col min="7925" max="7926" width="5.140625" style="4" bestFit="1" customWidth="1"/>
    <col min="7927" max="7927" width="1.140625" style="4" customWidth="1"/>
    <col min="7928" max="7928" width="5.42578125" style="4" bestFit="1" customWidth="1"/>
    <col min="7929" max="7929" width="5.5703125" style="4" bestFit="1" customWidth="1"/>
    <col min="7930" max="7930" width="5.42578125" style="4" bestFit="1" customWidth="1"/>
    <col min="7931" max="7931" width="5.5703125" style="4" bestFit="1" customWidth="1"/>
    <col min="7932" max="7932" width="7.28515625" style="4" bestFit="1" customWidth="1"/>
    <col min="7933" max="7933" width="7.5703125" style="4" bestFit="1" customWidth="1"/>
    <col min="7934" max="7934" width="7.28515625" style="4" bestFit="1" customWidth="1"/>
    <col min="7935" max="8167" width="11.42578125" style="4"/>
    <col min="8168" max="8168" width="16.85546875" style="4" bestFit="1" customWidth="1"/>
    <col min="8169" max="8169" width="8.7109375" style="4" bestFit="1" customWidth="1"/>
    <col min="8170" max="8170" width="5.5703125" style="4" bestFit="1" customWidth="1"/>
    <col min="8171" max="8172" width="4.5703125" style="4" bestFit="1" customWidth="1"/>
    <col min="8173" max="8173" width="1.7109375" style="4" customWidth="1"/>
    <col min="8174" max="8174" width="5.42578125" style="4" bestFit="1" customWidth="1"/>
    <col min="8175" max="8175" width="5.5703125" style="4" bestFit="1" customWidth="1"/>
    <col min="8176" max="8176" width="7.28515625" style="4" bestFit="1" customWidth="1"/>
    <col min="8177" max="8178" width="7.5703125" style="4" bestFit="1" customWidth="1"/>
    <col min="8179" max="8179" width="7.28515625" style="4" bestFit="1" customWidth="1"/>
    <col min="8180" max="8180" width="1.5703125" style="4" customWidth="1"/>
    <col min="8181" max="8182" width="5.140625" style="4" bestFit="1" customWidth="1"/>
    <col min="8183" max="8183" width="1.140625" style="4" customWidth="1"/>
    <col min="8184" max="8184" width="5.42578125" style="4" bestFit="1" customWidth="1"/>
    <col min="8185" max="8185" width="5.5703125" style="4" bestFit="1" customWidth="1"/>
    <col min="8186" max="8186" width="5.42578125" style="4" bestFit="1" customWidth="1"/>
    <col min="8187" max="8187" width="5.5703125" style="4" bestFit="1" customWidth="1"/>
    <col min="8188" max="8188" width="7.28515625" style="4" bestFit="1" customWidth="1"/>
    <col min="8189" max="8189" width="7.5703125" style="4" bestFit="1" customWidth="1"/>
    <col min="8190" max="8190" width="7.28515625" style="4" bestFit="1" customWidth="1"/>
    <col min="8191" max="8423" width="11.42578125" style="4"/>
    <col min="8424" max="8424" width="16.85546875" style="4" bestFit="1" customWidth="1"/>
    <col min="8425" max="8425" width="8.7109375" style="4" bestFit="1" customWidth="1"/>
    <col min="8426" max="8426" width="5.5703125" style="4" bestFit="1" customWidth="1"/>
    <col min="8427" max="8428" width="4.5703125" style="4" bestFit="1" customWidth="1"/>
    <col min="8429" max="8429" width="1.7109375" style="4" customWidth="1"/>
    <col min="8430" max="8430" width="5.42578125" style="4" bestFit="1" customWidth="1"/>
    <col min="8431" max="8431" width="5.5703125" style="4" bestFit="1" customWidth="1"/>
    <col min="8432" max="8432" width="7.28515625" style="4" bestFit="1" customWidth="1"/>
    <col min="8433" max="8434" width="7.5703125" style="4" bestFit="1" customWidth="1"/>
    <col min="8435" max="8435" width="7.28515625" style="4" bestFit="1" customWidth="1"/>
    <col min="8436" max="8436" width="1.5703125" style="4" customWidth="1"/>
    <col min="8437" max="8438" width="5.140625" style="4" bestFit="1" customWidth="1"/>
    <col min="8439" max="8439" width="1.140625" style="4" customWidth="1"/>
    <col min="8440" max="8440" width="5.42578125" style="4" bestFit="1" customWidth="1"/>
    <col min="8441" max="8441" width="5.5703125" style="4" bestFit="1" customWidth="1"/>
    <col min="8442" max="8442" width="5.42578125" style="4" bestFit="1" customWidth="1"/>
    <col min="8443" max="8443" width="5.5703125" style="4" bestFit="1" customWidth="1"/>
    <col min="8444" max="8444" width="7.28515625" style="4" bestFit="1" customWidth="1"/>
    <col min="8445" max="8445" width="7.5703125" style="4" bestFit="1" customWidth="1"/>
    <col min="8446" max="8446" width="7.28515625" style="4" bestFit="1" customWidth="1"/>
    <col min="8447" max="8679" width="11.42578125" style="4"/>
    <col min="8680" max="8680" width="16.85546875" style="4" bestFit="1" customWidth="1"/>
    <col min="8681" max="8681" width="8.7109375" style="4" bestFit="1" customWidth="1"/>
    <col min="8682" max="8682" width="5.5703125" style="4" bestFit="1" customWidth="1"/>
    <col min="8683" max="8684" width="4.5703125" style="4" bestFit="1" customWidth="1"/>
    <col min="8685" max="8685" width="1.7109375" style="4" customWidth="1"/>
    <col min="8686" max="8686" width="5.42578125" style="4" bestFit="1" customWidth="1"/>
    <col min="8687" max="8687" width="5.5703125" style="4" bestFit="1" customWidth="1"/>
    <col min="8688" max="8688" width="7.28515625" style="4" bestFit="1" customWidth="1"/>
    <col min="8689" max="8690" width="7.5703125" style="4" bestFit="1" customWidth="1"/>
    <col min="8691" max="8691" width="7.28515625" style="4" bestFit="1" customWidth="1"/>
    <col min="8692" max="8692" width="1.5703125" style="4" customWidth="1"/>
    <col min="8693" max="8694" width="5.140625" style="4" bestFit="1" customWidth="1"/>
    <col min="8695" max="8695" width="1.140625" style="4" customWidth="1"/>
    <col min="8696" max="8696" width="5.42578125" style="4" bestFit="1" customWidth="1"/>
    <col min="8697" max="8697" width="5.5703125" style="4" bestFit="1" customWidth="1"/>
    <col min="8698" max="8698" width="5.42578125" style="4" bestFit="1" customWidth="1"/>
    <col min="8699" max="8699" width="5.5703125" style="4" bestFit="1" customWidth="1"/>
    <col min="8700" max="8700" width="7.28515625" style="4" bestFit="1" customWidth="1"/>
    <col min="8701" max="8701" width="7.5703125" style="4" bestFit="1" customWidth="1"/>
    <col min="8702" max="8702" width="7.28515625" style="4" bestFit="1" customWidth="1"/>
    <col min="8703" max="8935" width="11.42578125" style="4"/>
    <col min="8936" max="8936" width="16.85546875" style="4" bestFit="1" customWidth="1"/>
    <col min="8937" max="8937" width="8.7109375" style="4" bestFit="1" customWidth="1"/>
    <col min="8938" max="8938" width="5.5703125" style="4" bestFit="1" customWidth="1"/>
    <col min="8939" max="8940" width="4.5703125" style="4" bestFit="1" customWidth="1"/>
    <col min="8941" max="8941" width="1.7109375" style="4" customWidth="1"/>
    <col min="8942" max="8942" width="5.42578125" style="4" bestFit="1" customWidth="1"/>
    <col min="8943" max="8943" width="5.5703125" style="4" bestFit="1" customWidth="1"/>
    <col min="8944" max="8944" width="7.28515625" style="4" bestFit="1" customWidth="1"/>
    <col min="8945" max="8946" width="7.5703125" style="4" bestFit="1" customWidth="1"/>
    <col min="8947" max="8947" width="7.28515625" style="4" bestFit="1" customWidth="1"/>
    <col min="8948" max="8948" width="1.5703125" style="4" customWidth="1"/>
    <col min="8949" max="8950" width="5.140625" style="4" bestFit="1" customWidth="1"/>
    <col min="8951" max="8951" width="1.140625" style="4" customWidth="1"/>
    <col min="8952" max="8952" width="5.42578125" style="4" bestFit="1" customWidth="1"/>
    <col min="8953" max="8953" width="5.5703125" style="4" bestFit="1" customWidth="1"/>
    <col min="8954" max="8954" width="5.42578125" style="4" bestFit="1" customWidth="1"/>
    <col min="8955" max="8955" width="5.5703125" style="4" bestFit="1" customWidth="1"/>
    <col min="8956" max="8956" width="7.28515625" style="4" bestFit="1" customWidth="1"/>
    <col min="8957" max="8957" width="7.5703125" style="4" bestFit="1" customWidth="1"/>
    <col min="8958" max="8958" width="7.28515625" style="4" bestFit="1" customWidth="1"/>
    <col min="8959" max="9191" width="11.42578125" style="4"/>
    <col min="9192" max="9192" width="16.85546875" style="4" bestFit="1" customWidth="1"/>
    <col min="9193" max="9193" width="8.7109375" style="4" bestFit="1" customWidth="1"/>
    <col min="9194" max="9194" width="5.5703125" style="4" bestFit="1" customWidth="1"/>
    <col min="9195" max="9196" width="4.5703125" style="4" bestFit="1" customWidth="1"/>
    <col min="9197" max="9197" width="1.7109375" style="4" customWidth="1"/>
    <col min="9198" max="9198" width="5.42578125" style="4" bestFit="1" customWidth="1"/>
    <col min="9199" max="9199" width="5.5703125" style="4" bestFit="1" customWidth="1"/>
    <col min="9200" max="9200" width="7.28515625" style="4" bestFit="1" customWidth="1"/>
    <col min="9201" max="9202" width="7.5703125" style="4" bestFit="1" customWidth="1"/>
    <col min="9203" max="9203" width="7.28515625" style="4" bestFit="1" customWidth="1"/>
    <col min="9204" max="9204" width="1.5703125" style="4" customWidth="1"/>
    <col min="9205" max="9206" width="5.140625" style="4" bestFit="1" customWidth="1"/>
    <col min="9207" max="9207" width="1.140625" style="4" customWidth="1"/>
    <col min="9208" max="9208" width="5.42578125" style="4" bestFit="1" customWidth="1"/>
    <col min="9209" max="9209" width="5.5703125" style="4" bestFit="1" customWidth="1"/>
    <col min="9210" max="9210" width="5.42578125" style="4" bestFit="1" customWidth="1"/>
    <col min="9211" max="9211" width="5.5703125" style="4" bestFit="1" customWidth="1"/>
    <col min="9212" max="9212" width="7.28515625" style="4" bestFit="1" customWidth="1"/>
    <col min="9213" max="9213" width="7.5703125" style="4" bestFit="1" customWidth="1"/>
    <col min="9214" max="9214" width="7.28515625" style="4" bestFit="1" customWidth="1"/>
    <col min="9215" max="9447" width="11.42578125" style="4"/>
    <col min="9448" max="9448" width="16.85546875" style="4" bestFit="1" customWidth="1"/>
    <col min="9449" max="9449" width="8.7109375" style="4" bestFit="1" customWidth="1"/>
    <col min="9450" max="9450" width="5.5703125" style="4" bestFit="1" customWidth="1"/>
    <col min="9451" max="9452" width="4.5703125" style="4" bestFit="1" customWidth="1"/>
    <col min="9453" max="9453" width="1.7109375" style="4" customWidth="1"/>
    <col min="9454" max="9454" width="5.42578125" style="4" bestFit="1" customWidth="1"/>
    <col min="9455" max="9455" width="5.5703125" style="4" bestFit="1" customWidth="1"/>
    <col min="9456" max="9456" width="7.28515625" style="4" bestFit="1" customWidth="1"/>
    <col min="9457" max="9458" width="7.5703125" style="4" bestFit="1" customWidth="1"/>
    <col min="9459" max="9459" width="7.28515625" style="4" bestFit="1" customWidth="1"/>
    <col min="9460" max="9460" width="1.5703125" style="4" customWidth="1"/>
    <col min="9461" max="9462" width="5.140625" style="4" bestFit="1" customWidth="1"/>
    <col min="9463" max="9463" width="1.140625" style="4" customWidth="1"/>
    <col min="9464" max="9464" width="5.42578125" style="4" bestFit="1" customWidth="1"/>
    <col min="9465" max="9465" width="5.5703125" style="4" bestFit="1" customWidth="1"/>
    <col min="9466" max="9466" width="5.42578125" style="4" bestFit="1" customWidth="1"/>
    <col min="9467" max="9467" width="5.5703125" style="4" bestFit="1" customWidth="1"/>
    <col min="9468" max="9468" width="7.28515625" style="4" bestFit="1" customWidth="1"/>
    <col min="9469" max="9469" width="7.5703125" style="4" bestFit="1" customWidth="1"/>
    <col min="9470" max="9470" width="7.28515625" style="4" bestFit="1" customWidth="1"/>
    <col min="9471" max="9703" width="11.42578125" style="4"/>
    <col min="9704" max="9704" width="16.85546875" style="4" bestFit="1" customWidth="1"/>
    <col min="9705" max="9705" width="8.7109375" style="4" bestFit="1" customWidth="1"/>
    <col min="9706" max="9706" width="5.5703125" style="4" bestFit="1" customWidth="1"/>
    <col min="9707" max="9708" width="4.5703125" style="4" bestFit="1" customWidth="1"/>
    <col min="9709" max="9709" width="1.7109375" style="4" customWidth="1"/>
    <col min="9710" max="9710" width="5.42578125" style="4" bestFit="1" customWidth="1"/>
    <col min="9711" max="9711" width="5.5703125" style="4" bestFit="1" customWidth="1"/>
    <col min="9712" max="9712" width="7.28515625" style="4" bestFit="1" customWidth="1"/>
    <col min="9713" max="9714" width="7.5703125" style="4" bestFit="1" customWidth="1"/>
    <col min="9715" max="9715" width="7.28515625" style="4" bestFit="1" customWidth="1"/>
    <col min="9716" max="9716" width="1.5703125" style="4" customWidth="1"/>
    <col min="9717" max="9718" width="5.140625" style="4" bestFit="1" customWidth="1"/>
    <col min="9719" max="9719" width="1.140625" style="4" customWidth="1"/>
    <col min="9720" max="9720" width="5.42578125" style="4" bestFit="1" customWidth="1"/>
    <col min="9721" max="9721" width="5.5703125" style="4" bestFit="1" customWidth="1"/>
    <col min="9722" max="9722" width="5.42578125" style="4" bestFit="1" customWidth="1"/>
    <col min="9723" max="9723" width="5.5703125" style="4" bestFit="1" customWidth="1"/>
    <col min="9724" max="9724" width="7.28515625" style="4" bestFit="1" customWidth="1"/>
    <col min="9725" max="9725" width="7.5703125" style="4" bestFit="1" customWidth="1"/>
    <col min="9726" max="9726" width="7.28515625" style="4" bestFit="1" customWidth="1"/>
    <col min="9727" max="9959" width="11.42578125" style="4"/>
    <col min="9960" max="9960" width="16.85546875" style="4" bestFit="1" customWidth="1"/>
    <col min="9961" max="9961" width="8.7109375" style="4" bestFit="1" customWidth="1"/>
    <col min="9962" max="9962" width="5.5703125" style="4" bestFit="1" customWidth="1"/>
    <col min="9963" max="9964" width="4.5703125" style="4" bestFit="1" customWidth="1"/>
    <col min="9965" max="9965" width="1.7109375" style="4" customWidth="1"/>
    <col min="9966" max="9966" width="5.42578125" style="4" bestFit="1" customWidth="1"/>
    <col min="9967" max="9967" width="5.5703125" style="4" bestFit="1" customWidth="1"/>
    <col min="9968" max="9968" width="7.28515625" style="4" bestFit="1" customWidth="1"/>
    <col min="9969" max="9970" width="7.5703125" style="4" bestFit="1" customWidth="1"/>
    <col min="9971" max="9971" width="7.28515625" style="4" bestFit="1" customWidth="1"/>
    <col min="9972" max="9972" width="1.5703125" style="4" customWidth="1"/>
    <col min="9973" max="9974" width="5.140625" style="4" bestFit="1" customWidth="1"/>
    <col min="9975" max="9975" width="1.140625" style="4" customWidth="1"/>
    <col min="9976" max="9976" width="5.42578125" style="4" bestFit="1" customWidth="1"/>
    <col min="9977" max="9977" width="5.5703125" style="4" bestFit="1" customWidth="1"/>
    <col min="9978" max="9978" width="5.42578125" style="4" bestFit="1" customWidth="1"/>
    <col min="9979" max="9979" width="5.5703125" style="4" bestFit="1" customWidth="1"/>
    <col min="9980" max="9980" width="7.28515625" style="4" bestFit="1" customWidth="1"/>
    <col min="9981" max="9981" width="7.5703125" style="4" bestFit="1" customWidth="1"/>
    <col min="9982" max="9982" width="7.28515625" style="4" bestFit="1" customWidth="1"/>
    <col min="9983" max="10215" width="11.42578125" style="4"/>
    <col min="10216" max="10216" width="16.85546875" style="4" bestFit="1" customWidth="1"/>
    <col min="10217" max="10217" width="8.7109375" style="4" bestFit="1" customWidth="1"/>
    <col min="10218" max="10218" width="5.5703125" style="4" bestFit="1" customWidth="1"/>
    <col min="10219" max="10220" width="4.5703125" style="4" bestFit="1" customWidth="1"/>
    <col min="10221" max="10221" width="1.7109375" style="4" customWidth="1"/>
    <col min="10222" max="10222" width="5.42578125" style="4" bestFit="1" customWidth="1"/>
    <col min="10223" max="10223" width="5.5703125" style="4" bestFit="1" customWidth="1"/>
    <col min="10224" max="10224" width="7.28515625" style="4" bestFit="1" customWidth="1"/>
    <col min="10225" max="10226" width="7.5703125" style="4" bestFit="1" customWidth="1"/>
    <col min="10227" max="10227" width="7.28515625" style="4" bestFit="1" customWidth="1"/>
    <col min="10228" max="10228" width="1.5703125" style="4" customWidth="1"/>
    <col min="10229" max="10230" width="5.140625" style="4" bestFit="1" customWidth="1"/>
    <col min="10231" max="10231" width="1.140625" style="4" customWidth="1"/>
    <col min="10232" max="10232" width="5.42578125" style="4" bestFit="1" customWidth="1"/>
    <col min="10233" max="10233" width="5.5703125" style="4" bestFit="1" customWidth="1"/>
    <col min="10234" max="10234" width="5.42578125" style="4" bestFit="1" customWidth="1"/>
    <col min="10235" max="10235" width="5.5703125" style="4" bestFit="1" customWidth="1"/>
    <col min="10236" max="10236" width="7.28515625" style="4" bestFit="1" customWidth="1"/>
    <col min="10237" max="10237" width="7.5703125" style="4" bestFit="1" customWidth="1"/>
    <col min="10238" max="10238" width="7.28515625" style="4" bestFit="1" customWidth="1"/>
    <col min="10239" max="10471" width="11.42578125" style="4"/>
    <col min="10472" max="10472" width="16.85546875" style="4" bestFit="1" customWidth="1"/>
    <col min="10473" max="10473" width="8.7109375" style="4" bestFit="1" customWidth="1"/>
    <col min="10474" max="10474" width="5.5703125" style="4" bestFit="1" customWidth="1"/>
    <col min="10475" max="10476" width="4.5703125" style="4" bestFit="1" customWidth="1"/>
    <col min="10477" max="10477" width="1.7109375" style="4" customWidth="1"/>
    <col min="10478" max="10478" width="5.42578125" style="4" bestFit="1" customWidth="1"/>
    <col min="10479" max="10479" width="5.5703125" style="4" bestFit="1" customWidth="1"/>
    <col min="10480" max="10480" width="7.28515625" style="4" bestFit="1" customWidth="1"/>
    <col min="10481" max="10482" width="7.5703125" style="4" bestFit="1" customWidth="1"/>
    <col min="10483" max="10483" width="7.28515625" style="4" bestFit="1" customWidth="1"/>
    <col min="10484" max="10484" width="1.5703125" style="4" customWidth="1"/>
    <col min="10485" max="10486" width="5.140625" style="4" bestFit="1" customWidth="1"/>
    <col min="10487" max="10487" width="1.140625" style="4" customWidth="1"/>
    <col min="10488" max="10488" width="5.42578125" style="4" bestFit="1" customWidth="1"/>
    <col min="10489" max="10489" width="5.5703125" style="4" bestFit="1" customWidth="1"/>
    <col min="10490" max="10490" width="5.42578125" style="4" bestFit="1" customWidth="1"/>
    <col min="10491" max="10491" width="5.5703125" style="4" bestFit="1" customWidth="1"/>
    <col min="10492" max="10492" width="7.28515625" style="4" bestFit="1" customWidth="1"/>
    <col min="10493" max="10493" width="7.5703125" style="4" bestFit="1" customWidth="1"/>
    <col min="10494" max="10494" width="7.28515625" style="4" bestFit="1" customWidth="1"/>
    <col min="10495" max="10727" width="11.42578125" style="4"/>
    <col min="10728" max="10728" width="16.85546875" style="4" bestFit="1" customWidth="1"/>
    <col min="10729" max="10729" width="8.7109375" style="4" bestFit="1" customWidth="1"/>
    <col min="10730" max="10730" width="5.5703125" style="4" bestFit="1" customWidth="1"/>
    <col min="10731" max="10732" width="4.5703125" style="4" bestFit="1" customWidth="1"/>
    <col min="10733" max="10733" width="1.7109375" style="4" customWidth="1"/>
    <col min="10734" max="10734" width="5.42578125" style="4" bestFit="1" customWidth="1"/>
    <col min="10735" max="10735" width="5.5703125" style="4" bestFit="1" customWidth="1"/>
    <col min="10736" max="10736" width="7.28515625" style="4" bestFit="1" customWidth="1"/>
    <col min="10737" max="10738" width="7.5703125" style="4" bestFit="1" customWidth="1"/>
    <col min="10739" max="10739" width="7.28515625" style="4" bestFit="1" customWidth="1"/>
    <col min="10740" max="10740" width="1.5703125" style="4" customWidth="1"/>
    <col min="10741" max="10742" width="5.140625" style="4" bestFit="1" customWidth="1"/>
    <col min="10743" max="10743" width="1.140625" style="4" customWidth="1"/>
    <col min="10744" max="10744" width="5.42578125" style="4" bestFit="1" customWidth="1"/>
    <col min="10745" max="10745" width="5.5703125" style="4" bestFit="1" customWidth="1"/>
    <col min="10746" max="10746" width="5.42578125" style="4" bestFit="1" customWidth="1"/>
    <col min="10747" max="10747" width="5.5703125" style="4" bestFit="1" customWidth="1"/>
    <col min="10748" max="10748" width="7.28515625" style="4" bestFit="1" customWidth="1"/>
    <col min="10749" max="10749" width="7.5703125" style="4" bestFit="1" customWidth="1"/>
    <col min="10750" max="10750" width="7.28515625" style="4" bestFit="1" customWidth="1"/>
    <col min="10751" max="10983" width="11.42578125" style="4"/>
    <col min="10984" max="10984" width="16.85546875" style="4" bestFit="1" customWidth="1"/>
    <col min="10985" max="10985" width="8.7109375" style="4" bestFit="1" customWidth="1"/>
    <col min="10986" max="10986" width="5.5703125" style="4" bestFit="1" customWidth="1"/>
    <col min="10987" max="10988" width="4.5703125" style="4" bestFit="1" customWidth="1"/>
    <col min="10989" max="10989" width="1.7109375" style="4" customWidth="1"/>
    <col min="10990" max="10990" width="5.42578125" style="4" bestFit="1" customWidth="1"/>
    <col min="10991" max="10991" width="5.5703125" style="4" bestFit="1" customWidth="1"/>
    <col min="10992" max="10992" width="7.28515625" style="4" bestFit="1" customWidth="1"/>
    <col min="10993" max="10994" width="7.5703125" style="4" bestFit="1" customWidth="1"/>
    <col min="10995" max="10995" width="7.28515625" style="4" bestFit="1" customWidth="1"/>
    <col min="10996" max="10996" width="1.5703125" style="4" customWidth="1"/>
    <col min="10997" max="10998" width="5.140625" style="4" bestFit="1" customWidth="1"/>
    <col min="10999" max="10999" width="1.140625" style="4" customWidth="1"/>
    <col min="11000" max="11000" width="5.42578125" style="4" bestFit="1" customWidth="1"/>
    <col min="11001" max="11001" width="5.5703125" style="4" bestFit="1" customWidth="1"/>
    <col min="11002" max="11002" width="5.42578125" style="4" bestFit="1" customWidth="1"/>
    <col min="11003" max="11003" width="5.5703125" style="4" bestFit="1" customWidth="1"/>
    <col min="11004" max="11004" width="7.28515625" style="4" bestFit="1" customWidth="1"/>
    <col min="11005" max="11005" width="7.5703125" style="4" bestFit="1" customWidth="1"/>
    <col min="11006" max="11006" width="7.28515625" style="4" bestFit="1" customWidth="1"/>
    <col min="11007" max="11239" width="11.42578125" style="4"/>
    <col min="11240" max="11240" width="16.85546875" style="4" bestFit="1" customWidth="1"/>
    <col min="11241" max="11241" width="8.7109375" style="4" bestFit="1" customWidth="1"/>
    <col min="11242" max="11242" width="5.5703125" style="4" bestFit="1" customWidth="1"/>
    <col min="11243" max="11244" width="4.5703125" style="4" bestFit="1" customWidth="1"/>
    <col min="11245" max="11245" width="1.7109375" style="4" customWidth="1"/>
    <col min="11246" max="11246" width="5.42578125" style="4" bestFit="1" customWidth="1"/>
    <col min="11247" max="11247" width="5.5703125" style="4" bestFit="1" customWidth="1"/>
    <col min="11248" max="11248" width="7.28515625" style="4" bestFit="1" customWidth="1"/>
    <col min="11249" max="11250" width="7.5703125" style="4" bestFit="1" customWidth="1"/>
    <col min="11251" max="11251" width="7.28515625" style="4" bestFit="1" customWidth="1"/>
    <col min="11252" max="11252" width="1.5703125" style="4" customWidth="1"/>
    <col min="11253" max="11254" width="5.140625" style="4" bestFit="1" customWidth="1"/>
    <col min="11255" max="11255" width="1.140625" style="4" customWidth="1"/>
    <col min="11256" max="11256" width="5.42578125" style="4" bestFit="1" customWidth="1"/>
    <col min="11257" max="11257" width="5.5703125" style="4" bestFit="1" customWidth="1"/>
    <col min="11258" max="11258" width="5.42578125" style="4" bestFit="1" customWidth="1"/>
    <col min="11259" max="11259" width="5.5703125" style="4" bestFit="1" customWidth="1"/>
    <col min="11260" max="11260" width="7.28515625" style="4" bestFit="1" customWidth="1"/>
    <col min="11261" max="11261" width="7.5703125" style="4" bestFit="1" customWidth="1"/>
    <col min="11262" max="11262" width="7.28515625" style="4" bestFit="1" customWidth="1"/>
    <col min="11263" max="11495" width="11.42578125" style="4"/>
    <col min="11496" max="11496" width="16.85546875" style="4" bestFit="1" customWidth="1"/>
    <col min="11497" max="11497" width="8.7109375" style="4" bestFit="1" customWidth="1"/>
    <col min="11498" max="11498" width="5.5703125" style="4" bestFit="1" customWidth="1"/>
    <col min="11499" max="11500" width="4.5703125" style="4" bestFit="1" customWidth="1"/>
    <col min="11501" max="11501" width="1.7109375" style="4" customWidth="1"/>
    <col min="11502" max="11502" width="5.42578125" style="4" bestFit="1" customWidth="1"/>
    <col min="11503" max="11503" width="5.5703125" style="4" bestFit="1" customWidth="1"/>
    <col min="11504" max="11504" width="7.28515625" style="4" bestFit="1" customWidth="1"/>
    <col min="11505" max="11506" width="7.5703125" style="4" bestFit="1" customWidth="1"/>
    <col min="11507" max="11507" width="7.28515625" style="4" bestFit="1" customWidth="1"/>
    <col min="11508" max="11508" width="1.5703125" style="4" customWidth="1"/>
    <col min="11509" max="11510" width="5.140625" style="4" bestFit="1" customWidth="1"/>
    <col min="11511" max="11511" width="1.140625" style="4" customWidth="1"/>
    <col min="11512" max="11512" width="5.42578125" style="4" bestFit="1" customWidth="1"/>
    <col min="11513" max="11513" width="5.5703125" style="4" bestFit="1" customWidth="1"/>
    <col min="11514" max="11514" width="5.42578125" style="4" bestFit="1" customWidth="1"/>
    <col min="11515" max="11515" width="5.5703125" style="4" bestFit="1" customWidth="1"/>
    <col min="11516" max="11516" width="7.28515625" style="4" bestFit="1" customWidth="1"/>
    <col min="11517" max="11517" width="7.5703125" style="4" bestFit="1" customWidth="1"/>
    <col min="11518" max="11518" width="7.28515625" style="4" bestFit="1" customWidth="1"/>
    <col min="11519" max="11751" width="11.42578125" style="4"/>
    <col min="11752" max="11752" width="16.85546875" style="4" bestFit="1" customWidth="1"/>
    <col min="11753" max="11753" width="8.7109375" style="4" bestFit="1" customWidth="1"/>
    <col min="11754" max="11754" width="5.5703125" style="4" bestFit="1" customWidth="1"/>
    <col min="11755" max="11756" width="4.5703125" style="4" bestFit="1" customWidth="1"/>
    <col min="11757" max="11757" width="1.7109375" style="4" customWidth="1"/>
    <col min="11758" max="11758" width="5.42578125" style="4" bestFit="1" customWidth="1"/>
    <col min="11759" max="11759" width="5.5703125" style="4" bestFit="1" customWidth="1"/>
    <col min="11760" max="11760" width="7.28515625" style="4" bestFit="1" customWidth="1"/>
    <col min="11761" max="11762" width="7.5703125" style="4" bestFit="1" customWidth="1"/>
    <col min="11763" max="11763" width="7.28515625" style="4" bestFit="1" customWidth="1"/>
    <col min="11764" max="11764" width="1.5703125" style="4" customWidth="1"/>
    <col min="11765" max="11766" width="5.140625" style="4" bestFit="1" customWidth="1"/>
    <col min="11767" max="11767" width="1.140625" style="4" customWidth="1"/>
    <col min="11768" max="11768" width="5.42578125" style="4" bestFit="1" customWidth="1"/>
    <col min="11769" max="11769" width="5.5703125" style="4" bestFit="1" customWidth="1"/>
    <col min="11770" max="11770" width="5.42578125" style="4" bestFit="1" customWidth="1"/>
    <col min="11771" max="11771" width="5.5703125" style="4" bestFit="1" customWidth="1"/>
    <col min="11772" max="11772" width="7.28515625" style="4" bestFit="1" customWidth="1"/>
    <col min="11773" max="11773" width="7.5703125" style="4" bestFit="1" customWidth="1"/>
    <col min="11774" max="11774" width="7.28515625" style="4" bestFit="1" customWidth="1"/>
    <col min="11775" max="12007" width="11.42578125" style="4"/>
    <col min="12008" max="12008" width="16.85546875" style="4" bestFit="1" customWidth="1"/>
    <col min="12009" max="12009" width="8.7109375" style="4" bestFit="1" customWidth="1"/>
    <col min="12010" max="12010" width="5.5703125" style="4" bestFit="1" customWidth="1"/>
    <col min="12011" max="12012" width="4.5703125" style="4" bestFit="1" customWidth="1"/>
    <col min="12013" max="12013" width="1.7109375" style="4" customWidth="1"/>
    <col min="12014" max="12014" width="5.42578125" style="4" bestFit="1" customWidth="1"/>
    <col min="12015" max="12015" width="5.5703125" style="4" bestFit="1" customWidth="1"/>
    <col min="12016" max="12016" width="7.28515625" style="4" bestFit="1" customWidth="1"/>
    <col min="12017" max="12018" width="7.5703125" style="4" bestFit="1" customWidth="1"/>
    <col min="12019" max="12019" width="7.28515625" style="4" bestFit="1" customWidth="1"/>
    <col min="12020" max="12020" width="1.5703125" style="4" customWidth="1"/>
    <col min="12021" max="12022" width="5.140625" style="4" bestFit="1" customWidth="1"/>
    <col min="12023" max="12023" width="1.140625" style="4" customWidth="1"/>
    <col min="12024" max="12024" width="5.42578125" style="4" bestFit="1" customWidth="1"/>
    <col min="12025" max="12025" width="5.5703125" style="4" bestFit="1" customWidth="1"/>
    <col min="12026" max="12026" width="5.42578125" style="4" bestFit="1" customWidth="1"/>
    <col min="12027" max="12027" width="5.5703125" style="4" bestFit="1" customWidth="1"/>
    <col min="12028" max="12028" width="7.28515625" style="4" bestFit="1" customWidth="1"/>
    <col min="12029" max="12029" width="7.5703125" style="4" bestFit="1" customWidth="1"/>
    <col min="12030" max="12030" width="7.28515625" style="4" bestFit="1" customWidth="1"/>
    <col min="12031" max="12263" width="11.42578125" style="4"/>
    <col min="12264" max="12264" width="16.85546875" style="4" bestFit="1" customWidth="1"/>
    <col min="12265" max="12265" width="8.7109375" style="4" bestFit="1" customWidth="1"/>
    <col min="12266" max="12266" width="5.5703125" style="4" bestFit="1" customWidth="1"/>
    <col min="12267" max="12268" width="4.5703125" style="4" bestFit="1" customWidth="1"/>
    <col min="12269" max="12269" width="1.7109375" style="4" customWidth="1"/>
    <col min="12270" max="12270" width="5.42578125" style="4" bestFit="1" customWidth="1"/>
    <col min="12271" max="12271" width="5.5703125" style="4" bestFit="1" customWidth="1"/>
    <col min="12272" max="12272" width="7.28515625" style="4" bestFit="1" customWidth="1"/>
    <col min="12273" max="12274" width="7.5703125" style="4" bestFit="1" customWidth="1"/>
    <col min="12275" max="12275" width="7.28515625" style="4" bestFit="1" customWidth="1"/>
    <col min="12276" max="12276" width="1.5703125" style="4" customWidth="1"/>
    <col min="12277" max="12278" width="5.140625" style="4" bestFit="1" customWidth="1"/>
    <col min="12279" max="12279" width="1.140625" style="4" customWidth="1"/>
    <col min="12280" max="12280" width="5.42578125" style="4" bestFit="1" customWidth="1"/>
    <col min="12281" max="12281" width="5.5703125" style="4" bestFit="1" customWidth="1"/>
    <col min="12282" max="12282" width="5.42578125" style="4" bestFit="1" customWidth="1"/>
    <col min="12283" max="12283" width="5.5703125" style="4" bestFit="1" customWidth="1"/>
    <col min="12284" max="12284" width="7.28515625" style="4" bestFit="1" customWidth="1"/>
    <col min="12285" max="12285" width="7.5703125" style="4" bestFit="1" customWidth="1"/>
    <col min="12286" max="12286" width="7.28515625" style="4" bestFit="1" customWidth="1"/>
    <col min="12287" max="12519" width="11.42578125" style="4"/>
    <col min="12520" max="12520" width="16.85546875" style="4" bestFit="1" customWidth="1"/>
    <col min="12521" max="12521" width="8.7109375" style="4" bestFit="1" customWidth="1"/>
    <col min="12522" max="12522" width="5.5703125" style="4" bestFit="1" customWidth="1"/>
    <col min="12523" max="12524" width="4.5703125" style="4" bestFit="1" customWidth="1"/>
    <col min="12525" max="12525" width="1.7109375" style="4" customWidth="1"/>
    <col min="12526" max="12526" width="5.42578125" style="4" bestFit="1" customWidth="1"/>
    <col min="12527" max="12527" width="5.5703125" style="4" bestFit="1" customWidth="1"/>
    <col min="12528" max="12528" width="7.28515625" style="4" bestFit="1" customWidth="1"/>
    <col min="12529" max="12530" width="7.5703125" style="4" bestFit="1" customWidth="1"/>
    <col min="12531" max="12531" width="7.28515625" style="4" bestFit="1" customWidth="1"/>
    <col min="12532" max="12532" width="1.5703125" style="4" customWidth="1"/>
    <col min="12533" max="12534" width="5.140625" style="4" bestFit="1" customWidth="1"/>
    <col min="12535" max="12535" width="1.140625" style="4" customWidth="1"/>
    <col min="12536" max="12536" width="5.42578125" style="4" bestFit="1" customWidth="1"/>
    <col min="12537" max="12537" width="5.5703125" style="4" bestFit="1" customWidth="1"/>
    <col min="12538" max="12538" width="5.42578125" style="4" bestFit="1" customWidth="1"/>
    <col min="12539" max="12539" width="5.5703125" style="4" bestFit="1" customWidth="1"/>
    <col min="12540" max="12540" width="7.28515625" style="4" bestFit="1" customWidth="1"/>
    <col min="12541" max="12541" width="7.5703125" style="4" bestFit="1" customWidth="1"/>
    <col min="12542" max="12542" width="7.28515625" style="4" bestFit="1" customWidth="1"/>
    <col min="12543" max="12775" width="11.42578125" style="4"/>
    <col min="12776" max="12776" width="16.85546875" style="4" bestFit="1" customWidth="1"/>
    <col min="12777" max="12777" width="8.7109375" style="4" bestFit="1" customWidth="1"/>
    <col min="12778" max="12778" width="5.5703125" style="4" bestFit="1" customWidth="1"/>
    <col min="12779" max="12780" width="4.5703125" style="4" bestFit="1" customWidth="1"/>
    <col min="12781" max="12781" width="1.7109375" style="4" customWidth="1"/>
    <col min="12782" max="12782" width="5.42578125" style="4" bestFit="1" customWidth="1"/>
    <col min="12783" max="12783" width="5.5703125" style="4" bestFit="1" customWidth="1"/>
    <col min="12784" max="12784" width="7.28515625" style="4" bestFit="1" customWidth="1"/>
    <col min="12785" max="12786" width="7.5703125" style="4" bestFit="1" customWidth="1"/>
    <col min="12787" max="12787" width="7.28515625" style="4" bestFit="1" customWidth="1"/>
    <col min="12788" max="12788" width="1.5703125" style="4" customWidth="1"/>
    <col min="12789" max="12790" width="5.140625" style="4" bestFit="1" customWidth="1"/>
    <col min="12791" max="12791" width="1.140625" style="4" customWidth="1"/>
    <col min="12792" max="12792" width="5.42578125" style="4" bestFit="1" customWidth="1"/>
    <col min="12793" max="12793" width="5.5703125" style="4" bestFit="1" customWidth="1"/>
    <col min="12794" max="12794" width="5.42578125" style="4" bestFit="1" customWidth="1"/>
    <col min="12795" max="12795" width="5.5703125" style="4" bestFit="1" customWidth="1"/>
    <col min="12796" max="12796" width="7.28515625" style="4" bestFit="1" customWidth="1"/>
    <col min="12797" max="12797" width="7.5703125" style="4" bestFit="1" customWidth="1"/>
    <col min="12798" max="12798" width="7.28515625" style="4" bestFit="1" customWidth="1"/>
    <col min="12799" max="13031" width="11.42578125" style="4"/>
    <col min="13032" max="13032" width="16.85546875" style="4" bestFit="1" customWidth="1"/>
    <col min="13033" max="13033" width="8.7109375" style="4" bestFit="1" customWidth="1"/>
    <col min="13034" max="13034" width="5.5703125" style="4" bestFit="1" customWidth="1"/>
    <col min="13035" max="13036" width="4.5703125" style="4" bestFit="1" customWidth="1"/>
    <col min="13037" max="13037" width="1.7109375" style="4" customWidth="1"/>
    <col min="13038" max="13038" width="5.42578125" style="4" bestFit="1" customWidth="1"/>
    <col min="13039" max="13039" width="5.5703125" style="4" bestFit="1" customWidth="1"/>
    <col min="13040" max="13040" width="7.28515625" style="4" bestFit="1" customWidth="1"/>
    <col min="13041" max="13042" width="7.5703125" style="4" bestFit="1" customWidth="1"/>
    <col min="13043" max="13043" width="7.28515625" style="4" bestFit="1" customWidth="1"/>
    <col min="13044" max="13044" width="1.5703125" style="4" customWidth="1"/>
    <col min="13045" max="13046" width="5.140625" style="4" bestFit="1" customWidth="1"/>
    <col min="13047" max="13047" width="1.140625" style="4" customWidth="1"/>
    <col min="13048" max="13048" width="5.42578125" style="4" bestFit="1" customWidth="1"/>
    <col min="13049" max="13049" width="5.5703125" style="4" bestFit="1" customWidth="1"/>
    <col min="13050" max="13050" width="5.42578125" style="4" bestFit="1" customWidth="1"/>
    <col min="13051" max="13051" width="5.5703125" style="4" bestFit="1" customWidth="1"/>
    <col min="13052" max="13052" width="7.28515625" style="4" bestFit="1" customWidth="1"/>
    <col min="13053" max="13053" width="7.5703125" style="4" bestFit="1" customWidth="1"/>
    <col min="13054" max="13054" width="7.28515625" style="4" bestFit="1" customWidth="1"/>
    <col min="13055" max="13287" width="11.42578125" style="4"/>
    <col min="13288" max="13288" width="16.85546875" style="4" bestFit="1" customWidth="1"/>
    <col min="13289" max="13289" width="8.7109375" style="4" bestFit="1" customWidth="1"/>
    <col min="13290" max="13290" width="5.5703125" style="4" bestFit="1" customWidth="1"/>
    <col min="13291" max="13292" width="4.5703125" style="4" bestFit="1" customWidth="1"/>
    <col min="13293" max="13293" width="1.7109375" style="4" customWidth="1"/>
    <col min="13294" max="13294" width="5.42578125" style="4" bestFit="1" customWidth="1"/>
    <col min="13295" max="13295" width="5.5703125" style="4" bestFit="1" customWidth="1"/>
    <col min="13296" max="13296" width="7.28515625" style="4" bestFit="1" customWidth="1"/>
    <col min="13297" max="13298" width="7.5703125" style="4" bestFit="1" customWidth="1"/>
    <col min="13299" max="13299" width="7.28515625" style="4" bestFit="1" customWidth="1"/>
    <col min="13300" max="13300" width="1.5703125" style="4" customWidth="1"/>
    <col min="13301" max="13302" width="5.140625" style="4" bestFit="1" customWidth="1"/>
    <col min="13303" max="13303" width="1.140625" style="4" customWidth="1"/>
    <col min="13304" max="13304" width="5.42578125" style="4" bestFit="1" customWidth="1"/>
    <col min="13305" max="13305" width="5.5703125" style="4" bestFit="1" customWidth="1"/>
    <col min="13306" max="13306" width="5.42578125" style="4" bestFit="1" customWidth="1"/>
    <col min="13307" max="13307" width="5.5703125" style="4" bestFit="1" customWidth="1"/>
    <col min="13308" max="13308" width="7.28515625" style="4" bestFit="1" customWidth="1"/>
    <col min="13309" max="13309" width="7.5703125" style="4" bestFit="1" customWidth="1"/>
    <col min="13310" max="13310" width="7.28515625" style="4" bestFit="1" customWidth="1"/>
    <col min="13311" max="13543" width="11.42578125" style="4"/>
    <col min="13544" max="13544" width="16.85546875" style="4" bestFit="1" customWidth="1"/>
    <col min="13545" max="13545" width="8.7109375" style="4" bestFit="1" customWidth="1"/>
    <col min="13546" max="13546" width="5.5703125" style="4" bestFit="1" customWidth="1"/>
    <col min="13547" max="13548" width="4.5703125" style="4" bestFit="1" customWidth="1"/>
    <col min="13549" max="13549" width="1.7109375" style="4" customWidth="1"/>
    <col min="13550" max="13550" width="5.42578125" style="4" bestFit="1" customWidth="1"/>
    <col min="13551" max="13551" width="5.5703125" style="4" bestFit="1" customWidth="1"/>
    <col min="13552" max="13552" width="7.28515625" style="4" bestFit="1" customWidth="1"/>
    <col min="13553" max="13554" width="7.5703125" style="4" bestFit="1" customWidth="1"/>
    <col min="13555" max="13555" width="7.28515625" style="4" bestFit="1" customWidth="1"/>
    <col min="13556" max="13556" width="1.5703125" style="4" customWidth="1"/>
    <col min="13557" max="13558" width="5.140625" style="4" bestFit="1" customWidth="1"/>
    <col min="13559" max="13559" width="1.140625" style="4" customWidth="1"/>
    <col min="13560" max="13560" width="5.42578125" style="4" bestFit="1" customWidth="1"/>
    <col min="13561" max="13561" width="5.5703125" style="4" bestFit="1" customWidth="1"/>
    <col min="13562" max="13562" width="5.42578125" style="4" bestFit="1" customWidth="1"/>
    <col min="13563" max="13563" width="5.5703125" style="4" bestFit="1" customWidth="1"/>
    <col min="13564" max="13564" width="7.28515625" style="4" bestFit="1" customWidth="1"/>
    <col min="13565" max="13565" width="7.5703125" style="4" bestFit="1" customWidth="1"/>
    <col min="13566" max="13566" width="7.28515625" style="4" bestFit="1" customWidth="1"/>
    <col min="13567" max="13799" width="11.42578125" style="4"/>
    <col min="13800" max="13800" width="16.85546875" style="4" bestFit="1" customWidth="1"/>
    <col min="13801" max="13801" width="8.7109375" style="4" bestFit="1" customWidth="1"/>
    <col min="13802" max="13802" width="5.5703125" style="4" bestFit="1" customWidth="1"/>
    <col min="13803" max="13804" width="4.5703125" style="4" bestFit="1" customWidth="1"/>
    <col min="13805" max="13805" width="1.7109375" style="4" customWidth="1"/>
    <col min="13806" max="13806" width="5.42578125" style="4" bestFit="1" customWidth="1"/>
    <col min="13807" max="13807" width="5.5703125" style="4" bestFit="1" customWidth="1"/>
    <col min="13808" max="13808" width="7.28515625" style="4" bestFit="1" customWidth="1"/>
    <col min="13809" max="13810" width="7.5703125" style="4" bestFit="1" customWidth="1"/>
    <col min="13811" max="13811" width="7.28515625" style="4" bestFit="1" customWidth="1"/>
    <col min="13812" max="13812" width="1.5703125" style="4" customWidth="1"/>
    <col min="13813" max="13814" width="5.140625" style="4" bestFit="1" customWidth="1"/>
    <col min="13815" max="13815" width="1.140625" style="4" customWidth="1"/>
    <col min="13816" max="13816" width="5.42578125" style="4" bestFit="1" customWidth="1"/>
    <col min="13817" max="13817" width="5.5703125" style="4" bestFit="1" customWidth="1"/>
    <col min="13818" max="13818" width="5.42578125" style="4" bestFit="1" customWidth="1"/>
    <col min="13819" max="13819" width="5.5703125" style="4" bestFit="1" customWidth="1"/>
    <col min="13820" max="13820" width="7.28515625" style="4" bestFit="1" customWidth="1"/>
    <col min="13821" max="13821" width="7.5703125" style="4" bestFit="1" customWidth="1"/>
    <col min="13822" max="13822" width="7.28515625" style="4" bestFit="1" customWidth="1"/>
    <col min="13823" max="14055" width="11.42578125" style="4"/>
    <col min="14056" max="14056" width="16.85546875" style="4" bestFit="1" customWidth="1"/>
    <col min="14057" max="14057" width="8.7109375" style="4" bestFit="1" customWidth="1"/>
    <col min="14058" max="14058" width="5.5703125" style="4" bestFit="1" customWidth="1"/>
    <col min="14059" max="14060" width="4.5703125" style="4" bestFit="1" customWidth="1"/>
    <col min="14061" max="14061" width="1.7109375" style="4" customWidth="1"/>
    <col min="14062" max="14062" width="5.42578125" style="4" bestFit="1" customWidth="1"/>
    <col min="14063" max="14063" width="5.5703125" style="4" bestFit="1" customWidth="1"/>
    <col min="14064" max="14064" width="7.28515625" style="4" bestFit="1" customWidth="1"/>
    <col min="14065" max="14066" width="7.5703125" style="4" bestFit="1" customWidth="1"/>
    <col min="14067" max="14067" width="7.28515625" style="4" bestFit="1" customWidth="1"/>
    <col min="14068" max="14068" width="1.5703125" style="4" customWidth="1"/>
    <col min="14069" max="14070" width="5.140625" style="4" bestFit="1" customWidth="1"/>
    <col min="14071" max="14071" width="1.140625" style="4" customWidth="1"/>
    <col min="14072" max="14072" width="5.42578125" style="4" bestFit="1" customWidth="1"/>
    <col min="14073" max="14073" width="5.5703125" style="4" bestFit="1" customWidth="1"/>
    <col min="14074" max="14074" width="5.42578125" style="4" bestFit="1" customWidth="1"/>
    <col min="14075" max="14075" width="5.5703125" style="4" bestFit="1" customWidth="1"/>
    <col min="14076" max="14076" width="7.28515625" style="4" bestFit="1" customWidth="1"/>
    <col min="14077" max="14077" width="7.5703125" style="4" bestFit="1" customWidth="1"/>
    <col min="14078" max="14078" width="7.28515625" style="4" bestFit="1" customWidth="1"/>
    <col min="14079" max="14311" width="11.42578125" style="4"/>
    <col min="14312" max="14312" width="16.85546875" style="4" bestFit="1" customWidth="1"/>
    <col min="14313" max="14313" width="8.7109375" style="4" bestFit="1" customWidth="1"/>
    <col min="14314" max="14314" width="5.5703125" style="4" bestFit="1" customWidth="1"/>
    <col min="14315" max="14316" width="4.5703125" style="4" bestFit="1" customWidth="1"/>
    <col min="14317" max="14317" width="1.7109375" style="4" customWidth="1"/>
    <col min="14318" max="14318" width="5.42578125" style="4" bestFit="1" customWidth="1"/>
    <col min="14319" max="14319" width="5.5703125" style="4" bestFit="1" customWidth="1"/>
    <col min="14320" max="14320" width="7.28515625" style="4" bestFit="1" customWidth="1"/>
    <col min="14321" max="14322" width="7.5703125" style="4" bestFit="1" customWidth="1"/>
    <col min="14323" max="14323" width="7.28515625" style="4" bestFit="1" customWidth="1"/>
    <col min="14324" max="14324" width="1.5703125" style="4" customWidth="1"/>
    <col min="14325" max="14326" width="5.140625" style="4" bestFit="1" customWidth="1"/>
    <col min="14327" max="14327" width="1.140625" style="4" customWidth="1"/>
    <col min="14328" max="14328" width="5.42578125" style="4" bestFit="1" customWidth="1"/>
    <col min="14329" max="14329" width="5.5703125" style="4" bestFit="1" customWidth="1"/>
    <col min="14330" max="14330" width="5.42578125" style="4" bestFit="1" customWidth="1"/>
    <col min="14331" max="14331" width="5.5703125" style="4" bestFit="1" customWidth="1"/>
    <col min="14332" max="14332" width="7.28515625" style="4" bestFit="1" customWidth="1"/>
    <col min="14333" max="14333" width="7.5703125" style="4" bestFit="1" customWidth="1"/>
    <col min="14334" max="14334" width="7.28515625" style="4" bestFit="1" customWidth="1"/>
    <col min="14335" max="14567" width="11.42578125" style="4"/>
    <col min="14568" max="14568" width="16.85546875" style="4" bestFit="1" customWidth="1"/>
    <col min="14569" max="14569" width="8.7109375" style="4" bestFit="1" customWidth="1"/>
    <col min="14570" max="14570" width="5.5703125" style="4" bestFit="1" customWidth="1"/>
    <col min="14571" max="14572" width="4.5703125" style="4" bestFit="1" customWidth="1"/>
    <col min="14573" max="14573" width="1.7109375" style="4" customWidth="1"/>
    <col min="14574" max="14574" width="5.42578125" style="4" bestFit="1" customWidth="1"/>
    <col min="14575" max="14575" width="5.5703125" style="4" bestFit="1" customWidth="1"/>
    <col min="14576" max="14576" width="7.28515625" style="4" bestFit="1" customWidth="1"/>
    <col min="14577" max="14578" width="7.5703125" style="4" bestFit="1" customWidth="1"/>
    <col min="14579" max="14579" width="7.28515625" style="4" bestFit="1" customWidth="1"/>
    <col min="14580" max="14580" width="1.5703125" style="4" customWidth="1"/>
    <col min="14581" max="14582" width="5.140625" style="4" bestFit="1" customWidth="1"/>
    <col min="14583" max="14583" width="1.140625" style="4" customWidth="1"/>
    <col min="14584" max="14584" width="5.42578125" style="4" bestFit="1" customWidth="1"/>
    <col min="14585" max="14585" width="5.5703125" style="4" bestFit="1" customWidth="1"/>
    <col min="14586" max="14586" width="5.42578125" style="4" bestFit="1" customWidth="1"/>
    <col min="14587" max="14587" width="5.5703125" style="4" bestFit="1" customWidth="1"/>
    <col min="14588" max="14588" width="7.28515625" style="4" bestFit="1" customWidth="1"/>
    <col min="14589" max="14589" width="7.5703125" style="4" bestFit="1" customWidth="1"/>
    <col min="14590" max="14590" width="7.28515625" style="4" bestFit="1" customWidth="1"/>
    <col min="14591" max="14823" width="11.42578125" style="4"/>
    <col min="14824" max="14824" width="16.85546875" style="4" bestFit="1" customWidth="1"/>
    <col min="14825" max="14825" width="8.7109375" style="4" bestFit="1" customWidth="1"/>
    <col min="14826" max="14826" width="5.5703125" style="4" bestFit="1" customWidth="1"/>
    <col min="14827" max="14828" width="4.5703125" style="4" bestFit="1" customWidth="1"/>
    <col min="14829" max="14829" width="1.7109375" style="4" customWidth="1"/>
    <col min="14830" max="14830" width="5.42578125" style="4" bestFit="1" customWidth="1"/>
    <col min="14831" max="14831" width="5.5703125" style="4" bestFit="1" customWidth="1"/>
    <col min="14832" max="14832" width="7.28515625" style="4" bestFit="1" customWidth="1"/>
    <col min="14833" max="14834" width="7.5703125" style="4" bestFit="1" customWidth="1"/>
    <col min="14835" max="14835" width="7.28515625" style="4" bestFit="1" customWidth="1"/>
    <col min="14836" max="14836" width="1.5703125" style="4" customWidth="1"/>
    <col min="14837" max="14838" width="5.140625" style="4" bestFit="1" customWidth="1"/>
    <col min="14839" max="14839" width="1.140625" style="4" customWidth="1"/>
    <col min="14840" max="14840" width="5.42578125" style="4" bestFit="1" customWidth="1"/>
    <col min="14841" max="14841" width="5.5703125" style="4" bestFit="1" customWidth="1"/>
    <col min="14842" max="14842" width="5.42578125" style="4" bestFit="1" customWidth="1"/>
    <col min="14843" max="14843" width="5.5703125" style="4" bestFit="1" customWidth="1"/>
    <col min="14844" max="14844" width="7.28515625" style="4" bestFit="1" customWidth="1"/>
    <col min="14845" max="14845" width="7.5703125" style="4" bestFit="1" customWidth="1"/>
    <col min="14846" max="14846" width="7.28515625" style="4" bestFit="1" customWidth="1"/>
    <col min="14847" max="15079" width="11.42578125" style="4"/>
    <col min="15080" max="15080" width="16.85546875" style="4" bestFit="1" customWidth="1"/>
    <col min="15081" max="15081" width="8.7109375" style="4" bestFit="1" customWidth="1"/>
    <col min="15082" max="15082" width="5.5703125" style="4" bestFit="1" customWidth="1"/>
    <col min="15083" max="15084" width="4.5703125" style="4" bestFit="1" customWidth="1"/>
    <col min="15085" max="15085" width="1.7109375" style="4" customWidth="1"/>
    <col min="15086" max="15086" width="5.42578125" style="4" bestFit="1" customWidth="1"/>
    <col min="15087" max="15087" width="5.5703125" style="4" bestFit="1" customWidth="1"/>
    <col min="15088" max="15088" width="7.28515625" style="4" bestFit="1" customWidth="1"/>
    <col min="15089" max="15090" width="7.5703125" style="4" bestFit="1" customWidth="1"/>
    <col min="15091" max="15091" width="7.28515625" style="4" bestFit="1" customWidth="1"/>
    <col min="15092" max="15092" width="1.5703125" style="4" customWidth="1"/>
    <col min="15093" max="15094" width="5.140625" style="4" bestFit="1" customWidth="1"/>
    <col min="15095" max="15095" width="1.140625" style="4" customWidth="1"/>
    <col min="15096" max="15096" width="5.42578125" style="4" bestFit="1" customWidth="1"/>
    <col min="15097" max="15097" width="5.5703125" style="4" bestFit="1" customWidth="1"/>
    <col min="15098" max="15098" width="5.42578125" style="4" bestFit="1" customWidth="1"/>
    <col min="15099" max="15099" width="5.5703125" style="4" bestFit="1" customWidth="1"/>
    <col min="15100" max="15100" width="7.28515625" style="4" bestFit="1" customWidth="1"/>
    <col min="15101" max="15101" width="7.5703125" style="4" bestFit="1" customWidth="1"/>
    <col min="15102" max="15102" width="7.28515625" style="4" bestFit="1" customWidth="1"/>
    <col min="15103" max="15335" width="11.42578125" style="4"/>
    <col min="15336" max="15336" width="16.85546875" style="4" bestFit="1" customWidth="1"/>
    <col min="15337" max="15337" width="8.7109375" style="4" bestFit="1" customWidth="1"/>
    <col min="15338" max="15338" width="5.5703125" style="4" bestFit="1" customWidth="1"/>
    <col min="15339" max="15340" width="4.5703125" style="4" bestFit="1" customWidth="1"/>
    <col min="15341" max="15341" width="1.7109375" style="4" customWidth="1"/>
    <col min="15342" max="15342" width="5.42578125" style="4" bestFit="1" customWidth="1"/>
    <col min="15343" max="15343" width="5.5703125" style="4" bestFit="1" customWidth="1"/>
    <col min="15344" max="15344" width="7.28515625" style="4" bestFit="1" customWidth="1"/>
    <col min="15345" max="15346" width="7.5703125" style="4" bestFit="1" customWidth="1"/>
    <col min="15347" max="15347" width="7.28515625" style="4" bestFit="1" customWidth="1"/>
    <col min="15348" max="15348" width="1.5703125" style="4" customWidth="1"/>
    <col min="15349" max="15350" width="5.140625" style="4" bestFit="1" customWidth="1"/>
    <col min="15351" max="15351" width="1.140625" style="4" customWidth="1"/>
    <col min="15352" max="15352" width="5.42578125" style="4" bestFit="1" customWidth="1"/>
    <col min="15353" max="15353" width="5.5703125" style="4" bestFit="1" customWidth="1"/>
    <col min="15354" max="15354" width="5.42578125" style="4" bestFit="1" customWidth="1"/>
    <col min="15355" max="15355" width="5.5703125" style="4" bestFit="1" customWidth="1"/>
    <col min="15356" max="15356" width="7.28515625" style="4" bestFit="1" customWidth="1"/>
    <col min="15357" max="15357" width="7.5703125" style="4" bestFit="1" customWidth="1"/>
    <col min="15358" max="15358" width="7.28515625" style="4" bestFit="1" customWidth="1"/>
    <col min="15359" max="15591" width="11.42578125" style="4"/>
    <col min="15592" max="15592" width="16.85546875" style="4" bestFit="1" customWidth="1"/>
    <col min="15593" max="15593" width="8.7109375" style="4" bestFit="1" customWidth="1"/>
    <col min="15594" max="15594" width="5.5703125" style="4" bestFit="1" customWidth="1"/>
    <col min="15595" max="15596" width="4.5703125" style="4" bestFit="1" customWidth="1"/>
    <col min="15597" max="15597" width="1.7109375" style="4" customWidth="1"/>
    <col min="15598" max="15598" width="5.42578125" style="4" bestFit="1" customWidth="1"/>
    <col min="15599" max="15599" width="5.5703125" style="4" bestFit="1" customWidth="1"/>
    <col min="15600" max="15600" width="7.28515625" style="4" bestFit="1" customWidth="1"/>
    <col min="15601" max="15602" width="7.5703125" style="4" bestFit="1" customWidth="1"/>
    <col min="15603" max="15603" width="7.28515625" style="4" bestFit="1" customWidth="1"/>
    <col min="15604" max="15604" width="1.5703125" style="4" customWidth="1"/>
    <col min="15605" max="15606" width="5.140625" style="4" bestFit="1" customWidth="1"/>
    <col min="15607" max="15607" width="1.140625" style="4" customWidth="1"/>
    <col min="15608" max="15608" width="5.42578125" style="4" bestFit="1" customWidth="1"/>
    <col min="15609" max="15609" width="5.5703125" style="4" bestFit="1" customWidth="1"/>
    <col min="15610" max="15610" width="5.42578125" style="4" bestFit="1" customWidth="1"/>
    <col min="15611" max="15611" width="5.5703125" style="4" bestFit="1" customWidth="1"/>
    <col min="15612" max="15612" width="7.28515625" style="4" bestFit="1" customWidth="1"/>
    <col min="15613" max="15613" width="7.5703125" style="4" bestFit="1" customWidth="1"/>
    <col min="15614" max="15614" width="7.28515625" style="4" bestFit="1" customWidth="1"/>
    <col min="15615" max="15847" width="11.42578125" style="4"/>
    <col min="15848" max="15848" width="16.85546875" style="4" bestFit="1" customWidth="1"/>
    <col min="15849" max="15849" width="8.7109375" style="4" bestFit="1" customWidth="1"/>
    <col min="15850" max="15850" width="5.5703125" style="4" bestFit="1" customWidth="1"/>
    <col min="15851" max="15852" width="4.5703125" style="4" bestFit="1" customWidth="1"/>
    <col min="15853" max="15853" width="1.7109375" style="4" customWidth="1"/>
    <col min="15854" max="15854" width="5.42578125" style="4" bestFit="1" customWidth="1"/>
    <col min="15855" max="15855" width="5.5703125" style="4" bestFit="1" customWidth="1"/>
    <col min="15856" max="15856" width="7.28515625" style="4" bestFit="1" customWidth="1"/>
    <col min="15857" max="15858" width="7.5703125" style="4" bestFit="1" customWidth="1"/>
    <col min="15859" max="15859" width="7.28515625" style="4" bestFit="1" customWidth="1"/>
    <col min="15860" max="15860" width="1.5703125" style="4" customWidth="1"/>
    <col min="15861" max="15862" width="5.140625" style="4" bestFit="1" customWidth="1"/>
    <col min="15863" max="15863" width="1.140625" style="4" customWidth="1"/>
    <col min="15864" max="15864" width="5.42578125" style="4" bestFit="1" customWidth="1"/>
    <col min="15865" max="15865" width="5.5703125" style="4" bestFit="1" customWidth="1"/>
    <col min="15866" max="15866" width="5.42578125" style="4" bestFit="1" customWidth="1"/>
    <col min="15867" max="15867" width="5.5703125" style="4" bestFit="1" customWidth="1"/>
    <col min="15868" max="15868" width="7.28515625" style="4" bestFit="1" customWidth="1"/>
    <col min="15869" max="15869" width="7.5703125" style="4" bestFit="1" customWidth="1"/>
    <col min="15870" max="15870" width="7.28515625" style="4" bestFit="1" customWidth="1"/>
    <col min="15871" max="16103" width="11.42578125" style="4"/>
    <col min="16104" max="16104" width="16.85546875" style="4" bestFit="1" customWidth="1"/>
    <col min="16105" max="16105" width="8.7109375" style="4" bestFit="1" customWidth="1"/>
    <col min="16106" max="16106" width="5.5703125" style="4" bestFit="1" customWidth="1"/>
    <col min="16107" max="16108" width="4.5703125" style="4" bestFit="1" customWidth="1"/>
    <col min="16109" max="16109" width="1.7109375" style="4" customWidth="1"/>
    <col min="16110" max="16110" width="5.42578125" style="4" bestFit="1" customWidth="1"/>
    <col min="16111" max="16111" width="5.5703125" style="4" bestFit="1" customWidth="1"/>
    <col min="16112" max="16112" width="7.28515625" style="4" bestFit="1" customWidth="1"/>
    <col min="16113" max="16114" width="7.5703125" style="4" bestFit="1" customWidth="1"/>
    <col min="16115" max="16115" width="7.28515625" style="4" bestFit="1" customWidth="1"/>
    <col min="16116" max="16116" width="1.5703125" style="4" customWidth="1"/>
    <col min="16117" max="16118" width="5.140625" style="4" bestFit="1" customWidth="1"/>
    <col min="16119" max="16119" width="1.140625" style="4" customWidth="1"/>
    <col min="16120" max="16120" width="5.42578125" style="4" bestFit="1" customWidth="1"/>
    <col min="16121" max="16121" width="5.5703125" style="4" bestFit="1" customWidth="1"/>
    <col min="16122" max="16122" width="5.42578125" style="4" bestFit="1" customWidth="1"/>
    <col min="16123" max="16123" width="5.5703125" style="4" bestFit="1" customWidth="1"/>
    <col min="16124" max="16124" width="7.28515625" style="4" bestFit="1" customWidth="1"/>
    <col min="16125" max="16125" width="7.5703125" style="4" bestFit="1" customWidth="1"/>
    <col min="16126" max="16126" width="7.28515625" style="4" bestFit="1" customWidth="1"/>
    <col min="16127" max="16384" width="11.42578125" style="4"/>
  </cols>
  <sheetData>
    <row r="1" spans="1:13" ht="12.75" customHeight="1" x14ac:dyDescent="0.2">
      <c r="A1" s="447" t="s">
        <v>314</v>
      </c>
      <c r="B1" s="447"/>
      <c r="C1" s="447"/>
      <c r="D1" s="447"/>
      <c r="E1" s="447"/>
      <c r="F1" s="447"/>
      <c r="G1" s="447"/>
      <c r="H1" s="447"/>
      <c r="I1" s="447"/>
      <c r="J1" s="447"/>
      <c r="K1" s="3"/>
      <c r="L1" s="26"/>
      <c r="M1" s="434" t="s">
        <v>178</v>
      </c>
    </row>
    <row r="2" spans="1:13" ht="12.75" customHeight="1" x14ac:dyDescent="0.2">
      <c r="A2" s="447" t="s">
        <v>173</v>
      </c>
      <c r="B2" s="447"/>
      <c r="C2" s="447"/>
      <c r="D2" s="447"/>
      <c r="E2" s="447"/>
      <c r="F2" s="447"/>
      <c r="G2" s="447"/>
      <c r="H2" s="447"/>
      <c r="I2" s="447"/>
      <c r="J2" s="447"/>
      <c r="K2" s="3"/>
      <c r="L2" s="26"/>
      <c r="M2" s="434"/>
    </row>
    <row r="3" spans="1:13" x14ac:dyDescent="0.2">
      <c r="A3" s="447" t="s">
        <v>339</v>
      </c>
      <c r="B3" s="447"/>
      <c r="C3" s="447"/>
      <c r="D3" s="447"/>
      <c r="E3" s="447"/>
      <c r="F3" s="447"/>
      <c r="G3" s="447"/>
      <c r="H3" s="447"/>
      <c r="I3" s="447"/>
      <c r="J3" s="447"/>
    </row>
    <row r="4" spans="1:13" x14ac:dyDescent="0.2">
      <c r="A4" s="447" t="s">
        <v>161</v>
      </c>
      <c r="B4" s="447"/>
      <c r="C4" s="447"/>
      <c r="D4" s="447"/>
      <c r="E4" s="447"/>
      <c r="F4" s="447"/>
      <c r="G4" s="447"/>
      <c r="H4" s="447"/>
      <c r="I4" s="447"/>
      <c r="J4" s="447"/>
    </row>
    <row r="5" spans="1:13" x14ac:dyDescent="0.2">
      <c r="A5" s="447" t="s">
        <v>374</v>
      </c>
      <c r="B5" s="447"/>
      <c r="C5" s="447"/>
      <c r="D5" s="447"/>
      <c r="E5" s="447"/>
      <c r="F5" s="447"/>
      <c r="G5" s="447"/>
      <c r="H5" s="447"/>
      <c r="I5" s="447"/>
      <c r="J5" s="447"/>
    </row>
    <row r="6" spans="1:13" x14ac:dyDescent="0.2">
      <c r="A6" s="6"/>
      <c r="B6" s="6"/>
      <c r="C6" s="6"/>
      <c r="D6" s="6"/>
      <c r="E6" s="6"/>
      <c r="F6" s="6"/>
      <c r="G6" s="6"/>
      <c r="H6" s="6"/>
      <c r="I6" s="32"/>
      <c r="J6" s="32"/>
    </row>
    <row r="7" spans="1:13" x14ac:dyDescent="0.2">
      <c r="A7" s="426" t="s">
        <v>39</v>
      </c>
      <c r="B7" s="455" t="s">
        <v>0</v>
      </c>
      <c r="C7" s="455" t="s">
        <v>167</v>
      </c>
      <c r="D7" s="303" t="s">
        <v>154</v>
      </c>
      <c r="E7" s="303" t="s">
        <v>155</v>
      </c>
      <c r="F7" s="303" t="s">
        <v>152</v>
      </c>
      <c r="G7" s="303" t="s">
        <v>153</v>
      </c>
      <c r="H7" s="304" t="s">
        <v>156</v>
      </c>
      <c r="I7" s="304" t="s">
        <v>157</v>
      </c>
      <c r="J7" s="455" t="s">
        <v>151</v>
      </c>
    </row>
    <row r="8" spans="1:13" ht="13.5" thickBot="1" x14ac:dyDescent="0.25">
      <c r="A8" s="426"/>
      <c r="B8" s="455"/>
      <c r="C8" s="456"/>
      <c r="D8" s="303" t="s">
        <v>231</v>
      </c>
      <c r="E8" s="303" t="s">
        <v>232</v>
      </c>
      <c r="F8" s="303" t="s">
        <v>231</v>
      </c>
      <c r="G8" s="303" t="s">
        <v>232</v>
      </c>
      <c r="H8" s="304" t="s">
        <v>231</v>
      </c>
      <c r="I8" s="304" t="s">
        <v>232</v>
      </c>
      <c r="J8" s="456"/>
    </row>
    <row r="9" spans="1:13" ht="15" customHeight="1" x14ac:dyDescent="0.2">
      <c r="A9" s="457" t="s">
        <v>5</v>
      </c>
      <c r="B9" s="457"/>
      <c r="C9" s="457"/>
      <c r="D9" s="457"/>
      <c r="E9" s="457"/>
      <c r="F9" s="457"/>
      <c r="G9" s="457"/>
      <c r="H9" s="457"/>
      <c r="I9" s="457"/>
      <c r="J9" s="457"/>
    </row>
    <row r="10" spans="1:13" x14ac:dyDescent="0.2">
      <c r="A10" s="7"/>
      <c r="B10" s="8"/>
      <c r="C10" s="8"/>
      <c r="D10" s="8"/>
      <c r="E10" s="8"/>
      <c r="F10" s="8"/>
      <c r="G10" s="8"/>
      <c r="H10" s="8"/>
      <c r="I10" s="8"/>
      <c r="J10" s="8"/>
    </row>
    <row r="11" spans="1:13" x14ac:dyDescent="0.2">
      <c r="A11" s="6" t="s">
        <v>0</v>
      </c>
      <c r="B11" s="226">
        <f t="shared" ref="B11" si="0">SUM(B12:B32)</f>
        <v>3639</v>
      </c>
      <c r="C11" s="226">
        <f t="shared" ref="C11:J11" si="1">SUM(C12:C32)</f>
        <v>30</v>
      </c>
      <c r="D11" s="226">
        <f t="shared" si="1"/>
        <v>10</v>
      </c>
      <c r="E11" s="226">
        <f t="shared" si="1"/>
        <v>2726</v>
      </c>
      <c r="F11" s="226">
        <f t="shared" si="1"/>
        <v>50</v>
      </c>
      <c r="G11" s="226">
        <f t="shared" si="1"/>
        <v>319</v>
      </c>
      <c r="H11" s="226">
        <f t="shared" si="1"/>
        <v>4</v>
      </c>
      <c r="I11" s="226">
        <f t="shared" si="1"/>
        <v>492</v>
      </c>
      <c r="J11" s="226">
        <f t="shared" si="1"/>
        <v>8</v>
      </c>
    </row>
    <row r="12" spans="1:13" x14ac:dyDescent="0.2">
      <c r="A12" s="15" t="s">
        <v>105</v>
      </c>
      <c r="B12" s="302">
        <f>SUM(C12:J12)</f>
        <v>291</v>
      </c>
      <c r="C12" s="302">
        <v>0</v>
      </c>
      <c r="D12" s="302">
        <v>0</v>
      </c>
      <c r="E12" s="302">
        <v>6</v>
      </c>
      <c r="F12" s="302">
        <v>0</v>
      </c>
      <c r="G12" s="302">
        <v>274</v>
      </c>
      <c r="H12" s="302">
        <v>0</v>
      </c>
      <c r="I12" s="302">
        <v>5</v>
      </c>
      <c r="J12" s="302">
        <v>6</v>
      </c>
    </row>
    <row r="13" spans="1:13" x14ac:dyDescent="0.2">
      <c r="A13" s="15" t="s">
        <v>51</v>
      </c>
      <c r="B13" s="302">
        <f t="shared" ref="B13:B32" si="2">SUM(C13:J13)</f>
        <v>358</v>
      </c>
      <c r="C13" s="302">
        <v>2</v>
      </c>
      <c r="D13" s="302">
        <v>0</v>
      </c>
      <c r="E13" s="302">
        <v>345</v>
      </c>
      <c r="F13" s="302">
        <v>4</v>
      </c>
      <c r="G13" s="302">
        <v>7</v>
      </c>
      <c r="H13" s="302">
        <v>0</v>
      </c>
      <c r="I13" s="302">
        <v>0</v>
      </c>
      <c r="J13" s="302">
        <v>0</v>
      </c>
    </row>
    <row r="14" spans="1:13" x14ac:dyDescent="0.2">
      <c r="A14" s="15" t="s">
        <v>52</v>
      </c>
      <c r="B14" s="302">
        <f t="shared" si="2"/>
        <v>425</v>
      </c>
      <c r="C14" s="302">
        <v>3</v>
      </c>
      <c r="D14" s="302">
        <v>0</v>
      </c>
      <c r="E14" s="302">
        <v>404</v>
      </c>
      <c r="F14" s="302">
        <v>9</v>
      </c>
      <c r="G14" s="302">
        <v>8</v>
      </c>
      <c r="H14" s="302">
        <v>1</v>
      </c>
      <c r="I14" s="302">
        <v>0</v>
      </c>
      <c r="J14" s="302">
        <v>0</v>
      </c>
    </row>
    <row r="15" spans="1:13" x14ac:dyDescent="0.2">
      <c r="A15" s="15" t="s">
        <v>53</v>
      </c>
      <c r="B15" s="302">
        <f t="shared" si="2"/>
        <v>424</v>
      </c>
      <c r="C15" s="302">
        <v>0</v>
      </c>
      <c r="D15" s="302">
        <v>0</v>
      </c>
      <c r="E15" s="302">
        <v>406</v>
      </c>
      <c r="F15" s="302">
        <v>9</v>
      </c>
      <c r="G15" s="302">
        <v>9</v>
      </c>
      <c r="H15" s="302">
        <v>0</v>
      </c>
      <c r="I15" s="302">
        <v>0</v>
      </c>
      <c r="J15" s="302">
        <v>0</v>
      </c>
    </row>
    <row r="16" spans="1:13" x14ac:dyDescent="0.2">
      <c r="A16" s="15" t="s">
        <v>54</v>
      </c>
      <c r="B16" s="302">
        <f t="shared" si="2"/>
        <v>360</v>
      </c>
      <c r="C16" s="302">
        <v>2</v>
      </c>
      <c r="D16" s="302">
        <v>0</v>
      </c>
      <c r="E16" s="302">
        <v>345</v>
      </c>
      <c r="F16" s="302">
        <v>6</v>
      </c>
      <c r="G16" s="302">
        <v>7</v>
      </c>
      <c r="H16" s="302">
        <v>0</v>
      </c>
      <c r="I16" s="302">
        <v>0</v>
      </c>
      <c r="J16" s="302">
        <v>0</v>
      </c>
    </row>
    <row r="17" spans="1:10" x14ac:dyDescent="0.2">
      <c r="A17" s="15" t="s">
        <v>55</v>
      </c>
      <c r="B17" s="302">
        <f t="shared" si="2"/>
        <v>164</v>
      </c>
      <c r="C17" s="302">
        <v>0</v>
      </c>
      <c r="D17" s="302">
        <v>0</v>
      </c>
      <c r="E17" s="302">
        <v>159</v>
      </c>
      <c r="F17" s="302">
        <v>3</v>
      </c>
      <c r="G17" s="302">
        <v>2</v>
      </c>
      <c r="H17" s="302">
        <v>0</v>
      </c>
      <c r="I17" s="302">
        <v>0</v>
      </c>
      <c r="J17" s="302">
        <v>0</v>
      </c>
    </row>
    <row r="18" spans="1:10" x14ac:dyDescent="0.2">
      <c r="A18" s="15" t="s">
        <v>108</v>
      </c>
      <c r="B18" s="302">
        <f t="shared" si="2"/>
        <v>140</v>
      </c>
      <c r="C18" s="302">
        <v>0</v>
      </c>
      <c r="D18" s="302">
        <v>0</v>
      </c>
      <c r="E18" s="302">
        <v>139</v>
      </c>
      <c r="F18" s="302">
        <v>1</v>
      </c>
      <c r="G18" s="302">
        <v>0</v>
      </c>
      <c r="H18" s="302">
        <v>0</v>
      </c>
      <c r="I18" s="302">
        <v>0</v>
      </c>
      <c r="J18" s="302">
        <v>0</v>
      </c>
    </row>
    <row r="19" spans="1:10" x14ac:dyDescent="0.2">
      <c r="A19" s="15" t="s">
        <v>56</v>
      </c>
      <c r="B19" s="302">
        <f t="shared" si="2"/>
        <v>134</v>
      </c>
      <c r="C19" s="302">
        <v>0</v>
      </c>
      <c r="D19" s="302">
        <v>0</v>
      </c>
      <c r="E19" s="302">
        <v>133</v>
      </c>
      <c r="F19" s="302">
        <v>1</v>
      </c>
      <c r="G19" s="302">
        <v>0</v>
      </c>
      <c r="H19" s="302">
        <v>0</v>
      </c>
      <c r="I19" s="302">
        <v>0</v>
      </c>
      <c r="J19" s="302">
        <v>0</v>
      </c>
    </row>
    <row r="20" spans="1:10" x14ac:dyDescent="0.2">
      <c r="A20" s="15" t="s">
        <v>109</v>
      </c>
      <c r="B20" s="302">
        <f t="shared" si="2"/>
        <v>234</v>
      </c>
      <c r="C20" s="302">
        <v>0</v>
      </c>
      <c r="D20" s="302">
        <v>0</v>
      </c>
      <c r="E20" s="302">
        <v>221</v>
      </c>
      <c r="F20" s="302">
        <v>9</v>
      </c>
      <c r="G20" s="302">
        <v>3</v>
      </c>
      <c r="H20" s="302">
        <v>1</v>
      </c>
      <c r="I20" s="302">
        <v>0</v>
      </c>
      <c r="J20" s="302">
        <v>0</v>
      </c>
    </row>
    <row r="21" spans="1:10" x14ac:dyDescent="0.2">
      <c r="A21" s="15" t="s">
        <v>58</v>
      </c>
      <c r="B21" s="302">
        <f t="shared" si="2"/>
        <v>415</v>
      </c>
      <c r="C21" s="302">
        <v>1</v>
      </c>
      <c r="D21" s="302">
        <v>1</v>
      </c>
      <c r="E21" s="302">
        <v>396</v>
      </c>
      <c r="F21" s="302">
        <v>6</v>
      </c>
      <c r="G21" s="302">
        <v>8</v>
      </c>
      <c r="H21" s="302">
        <v>0</v>
      </c>
      <c r="I21" s="302">
        <v>3</v>
      </c>
      <c r="J21" s="302">
        <v>0</v>
      </c>
    </row>
    <row r="22" spans="1:10" x14ac:dyDescent="0.2">
      <c r="A22" s="15" t="s">
        <v>57</v>
      </c>
      <c r="B22" s="302">
        <f t="shared" si="2"/>
        <v>4</v>
      </c>
      <c r="C22" s="302">
        <v>0</v>
      </c>
      <c r="D22" s="302">
        <v>0</v>
      </c>
      <c r="E22" s="302">
        <v>4</v>
      </c>
      <c r="F22" s="302">
        <v>0</v>
      </c>
      <c r="G22" s="302">
        <v>0</v>
      </c>
      <c r="H22" s="302">
        <v>0</v>
      </c>
      <c r="I22" s="302">
        <v>0</v>
      </c>
      <c r="J22" s="302">
        <v>0</v>
      </c>
    </row>
    <row r="23" spans="1:10" x14ac:dyDescent="0.2">
      <c r="A23" s="15" t="s">
        <v>60</v>
      </c>
      <c r="B23" s="302">
        <f t="shared" si="2"/>
        <v>113</v>
      </c>
      <c r="C23" s="302">
        <v>1</v>
      </c>
      <c r="D23" s="302">
        <v>0</v>
      </c>
      <c r="E23" s="302">
        <v>15</v>
      </c>
      <c r="F23" s="302">
        <v>0</v>
      </c>
      <c r="G23" s="302">
        <v>0</v>
      </c>
      <c r="H23" s="302">
        <v>0</v>
      </c>
      <c r="I23" s="302">
        <v>97</v>
      </c>
      <c r="J23" s="302">
        <v>0</v>
      </c>
    </row>
    <row r="24" spans="1:10" x14ac:dyDescent="0.2">
      <c r="A24" s="15" t="s">
        <v>61</v>
      </c>
      <c r="B24" s="302">
        <f t="shared" si="2"/>
        <v>43</v>
      </c>
      <c r="C24" s="302">
        <v>0</v>
      </c>
      <c r="D24" s="302">
        <v>0</v>
      </c>
      <c r="E24" s="302">
        <v>9</v>
      </c>
      <c r="F24" s="302">
        <v>0</v>
      </c>
      <c r="G24" s="302">
        <v>0</v>
      </c>
      <c r="H24" s="302">
        <v>0</v>
      </c>
      <c r="I24" s="302">
        <v>34</v>
      </c>
      <c r="J24" s="302">
        <v>0</v>
      </c>
    </row>
    <row r="25" spans="1:10" x14ac:dyDescent="0.2">
      <c r="A25" s="15" t="s">
        <v>59</v>
      </c>
      <c r="B25" s="302">
        <f t="shared" si="2"/>
        <v>0</v>
      </c>
      <c r="C25" s="302">
        <v>0</v>
      </c>
      <c r="D25" s="302">
        <v>0</v>
      </c>
      <c r="E25" s="302">
        <v>0</v>
      </c>
      <c r="F25" s="302">
        <v>0</v>
      </c>
      <c r="G25" s="302">
        <v>0</v>
      </c>
      <c r="H25" s="302">
        <v>0</v>
      </c>
      <c r="I25" s="302">
        <v>0</v>
      </c>
      <c r="J25" s="302">
        <v>0</v>
      </c>
    </row>
    <row r="26" spans="1:10" x14ac:dyDescent="0.2">
      <c r="A26" s="15" t="s">
        <v>87</v>
      </c>
      <c r="B26" s="302">
        <f t="shared" si="2"/>
        <v>86</v>
      </c>
      <c r="C26" s="302">
        <v>0</v>
      </c>
      <c r="D26" s="302">
        <v>0</v>
      </c>
      <c r="E26" s="302">
        <v>15</v>
      </c>
      <c r="F26" s="302">
        <v>0</v>
      </c>
      <c r="G26" s="302">
        <v>0</v>
      </c>
      <c r="H26" s="302">
        <v>0</v>
      </c>
      <c r="I26" s="302">
        <v>71</v>
      </c>
      <c r="J26" s="302">
        <v>0</v>
      </c>
    </row>
    <row r="27" spans="1:10" x14ac:dyDescent="0.2">
      <c r="A27" s="15" t="s">
        <v>72</v>
      </c>
      <c r="B27" s="302">
        <f t="shared" si="2"/>
        <v>26</v>
      </c>
      <c r="C27" s="302">
        <v>0</v>
      </c>
      <c r="D27" s="302">
        <v>0</v>
      </c>
      <c r="E27" s="302">
        <v>2</v>
      </c>
      <c r="F27" s="302">
        <v>0</v>
      </c>
      <c r="G27" s="302">
        <v>0</v>
      </c>
      <c r="H27" s="302">
        <v>0</v>
      </c>
      <c r="I27" s="302">
        <v>24</v>
      </c>
      <c r="J27" s="302">
        <v>0</v>
      </c>
    </row>
    <row r="28" spans="1:10" x14ac:dyDescent="0.2">
      <c r="A28" s="15" t="s">
        <v>63</v>
      </c>
      <c r="B28" s="302">
        <f t="shared" si="2"/>
        <v>4</v>
      </c>
      <c r="C28" s="302">
        <v>0</v>
      </c>
      <c r="D28" s="302">
        <v>0</v>
      </c>
      <c r="E28" s="302">
        <v>1</v>
      </c>
      <c r="F28" s="302">
        <v>0</v>
      </c>
      <c r="G28" s="302">
        <v>0</v>
      </c>
      <c r="H28" s="302">
        <v>0</v>
      </c>
      <c r="I28" s="302">
        <v>3</v>
      </c>
      <c r="J28" s="302">
        <v>0</v>
      </c>
    </row>
    <row r="29" spans="1:10" x14ac:dyDescent="0.2">
      <c r="A29" s="15" t="s">
        <v>110</v>
      </c>
      <c r="B29" s="302">
        <f t="shared" si="2"/>
        <v>97</v>
      </c>
      <c r="C29" s="302">
        <v>2</v>
      </c>
      <c r="D29" s="302">
        <v>0</v>
      </c>
      <c r="E29" s="302">
        <v>16</v>
      </c>
      <c r="F29" s="302">
        <v>0</v>
      </c>
      <c r="G29" s="302">
        <v>0</v>
      </c>
      <c r="H29" s="302">
        <v>0</v>
      </c>
      <c r="I29" s="302">
        <v>79</v>
      </c>
      <c r="J29" s="302">
        <v>0</v>
      </c>
    </row>
    <row r="30" spans="1:10" x14ac:dyDescent="0.2">
      <c r="A30" s="15" t="s">
        <v>353</v>
      </c>
      <c r="B30" s="302">
        <f t="shared" si="2"/>
        <v>7</v>
      </c>
      <c r="C30" s="302">
        <v>6</v>
      </c>
      <c r="D30" s="302">
        <v>0</v>
      </c>
      <c r="E30" s="302">
        <v>0</v>
      </c>
      <c r="F30" s="302">
        <v>1</v>
      </c>
      <c r="G30" s="302">
        <v>0</v>
      </c>
      <c r="H30" s="302">
        <v>0</v>
      </c>
      <c r="I30" s="302">
        <v>0</v>
      </c>
      <c r="J30" s="302">
        <v>0</v>
      </c>
    </row>
    <row r="31" spans="1:10" x14ac:dyDescent="0.2">
      <c r="A31" s="15" t="s">
        <v>88</v>
      </c>
      <c r="B31" s="302">
        <f t="shared" si="2"/>
        <v>10</v>
      </c>
      <c r="C31" s="302">
        <v>0</v>
      </c>
      <c r="D31" s="302">
        <v>0</v>
      </c>
      <c r="E31" s="302">
        <v>7</v>
      </c>
      <c r="F31" s="302">
        <v>0</v>
      </c>
      <c r="G31" s="302">
        <v>0</v>
      </c>
      <c r="H31" s="302">
        <v>0</v>
      </c>
      <c r="I31" s="302">
        <v>3</v>
      </c>
      <c r="J31" s="302">
        <v>0</v>
      </c>
    </row>
    <row r="32" spans="1:10" x14ac:dyDescent="0.2">
      <c r="A32" s="15" t="s">
        <v>89</v>
      </c>
      <c r="B32" s="302">
        <f t="shared" si="2"/>
        <v>304</v>
      </c>
      <c r="C32" s="302">
        <v>13</v>
      </c>
      <c r="D32" s="302">
        <v>9</v>
      </c>
      <c r="E32" s="302">
        <v>103</v>
      </c>
      <c r="F32" s="302">
        <v>1</v>
      </c>
      <c r="G32" s="302">
        <v>1</v>
      </c>
      <c r="H32" s="302">
        <v>2</v>
      </c>
      <c r="I32" s="302">
        <v>173</v>
      </c>
      <c r="J32" s="302">
        <v>2</v>
      </c>
    </row>
    <row r="33" spans="1:10" x14ac:dyDescent="0.2">
      <c r="A33" s="10"/>
      <c r="B33" s="33"/>
      <c r="C33" s="33"/>
      <c r="D33" s="33"/>
      <c r="E33" s="33"/>
      <c r="F33" s="33"/>
      <c r="G33" s="33"/>
      <c r="H33" s="33"/>
      <c r="I33" s="33"/>
      <c r="J33" s="33"/>
    </row>
    <row r="34" spans="1:10" s="53" customFormat="1" x14ac:dyDescent="0.2">
      <c r="A34" s="432" t="s">
        <v>8</v>
      </c>
      <c r="B34" s="432"/>
      <c r="C34" s="432"/>
      <c r="D34" s="432"/>
      <c r="E34" s="432"/>
      <c r="F34" s="432"/>
      <c r="G34" s="432"/>
      <c r="H34" s="432"/>
      <c r="I34" s="432"/>
      <c r="J34" s="432"/>
    </row>
    <row r="35" spans="1:10" x14ac:dyDescent="0.2">
      <c r="A35" s="15"/>
      <c r="B35" s="55"/>
      <c r="C35" s="55"/>
      <c r="D35" s="55"/>
      <c r="E35" s="55"/>
      <c r="F35" s="55"/>
      <c r="G35" s="55"/>
      <c r="H35" s="55"/>
      <c r="I35" s="55"/>
      <c r="J35" s="55"/>
    </row>
    <row r="36" spans="1:10" s="19" customFormat="1" x14ac:dyDescent="0.2">
      <c r="A36" s="7" t="s">
        <v>0</v>
      </c>
      <c r="B36" s="163">
        <f>SUM(C36:J36)</f>
        <v>100</v>
      </c>
      <c r="C36" s="163">
        <f t="shared" ref="C36:J36" si="3">+C11/$B11*100</f>
        <v>0.82440230832646322</v>
      </c>
      <c r="D36" s="163">
        <f t="shared" si="3"/>
        <v>0.27480076944215442</v>
      </c>
      <c r="E36" s="163">
        <f t="shared" si="3"/>
        <v>74.910689749931308</v>
      </c>
      <c r="F36" s="163">
        <f t="shared" si="3"/>
        <v>1.3740038472107723</v>
      </c>
      <c r="G36" s="163">
        <f t="shared" si="3"/>
        <v>8.7661445452047264</v>
      </c>
      <c r="H36" s="163">
        <f t="shared" si="3"/>
        <v>0.10992030777686176</v>
      </c>
      <c r="I36" s="163">
        <f t="shared" si="3"/>
        <v>13.520197856553997</v>
      </c>
      <c r="J36" s="163">
        <f t="shared" si="3"/>
        <v>0.21984061555372353</v>
      </c>
    </row>
    <row r="37" spans="1:10" x14ac:dyDescent="0.2">
      <c r="A37" s="10" t="s">
        <v>105</v>
      </c>
      <c r="B37" s="144">
        <f>SUM(C37:J37)</f>
        <v>100</v>
      </c>
      <c r="C37" s="144">
        <f>+C12/B12*100</f>
        <v>0</v>
      </c>
      <c r="D37" s="144">
        <f>+D12/B12*100</f>
        <v>0</v>
      </c>
      <c r="E37" s="144">
        <f>+E12/B12*100</f>
        <v>2.0618556701030926</v>
      </c>
      <c r="F37" s="144">
        <f>+F12/B12*100</f>
        <v>0</v>
      </c>
      <c r="G37" s="144">
        <f>+G12/B12*100</f>
        <v>94.158075601374563</v>
      </c>
      <c r="H37" s="144">
        <f>+H12/B12*100</f>
        <v>0</v>
      </c>
      <c r="I37" s="144">
        <f>+I12/B12*100</f>
        <v>1.7182130584192441</v>
      </c>
      <c r="J37" s="144">
        <f>+J12/B12*100</f>
        <v>2.0618556701030926</v>
      </c>
    </row>
    <row r="38" spans="1:10" x14ac:dyDescent="0.2">
      <c r="A38" s="10" t="s">
        <v>51</v>
      </c>
      <c r="B38" s="144">
        <f t="shared" ref="B38:B57" si="4">SUM(C38:J38)</f>
        <v>100</v>
      </c>
      <c r="C38" s="144">
        <f t="shared" ref="C38:C57" si="5">+C13/B13*100</f>
        <v>0.55865921787709494</v>
      </c>
      <c r="D38" s="144">
        <f t="shared" ref="D38:D57" si="6">+D13/B13*100</f>
        <v>0</v>
      </c>
      <c r="E38" s="144">
        <f t="shared" ref="E38:E57" si="7">+E13/B13*100</f>
        <v>96.36871508379889</v>
      </c>
      <c r="F38" s="144">
        <f t="shared" ref="F38:F57" si="8">+F13/B13*100</f>
        <v>1.1173184357541899</v>
      </c>
      <c r="G38" s="144">
        <f t="shared" ref="G38:G57" si="9">+G13/B13*100</f>
        <v>1.9553072625698324</v>
      </c>
      <c r="H38" s="144">
        <f t="shared" ref="H38:H57" si="10">+H13/B13*100</f>
        <v>0</v>
      </c>
      <c r="I38" s="144">
        <f t="shared" ref="I38:I57" si="11">+I13/B13*100</f>
        <v>0</v>
      </c>
      <c r="J38" s="144">
        <f t="shared" ref="J38:J57" si="12">+J13/B13*100</f>
        <v>0</v>
      </c>
    </row>
    <row r="39" spans="1:10" x14ac:dyDescent="0.2">
      <c r="A39" s="10" t="s">
        <v>52</v>
      </c>
      <c r="B39" s="144">
        <f t="shared" si="4"/>
        <v>100</v>
      </c>
      <c r="C39" s="144">
        <f t="shared" si="5"/>
        <v>0.70588235294117652</v>
      </c>
      <c r="D39" s="144">
        <f t="shared" si="6"/>
        <v>0</v>
      </c>
      <c r="E39" s="144">
        <f t="shared" si="7"/>
        <v>95.058823529411768</v>
      </c>
      <c r="F39" s="144">
        <f t="shared" si="8"/>
        <v>2.1176470588235294</v>
      </c>
      <c r="G39" s="144">
        <f t="shared" si="9"/>
        <v>1.8823529411764703</v>
      </c>
      <c r="H39" s="144">
        <f t="shared" si="10"/>
        <v>0.23529411764705879</v>
      </c>
      <c r="I39" s="144">
        <f t="shared" si="11"/>
        <v>0</v>
      </c>
      <c r="J39" s="144">
        <f t="shared" si="12"/>
        <v>0</v>
      </c>
    </row>
    <row r="40" spans="1:10" x14ac:dyDescent="0.2">
      <c r="A40" s="10" t="s">
        <v>53</v>
      </c>
      <c r="B40" s="144">
        <f t="shared" si="4"/>
        <v>100</v>
      </c>
      <c r="C40" s="144">
        <f t="shared" si="5"/>
        <v>0</v>
      </c>
      <c r="D40" s="144">
        <f t="shared" si="6"/>
        <v>0</v>
      </c>
      <c r="E40" s="144">
        <f t="shared" si="7"/>
        <v>95.754716981132077</v>
      </c>
      <c r="F40" s="144">
        <f t="shared" si="8"/>
        <v>2.1226415094339623</v>
      </c>
      <c r="G40" s="144">
        <f t="shared" si="9"/>
        <v>2.1226415094339623</v>
      </c>
      <c r="H40" s="144">
        <f t="shared" si="10"/>
        <v>0</v>
      </c>
      <c r="I40" s="144">
        <f t="shared" si="11"/>
        <v>0</v>
      </c>
      <c r="J40" s="144">
        <f t="shared" si="12"/>
        <v>0</v>
      </c>
    </row>
    <row r="41" spans="1:10" x14ac:dyDescent="0.2">
      <c r="A41" s="10" t="s">
        <v>54</v>
      </c>
      <c r="B41" s="144">
        <f t="shared" si="4"/>
        <v>100.00000000000001</v>
      </c>
      <c r="C41" s="144">
        <f t="shared" si="5"/>
        <v>0.55555555555555558</v>
      </c>
      <c r="D41" s="144">
        <f t="shared" si="6"/>
        <v>0</v>
      </c>
      <c r="E41" s="144">
        <f t="shared" si="7"/>
        <v>95.833333333333343</v>
      </c>
      <c r="F41" s="144">
        <f t="shared" si="8"/>
        <v>1.6666666666666667</v>
      </c>
      <c r="G41" s="144">
        <f t="shared" si="9"/>
        <v>1.9444444444444444</v>
      </c>
      <c r="H41" s="144">
        <f t="shared" si="10"/>
        <v>0</v>
      </c>
      <c r="I41" s="144">
        <f t="shared" si="11"/>
        <v>0</v>
      </c>
      <c r="J41" s="144">
        <f t="shared" si="12"/>
        <v>0</v>
      </c>
    </row>
    <row r="42" spans="1:10" x14ac:dyDescent="0.2">
      <c r="A42" s="10" t="s">
        <v>55</v>
      </c>
      <c r="B42" s="144">
        <f t="shared" si="4"/>
        <v>100</v>
      </c>
      <c r="C42" s="144">
        <f t="shared" si="5"/>
        <v>0</v>
      </c>
      <c r="D42" s="144">
        <f t="shared" si="6"/>
        <v>0</v>
      </c>
      <c r="E42" s="144">
        <f t="shared" si="7"/>
        <v>96.951219512195124</v>
      </c>
      <c r="F42" s="144">
        <f t="shared" si="8"/>
        <v>1.8292682926829267</v>
      </c>
      <c r="G42" s="144">
        <f t="shared" si="9"/>
        <v>1.2195121951219512</v>
      </c>
      <c r="H42" s="144">
        <f t="shared" si="10"/>
        <v>0</v>
      </c>
      <c r="I42" s="144">
        <f t="shared" si="11"/>
        <v>0</v>
      </c>
      <c r="J42" s="144">
        <f t="shared" si="12"/>
        <v>0</v>
      </c>
    </row>
    <row r="43" spans="1:10" x14ac:dyDescent="0.2">
      <c r="A43" s="10" t="s">
        <v>108</v>
      </c>
      <c r="B43" s="144">
        <f t="shared" si="4"/>
        <v>100</v>
      </c>
      <c r="C43" s="144">
        <f t="shared" si="5"/>
        <v>0</v>
      </c>
      <c r="D43" s="144">
        <f t="shared" si="6"/>
        <v>0</v>
      </c>
      <c r="E43" s="144">
        <f t="shared" si="7"/>
        <v>99.285714285714292</v>
      </c>
      <c r="F43" s="144">
        <f t="shared" si="8"/>
        <v>0.7142857142857143</v>
      </c>
      <c r="G43" s="144">
        <f t="shared" si="9"/>
        <v>0</v>
      </c>
      <c r="H43" s="144">
        <f t="shared" si="10"/>
        <v>0</v>
      </c>
      <c r="I43" s="144">
        <f t="shared" si="11"/>
        <v>0</v>
      </c>
      <c r="J43" s="144">
        <f t="shared" si="12"/>
        <v>0</v>
      </c>
    </row>
    <row r="44" spans="1:10" x14ac:dyDescent="0.2">
      <c r="A44" s="10" t="s">
        <v>56</v>
      </c>
      <c r="B44" s="144">
        <f t="shared" si="4"/>
        <v>100</v>
      </c>
      <c r="C44" s="144">
        <f t="shared" si="5"/>
        <v>0</v>
      </c>
      <c r="D44" s="144">
        <f t="shared" si="6"/>
        <v>0</v>
      </c>
      <c r="E44" s="144">
        <f t="shared" si="7"/>
        <v>99.253731343283576</v>
      </c>
      <c r="F44" s="144">
        <f t="shared" si="8"/>
        <v>0.74626865671641784</v>
      </c>
      <c r="G44" s="144">
        <f t="shared" si="9"/>
        <v>0</v>
      </c>
      <c r="H44" s="144">
        <f t="shared" si="10"/>
        <v>0</v>
      </c>
      <c r="I44" s="144">
        <f t="shared" si="11"/>
        <v>0</v>
      </c>
      <c r="J44" s="144">
        <f t="shared" si="12"/>
        <v>0</v>
      </c>
    </row>
    <row r="45" spans="1:10" x14ac:dyDescent="0.2">
      <c r="A45" s="10" t="s">
        <v>109</v>
      </c>
      <c r="B45" s="144">
        <f t="shared" si="4"/>
        <v>100</v>
      </c>
      <c r="C45" s="144">
        <f t="shared" si="5"/>
        <v>0</v>
      </c>
      <c r="D45" s="144">
        <f t="shared" si="6"/>
        <v>0</v>
      </c>
      <c r="E45" s="144">
        <f t="shared" si="7"/>
        <v>94.444444444444443</v>
      </c>
      <c r="F45" s="144">
        <f t="shared" si="8"/>
        <v>3.8461538461538463</v>
      </c>
      <c r="G45" s="144">
        <f t="shared" si="9"/>
        <v>1.2820512820512819</v>
      </c>
      <c r="H45" s="144">
        <f t="shared" si="10"/>
        <v>0.42735042735042739</v>
      </c>
      <c r="I45" s="144">
        <f t="shared" si="11"/>
        <v>0</v>
      </c>
      <c r="J45" s="144">
        <f t="shared" si="12"/>
        <v>0</v>
      </c>
    </row>
    <row r="46" spans="1:10" x14ac:dyDescent="0.2">
      <c r="A46" s="10" t="s">
        <v>58</v>
      </c>
      <c r="B46" s="144">
        <f t="shared" si="4"/>
        <v>100.00000000000001</v>
      </c>
      <c r="C46" s="144">
        <f t="shared" si="5"/>
        <v>0.24096385542168677</v>
      </c>
      <c r="D46" s="144">
        <f t="shared" si="6"/>
        <v>0.24096385542168677</v>
      </c>
      <c r="E46" s="144">
        <f t="shared" si="7"/>
        <v>95.421686746987959</v>
      </c>
      <c r="F46" s="144">
        <f t="shared" si="8"/>
        <v>1.4457831325301205</v>
      </c>
      <c r="G46" s="144">
        <f t="shared" si="9"/>
        <v>1.9277108433734942</v>
      </c>
      <c r="H46" s="144">
        <f t="shared" si="10"/>
        <v>0</v>
      </c>
      <c r="I46" s="144">
        <f t="shared" si="11"/>
        <v>0.72289156626506024</v>
      </c>
      <c r="J46" s="144">
        <f t="shared" si="12"/>
        <v>0</v>
      </c>
    </row>
    <row r="47" spans="1:10" x14ac:dyDescent="0.2">
      <c r="A47" s="10" t="s">
        <v>57</v>
      </c>
      <c r="B47" s="144">
        <f t="shared" si="4"/>
        <v>100</v>
      </c>
      <c r="C47" s="144">
        <f t="shared" si="5"/>
        <v>0</v>
      </c>
      <c r="D47" s="144">
        <f t="shared" si="6"/>
        <v>0</v>
      </c>
      <c r="E47" s="144">
        <f t="shared" si="7"/>
        <v>100</v>
      </c>
      <c r="F47" s="144">
        <f t="shared" si="8"/>
        <v>0</v>
      </c>
      <c r="G47" s="144">
        <f t="shared" si="9"/>
        <v>0</v>
      </c>
      <c r="H47" s="144">
        <f t="shared" si="10"/>
        <v>0</v>
      </c>
      <c r="I47" s="144">
        <f t="shared" si="11"/>
        <v>0</v>
      </c>
      <c r="J47" s="144">
        <f t="shared" si="12"/>
        <v>0</v>
      </c>
    </row>
    <row r="48" spans="1:10" x14ac:dyDescent="0.2">
      <c r="A48" s="10" t="s">
        <v>60</v>
      </c>
      <c r="B48" s="144">
        <f t="shared" si="4"/>
        <v>100.00000000000001</v>
      </c>
      <c r="C48" s="144">
        <f t="shared" si="5"/>
        <v>0.88495575221238942</v>
      </c>
      <c r="D48" s="144">
        <f t="shared" si="6"/>
        <v>0</v>
      </c>
      <c r="E48" s="144">
        <f t="shared" si="7"/>
        <v>13.274336283185843</v>
      </c>
      <c r="F48" s="144">
        <f t="shared" si="8"/>
        <v>0</v>
      </c>
      <c r="G48" s="144">
        <f t="shared" si="9"/>
        <v>0</v>
      </c>
      <c r="H48" s="144">
        <f t="shared" si="10"/>
        <v>0</v>
      </c>
      <c r="I48" s="144">
        <f t="shared" si="11"/>
        <v>85.840707964601776</v>
      </c>
      <c r="J48" s="144">
        <f t="shared" si="12"/>
        <v>0</v>
      </c>
    </row>
    <row r="49" spans="1:10" x14ac:dyDescent="0.2">
      <c r="A49" s="10" t="s">
        <v>61</v>
      </c>
      <c r="B49" s="144">
        <f t="shared" si="4"/>
        <v>100</v>
      </c>
      <c r="C49" s="144">
        <f t="shared" si="5"/>
        <v>0</v>
      </c>
      <c r="D49" s="144">
        <f t="shared" si="6"/>
        <v>0</v>
      </c>
      <c r="E49" s="144">
        <f t="shared" si="7"/>
        <v>20.930232558139537</v>
      </c>
      <c r="F49" s="144">
        <f t="shared" si="8"/>
        <v>0</v>
      </c>
      <c r="G49" s="144">
        <f t="shared" si="9"/>
        <v>0</v>
      </c>
      <c r="H49" s="144">
        <f t="shared" si="10"/>
        <v>0</v>
      </c>
      <c r="I49" s="144">
        <f t="shared" si="11"/>
        <v>79.069767441860463</v>
      </c>
      <c r="J49" s="144">
        <f t="shared" si="12"/>
        <v>0</v>
      </c>
    </row>
    <row r="50" spans="1:10" x14ac:dyDescent="0.2">
      <c r="A50" s="10" t="s">
        <v>59</v>
      </c>
      <c r="B50" s="144">
        <v>0</v>
      </c>
      <c r="C50" s="144">
        <v>0</v>
      </c>
      <c r="D50" s="144">
        <v>0</v>
      </c>
      <c r="E50" s="144">
        <v>0</v>
      </c>
      <c r="F50" s="144">
        <v>0</v>
      </c>
      <c r="G50" s="144">
        <v>0</v>
      </c>
      <c r="H50" s="144">
        <v>0</v>
      </c>
      <c r="I50" s="144">
        <v>0</v>
      </c>
      <c r="J50" s="144">
        <v>0</v>
      </c>
    </row>
    <row r="51" spans="1:10" x14ac:dyDescent="0.2">
      <c r="A51" s="10" t="s">
        <v>87</v>
      </c>
      <c r="B51" s="144">
        <f t="shared" si="4"/>
        <v>100</v>
      </c>
      <c r="C51" s="144">
        <f t="shared" si="5"/>
        <v>0</v>
      </c>
      <c r="D51" s="144">
        <f t="shared" si="6"/>
        <v>0</v>
      </c>
      <c r="E51" s="144">
        <f t="shared" si="7"/>
        <v>17.441860465116278</v>
      </c>
      <c r="F51" s="144">
        <f t="shared" si="8"/>
        <v>0</v>
      </c>
      <c r="G51" s="144">
        <f t="shared" si="9"/>
        <v>0</v>
      </c>
      <c r="H51" s="144">
        <f t="shared" si="10"/>
        <v>0</v>
      </c>
      <c r="I51" s="144">
        <f t="shared" si="11"/>
        <v>82.558139534883722</v>
      </c>
      <c r="J51" s="144">
        <f t="shared" si="12"/>
        <v>0</v>
      </c>
    </row>
    <row r="52" spans="1:10" x14ac:dyDescent="0.2">
      <c r="A52" s="10" t="s">
        <v>72</v>
      </c>
      <c r="B52" s="144">
        <f t="shared" si="4"/>
        <v>100</v>
      </c>
      <c r="C52" s="144">
        <f t="shared" si="5"/>
        <v>0</v>
      </c>
      <c r="D52" s="144">
        <f t="shared" si="6"/>
        <v>0</v>
      </c>
      <c r="E52" s="144">
        <f t="shared" si="7"/>
        <v>7.6923076923076925</v>
      </c>
      <c r="F52" s="144">
        <f t="shared" si="8"/>
        <v>0</v>
      </c>
      <c r="G52" s="144">
        <f t="shared" si="9"/>
        <v>0</v>
      </c>
      <c r="H52" s="144">
        <f t="shared" si="10"/>
        <v>0</v>
      </c>
      <c r="I52" s="144">
        <f t="shared" si="11"/>
        <v>92.307692307692307</v>
      </c>
      <c r="J52" s="144">
        <f t="shared" si="12"/>
        <v>0</v>
      </c>
    </row>
    <row r="53" spans="1:10" x14ac:dyDescent="0.2">
      <c r="A53" s="10" t="s">
        <v>63</v>
      </c>
      <c r="B53" s="144">
        <f t="shared" si="4"/>
        <v>100</v>
      </c>
      <c r="C53" s="144">
        <f t="shared" si="5"/>
        <v>0</v>
      </c>
      <c r="D53" s="144">
        <f t="shared" si="6"/>
        <v>0</v>
      </c>
      <c r="E53" s="144">
        <f t="shared" si="7"/>
        <v>25</v>
      </c>
      <c r="F53" s="144">
        <f t="shared" si="8"/>
        <v>0</v>
      </c>
      <c r="G53" s="144">
        <f t="shared" si="9"/>
        <v>0</v>
      </c>
      <c r="H53" s="144">
        <f t="shared" si="10"/>
        <v>0</v>
      </c>
      <c r="I53" s="144">
        <f t="shared" si="11"/>
        <v>75</v>
      </c>
      <c r="J53" s="144">
        <f t="shared" si="12"/>
        <v>0</v>
      </c>
    </row>
    <row r="54" spans="1:10" x14ac:dyDescent="0.2">
      <c r="A54" s="10" t="s">
        <v>62</v>
      </c>
      <c r="B54" s="144">
        <f t="shared" si="4"/>
        <v>100</v>
      </c>
      <c r="C54" s="144">
        <f t="shared" si="5"/>
        <v>2.0618556701030926</v>
      </c>
      <c r="D54" s="144">
        <f t="shared" si="6"/>
        <v>0</v>
      </c>
      <c r="E54" s="144">
        <f t="shared" si="7"/>
        <v>16.494845360824741</v>
      </c>
      <c r="F54" s="144">
        <f t="shared" si="8"/>
        <v>0</v>
      </c>
      <c r="G54" s="144">
        <f t="shared" si="9"/>
        <v>0</v>
      </c>
      <c r="H54" s="144">
        <f t="shared" si="10"/>
        <v>0</v>
      </c>
      <c r="I54" s="144">
        <f t="shared" si="11"/>
        <v>81.44329896907216</v>
      </c>
      <c r="J54" s="144">
        <f t="shared" si="12"/>
        <v>0</v>
      </c>
    </row>
    <row r="55" spans="1:10" x14ac:dyDescent="0.2">
      <c r="A55" s="10" t="s">
        <v>353</v>
      </c>
      <c r="B55" s="144">
        <f t="shared" si="4"/>
        <v>100</v>
      </c>
      <c r="C55" s="144">
        <f t="shared" si="5"/>
        <v>85.714285714285708</v>
      </c>
      <c r="D55" s="144">
        <f t="shared" si="6"/>
        <v>0</v>
      </c>
      <c r="E55" s="144">
        <f t="shared" si="7"/>
        <v>0</v>
      </c>
      <c r="F55" s="144">
        <f t="shared" si="8"/>
        <v>14.285714285714285</v>
      </c>
      <c r="G55" s="144">
        <f t="shared" si="9"/>
        <v>0</v>
      </c>
      <c r="H55" s="144">
        <f t="shared" si="10"/>
        <v>0</v>
      </c>
      <c r="I55" s="144">
        <f t="shared" si="11"/>
        <v>0</v>
      </c>
      <c r="J55" s="144">
        <f t="shared" si="12"/>
        <v>0</v>
      </c>
    </row>
    <row r="56" spans="1:10" x14ac:dyDescent="0.2">
      <c r="A56" s="10" t="s">
        <v>88</v>
      </c>
      <c r="B56" s="144">
        <f t="shared" si="4"/>
        <v>100</v>
      </c>
      <c r="C56" s="144">
        <f t="shared" si="5"/>
        <v>0</v>
      </c>
      <c r="D56" s="144">
        <f t="shared" si="6"/>
        <v>0</v>
      </c>
      <c r="E56" s="144">
        <f t="shared" si="7"/>
        <v>70</v>
      </c>
      <c r="F56" s="144">
        <f t="shared" si="8"/>
        <v>0</v>
      </c>
      <c r="G56" s="144">
        <f t="shared" si="9"/>
        <v>0</v>
      </c>
      <c r="H56" s="144">
        <f t="shared" si="10"/>
        <v>0</v>
      </c>
      <c r="I56" s="144">
        <f t="shared" si="11"/>
        <v>30</v>
      </c>
      <c r="J56" s="144">
        <f t="shared" si="12"/>
        <v>0</v>
      </c>
    </row>
    <row r="57" spans="1:10" ht="13.5" thickBot="1" x14ac:dyDescent="0.25">
      <c r="A57" s="17" t="s">
        <v>89</v>
      </c>
      <c r="B57" s="61">
        <f t="shared" si="4"/>
        <v>100</v>
      </c>
      <c r="C57" s="61">
        <f t="shared" si="5"/>
        <v>4.2763157894736841</v>
      </c>
      <c r="D57" s="61">
        <f t="shared" si="6"/>
        <v>2.9605263157894735</v>
      </c>
      <c r="E57" s="61">
        <f t="shared" si="7"/>
        <v>33.881578947368425</v>
      </c>
      <c r="F57" s="61">
        <f t="shared" si="8"/>
        <v>0.3289473684210526</v>
      </c>
      <c r="G57" s="61">
        <f t="shared" si="9"/>
        <v>0.3289473684210526</v>
      </c>
      <c r="H57" s="61">
        <f t="shared" si="10"/>
        <v>0.6578947368421052</v>
      </c>
      <c r="I57" s="61">
        <f t="shared" si="11"/>
        <v>56.907894736842103</v>
      </c>
      <c r="J57" s="61">
        <f t="shared" si="12"/>
        <v>0.6578947368421052</v>
      </c>
    </row>
    <row r="58" spans="1:10" s="79" customFormat="1" ht="45.75" customHeight="1" x14ac:dyDescent="0.25">
      <c r="A58" s="404" t="s">
        <v>402</v>
      </c>
      <c r="B58" s="404"/>
      <c r="C58" s="404"/>
      <c r="D58" s="404"/>
      <c r="E58" s="404"/>
      <c r="F58" s="404"/>
      <c r="G58" s="404"/>
      <c r="H58" s="404"/>
      <c r="I58" s="404"/>
      <c r="J58" s="404"/>
    </row>
    <row r="59" spans="1:10" s="79" customFormat="1" ht="12.75" customHeight="1" x14ac:dyDescent="0.25">
      <c r="A59" s="435" t="s">
        <v>366</v>
      </c>
      <c r="B59" s="435"/>
      <c r="C59" s="435"/>
      <c r="D59" s="435"/>
      <c r="E59" s="435"/>
      <c r="F59" s="435"/>
      <c r="G59" s="435"/>
      <c r="H59" s="435"/>
      <c r="I59" s="435"/>
      <c r="J59" s="435"/>
    </row>
  </sheetData>
  <mergeCells count="14">
    <mergeCell ref="M1:M2"/>
    <mergeCell ref="A7:A8"/>
    <mergeCell ref="B7:B8"/>
    <mergeCell ref="A1:J1"/>
    <mergeCell ref="A2:J2"/>
    <mergeCell ref="A3:J3"/>
    <mergeCell ref="A4:J4"/>
    <mergeCell ref="A5:J5"/>
    <mergeCell ref="A34:J34"/>
    <mergeCell ref="C7:C8"/>
    <mergeCell ref="J7:J8"/>
    <mergeCell ref="A59:J59"/>
    <mergeCell ref="A58:J58"/>
    <mergeCell ref="A9:J9"/>
  </mergeCells>
  <hyperlinks>
    <hyperlink ref="M1" location="INDICE!A1" display="INDICE"/>
  </hyperlinks>
  <printOptions horizontalCentered="1"/>
  <pageMargins left="0.70866141732283472" right="0.70866141732283472" top="0.74803149606299213" bottom="0.74803149606299213" header="0.31496062992125984" footer="0.31496062992125984"/>
  <pageSetup scale="9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A38"/>
  <sheetViews>
    <sheetView showGridLines="0" workbookViewId="0">
      <selection activeCell="L12" sqref="L12"/>
    </sheetView>
  </sheetViews>
  <sheetFormatPr baseColWidth="10" defaultRowHeight="12.75" x14ac:dyDescent="0.2"/>
  <cols>
    <col min="1" max="1" width="19.7109375" style="190" customWidth="1"/>
    <col min="2" max="8" width="9.7109375" style="176" customWidth="1"/>
    <col min="9" max="16" width="11.42578125" style="79"/>
    <col min="17" max="225" width="11.42578125" style="4"/>
    <col min="226" max="226" width="18.28515625" style="4" customWidth="1"/>
    <col min="227" max="227" width="5.85546875" style="4" bestFit="1" customWidth="1"/>
    <col min="228" max="228" width="4.5703125" style="4" bestFit="1" customWidth="1"/>
    <col min="229" max="229" width="3.140625" style="4" bestFit="1" customWidth="1"/>
    <col min="230" max="232" width="4.28515625" style="4" bestFit="1" customWidth="1"/>
    <col min="233" max="233" width="0.85546875" style="4" customWidth="1"/>
    <col min="234" max="234" width="4.28515625" style="4" bestFit="1" customWidth="1"/>
    <col min="235" max="235" width="5.28515625" style="4" bestFit="1" customWidth="1"/>
    <col min="236" max="236" width="5.42578125" style="4" bestFit="1" customWidth="1"/>
    <col min="237" max="237" width="5.140625" style="4" bestFit="1" customWidth="1"/>
    <col min="238" max="238" width="1.42578125" style="4" customWidth="1"/>
    <col min="239" max="239" width="5.7109375" style="4" bestFit="1" customWidth="1"/>
    <col min="240" max="240" width="4.42578125" style="4" bestFit="1" customWidth="1"/>
    <col min="241" max="244" width="3.42578125" style="4" bestFit="1" customWidth="1"/>
    <col min="245" max="245" width="1.42578125" style="4" customWidth="1"/>
    <col min="246" max="249" width="4.5703125" style="4" bestFit="1" customWidth="1"/>
    <col min="250" max="481" width="11.42578125" style="4"/>
    <col min="482" max="482" width="18.28515625" style="4" customWidth="1"/>
    <col min="483" max="483" width="5.85546875" style="4" bestFit="1" customWidth="1"/>
    <col min="484" max="484" width="4.5703125" style="4" bestFit="1" customWidth="1"/>
    <col min="485" max="485" width="3.140625" style="4" bestFit="1" customWidth="1"/>
    <col min="486" max="488" width="4.28515625" style="4" bestFit="1" customWidth="1"/>
    <col min="489" max="489" width="0.85546875" style="4" customWidth="1"/>
    <col min="490" max="490" width="4.28515625" style="4" bestFit="1" customWidth="1"/>
    <col min="491" max="491" width="5.28515625" style="4" bestFit="1" customWidth="1"/>
    <col min="492" max="492" width="5.42578125" style="4" bestFit="1" customWidth="1"/>
    <col min="493" max="493" width="5.140625" style="4" bestFit="1" customWidth="1"/>
    <col min="494" max="494" width="1.42578125" style="4" customWidth="1"/>
    <col min="495" max="495" width="5.7109375" style="4" bestFit="1" customWidth="1"/>
    <col min="496" max="496" width="4.42578125" style="4" bestFit="1" customWidth="1"/>
    <col min="497" max="500" width="3.42578125" style="4" bestFit="1" customWidth="1"/>
    <col min="501" max="501" width="1.42578125" style="4" customWidth="1"/>
    <col min="502" max="505" width="4.5703125" style="4" bestFit="1" customWidth="1"/>
    <col min="506" max="737" width="11.42578125" style="4"/>
    <col min="738" max="738" width="18.28515625" style="4" customWidth="1"/>
    <col min="739" max="739" width="5.85546875" style="4" bestFit="1" customWidth="1"/>
    <col min="740" max="740" width="4.5703125" style="4" bestFit="1" customWidth="1"/>
    <col min="741" max="741" width="3.140625" style="4" bestFit="1" customWidth="1"/>
    <col min="742" max="744" width="4.28515625" style="4" bestFit="1" customWidth="1"/>
    <col min="745" max="745" width="0.85546875" style="4" customWidth="1"/>
    <col min="746" max="746" width="4.28515625" style="4" bestFit="1" customWidth="1"/>
    <col min="747" max="747" width="5.28515625" style="4" bestFit="1" customWidth="1"/>
    <col min="748" max="748" width="5.42578125" style="4" bestFit="1" customWidth="1"/>
    <col min="749" max="749" width="5.140625" style="4" bestFit="1" customWidth="1"/>
    <col min="750" max="750" width="1.42578125" style="4" customWidth="1"/>
    <col min="751" max="751" width="5.7109375" style="4" bestFit="1" customWidth="1"/>
    <col min="752" max="752" width="4.42578125" style="4" bestFit="1" customWidth="1"/>
    <col min="753" max="756" width="3.42578125" style="4" bestFit="1" customWidth="1"/>
    <col min="757" max="757" width="1.42578125" style="4" customWidth="1"/>
    <col min="758" max="761" width="4.5703125" style="4" bestFit="1" customWidth="1"/>
    <col min="762" max="993" width="11.42578125" style="4"/>
    <col min="994" max="994" width="18.28515625" style="4" customWidth="1"/>
    <col min="995" max="995" width="5.85546875" style="4" bestFit="1" customWidth="1"/>
    <col min="996" max="996" width="4.5703125" style="4" bestFit="1" customWidth="1"/>
    <col min="997" max="997" width="3.140625" style="4" bestFit="1" customWidth="1"/>
    <col min="998" max="1000" width="4.28515625" style="4" bestFit="1" customWidth="1"/>
    <col min="1001" max="1001" width="0.85546875" style="4" customWidth="1"/>
    <col min="1002" max="1002" width="4.28515625" style="4" bestFit="1" customWidth="1"/>
    <col min="1003" max="1003" width="5.28515625" style="4" bestFit="1" customWidth="1"/>
    <col min="1004" max="1004" width="5.42578125" style="4" bestFit="1" customWidth="1"/>
    <col min="1005" max="1005" width="5.140625" style="4" bestFit="1" customWidth="1"/>
    <col min="1006" max="1006" width="1.42578125" style="4" customWidth="1"/>
    <col min="1007" max="1007" width="5.7109375" style="4" bestFit="1" customWidth="1"/>
    <col min="1008" max="1008" width="4.42578125" style="4" bestFit="1" customWidth="1"/>
    <col min="1009" max="1012" width="3.42578125" style="4" bestFit="1" customWidth="1"/>
    <col min="1013" max="1013" width="1.42578125" style="4" customWidth="1"/>
    <col min="1014" max="1017" width="4.5703125" style="4" bestFit="1" customWidth="1"/>
    <col min="1018" max="1249" width="11.42578125" style="4"/>
    <col min="1250" max="1250" width="18.28515625" style="4" customWidth="1"/>
    <col min="1251" max="1251" width="5.85546875" style="4" bestFit="1" customWidth="1"/>
    <col min="1252" max="1252" width="4.5703125" style="4" bestFit="1" customWidth="1"/>
    <col min="1253" max="1253" width="3.140625" style="4" bestFit="1" customWidth="1"/>
    <col min="1254" max="1256" width="4.28515625" style="4" bestFit="1" customWidth="1"/>
    <col min="1257" max="1257" width="0.85546875" style="4" customWidth="1"/>
    <col min="1258" max="1258" width="4.28515625" style="4" bestFit="1" customWidth="1"/>
    <col min="1259" max="1259" width="5.28515625" style="4" bestFit="1" customWidth="1"/>
    <col min="1260" max="1260" width="5.42578125" style="4" bestFit="1" customWidth="1"/>
    <col min="1261" max="1261" width="5.140625" style="4" bestFit="1" customWidth="1"/>
    <col min="1262" max="1262" width="1.42578125" style="4" customWidth="1"/>
    <col min="1263" max="1263" width="5.7109375" style="4" bestFit="1" customWidth="1"/>
    <col min="1264" max="1264" width="4.42578125" style="4" bestFit="1" customWidth="1"/>
    <col min="1265" max="1268" width="3.42578125" style="4" bestFit="1" customWidth="1"/>
    <col min="1269" max="1269" width="1.42578125" style="4" customWidth="1"/>
    <col min="1270" max="1273" width="4.5703125" style="4" bestFit="1" customWidth="1"/>
    <col min="1274" max="1505" width="11.42578125" style="4"/>
    <col min="1506" max="1506" width="18.28515625" style="4" customWidth="1"/>
    <col min="1507" max="1507" width="5.85546875" style="4" bestFit="1" customWidth="1"/>
    <col min="1508" max="1508" width="4.5703125" style="4" bestFit="1" customWidth="1"/>
    <col min="1509" max="1509" width="3.140625" style="4" bestFit="1" customWidth="1"/>
    <col min="1510" max="1512" width="4.28515625" style="4" bestFit="1" customWidth="1"/>
    <col min="1513" max="1513" width="0.85546875" style="4" customWidth="1"/>
    <col min="1514" max="1514" width="4.28515625" style="4" bestFit="1" customWidth="1"/>
    <col min="1515" max="1515" width="5.28515625" style="4" bestFit="1" customWidth="1"/>
    <col min="1516" max="1516" width="5.42578125" style="4" bestFit="1" customWidth="1"/>
    <col min="1517" max="1517" width="5.140625" style="4" bestFit="1" customWidth="1"/>
    <col min="1518" max="1518" width="1.42578125" style="4" customWidth="1"/>
    <col min="1519" max="1519" width="5.7109375" style="4" bestFit="1" customWidth="1"/>
    <col min="1520" max="1520" width="4.42578125" style="4" bestFit="1" customWidth="1"/>
    <col min="1521" max="1524" width="3.42578125" style="4" bestFit="1" customWidth="1"/>
    <col min="1525" max="1525" width="1.42578125" style="4" customWidth="1"/>
    <col min="1526" max="1529" width="4.5703125" style="4" bestFit="1" customWidth="1"/>
    <col min="1530" max="1761" width="11.42578125" style="4"/>
    <col min="1762" max="1762" width="18.28515625" style="4" customWidth="1"/>
    <col min="1763" max="1763" width="5.85546875" style="4" bestFit="1" customWidth="1"/>
    <col min="1764" max="1764" width="4.5703125" style="4" bestFit="1" customWidth="1"/>
    <col min="1765" max="1765" width="3.140625" style="4" bestFit="1" customWidth="1"/>
    <col min="1766" max="1768" width="4.28515625" style="4" bestFit="1" customWidth="1"/>
    <col min="1769" max="1769" width="0.85546875" style="4" customWidth="1"/>
    <col min="1770" max="1770" width="4.28515625" style="4" bestFit="1" customWidth="1"/>
    <col min="1771" max="1771" width="5.28515625" style="4" bestFit="1" customWidth="1"/>
    <col min="1772" max="1772" width="5.42578125" style="4" bestFit="1" customWidth="1"/>
    <col min="1773" max="1773" width="5.140625" style="4" bestFit="1" customWidth="1"/>
    <col min="1774" max="1774" width="1.42578125" style="4" customWidth="1"/>
    <col min="1775" max="1775" width="5.7109375" style="4" bestFit="1" customWidth="1"/>
    <col min="1776" max="1776" width="4.42578125" style="4" bestFit="1" customWidth="1"/>
    <col min="1777" max="1780" width="3.42578125" style="4" bestFit="1" customWidth="1"/>
    <col min="1781" max="1781" width="1.42578125" style="4" customWidth="1"/>
    <col min="1782" max="1785" width="4.5703125" style="4" bestFit="1" customWidth="1"/>
    <col min="1786" max="2017" width="11.42578125" style="4"/>
    <col min="2018" max="2018" width="18.28515625" style="4" customWidth="1"/>
    <col min="2019" max="2019" width="5.85546875" style="4" bestFit="1" customWidth="1"/>
    <col min="2020" max="2020" width="4.5703125" style="4" bestFit="1" customWidth="1"/>
    <col min="2021" max="2021" width="3.140625" style="4" bestFit="1" customWidth="1"/>
    <col min="2022" max="2024" width="4.28515625" style="4" bestFit="1" customWidth="1"/>
    <col min="2025" max="2025" width="0.85546875" style="4" customWidth="1"/>
    <col min="2026" max="2026" width="4.28515625" style="4" bestFit="1" customWidth="1"/>
    <col min="2027" max="2027" width="5.28515625" style="4" bestFit="1" customWidth="1"/>
    <col min="2028" max="2028" width="5.42578125" style="4" bestFit="1" customWidth="1"/>
    <col min="2029" max="2029" width="5.140625" style="4" bestFit="1" customWidth="1"/>
    <col min="2030" max="2030" width="1.42578125" style="4" customWidth="1"/>
    <col min="2031" max="2031" width="5.7109375" style="4" bestFit="1" customWidth="1"/>
    <col min="2032" max="2032" width="4.42578125" style="4" bestFit="1" customWidth="1"/>
    <col min="2033" max="2036" width="3.42578125" style="4" bestFit="1" customWidth="1"/>
    <col min="2037" max="2037" width="1.42578125" style="4" customWidth="1"/>
    <col min="2038" max="2041" width="4.5703125" style="4" bestFit="1" customWidth="1"/>
    <col min="2042" max="2273" width="11.42578125" style="4"/>
    <col min="2274" max="2274" width="18.28515625" style="4" customWidth="1"/>
    <col min="2275" max="2275" width="5.85546875" style="4" bestFit="1" customWidth="1"/>
    <col min="2276" max="2276" width="4.5703125" style="4" bestFit="1" customWidth="1"/>
    <col min="2277" max="2277" width="3.140625" style="4" bestFit="1" customWidth="1"/>
    <col min="2278" max="2280" width="4.28515625" style="4" bestFit="1" customWidth="1"/>
    <col min="2281" max="2281" width="0.85546875" style="4" customWidth="1"/>
    <col min="2282" max="2282" width="4.28515625" style="4" bestFit="1" customWidth="1"/>
    <col min="2283" max="2283" width="5.28515625" style="4" bestFit="1" customWidth="1"/>
    <col min="2284" max="2284" width="5.42578125" style="4" bestFit="1" customWidth="1"/>
    <col min="2285" max="2285" width="5.140625" style="4" bestFit="1" customWidth="1"/>
    <col min="2286" max="2286" width="1.42578125" style="4" customWidth="1"/>
    <col min="2287" max="2287" width="5.7109375" style="4" bestFit="1" customWidth="1"/>
    <col min="2288" max="2288" width="4.42578125" style="4" bestFit="1" customWidth="1"/>
    <col min="2289" max="2292" width="3.42578125" style="4" bestFit="1" customWidth="1"/>
    <col min="2293" max="2293" width="1.42578125" style="4" customWidth="1"/>
    <col min="2294" max="2297" width="4.5703125" style="4" bestFit="1" customWidth="1"/>
    <col min="2298" max="2529" width="11.42578125" style="4"/>
    <col min="2530" max="2530" width="18.28515625" style="4" customWidth="1"/>
    <col min="2531" max="2531" width="5.85546875" style="4" bestFit="1" customWidth="1"/>
    <col min="2532" max="2532" width="4.5703125" style="4" bestFit="1" customWidth="1"/>
    <col min="2533" max="2533" width="3.140625" style="4" bestFit="1" customWidth="1"/>
    <col min="2534" max="2536" width="4.28515625" style="4" bestFit="1" customWidth="1"/>
    <col min="2537" max="2537" width="0.85546875" style="4" customWidth="1"/>
    <col min="2538" max="2538" width="4.28515625" style="4" bestFit="1" customWidth="1"/>
    <col min="2539" max="2539" width="5.28515625" style="4" bestFit="1" customWidth="1"/>
    <col min="2540" max="2540" width="5.42578125" style="4" bestFit="1" customWidth="1"/>
    <col min="2541" max="2541" width="5.140625" style="4" bestFit="1" customWidth="1"/>
    <col min="2542" max="2542" width="1.42578125" style="4" customWidth="1"/>
    <col min="2543" max="2543" width="5.7109375" style="4" bestFit="1" customWidth="1"/>
    <col min="2544" max="2544" width="4.42578125" style="4" bestFit="1" customWidth="1"/>
    <col min="2545" max="2548" width="3.42578125" style="4" bestFit="1" customWidth="1"/>
    <col min="2549" max="2549" width="1.42578125" style="4" customWidth="1"/>
    <col min="2550" max="2553" width="4.5703125" style="4" bestFit="1" customWidth="1"/>
    <col min="2554" max="2785" width="11.42578125" style="4"/>
    <col min="2786" max="2786" width="18.28515625" style="4" customWidth="1"/>
    <col min="2787" max="2787" width="5.85546875" style="4" bestFit="1" customWidth="1"/>
    <col min="2788" max="2788" width="4.5703125" style="4" bestFit="1" customWidth="1"/>
    <col min="2789" max="2789" width="3.140625" style="4" bestFit="1" customWidth="1"/>
    <col min="2790" max="2792" width="4.28515625" style="4" bestFit="1" customWidth="1"/>
    <col min="2793" max="2793" width="0.85546875" style="4" customWidth="1"/>
    <col min="2794" max="2794" width="4.28515625" style="4" bestFit="1" customWidth="1"/>
    <col min="2795" max="2795" width="5.28515625" style="4" bestFit="1" customWidth="1"/>
    <col min="2796" max="2796" width="5.42578125" style="4" bestFit="1" customWidth="1"/>
    <col min="2797" max="2797" width="5.140625" style="4" bestFit="1" customWidth="1"/>
    <col min="2798" max="2798" width="1.42578125" style="4" customWidth="1"/>
    <col min="2799" max="2799" width="5.7109375" style="4" bestFit="1" customWidth="1"/>
    <col min="2800" max="2800" width="4.42578125" style="4" bestFit="1" customWidth="1"/>
    <col min="2801" max="2804" width="3.42578125" style="4" bestFit="1" customWidth="1"/>
    <col min="2805" max="2805" width="1.42578125" style="4" customWidth="1"/>
    <col min="2806" max="2809" width="4.5703125" style="4" bestFit="1" customWidth="1"/>
    <col min="2810" max="3041" width="11.42578125" style="4"/>
    <col min="3042" max="3042" width="18.28515625" style="4" customWidth="1"/>
    <col min="3043" max="3043" width="5.85546875" style="4" bestFit="1" customWidth="1"/>
    <col min="3044" max="3044" width="4.5703125" style="4" bestFit="1" customWidth="1"/>
    <col min="3045" max="3045" width="3.140625" style="4" bestFit="1" customWidth="1"/>
    <col min="3046" max="3048" width="4.28515625" style="4" bestFit="1" customWidth="1"/>
    <col min="3049" max="3049" width="0.85546875" style="4" customWidth="1"/>
    <col min="3050" max="3050" width="4.28515625" style="4" bestFit="1" customWidth="1"/>
    <col min="3051" max="3051" width="5.28515625" style="4" bestFit="1" customWidth="1"/>
    <col min="3052" max="3052" width="5.42578125" style="4" bestFit="1" customWidth="1"/>
    <col min="3053" max="3053" width="5.140625" style="4" bestFit="1" customWidth="1"/>
    <col min="3054" max="3054" width="1.42578125" style="4" customWidth="1"/>
    <col min="3055" max="3055" width="5.7109375" style="4" bestFit="1" customWidth="1"/>
    <col min="3056" max="3056" width="4.42578125" style="4" bestFit="1" customWidth="1"/>
    <col min="3057" max="3060" width="3.42578125" style="4" bestFit="1" customWidth="1"/>
    <col min="3061" max="3061" width="1.42578125" style="4" customWidth="1"/>
    <col min="3062" max="3065" width="4.5703125" style="4" bestFit="1" customWidth="1"/>
    <col min="3066" max="3297" width="11.42578125" style="4"/>
    <col min="3298" max="3298" width="18.28515625" style="4" customWidth="1"/>
    <col min="3299" max="3299" width="5.85546875" style="4" bestFit="1" customWidth="1"/>
    <col min="3300" max="3300" width="4.5703125" style="4" bestFit="1" customWidth="1"/>
    <col min="3301" max="3301" width="3.140625" style="4" bestFit="1" customWidth="1"/>
    <col min="3302" max="3304" width="4.28515625" style="4" bestFit="1" customWidth="1"/>
    <col min="3305" max="3305" width="0.85546875" style="4" customWidth="1"/>
    <col min="3306" max="3306" width="4.28515625" style="4" bestFit="1" customWidth="1"/>
    <col min="3307" max="3307" width="5.28515625" style="4" bestFit="1" customWidth="1"/>
    <col min="3308" max="3308" width="5.42578125" style="4" bestFit="1" customWidth="1"/>
    <col min="3309" max="3309" width="5.140625" style="4" bestFit="1" customWidth="1"/>
    <col min="3310" max="3310" width="1.42578125" style="4" customWidth="1"/>
    <col min="3311" max="3311" width="5.7109375" style="4" bestFit="1" customWidth="1"/>
    <col min="3312" max="3312" width="4.42578125" style="4" bestFit="1" customWidth="1"/>
    <col min="3313" max="3316" width="3.42578125" style="4" bestFit="1" customWidth="1"/>
    <col min="3317" max="3317" width="1.42578125" style="4" customWidth="1"/>
    <col min="3318" max="3321" width="4.5703125" style="4" bestFit="1" customWidth="1"/>
    <col min="3322" max="3553" width="11.42578125" style="4"/>
    <col min="3554" max="3554" width="18.28515625" style="4" customWidth="1"/>
    <col min="3555" max="3555" width="5.85546875" style="4" bestFit="1" customWidth="1"/>
    <col min="3556" max="3556" width="4.5703125" style="4" bestFit="1" customWidth="1"/>
    <col min="3557" max="3557" width="3.140625" style="4" bestFit="1" customWidth="1"/>
    <col min="3558" max="3560" width="4.28515625" style="4" bestFit="1" customWidth="1"/>
    <col min="3561" max="3561" width="0.85546875" style="4" customWidth="1"/>
    <col min="3562" max="3562" width="4.28515625" style="4" bestFit="1" customWidth="1"/>
    <col min="3563" max="3563" width="5.28515625" style="4" bestFit="1" customWidth="1"/>
    <col min="3564" max="3564" width="5.42578125" style="4" bestFit="1" customWidth="1"/>
    <col min="3565" max="3565" width="5.140625" style="4" bestFit="1" customWidth="1"/>
    <col min="3566" max="3566" width="1.42578125" style="4" customWidth="1"/>
    <col min="3567" max="3567" width="5.7109375" style="4" bestFit="1" customWidth="1"/>
    <col min="3568" max="3568" width="4.42578125" style="4" bestFit="1" customWidth="1"/>
    <col min="3569" max="3572" width="3.42578125" style="4" bestFit="1" customWidth="1"/>
    <col min="3573" max="3573" width="1.42578125" style="4" customWidth="1"/>
    <col min="3574" max="3577" width="4.5703125" style="4" bestFit="1" customWidth="1"/>
    <col min="3578" max="3809" width="11.42578125" style="4"/>
    <col min="3810" max="3810" width="18.28515625" style="4" customWidth="1"/>
    <col min="3811" max="3811" width="5.85546875" style="4" bestFit="1" customWidth="1"/>
    <col min="3812" max="3812" width="4.5703125" style="4" bestFit="1" customWidth="1"/>
    <col min="3813" max="3813" width="3.140625" style="4" bestFit="1" customWidth="1"/>
    <col min="3814" max="3816" width="4.28515625" style="4" bestFit="1" customWidth="1"/>
    <col min="3817" max="3817" width="0.85546875" style="4" customWidth="1"/>
    <col min="3818" max="3818" width="4.28515625" style="4" bestFit="1" customWidth="1"/>
    <col min="3819" max="3819" width="5.28515625" style="4" bestFit="1" customWidth="1"/>
    <col min="3820" max="3820" width="5.42578125" style="4" bestFit="1" customWidth="1"/>
    <col min="3821" max="3821" width="5.140625" style="4" bestFit="1" customWidth="1"/>
    <col min="3822" max="3822" width="1.42578125" style="4" customWidth="1"/>
    <col min="3823" max="3823" width="5.7109375" style="4" bestFit="1" customWidth="1"/>
    <col min="3824" max="3824" width="4.42578125" style="4" bestFit="1" customWidth="1"/>
    <col min="3825" max="3828" width="3.42578125" style="4" bestFit="1" customWidth="1"/>
    <col min="3829" max="3829" width="1.42578125" style="4" customWidth="1"/>
    <col min="3830" max="3833" width="4.5703125" style="4" bestFit="1" customWidth="1"/>
    <col min="3834" max="4065" width="11.42578125" style="4"/>
    <col min="4066" max="4066" width="18.28515625" style="4" customWidth="1"/>
    <col min="4067" max="4067" width="5.85546875" style="4" bestFit="1" customWidth="1"/>
    <col min="4068" max="4068" width="4.5703125" style="4" bestFit="1" customWidth="1"/>
    <col min="4069" max="4069" width="3.140625" style="4" bestFit="1" customWidth="1"/>
    <col min="4070" max="4072" width="4.28515625" style="4" bestFit="1" customWidth="1"/>
    <col min="4073" max="4073" width="0.85546875" style="4" customWidth="1"/>
    <col min="4074" max="4074" width="4.28515625" style="4" bestFit="1" customWidth="1"/>
    <col min="4075" max="4075" width="5.28515625" style="4" bestFit="1" customWidth="1"/>
    <col min="4076" max="4076" width="5.42578125" style="4" bestFit="1" customWidth="1"/>
    <col min="4077" max="4077" width="5.140625" style="4" bestFit="1" customWidth="1"/>
    <col min="4078" max="4078" width="1.42578125" style="4" customWidth="1"/>
    <col min="4079" max="4079" width="5.7109375" style="4" bestFit="1" customWidth="1"/>
    <col min="4080" max="4080" width="4.42578125" style="4" bestFit="1" customWidth="1"/>
    <col min="4081" max="4084" width="3.42578125" style="4" bestFit="1" customWidth="1"/>
    <col min="4085" max="4085" width="1.42578125" style="4" customWidth="1"/>
    <col min="4086" max="4089" width="4.5703125" style="4" bestFit="1" customWidth="1"/>
    <col min="4090" max="4321" width="11.42578125" style="4"/>
    <col min="4322" max="4322" width="18.28515625" style="4" customWidth="1"/>
    <col min="4323" max="4323" width="5.85546875" style="4" bestFit="1" customWidth="1"/>
    <col min="4324" max="4324" width="4.5703125" style="4" bestFit="1" customWidth="1"/>
    <col min="4325" max="4325" width="3.140625" style="4" bestFit="1" customWidth="1"/>
    <col min="4326" max="4328" width="4.28515625" style="4" bestFit="1" customWidth="1"/>
    <col min="4329" max="4329" width="0.85546875" style="4" customWidth="1"/>
    <col min="4330" max="4330" width="4.28515625" style="4" bestFit="1" customWidth="1"/>
    <col min="4331" max="4331" width="5.28515625" style="4" bestFit="1" customWidth="1"/>
    <col min="4332" max="4332" width="5.42578125" style="4" bestFit="1" customWidth="1"/>
    <col min="4333" max="4333" width="5.140625" style="4" bestFit="1" customWidth="1"/>
    <col min="4334" max="4334" width="1.42578125" style="4" customWidth="1"/>
    <col min="4335" max="4335" width="5.7109375" style="4" bestFit="1" customWidth="1"/>
    <col min="4336" max="4336" width="4.42578125" style="4" bestFit="1" customWidth="1"/>
    <col min="4337" max="4340" width="3.42578125" style="4" bestFit="1" customWidth="1"/>
    <col min="4341" max="4341" width="1.42578125" style="4" customWidth="1"/>
    <col min="4342" max="4345" width="4.5703125" style="4" bestFit="1" customWidth="1"/>
    <col min="4346" max="4577" width="11.42578125" style="4"/>
    <col min="4578" max="4578" width="18.28515625" style="4" customWidth="1"/>
    <col min="4579" max="4579" width="5.85546875" style="4" bestFit="1" customWidth="1"/>
    <col min="4580" max="4580" width="4.5703125" style="4" bestFit="1" customWidth="1"/>
    <col min="4581" max="4581" width="3.140625" style="4" bestFit="1" customWidth="1"/>
    <col min="4582" max="4584" width="4.28515625" style="4" bestFit="1" customWidth="1"/>
    <col min="4585" max="4585" width="0.85546875" style="4" customWidth="1"/>
    <col min="4586" max="4586" width="4.28515625" style="4" bestFit="1" customWidth="1"/>
    <col min="4587" max="4587" width="5.28515625" style="4" bestFit="1" customWidth="1"/>
    <col min="4588" max="4588" width="5.42578125" style="4" bestFit="1" customWidth="1"/>
    <col min="4589" max="4589" width="5.140625" style="4" bestFit="1" customWidth="1"/>
    <col min="4590" max="4590" width="1.42578125" style="4" customWidth="1"/>
    <col min="4591" max="4591" width="5.7109375" style="4" bestFit="1" customWidth="1"/>
    <col min="4592" max="4592" width="4.42578125" style="4" bestFit="1" customWidth="1"/>
    <col min="4593" max="4596" width="3.42578125" style="4" bestFit="1" customWidth="1"/>
    <col min="4597" max="4597" width="1.42578125" style="4" customWidth="1"/>
    <col min="4598" max="4601" width="4.5703125" style="4" bestFit="1" customWidth="1"/>
    <col min="4602" max="4833" width="11.42578125" style="4"/>
    <col min="4834" max="4834" width="18.28515625" style="4" customWidth="1"/>
    <col min="4835" max="4835" width="5.85546875" style="4" bestFit="1" customWidth="1"/>
    <col min="4836" max="4836" width="4.5703125" style="4" bestFit="1" customWidth="1"/>
    <col min="4837" max="4837" width="3.140625" style="4" bestFit="1" customWidth="1"/>
    <col min="4838" max="4840" width="4.28515625" style="4" bestFit="1" customWidth="1"/>
    <col min="4841" max="4841" width="0.85546875" style="4" customWidth="1"/>
    <col min="4842" max="4842" width="4.28515625" style="4" bestFit="1" customWidth="1"/>
    <col min="4843" max="4843" width="5.28515625" style="4" bestFit="1" customWidth="1"/>
    <col min="4844" max="4844" width="5.42578125" style="4" bestFit="1" customWidth="1"/>
    <col min="4845" max="4845" width="5.140625" style="4" bestFit="1" customWidth="1"/>
    <col min="4846" max="4846" width="1.42578125" style="4" customWidth="1"/>
    <col min="4847" max="4847" width="5.7109375" style="4" bestFit="1" customWidth="1"/>
    <col min="4848" max="4848" width="4.42578125" style="4" bestFit="1" customWidth="1"/>
    <col min="4849" max="4852" width="3.42578125" style="4" bestFit="1" customWidth="1"/>
    <col min="4853" max="4853" width="1.42578125" style="4" customWidth="1"/>
    <col min="4854" max="4857" width="4.5703125" style="4" bestFit="1" customWidth="1"/>
    <col min="4858" max="5089" width="11.42578125" style="4"/>
    <col min="5090" max="5090" width="18.28515625" style="4" customWidth="1"/>
    <col min="5091" max="5091" width="5.85546875" style="4" bestFit="1" customWidth="1"/>
    <col min="5092" max="5092" width="4.5703125" style="4" bestFit="1" customWidth="1"/>
    <col min="5093" max="5093" width="3.140625" style="4" bestFit="1" customWidth="1"/>
    <col min="5094" max="5096" width="4.28515625" style="4" bestFit="1" customWidth="1"/>
    <col min="5097" max="5097" width="0.85546875" style="4" customWidth="1"/>
    <col min="5098" max="5098" width="4.28515625" style="4" bestFit="1" customWidth="1"/>
    <col min="5099" max="5099" width="5.28515625" style="4" bestFit="1" customWidth="1"/>
    <col min="5100" max="5100" width="5.42578125" style="4" bestFit="1" customWidth="1"/>
    <col min="5101" max="5101" width="5.140625" style="4" bestFit="1" customWidth="1"/>
    <col min="5102" max="5102" width="1.42578125" style="4" customWidth="1"/>
    <col min="5103" max="5103" width="5.7109375" style="4" bestFit="1" customWidth="1"/>
    <col min="5104" max="5104" width="4.42578125" style="4" bestFit="1" customWidth="1"/>
    <col min="5105" max="5108" width="3.42578125" style="4" bestFit="1" customWidth="1"/>
    <col min="5109" max="5109" width="1.42578125" style="4" customWidth="1"/>
    <col min="5110" max="5113" width="4.5703125" style="4" bestFit="1" customWidth="1"/>
    <col min="5114" max="5345" width="11.42578125" style="4"/>
    <col min="5346" max="5346" width="18.28515625" style="4" customWidth="1"/>
    <col min="5347" max="5347" width="5.85546875" style="4" bestFit="1" customWidth="1"/>
    <col min="5348" max="5348" width="4.5703125" style="4" bestFit="1" customWidth="1"/>
    <col min="5349" max="5349" width="3.140625" style="4" bestFit="1" customWidth="1"/>
    <col min="5350" max="5352" width="4.28515625" style="4" bestFit="1" customWidth="1"/>
    <col min="5353" max="5353" width="0.85546875" style="4" customWidth="1"/>
    <col min="5354" max="5354" width="4.28515625" style="4" bestFit="1" customWidth="1"/>
    <col min="5355" max="5355" width="5.28515625" style="4" bestFit="1" customWidth="1"/>
    <col min="5356" max="5356" width="5.42578125" style="4" bestFit="1" customWidth="1"/>
    <col min="5357" max="5357" width="5.140625" style="4" bestFit="1" customWidth="1"/>
    <col min="5358" max="5358" width="1.42578125" style="4" customWidth="1"/>
    <col min="5359" max="5359" width="5.7109375" style="4" bestFit="1" customWidth="1"/>
    <col min="5360" max="5360" width="4.42578125" style="4" bestFit="1" customWidth="1"/>
    <col min="5361" max="5364" width="3.42578125" style="4" bestFit="1" customWidth="1"/>
    <col min="5365" max="5365" width="1.42578125" style="4" customWidth="1"/>
    <col min="5366" max="5369" width="4.5703125" style="4" bestFit="1" customWidth="1"/>
    <col min="5370" max="5601" width="11.42578125" style="4"/>
    <col min="5602" max="5602" width="18.28515625" style="4" customWidth="1"/>
    <col min="5603" max="5603" width="5.85546875" style="4" bestFit="1" customWidth="1"/>
    <col min="5604" max="5604" width="4.5703125" style="4" bestFit="1" customWidth="1"/>
    <col min="5605" max="5605" width="3.140625" style="4" bestFit="1" customWidth="1"/>
    <col min="5606" max="5608" width="4.28515625" style="4" bestFit="1" customWidth="1"/>
    <col min="5609" max="5609" width="0.85546875" style="4" customWidth="1"/>
    <col min="5610" max="5610" width="4.28515625" style="4" bestFit="1" customWidth="1"/>
    <col min="5611" max="5611" width="5.28515625" style="4" bestFit="1" customWidth="1"/>
    <col min="5612" max="5612" width="5.42578125" style="4" bestFit="1" customWidth="1"/>
    <col min="5613" max="5613" width="5.140625" style="4" bestFit="1" customWidth="1"/>
    <col min="5614" max="5614" width="1.42578125" style="4" customWidth="1"/>
    <col min="5615" max="5615" width="5.7109375" style="4" bestFit="1" customWidth="1"/>
    <col min="5616" max="5616" width="4.42578125" style="4" bestFit="1" customWidth="1"/>
    <col min="5617" max="5620" width="3.42578125" style="4" bestFit="1" customWidth="1"/>
    <col min="5621" max="5621" width="1.42578125" style="4" customWidth="1"/>
    <col min="5622" max="5625" width="4.5703125" style="4" bestFit="1" customWidth="1"/>
    <col min="5626" max="5857" width="11.42578125" style="4"/>
    <col min="5858" max="5858" width="18.28515625" style="4" customWidth="1"/>
    <col min="5859" max="5859" width="5.85546875" style="4" bestFit="1" customWidth="1"/>
    <col min="5860" max="5860" width="4.5703125" style="4" bestFit="1" customWidth="1"/>
    <col min="5861" max="5861" width="3.140625" style="4" bestFit="1" customWidth="1"/>
    <col min="5862" max="5864" width="4.28515625" style="4" bestFit="1" customWidth="1"/>
    <col min="5865" max="5865" width="0.85546875" style="4" customWidth="1"/>
    <col min="5866" max="5866" width="4.28515625" style="4" bestFit="1" customWidth="1"/>
    <col min="5867" max="5867" width="5.28515625" style="4" bestFit="1" customWidth="1"/>
    <col min="5868" max="5868" width="5.42578125" style="4" bestFit="1" customWidth="1"/>
    <col min="5869" max="5869" width="5.140625" style="4" bestFit="1" customWidth="1"/>
    <col min="5870" max="5870" width="1.42578125" style="4" customWidth="1"/>
    <col min="5871" max="5871" width="5.7109375" style="4" bestFit="1" customWidth="1"/>
    <col min="5872" max="5872" width="4.42578125" style="4" bestFit="1" customWidth="1"/>
    <col min="5873" max="5876" width="3.42578125" style="4" bestFit="1" customWidth="1"/>
    <col min="5877" max="5877" width="1.42578125" style="4" customWidth="1"/>
    <col min="5878" max="5881" width="4.5703125" style="4" bestFit="1" customWidth="1"/>
    <col min="5882" max="6113" width="11.42578125" style="4"/>
    <col min="6114" max="6114" width="18.28515625" style="4" customWidth="1"/>
    <col min="6115" max="6115" width="5.85546875" style="4" bestFit="1" customWidth="1"/>
    <col min="6116" max="6116" width="4.5703125" style="4" bestFit="1" customWidth="1"/>
    <col min="6117" max="6117" width="3.140625" style="4" bestFit="1" customWidth="1"/>
    <col min="6118" max="6120" width="4.28515625" style="4" bestFit="1" customWidth="1"/>
    <col min="6121" max="6121" width="0.85546875" style="4" customWidth="1"/>
    <col min="6122" max="6122" width="4.28515625" style="4" bestFit="1" customWidth="1"/>
    <col min="6123" max="6123" width="5.28515625" style="4" bestFit="1" customWidth="1"/>
    <col min="6124" max="6124" width="5.42578125" style="4" bestFit="1" customWidth="1"/>
    <col min="6125" max="6125" width="5.140625" style="4" bestFit="1" customWidth="1"/>
    <col min="6126" max="6126" width="1.42578125" style="4" customWidth="1"/>
    <col min="6127" max="6127" width="5.7109375" style="4" bestFit="1" customWidth="1"/>
    <col min="6128" max="6128" width="4.42578125" style="4" bestFit="1" customWidth="1"/>
    <col min="6129" max="6132" width="3.42578125" style="4" bestFit="1" customWidth="1"/>
    <col min="6133" max="6133" width="1.42578125" style="4" customWidth="1"/>
    <col min="6134" max="6137" width="4.5703125" style="4" bestFit="1" customWidth="1"/>
    <col min="6138" max="6369" width="11.42578125" style="4"/>
    <col min="6370" max="6370" width="18.28515625" style="4" customWidth="1"/>
    <col min="6371" max="6371" width="5.85546875" style="4" bestFit="1" customWidth="1"/>
    <col min="6372" max="6372" width="4.5703125" style="4" bestFit="1" customWidth="1"/>
    <col min="6373" max="6373" width="3.140625" style="4" bestFit="1" customWidth="1"/>
    <col min="6374" max="6376" width="4.28515625" style="4" bestFit="1" customWidth="1"/>
    <col min="6377" max="6377" width="0.85546875" style="4" customWidth="1"/>
    <col min="6378" max="6378" width="4.28515625" style="4" bestFit="1" customWidth="1"/>
    <col min="6379" max="6379" width="5.28515625" style="4" bestFit="1" customWidth="1"/>
    <col min="6380" max="6380" width="5.42578125" style="4" bestFit="1" customWidth="1"/>
    <col min="6381" max="6381" width="5.140625" style="4" bestFit="1" customWidth="1"/>
    <col min="6382" max="6382" width="1.42578125" style="4" customWidth="1"/>
    <col min="6383" max="6383" width="5.7109375" style="4" bestFit="1" customWidth="1"/>
    <col min="6384" max="6384" width="4.42578125" style="4" bestFit="1" customWidth="1"/>
    <col min="6385" max="6388" width="3.42578125" style="4" bestFit="1" customWidth="1"/>
    <col min="6389" max="6389" width="1.42578125" style="4" customWidth="1"/>
    <col min="6390" max="6393" width="4.5703125" style="4" bestFit="1" customWidth="1"/>
    <col min="6394" max="6625" width="11.42578125" style="4"/>
    <col min="6626" max="6626" width="18.28515625" style="4" customWidth="1"/>
    <col min="6627" max="6627" width="5.85546875" style="4" bestFit="1" customWidth="1"/>
    <col min="6628" max="6628" width="4.5703125" style="4" bestFit="1" customWidth="1"/>
    <col min="6629" max="6629" width="3.140625" style="4" bestFit="1" customWidth="1"/>
    <col min="6630" max="6632" width="4.28515625" style="4" bestFit="1" customWidth="1"/>
    <col min="6633" max="6633" width="0.85546875" style="4" customWidth="1"/>
    <col min="6634" max="6634" width="4.28515625" style="4" bestFit="1" customWidth="1"/>
    <col min="6635" max="6635" width="5.28515625" style="4" bestFit="1" customWidth="1"/>
    <col min="6636" max="6636" width="5.42578125" style="4" bestFit="1" customWidth="1"/>
    <col min="6637" max="6637" width="5.140625" style="4" bestFit="1" customWidth="1"/>
    <col min="6638" max="6638" width="1.42578125" style="4" customWidth="1"/>
    <col min="6639" max="6639" width="5.7109375" style="4" bestFit="1" customWidth="1"/>
    <col min="6640" max="6640" width="4.42578125" style="4" bestFit="1" customWidth="1"/>
    <col min="6641" max="6644" width="3.42578125" style="4" bestFit="1" customWidth="1"/>
    <col min="6645" max="6645" width="1.42578125" style="4" customWidth="1"/>
    <col min="6646" max="6649" width="4.5703125" style="4" bestFit="1" customWidth="1"/>
    <col min="6650" max="6881" width="11.42578125" style="4"/>
    <col min="6882" max="6882" width="18.28515625" style="4" customWidth="1"/>
    <col min="6883" max="6883" width="5.85546875" style="4" bestFit="1" customWidth="1"/>
    <col min="6884" max="6884" width="4.5703125" style="4" bestFit="1" customWidth="1"/>
    <col min="6885" max="6885" width="3.140625" style="4" bestFit="1" customWidth="1"/>
    <col min="6886" max="6888" width="4.28515625" style="4" bestFit="1" customWidth="1"/>
    <col min="6889" max="6889" width="0.85546875" style="4" customWidth="1"/>
    <col min="6890" max="6890" width="4.28515625" style="4" bestFit="1" customWidth="1"/>
    <col min="6891" max="6891" width="5.28515625" style="4" bestFit="1" customWidth="1"/>
    <col min="6892" max="6892" width="5.42578125" style="4" bestFit="1" customWidth="1"/>
    <col min="6893" max="6893" width="5.140625" style="4" bestFit="1" customWidth="1"/>
    <col min="6894" max="6894" width="1.42578125" style="4" customWidth="1"/>
    <col min="6895" max="6895" width="5.7109375" style="4" bestFit="1" customWidth="1"/>
    <col min="6896" max="6896" width="4.42578125" style="4" bestFit="1" customWidth="1"/>
    <col min="6897" max="6900" width="3.42578125" style="4" bestFit="1" customWidth="1"/>
    <col min="6901" max="6901" width="1.42578125" style="4" customWidth="1"/>
    <col min="6902" max="6905" width="4.5703125" style="4" bestFit="1" customWidth="1"/>
    <col min="6906" max="7137" width="11.42578125" style="4"/>
    <col min="7138" max="7138" width="18.28515625" style="4" customWidth="1"/>
    <col min="7139" max="7139" width="5.85546875" style="4" bestFit="1" customWidth="1"/>
    <col min="7140" max="7140" width="4.5703125" style="4" bestFit="1" customWidth="1"/>
    <col min="7141" max="7141" width="3.140625" style="4" bestFit="1" customWidth="1"/>
    <col min="7142" max="7144" width="4.28515625" style="4" bestFit="1" customWidth="1"/>
    <col min="7145" max="7145" width="0.85546875" style="4" customWidth="1"/>
    <col min="7146" max="7146" width="4.28515625" style="4" bestFit="1" customWidth="1"/>
    <col min="7147" max="7147" width="5.28515625" style="4" bestFit="1" customWidth="1"/>
    <col min="7148" max="7148" width="5.42578125" style="4" bestFit="1" customWidth="1"/>
    <col min="7149" max="7149" width="5.140625" style="4" bestFit="1" customWidth="1"/>
    <col min="7150" max="7150" width="1.42578125" style="4" customWidth="1"/>
    <col min="7151" max="7151" width="5.7109375" style="4" bestFit="1" customWidth="1"/>
    <col min="7152" max="7152" width="4.42578125" style="4" bestFit="1" customWidth="1"/>
    <col min="7153" max="7156" width="3.42578125" style="4" bestFit="1" customWidth="1"/>
    <col min="7157" max="7157" width="1.42578125" style="4" customWidth="1"/>
    <col min="7158" max="7161" width="4.5703125" style="4" bestFit="1" customWidth="1"/>
    <col min="7162" max="7393" width="11.42578125" style="4"/>
    <col min="7394" max="7394" width="18.28515625" style="4" customWidth="1"/>
    <col min="7395" max="7395" width="5.85546875" style="4" bestFit="1" customWidth="1"/>
    <col min="7396" max="7396" width="4.5703125" style="4" bestFit="1" customWidth="1"/>
    <col min="7397" max="7397" width="3.140625" style="4" bestFit="1" customWidth="1"/>
    <col min="7398" max="7400" width="4.28515625" style="4" bestFit="1" customWidth="1"/>
    <col min="7401" max="7401" width="0.85546875" style="4" customWidth="1"/>
    <col min="7402" max="7402" width="4.28515625" style="4" bestFit="1" customWidth="1"/>
    <col min="7403" max="7403" width="5.28515625" style="4" bestFit="1" customWidth="1"/>
    <col min="7404" max="7404" width="5.42578125" style="4" bestFit="1" customWidth="1"/>
    <col min="7405" max="7405" width="5.140625" style="4" bestFit="1" customWidth="1"/>
    <col min="7406" max="7406" width="1.42578125" style="4" customWidth="1"/>
    <col min="7407" max="7407" width="5.7109375" style="4" bestFit="1" customWidth="1"/>
    <col min="7408" max="7408" width="4.42578125" style="4" bestFit="1" customWidth="1"/>
    <col min="7409" max="7412" width="3.42578125" style="4" bestFit="1" customWidth="1"/>
    <col min="7413" max="7413" width="1.42578125" style="4" customWidth="1"/>
    <col min="7414" max="7417" width="4.5703125" style="4" bestFit="1" customWidth="1"/>
    <col min="7418" max="7649" width="11.42578125" style="4"/>
    <col min="7650" max="7650" width="18.28515625" style="4" customWidth="1"/>
    <col min="7651" max="7651" width="5.85546875" style="4" bestFit="1" customWidth="1"/>
    <col min="7652" max="7652" width="4.5703125" style="4" bestFit="1" customWidth="1"/>
    <col min="7653" max="7653" width="3.140625" style="4" bestFit="1" customWidth="1"/>
    <col min="7654" max="7656" width="4.28515625" style="4" bestFit="1" customWidth="1"/>
    <col min="7657" max="7657" width="0.85546875" style="4" customWidth="1"/>
    <col min="7658" max="7658" width="4.28515625" style="4" bestFit="1" customWidth="1"/>
    <col min="7659" max="7659" width="5.28515625" style="4" bestFit="1" customWidth="1"/>
    <col min="7660" max="7660" width="5.42578125" style="4" bestFit="1" customWidth="1"/>
    <col min="7661" max="7661" width="5.140625" style="4" bestFit="1" customWidth="1"/>
    <col min="7662" max="7662" width="1.42578125" style="4" customWidth="1"/>
    <col min="7663" max="7663" width="5.7109375" style="4" bestFit="1" customWidth="1"/>
    <col min="7664" max="7664" width="4.42578125" style="4" bestFit="1" customWidth="1"/>
    <col min="7665" max="7668" width="3.42578125" style="4" bestFit="1" customWidth="1"/>
    <col min="7669" max="7669" width="1.42578125" style="4" customWidth="1"/>
    <col min="7670" max="7673" width="4.5703125" style="4" bestFit="1" customWidth="1"/>
    <col min="7674" max="7905" width="11.42578125" style="4"/>
    <col min="7906" max="7906" width="18.28515625" style="4" customWidth="1"/>
    <col min="7907" max="7907" width="5.85546875" style="4" bestFit="1" customWidth="1"/>
    <col min="7908" max="7908" width="4.5703125" style="4" bestFit="1" customWidth="1"/>
    <col min="7909" max="7909" width="3.140625" style="4" bestFit="1" customWidth="1"/>
    <col min="7910" max="7912" width="4.28515625" style="4" bestFit="1" customWidth="1"/>
    <col min="7913" max="7913" width="0.85546875" style="4" customWidth="1"/>
    <col min="7914" max="7914" width="4.28515625" style="4" bestFit="1" customWidth="1"/>
    <col min="7915" max="7915" width="5.28515625" style="4" bestFit="1" customWidth="1"/>
    <col min="7916" max="7916" width="5.42578125" style="4" bestFit="1" customWidth="1"/>
    <col min="7917" max="7917" width="5.140625" style="4" bestFit="1" customWidth="1"/>
    <col min="7918" max="7918" width="1.42578125" style="4" customWidth="1"/>
    <col min="7919" max="7919" width="5.7109375" style="4" bestFit="1" customWidth="1"/>
    <col min="7920" max="7920" width="4.42578125" style="4" bestFit="1" customWidth="1"/>
    <col min="7921" max="7924" width="3.42578125" style="4" bestFit="1" customWidth="1"/>
    <col min="7925" max="7925" width="1.42578125" style="4" customWidth="1"/>
    <col min="7926" max="7929" width="4.5703125" style="4" bestFit="1" customWidth="1"/>
    <col min="7930" max="8161" width="11.42578125" style="4"/>
    <col min="8162" max="8162" width="18.28515625" style="4" customWidth="1"/>
    <col min="8163" max="8163" width="5.85546875" style="4" bestFit="1" customWidth="1"/>
    <col min="8164" max="8164" width="4.5703125" style="4" bestFit="1" customWidth="1"/>
    <col min="8165" max="8165" width="3.140625" style="4" bestFit="1" customWidth="1"/>
    <col min="8166" max="8168" width="4.28515625" style="4" bestFit="1" customWidth="1"/>
    <col min="8169" max="8169" width="0.85546875" style="4" customWidth="1"/>
    <col min="8170" max="8170" width="4.28515625" style="4" bestFit="1" customWidth="1"/>
    <col min="8171" max="8171" width="5.28515625" style="4" bestFit="1" customWidth="1"/>
    <col min="8172" max="8172" width="5.42578125" style="4" bestFit="1" customWidth="1"/>
    <col min="8173" max="8173" width="5.140625" style="4" bestFit="1" customWidth="1"/>
    <col min="8174" max="8174" width="1.42578125" style="4" customWidth="1"/>
    <col min="8175" max="8175" width="5.7109375" style="4" bestFit="1" customWidth="1"/>
    <col min="8176" max="8176" width="4.42578125" style="4" bestFit="1" customWidth="1"/>
    <col min="8177" max="8180" width="3.42578125" style="4" bestFit="1" customWidth="1"/>
    <col min="8181" max="8181" width="1.42578125" style="4" customWidth="1"/>
    <col min="8182" max="8185" width="4.5703125" style="4" bestFit="1" customWidth="1"/>
    <col min="8186" max="8417" width="11.42578125" style="4"/>
    <col min="8418" max="8418" width="18.28515625" style="4" customWidth="1"/>
    <col min="8419" max="8419" width="5.85546875" style="4" bestFit="1" customWidth="1"/>
    <col min="8420" max="8420" width="4.5703125" style="4" bestFit="1" customWidth="1"/>
    <col min="8421" max="8421" width="3.140625" style="4" bestFit="1" customWidth="1"/>
    <col min="8422" max="8424" width="4.28515625" style="4" bestFit="1" customWidth="1"/>
    <col min="8425" max="8425" width="0.85546875" style="4" customWidth="1"/>
    <col min="8426" max="8426" width="4.28515625" style="4" bestFit="1" customWidth="1"/>
    <col min="8427" max="8427" width="5.28515625" style="4" bestFit="1" customWidth="1"/>
    <col min="8428" max="8428" width="5.42578125" style="4" bestFit="1" customWidth="1"/>
    <col min="8429" max="8429" width="5.140625" style="4" bestFit="1" customWidth="1"/>
    <col min="8430" max="8430" width="1.42578125" style="4" customWidth="1"/>
    <col min="8431" max="8431" width="5.7109375" style="4" bestFit="1" customWidth="1"/>
    <col min="8432" max="8432" width="4.42578125" style="4" bestFit="1" customWidth="1"/>
    <col min="8433" max="8436" width="3.42578125" style="4" bestFit="1" customWidth="1"/>
    <col min="8437" max="8437" width="1.42578125" style="4" customWidth="1"/>
    <col min="8438" max="8441" width="4.5703125" style="4" bestFit="1" customWidth="1"/>
    <col min="8442" max="8673" width="11.42578125" style="4"/>
    <col min="8674" max="8674" width="18.28515625" style="4" customWidth="1"/>
    <col min="8675" max="8675" width="5.85546875" style="4" bestFit="1" customWidth="1"/>
    <col min="8676" max="8676" width="4.5703125" style="4" bestFit="1" customWidth="1"/>
    <col min="8677" max="8677" width="3.140625" style="4" bestFit="1" customWidth="1"/>
    <col min="8678" max="8680" width="4.28515625" style="4" bestFit="1" customWidth="1"/>
    <col min="8681" max="8681" width="0.85546875" style="4" customWidth="1"/>
    <col min="8682" max="8682" width="4.28515625" style="4" bestFit="1" customWidth="1"/>
    <col min="8683" max="8683" width="5.28515625" style="4" bestFit="1" customWidth="1"/>
    <col min="8684" max="8684" width="5.42578125" style="4" bestFit="1" customWidth="1"/>
    <col min="8685" max="8685" width="5.140625" style="4" bestFit="1" customWidth="1"/>
    <col min="8686" max="8686" width="1.42578125" style="4" customWidth="1"/>
    <col min="8687" max="8687" width="5.7109375" style="4" bestFit="1" customWidth="1"/>
    <col min="8688" max="8688" width="4.42578125" style="4" bestFit="1" customWidth="1"/>
    <col min="8689" max="8692" width="3.42578125" style="4" bestFit="1" customWidth="1"/>
    <col min="8693" max="8693" width="1.42578125" style="4" customWidth="1"/>
    <col min="8694" max="8697" width="4.5703125" style="4" bestFit="1" customWidth="1"/>
    <col min="8698" max="8929" width="11.42578125" style="4"/>
    <col min="8930" max="8930" width="18.28515625" style="4" customWidth="1"/>
    <col min="8931" max="8931" width="5.85546875" style="4" bestFit="1" customWidth="1"/>
    <col min="8932" max="8932" width="4.5703125" style="4" bestFit="1" customWidth="1"/>
    <col min="8933" max="8933" width="3.140625" style="4" bestFit="1" customWidth="1"/>
    <col min="8934" max="8936" width="4.28515625" style="4" bestFit="1" customWidth="1"/>
    <col min="8937" max="8937" width="0.85546875" style="4" customWidth="1"/>
    <col min="8938" max="8938" width="4.28515625" style="4" bestFit="1" customWidth="1"/>
    <col min="8939" max="8939" width="5.28515625" style="4" bestFit="1" customWidth="1"/>
    <col min="8940" max="8940" width="5.42578125" style="4" bestFit="1" customWidth="1"/>
    <col min="8941" max="8941" width="5.140625" style="4" bestFit="1" customWidth="1"/>
    <col min="8942" max="8942" width="1.42578125" style="4" customWidth="1"/>
    <col min="8943" max="8943" width="5.7109375" style="4" bestFit="1" customWidth="1"/>
    <col min="8944" max="8944" width="4.42578125" style="4" bestFit="1" customWidth="1"/>
    <col min="8945" max="8948" width="3.42578125" style="4" bestFit="1" customWidth="1"/>
    <col min="8949" max="8949" width="1.42578125" style="4" customWidth="1"/>
    <col min="8950" max="8953" width="4.5703125" style="4" bestFit="1" customWidth="1"/>
    <col min="8954" max="9185" width="11.42578125" style="4"/>
    <col min="9186" max="9186" width="18.28515625" style="4" customWidth="1"/>
    <col min="9187" max="9187" width="5.85546875" style="4" bestFit="1" customWidth="1"/>
    <col min="9188" max="9188" width="4.5703125" style="4" bestFit="1" customWidth="1"/>
    <col min="9189" max="9189" width="3.140625" style="4" bestFit="1" customWidth="1"/>
    <col min="9190" max="9192" width="4.28515625" style="4" bestFit="1" customWidth="1"/>
    <col min="9193" max="9193" width="0.85546875" style="4" customWidth="1"/>
    <col min="9194" max="9194" width="4.28515625" style="4" bestFit="1" customWidth="1"/>
    <col min="9195" max="9195" width="5.28515625" style="4" bestFit="1" customWidth="1"/>
    <col min="9196" max="9196" width="5.42578125" style="4" bestFit="1" customWidth="1"/>
    <col min="9197" max="9197" width="5.140625" style="4" bestFit="1" customWidth="1"/>
    <col min="9198" max="9198" width="1.42578125" style="4" customWidth="1"/>
    <col min="9199" max="9199" width="5.7109375" style="4" bestFit="1" customWidth="1"/>
    <col min="9200" max="9200" width="4.42578125" style="4" bestFit="1" customWidth="1"/>
    <col min="9201" max="9204" width="3.42578125" style="4" bestFit="1" customWidth="1"/>
    <col min="9205" max="9205" width="1.42578125" style="4" customWidth="1"/>
    <col min="9206" max="9209" width="4.5703125" style="4" bestFit="1" customWidth="1"/>
    <col min="9210" max="9441" width="11.42578125" style="4"/>
    <col min="9442" max="9442" width="18.28515625" style="4" customWidth="1"/>
    <col min="9443" max="9443" width="5.85546875" style="4" bestFit="1" customWidth="1"/>
    <col min="9444" max="9444" width="4.5703125" style="4" bestFit="1" customWidth="1"/>
    <col min="9445" max="9445" width="3.140625" style="4" bestFit="1" customWidth="1"/>
    <col min="9446" max="9448" width="4.28515625" style="4" bestFit="1" customWidth="1"/>
    <col min="9449" max="9449" width="0.85546875" style="4" customWidth="1"/>
    <col min="9450" max="9450" width="4.28515625" style="4" bestFit="1" customWidth="1"/>
    <col min="9451" max="9451" width="5.28515625" style="4" bestFit="1" customWidth="1"/>
    <col min="9452" max="9452" width="5.42578125" style="4" bestFit="1" customWidth="1"/>
    <col min="9453" max="9453" width="5.140625" style="4" bestFit="1" customWidth="1"/>
    <col min="9454" max="9454" width="1.42578125" style="4" customWidth="1"/>
    <col min="9455" max="9455" width="5.7109375" style="4" bestFit="1" customWidth="1"/>
    <col min="9456" max="9456" width="4.42578125" style="4" bestFit="1" customWidth="1"/>
    <col min="9457" max="9460" width="3.42578125" style="4" bestFit="1" customWidth="1"/>
    <col min="9461" max="9461" width="1.42578125" style="4" customWidth="1"/>
    <col min="9462" max="9465" width="4.5703125" style="4" bestFit="1" customWidth="1"/>
    <col min="9466" max="9697" width="11.42578125" style="4"/>
    <col min="9698" max="9698" width="18.28515625" style="4" customWidth="1"/>
    <col min="9699" max="9699" width="5.85546875" style="4" bestFit="1" customWidth="1"/>
    <col min="9700" max="9700" width="4.5703125" style="4" bestFit="1" customWidth="1"/>
    <col min="9701" max="9701" width="3.140625" style="4" bestFit="1" customWidth="1"/>
    <col min="9702" max="9704" width="4.28515625" style="4" bestFit="1" customWidth="1"/>
    <col min="9705" max="9705" width="0.85546875" style="4" customWidth="1"/>
    <col min="9706" max="9706" width="4.28515625" style="4" bestFit="1" customWidth="1"/>
    <col min="9707" max="9707" width="5.28515625" style="4" bestFit="1" customWidth="1"/>
    <col min="9708" max="9708" width="5.42578125" style="4" bestFit="1" customWidth="1"/>
    <col min="9709" max="9709" width="5.140625" style="4" bestFit="1" customWidth="1"/>
    <col min="9710" max="9710" width="1.42578125" style="4" customWidth="1"/>
    <col min="9711" max="9711" width="5.7109375" style="4" bestFit="1" customWidth="1"/>
    <col min="9712" max="9712" width="4.42578125" style="4" bestFit="1" customWidth="1"/>
    <col min="9713" max="9716" width="3.42578125" style="4" bestFit="1" customWidth="1"/>
    <col min="9717" max="9717" width="1.42578125" style="4" customWidth="1"/>
    <col min="9718" max="9721" width="4.5703125" style="4" bestFit="1" customWidth="1"/>
    <col min="9722" max="9953" width="11.42578125" style="4"/>
    <col min="9954" max="9954" width="18.28515625" style="4" customWidth="1"/>
    <col min="9955" max="9955" width="5.85546875" style="4" bestFit="1" customWidth="1"/>
    <col min="9956" max="9956" width="4.5703125" style="4" bestFit="1" customWidth="1"/>
    <col min="9957" max="9957" width="3.140625" style="4" bestFit="1" customWidth="1"/>
    <col min="9958" max="9960" width="4.28515625" style="4" bestFit="1" customWidth="1"/>
    <col min="9961" max="9961" width="0.85546875" style="4" customWidth="1"/>
    <col min="9962" max="9962" width="4.28515625" style="4" bestFit="1" customWidth="1"/>
    <col min="9963" max="9963" width="5.28515625" style="4" bestFit="1" customWidth="1"/>
    <col min="9964" max="9964" width="5.42578125" style="4" bestFit="1" customWidth="1"/>
    <col min="9965" max="9965" width="5.140625" style="4" bestFit="1" customWidth="1"/>
    <col min="9966" max="9966" width="1.42578125" style="4" customWidth="1"/>
    <col min="9967" max="9967" width="5.7109375" style="4" bestFit="1" customWidth="1"/>
    <col min="9968" max="9968" width="4.42578125" style="4" bestFit="1" customWidth="1"/>
    <col min="9969" max="9972" width="3.42578125" style="4" bestFit="1" customWidth="1"/>
    <col min="9973" max="9973" width="1.42578125" style="4" customWidth="1"/>
    <col min="9974" max="9977" width="4.5703125" style="4" bestFit="1" customWidth="1"/>
    <col min="9978" max="10209" width="11.42578125" style="4"/>
    <col min="10210" max="10210" width="18.28515625" style="4" customWidth="1"/>
    <col min="10211" max="10211" width="5.85546875" style="4" bestFit="1" customWidth="1"/>
    <col min="10212" max="10212" width="4.5703125" style="4" bestFit="1" customWidth="1"/>
    <col min="10213" max="10213" width="3.140625" style="4" bestFit="1" customWidth="1"/>
    <col min="10214" max="10216" width="4.28515625" style="4" bestFit="1" customWidth="1"/>
    <col min="10217" max="10217" width="0.85546875" style="4" customWidth="1"/>
    <col min="10218" max="10218" width="4.28515625" style="4" bestFit="1" customWidth="1"/>
    <col min="10219" max="10219" width="5.28515625" style="4" bestFit="1" customWidth="1"/>
    <col min="10220" max="10220" width="5.42578125" style="4" bestFit="1" customWidth="1"/>
    <col min="10221" max="10221" width="5.140625" style="4" bestFit="1" customWidth="1"/>
    <col min="10222" max="10222" width="1.42578125" style="4" customWidth="1"/>
    <col min="10223" max="10223" width="5.7109375" style="4" bestFit="1" customWidth="1"/>
    <col min="10224" max="10224" width="4.42578125" style="4" bestFit="1" customWidth="1"/>
    <col min="10225" max="10228" width="3.42578125" style="4" bestFit="1" customWidth="1"/>
    <col min="10229" max="10229" width="1.42578125" style="4" customWidth="1"/>
    <col min="10230" max="10233" width="4.5703125" style="4" bestFit="1" customWidth="1"/>
    <col min="10234" max="10465" width="11.42578125" style="4"/>
    <col min="10466" max="10466" width="18.28515625" style="4" customWidth="1"/>
    <col min="10467" max="10467" width="5.85546875" style="4" bestFit="1" customWidth="1"/>
    <col min="10468" max="10468" width="4.5703125" style="4" bestFit="1" customWidth="1"/>
    <col min="10469" max="10469" width="3.140625" style="4" bestFit="1" customWidth="1"/>
    <col min="10470" max="10472" width="4.28515625" style="4" bestFit="1" customWidth="1"/>
    <col min="10473" max="10473" width="0.85546875" style="4" customWidth="1"/>
    <col min="10474" max="10474" width="4.28515625" style="4" bestFit="1" customWidth="1"/>
    <col min="10475" max="10475" width="5.28515625" style="4" bestFit="1" customWidth="1"/>
    <col min="10476" max="10476" width="5.42578125" style="4" bestFit="1" customWidth="1"/>
    <col min="10477" max="10477" width="5.140625" style="4" bestFit="1" customWidth="1"/>
    <col min="10478" max="10478" width="1.42578125" style="4" customWidth="1"/>
    <col min="10479" max="10479" width="5.7109375" style="4" bestFit="1" customWidth="1"/>
    <col min="10480" max="10480" width="4.42578125" style="4" bestFit="1" customWidth="1"/>
    <col min="10481" max="10484" width="3.42578125" style="4" bestFit="1" customWidth="1"/>
    <col min="10485" max="10485" width="1.42578125" style="4" customWidth="1"/>
    <col min="10486" max="10489" width="4.5703125" style="4" bestFit="1" customWidth="1"/>
    <col min="10490" max="10721" width="11.42578125" style="4"/>
    <col min="10722" max="10722" width="18.28515625" style="4" customWidth="1"/>
    <col min="10723" max="10723" width="5.85546875" style="4" bestFit="1" customWidth="1"/>
    <col min="10724" max="10724" width="4.5703125" style="4" bestFit="1" customWidth="1"/>
    <col min="10725" max="10725" width="3.140625" style="4" bestFit="1" customWidth="1"/>
    <col min="10726" max="10728" width="4.28515625" style="4" bestFit="1" customWidth="1"/>
    <col min="10729" max="10729" width="0.85546875" style="4" customWidth="1"/>
    <col min="10730" max="10730" width="4.28515625" style="4" bestFit="1" customWidth="1"/>
    <col min="10731" max="10731" width="5.28515625" style="4" bestFit="1" customWidth="1"/>
    <col min="10732" max="10732" width="5.42578125" style="4" bestFit="1" customWidth="1"/>
    <col min="10733" max="10733" width="5.140625" style="4" bestFit="1" customWidth="1"/>
    <col min="10734" max="10734" width="1.42578125" style="4" customWidth="1"/>
    <col min="10735" max="10735" width="5.7109375" style="4" bestFit="1" customWidth="1"/>
    <col min="10736" max="10736" width="4.42578125" style="4" bestFit="1" customWidth="1"/>
    <col min="10737" max="10740" width="3.42578125" style="4" bestFit="1" customWidth="1"/>
    <col min="10741" max="10741" width="1.42578125" style="4" customWidth="1"/>
    <col min="10742" max="10745" width="4.5703125" style="4" bestFit="1" customWidth="1"/>
    <col min="10746" max="10977" width="11.42578125" style="4"/>
    <col min="10978" max="10978" width="18.28515625" style="4" customWidth="1"/>
    <col min="10979" max="10979" width="5.85546875" style="4" bestFit="1" customWidth="1"/>
    <col min="10980" max="10980" width="4.5703125" style="4" bestFit="1" customWidth="1"/>
    <col min="10981" max="10981" width="3.140625" style="4" bestFit="1" customWidth="1"/>
    <col min="10982" max="10984" width="4.28515625" style="4" bestFit="1" customWidth="1"/>
    <col min="10985" max="10985" width="0.85546875" style="4" customWidth="1"/>
    <col min="10986" max="10986" width="4.28515625" style="4" bestFit="1" customWidth="1"/>
    <col min="10987" max="10987" width="5.28515625" style="4" bestFit="1" customWidth="1"/>
    <col min="10988" max="10988" width="5.42578125" style="4" bestFit="1" customWidth="1"/>
    <col min="10989" max="10989" width="5.140625" style="4" bestFit="1" customWidth="1"/>
    <col min="10990" max="10990" width="1.42578125" style="4" customWidth="1"/>
    <col min="10991" max="10991" width="5.7109375" style="4" bestFit="1" customWidth="1"/>
    <col min="10992" max="10992" width="4.42578125" style="4" bestFit="1" customWidth="1"/>
    <col min="10993" max="10996" width="3.42578125" style="4" bestFit="1" customWidth="1"/>
    <col min="10997" max="10997" width="1.42578125" style="4" customWidth="1"/>
    <col min="10998" max="11001" width="4.5703125" style="4" bestFit="1" customWidth="1"/>
    <col min="11002" max="11233" width="11.42578125" style="4"/>
    <col min="11234" max="11234" width="18.28515625" style="4" customWidth="1"/>
    <col min="11235" max="11235" width="5.85546875" style="4" bestFit="1" customWidth="1"/>
    <col min="11236" max="11236" width="4.5703125" style="4" bestFit="1" customWidth="1"/>
    <col min="11237" max="11237" width="3.140625" style="4" bestFit="1" customWidth="1"/>
    <col min="11238" max="11240" width="4.28515625" style="4" bestFit="1" customWidth="1"/>
    <col min="11241" max="11241" width="0.85546875" style="4" customWidth="1"/>
    <col min="11242" max="11242" width="4.28515625" style="4" bestFit="1" customWidth="1"/>
    <col min="11243" max="11243" width="5.28515625" style="4" bestFit="1" customWidth="1"/>
    <col min="11244" max="11244" width="5.42578125" style="4" bestFit="1" customWidth="1"/>
    <col min="11245" max="11245" width="5.140625" style="4" bestFit="1" customWidth="1"/>
    <col min="11246" max="11246" width="1.42578125" style="4" customWidth="1"/>
    <col min="11247" max="11247" width="5.7109375" style="4" bestFit="1" customWidth="1"/>
    <col min="11248" max="11248" width="4.42578125" style="4" bestFit="1" customWidth="1"/>
    <col min="11249" max="11252" width="3.42578125" style="4" bestFit="1" customWidth="1"/>
    <col min="11253" max="11253" width="1.42578125" style="4" customWidth="1"/>
    <col min="11254" max="11257" width="4.5703125" style="4" bestFit="1" customWidth="1"/>
    <col min="11258" max="11489" width="11.42578125" style="4"/>
    <col min="11490" max="11490" width="18.28515625" style="4" customWidth="1"/>
    <col min="11491" max="11491" width="5.85546875" style="4" bestFit="1" customWidth="1"/>
    <col min="11492" max="11492" width="4.5703125" style="4" bestFit="1" customWidth="1"/>
    <col min="11493" max="11493" width="3.140625" style="4" bestFit="1" customWidth="1"/>
    <col min="11494" max="11496" width="4.28515625" style="4" bestFit="1" customWidth="1"/>
    <col min="11497" max="11497" width="0.85546875" style="4" customWidth="1"/>
    <col min="11498" max="11498" width="4.28515625" style="4" bestFit="1" customWidth="1"/>
    <col min="11499" max="11499" width="5.28515625" style="4" bestFit="1" customWidth="1"/>
    <col min="11500" max="11500" width="5.42578125" style="4" bestFit="1" customWidth="1"/>
    <col min="11501" max="11501" width="5.140625" style="4" bestFit="1" customWidth="1"/>
    <col min="11502" max="11502" width="1.42578125" style="4" customWidth="1"/>
    <col min="11503" max="11503" width="5.7109375" style="4" bestFit="1" customWidth="1"/>
    <col min="11504" max="11504" width="4.42578125" style="4" bestFit="1" customWidth="1"/>
    <col min="11505" max="11508" width="3.42578125" style="4" bestFit="1" customWidth="1"/>
    <col min="11509" max="11509" width="1.42578125" style="4" customWidth="1"/>
    <col min="11510" max="11513" width="4.5703125" style="4" bestFit="1" customWidth="1"/>
    <col min="11514" max="11745" width="11.42578125" style="4"/>
    <col min="11746" max="11746" width="18.28515625" style="4" customWidth="1"/>
    <col min="11747" max="11747" width="5.85546875" style="4" bestFit="1" customWidth="1"/>
    <col min="11748" max="11748" width="4.5703125" style="4" bestFit="1" customWidth="1"/>
    <col min="11749" max="11749" width="3.140625" style="4" bestFit="1" customWidth="1"/>
    <col min="11750" max="11752" width="4.28515625" style="4" bestFit="1" customWidth="1"/>
    <col min="11753" max="11753" width="0.85546875" style="4" customWidth="1"/>
    <col min="11754" max="11754" width="4.28515625" style="4" bestFit="1" customWidth="1"/>
    <col min="11755" max="11755" width="5.28515625" style="4" bestFit="1" customWidth="1"/>
    <col min="11756" max="11756" width="5.42578125" style="4" bestFit="1" customWidth="1"/>
    <col min="11757" max="11757" width="5.140625" style="4" bestFit="1" customWidth="1"/>
    <col min="11758" max="11758" width="1.42578125" style="4" customWidth="1"/>
    <col min="11759" max="11759" width="5.7109375" style="4" bestFit="1" customWidth="1"/>
    <col min="11760" max="11760" width="4.42578125" style="4" bestFit="1" customWidth="1"/>
    <col min="11761" max="11764" width="3.42578125" style="4" bestFit="1" customWidth="1"/>
    <col min="11765" max="11765" width="1.42578125" style="4" customWidth="1"/>
    <col min="11766" max="11769" width="4.5703125" style="4" bestFit="1" customWidth="1"/>
    <col min="11770" max="12001" width="11.42578125" style="4"/>
    <col min="12002" max="12002" width="18.28515625" style="4" customWidth="1"/>
    <col min="12003" max="12003" width="5.85546875" style="4" bestFit="1" customWidth="1"/>
    <col min="12004" max="12004" width="4.5703125" style="4" bestFit="1" customWidth="1"/>
    <col min="12005" max="12005" width="3.140625" style="4" bestFit="1" customWidth="1"/>
    <col min="12006" max="12008" width="4.28515625" style="4" bestFit="1" customWidth="1"/>
    <col min="12009" max="12009" width="0.85546875" style="4" customWidth="1"/>
    <col min="12010" max="12010" width="4.28515625" style="4" bestFit="1" customWidth="1"/>
    <col min="12011" max="12011" width="5.28515625" style="4" bestFit="1" customWidth="1"/>
    <col min="12012" max="12012" width="5.42578125" style="4" bestFit="1" customWidth="1"/>
    <col min="12013" max="12013" width="5.140625" style="4" bestFit="1" customWidth="1"/>
    <col min="12014" max="12014" width="1.42578125" style="4" customWidth="1"/>
    <col min="12015" max="12015" width="5.7109375" style="4" bestFit="1" customWidth="1"/>
    <col min="12016" max="12016" width="4.42578125" style="4" bestFit="1" customWidth="1"/>
    <col min="12017" max="12020" width="3.42578125" style="4" bestFit="1" customWidth="1"/>
    <col min="12021" max="12021" width="1.42578125" style="4" customWidth="1"/>
    <col min="12022" max="12025" width="4.5703125" style="4" bestFit="1" customWidth="1"/>
    <col min="12026" max="12257" width="11.42578125" style="4"/>
    <col min="12258" max="12258" width="18.28515625" style="4" customWidth="1"/>
    <col min="12259" max="12259" width="5.85546875" style="4" bestFit="1" customWidth="1"/>
    <col min="12260" max="12260" width="4.5703125" style="4" bestFit="1" customWidth="1"/>
    <col min="12261" max="12261" width="3.140625" style="4" bestFit="1" customWidth="1"/>
    <col min="12262" max="12264" width="4.28515625" style="4" bestFit="1" customWidth="1"/>
    <col min="12265" max="12265" width="0.85546875" style="4" customWidth="1"/>
    <col min="12266" max="12266" width="4.28515625" style="4" bestFit="1" customWidth="1"/>
    <col min="12267" max="12267" width="5.28515625" style="4" bestFit="1" customWidth="1"/>
    <col min="12268" max="12268" width="5.42578125" style="4" bestFit="1" customWidth="1"/>
    <col min="12269" max="12269" width="5.140625" style="4" bestFit="1" customWidth="1"/>
    <col min="12270" max="12270" width="1.42578125" style="4" customWidth="1"/>
    <col min="12271" max="12271" width="5.7109375" style="4" bestFit="1" customWidth="1"/>
    <col min="12272" max="12272" width="4.42578125" style="4" bestFit="1" customWidth="1"/>
    <col min="12273" max="12276" width="3.42578125" style="4" bestFit="1" customWidth="1"/>
    <col min="12277" max="12277" width="1.42578125" style="4" customWidth="1"/>
    <col min="12278" max="12281" width="4.5703125" style="4" bestFit="1" customWidth="1"/>
    <col min="12282" max="12513" width="11.42578125" style="4"/>
    <col min="12514" max="12514" width="18.28515625" style="4" customWidth="1"/>
    <col min="12515" max="12515" width="5.85546875" style="4" bestFit="1" customWidth="1"/>
    <col min="12516" max="12516" width="4.5703125" style="4" bestFit="1" customWidth="1"/>
    <col min="12517" max="12517" width="3.140625" style="4" bestFit="1" customWidth="1"/>
    <col min="12518" max="12520" width="4.28515625" style="4" bestFit="1" customWidth="1"/>
    <col min="12521" max="12521" width="0.85546875" style="4" customWidth="1"/>
    <col min="12522" max="12522" width="4.28515625" style="4" bestFit="1" customWidth="1"/>
    <col min="12523" max="12523" width="5.28515625" style="4" bestFit="1" customWidth="1"/>
    <col min="12524" max="12524" width="5.42578125" style="4" bestFit="1" customWidth="1"/>
    <col min="12525" max="12525" width="5.140625" style="4" bestFit="1" customWidth="1"/>
    <col min="12526" max="12526" width="1.42578125" style="4" customWidth="1"/>
    <col min="12527" max="12527" width="5.7109375" style="4" bestFit="1" customWidth="1"/>
    <col min="12528" max="12528" width="4.42578125" style="4" bestFit="1" customWidth="1"/>
    <col min="12529" max="12532" width="3.42578125" style="4" bestFit="1" customWidth="1"/>
    <col min="12533" max="12533" width="1.42578125" style="4" customWidth="1"/>
    <col min="12534" max="12537" width="4.5703125" style="4" bestFit="1" customWidth="1"/>
    <col min="12538" max="12769" width="11.42578125" style="4"/>
    <col min="12770" max="12770" width="18.28515625" style="4" customWidth="1"/>
    <col min="12771" max="12771" width="5.85546875" style="4" bestFit="1" customWidth="1"/>
    <col min="12772" max="12772" width="4.5703125" style="4" bestFit="1" customWidth="1"/>
    <col min="12773" max="12773" width="3.140625" style="4" bestFit="1" customWidth="1"/>
    <col min="12774" max="12776" width="4.28515625" style="4" bestFit="1" customWidth="1"/>
    <col min="12777" max="12777" width="0.85546875" style="4" customWidth="1"/>
    <col min="12778" max="12778" width="4.28515625" style="4" bestFit="1" customWidth="1"/>
    <col min="12779" max="12779" width="5.28515625" style="4" bestFit="1" customWidth="1"/>
    <col min="12780" max="12780" width="5.42578125" style="4" bestFit="1" customWidth="1"/>
    <col min="12781" max="12781" width="5.140625" style="4" bestFit="1" customWidth="1"/>
    <col min="12782" max="12782" width="1.42578125" style="4" customWidth="1"/>
    <col min="12783" max="12783" width="5.7109375" style="4" bestFit="1" customWidth="1"/>
    <col min="12784" max="12784" width="4.42578125" style="4" bestFit="1" customWidth="1"/>
    <col min="12785" max="12788" width="3.42578125" style="4" bestFit="1" customWidth="1"/>
    <col min="12789" max="12789" width="1.42578125" style="4" customWidth="1"/>
    <col min="12790" max="12793" width="4.5703125" style="4" bestFit="1" customWidth="1"/>
    <col min="12794" max="13025" width="11.42578125" style="4"/>
    <col min="13026" max="13026" width="18.28515625" style="4" customWidth="1"/>
    <col min="13027" max="13027" width="5.85546875" style="4" bestFit="1" customWidth="1"/>
    <col min="13028" max="13028" width="4.5703125" style="4" bestFit="1" customWidth="1"/>
    <col min="13029" max="13029" width="3.140625" style="4" bestFit="1" customWidth="1"/>
    <col min="13030" max="13032" width="4.28515625" style="4" bestFit="1" customWidth="1"/>
    <col min="13033" max="13033" width="0.85546875" style="4" customWidth="1"/>
    <col min="13034" max="13034" width="4.28515625" style="4" bestFit="1" customWidth="1"/>
    <col min="13035" max="13035" width="5.28515625" style="4" bestFit="1" customWidth="1"/>
    <col min="13036" max="13036" width="5.42578125" style="4" bestFit="1" customWidth="1"/>
    <col min="13037" max="13037" width="5.140625" style="4" bestFit="1" customWidth="1"/>
    <col min="13038" max="13038" width="1.42578125" style="4" customWidth="1"/>
    <col min="13039" max="13039" width="5.7109375" style="4" bestFit="1" customWidth="1"/>
    <col min="13040" max="13040" width="4.42578125" style="4" bestFit="1" customWidth="1"/>
    <col min="13041" max="13044" width="3.42578125" style="4" bestFit="1" customWidth="1"/>
    <col min="13045" max="13045" width="1.42578125" style="4" customWidth="1"/>
    <col min="13046" max="13049" width="4.5703125" style="4" bestFit="1" customWidth="1"/>
    <col min="13050" max="13281" width="11.42578125" style="4"/>
    <col min="13282" max="13282" width="18.28515625" style="4" customWidth="1"/>
    <col min="13283" max="13283" width="5.85546875" style="4" bestFit="1" customWidth="1"/>
    <col min="13284" max="13284" width="4.5703125" style="4" bestFit="1" customWidth="1"/>
    <col min="13285" max="13285" width="3.140625" style="4" bestFit="1" customWidth="1"/>
    <col min="13286" max="13288" width="4.28515625" style="4" bestFit="1" customWidth="1"/>
    <col min="13289" max="13289" width="0.85546875" style="4" customWidth="1"/>
    <col min="13290" max="13290" width="4.28515625" style="4" bestFit="1" customWidth="1"/>
    <col min="13291" max="13291" width="5.28515625" style="4" bestFit="1" customWidth="1"/>
    <col min="13292" max="13292" width="5.42578125" style="4" bestFit="1" customWidth="1"/>
    <col min="13293" max="13293" width="5.140625" style="4" bestFit="1" customWidth="1"/>
    <col min="13294" max="13294" width="1.42578125" style="4" customWidth="1"/>
    <col min="13295" max="13295" width="5.7109375" style="4" bestFit="1" customWidth="1"/>
    <col min="13296" max="13296" width="4.42578125" style="4" bestFit="1" customWidth="1"/>
    <col min="13297" max="13300" width="3.42578125" style="4" bestFit="1" customWidth="1"/>
    <col min="13301" max="13301" width="1.42578125" style="4" customWidth="1"/>
    <col min="13302" max="13305" width="4.5703125" style="4" bestFit="1" customWidth="1"/>
    <col min="13306" max="13537" width="11.42578125" style="4"/>
    <col min="13538" max="13538" width="18.28515625" style="4" customWidth="1"/>
    <col min="13539" max="13539" width="5.85546875" style="4" bestFit="1" customWidth="1"/>
    <col min="13540" max="13540" width="4.5703125" style="4" bestFit="1" customWidth="1"/>
    <col min="13541" max="13541" width="3.140625" style="4" bestFit="1" customWidth="1"/>
    <col min="13542" max="13544" width="4.28515625" style="4" bestFit="1" customWidth="1"/>
    <col min="13545" max="13545" width="0.85546875" style="4" customWidth="1"/>
    <col min="13546" max="13546" width="4.28515625" style="4" bestFit="1" customWidth="1"/>
    <col min="13547" max="13547" width="5.28515625" style="4" bestFit="1" customWidth="1"/>
    <col min="13548" max="13548" width="5.42578125" style="4" bestFit="1" customWidth="1"/>
    <col min="13549" max="13549" width="5.140625" style="4" bestFit="1" customWidth="1"/>
    <col min="13550" max="13550" width="1.42578125" style="4" customWidth="1"/>
    <col min="13551" max="13551" width="5.7109375" style="4" bestFit="1" customWidth="1"/>
    <col min="13552" max="13552" width="4.42578125" style="4" bestFit="1" customWidth="1"/>
    <col min="13553" max="13556" width="3.42578125" style="4" bestFit="1" customWidth="1"/>
    <col min="13557" max="13557" width="1.42578125" style="4" customWidth="1"/>
    <col min="13558" max="13561" width="4.5703125" style="4" bestFit="1" customWidth="1"/>
    <col min="13562" max="13793" width="11.42578125" style="4"/>
    <col min="13794" max="13794" width="18.28515625" style="4" customWidth="1"/>
    <col min="13795" max="13795" width="5.85546875" style="4" bestFit="1" customWidth="1"/>
    <col min="13796" max="13796" width="4.5703125" style="4" bestFit="1" customWidth="1"/>
    <col min="13797" max="13797" width="3.140625" style="4" bestFit="1" customWidth="1"/>
    <col min="13798" max="13800" width="4.28515625" style="4" bestFit="1" customWidth="1"/>
    <col min="13801" max="13801" width="0.85546875" style="4" customWidth="1"/>
    <col min="13802" max="13802" width="4.28515625" style="4" bestFit="1" customWidth="1"/>
    <col min="13803" max="13803" width="5.28515625" style="4" bestFit="1" customWidth="1"/>
    <col min="13804" max="13804" width="5.42578125" style="4" bestFit="1" customWidth="1"/>
    <col min="13805" max="13805" width="5.140625" style="4" bestFit="1" customWidth="1"/>
    <col min="13806" max="13806" width="1.42578125" style="4" customWidth="1"/>
    <col min="13807" max="13807" width="5.7109375" style="4" bestFit="1" customWidth="1"/>
    <col min="13808" max="13808" width="4.42578125" style="4" bestFit="1" customWidth="1"/>
    <col min="13809" max="13812" width="3.42578125" style="4" bestFit="1" customWidth="1"/>
    <col min="13813" max="13813" width="1.42578125" style="4" customWidth="1"/>
    <col min="13814" max="13817" width="4.5703125" style="4" bestFit="1" customWidth="1"/>
    <col min="13818" max="14049" width="11.42578125" style="4"/>
    <col min="14050" max="14050" width="18.28515625" style="4" customWidth="1"/>
    <col min="14051" max="14051" width="5.85546875" style="4" bestFit="1" customWidth="1"/>
    <col min="14052" max="14052" width="4.5703125" style="4" bestFit="1" customWidth="1"/>
    <col min="14053" max="14053" width="3.140625" style="4" bestFit="1" customWidth="1"/>
    <col min="14054" max="14056" width="4.28515625" style="4" bestFit="1" customWidth="1"/>
    <col min="14057" max="14057" width="0.85546875" style="4" customWidth="1"/>
    <col min="14058" max="14058" width="4.28515625" style="4" bestFit="1" customWidth="1"/>
    <col min="14059" max="14059" width="5.28515625" style="4" bestFit="1" customWidth="1"/>
    <col min="14060" max="14060" width="5.42578125" style="4" bestFit="1" customWidth="1"/>
    <col min="14061" max="14061" width="5.140625" style="4" bestFit="1" customWidth="1"/>
    <col min="14062" max="14062" width="1.42578125" style="4" customWidth="1"/>
    <col min="14063" max="14063" width="5.7109375" style="4" bestFit="1" customWidth="1"/>
    <col min="14064" max="14064" width="4.42578125" style="4" bestFit="1" customWidth="1"/>
    <col min="14065" max="14068" width="3.42578125" style="4" bestFit="1" customWidth="1"/>
    <col min="14069" max="14069" width="1.42578125" style="4" customWidth="1"/>
    <col min="14070" max="14073" width="4.5703125" style="4" bestFit="1" customWidth="1"/>
    <col min="14074" max="14305" width="11.42578125" style="4"/>
    <col min="14306" max="14306" width="18.28515625" style="4" customWidth="1"/>
    <col min="14307" max="14307" width="5.85546875" style="4" bestFit="1" customWidth="1"/>
    <col min="14308" max="14308" width="4.5703125" style="4" bestFit="1" customWidth="1"/>
    <col min="14309" max="14309" width="3.140625" style="4" bestFit="1" customWidth="1"/>
    <col min="14310" max="14312" width="4.28515625" style="4" bestFit="1" customWidth="1"/>
    <col min="14313" max="14313" width="0.85546875" style="4" customWidth="1"/>
    <col min="14314" max="14314" width="4.28515625" style="4" bestFit="1" customWidth="1"/>
    <col min="14315" max="14315" width="5.28515625" style="4" bestFit="1" customWidth="1"/>
    <col min="14316" max="14316" width="5.42578125" style="4" bestFit="1" customWidth="1"/>
    <col min="14317" max="14317" width="5.140625" style="4" bestFit="1" customWidth="1"/>
    <col min="14318" max="14318" width="1.42578125" style="4" customWidth="1"/>
    <col min="14319" max="14319" width="5.7109375" style="4" bestFit="1" customWidth="1"/>
    <col min="14320" max="14320" width="4.42578125" style="4" bestFit="1" customWidth="1"/>
    <col min="14321" max="14324" width="3.42578125" style="4" bestFit="1" customWidth="1"/>
    <col min="14325" max="14325" width="1.42578125" style="4" customWidth="1"/>
    <col min="14326" max="14329" width="4.5703125" style="4" bestFit="1" customWidth="1"/>
    <col min="14330" max="14561" width="11.42578125" style="4"/>
    <col min="14562" max="14562" width="18.28515625" style="4" customWidth="1"/>
    <col min="14563" max="14563" width="5.85546875" style="4" bestFit="1" customWidth="1"/>
    <col min="14564" max="14564" width="4.5703125" style="4" bestFit="1" customWidth="1"/>
    <col min="14565" max="14565" width="3.140625" style="4" bestFit="1" customWidth="1"/>
    <col min="14566" max="14568" width="4.28515625" style="4" bestFit="1" customWidth="1"/>
    <col min="14569" max="14569" width="0.85546875" style="4" customWidth="1"/>
    <col min="14570" max="14570" width="4.28515625" style="4" bestFit="1" customWidth="1"/>
    <col min="14571" max="14571" width="5.28515625" style="4" bestFit="1" customWidth="1"/>
    <col min="14572" max="14572" width="5.42578125" style="4" bestFit="1" customWidth="1"/>
    <col min="14573" max="14573" width="5.140625" style="4" bestFit="1" customWidth="1"/>
    <col min="14574" max="14574" width="1.42578125" style="4" customWidth="1"/>
    <col min="14575" max="14575" width="5.7109375" style="4" bestFit="1" customWidth="1"/>
    <col min="14576" max="14576" width="4.42578125" style="4" bestFit="1" customWidth="1"/>
    <col min="14577" max="14580" width="3.42578125" style="4" bestFit="1" customWidth="1"/>
    <col min="14581" max="14581" width="1.42578125" style="4" customWidth="1"/>
    <col min="14582" max="14585" width="4.5703125" style="4" bestFit="1" customWidth="1"/>
    <col min="14586" max="14817" width="11.42578125" style="4"/>
    <col min="14818" max="14818" width="18.28515625" style="4" customWidth="1"/>
    <col min="14819" max="14819" width="5.85546875" style="4" bestFit="1" customWidth="1"/>
    <col min="14820" max="14820" width="4.5703125" style="4" bestFit="1" customWidth="1"/>
    <col min="14821" max="14821" width="3.140625" style="4" bestFit="1" customWidth="1"/>
    <col min="14822" max="14824" width="4.28515625" style="4" bestFit="1" customWidth="1"/>
    <col min="14825" max="14825" width="0.85546875" style="4" customWidth="1"/>
    <col min="14826" max="14826" width="4.28515625" style="4" bestFit="1" customWidth="1"/>
    <col min="14827" max="14827" width="5.28515625" style="4" bestFit="1" customWidth="1"/>
    <col min="14828" max="14828" width="5.42578125" style="4" bestFit="1" customWidth="1"/>
    <col min="14829" max="14829" width="5.140625" style="4" bestFit="1" customWidth="1"/>
    <col min="14830" max="14830" width="1.42578125" style="4" customWidth="1"/>
    <col min="14831" max="14831" width="5.7109375" style="4" bestFit="1" customWidth="1"/>
    <col min="14832" max="14832" width="4.42578125" style="4" bestFit="1" customWidth="1"/>
    <col min="14833" max="14836" width="3.42578125" style="4" bestFit="1" customWidth="1"/>
    <col min="14837" max="14837" width="1.42578125" style="4" customWidth="1"/>
    <col min="14838" max="14841" width="4.5703125" style="4" bestFit="1" customWidth="1"/>
    <col min="14842" max="15073" width="11.42578125" style="4"/>
    <col min="15074" max="15074" width="18.28515625" style="4" customWidth="1"/>
    <col min="15075" max="15075" width="5.85546875" style="4" bestFit="1" customWidth="1"/>
    <col min="15076" max="15076" width="4.5703125" style="4" bestFit="1" customWidth="1"/>
    <col min="15077" max="15077" width="3.140625" style="4" bestFit="1" customWidth="1"/>
    <col min="15078" max="15080" width="4.28515625" style="4" bestFit="1" customWidth="1"/>
    <col min="15081" max="15081" width="0.85546875" style="4" customWidth="1"/>
    <col min="15082" max="15082" width="4.28515625" style="4" bestFit="1" customWidth="1"/>
    <col min="15083" max="15083" width="5.28515625" style="4" bestFit="1" customWidth="1"/>
    <col min="15084" max="15084" width="5.42578125" style="4" bestFit="1" customWidth="1"/>
    <col min="15085" max="15085" width="5.140625" style="4" bestFit="1" customWidth="1"/>
    <col min="15086" max="15086" width="1.42578125" style="4" customWidth="1"/>
    <col min="15087" max="15087" width="5.7109375" style="4" bestFit="1" customWidth="1"/>
    <col min="15088" max="15088" width="4.42578125" style="4" bestFit="1" customWidth="1"/>
    <col min="15089" max="15092" width="3.42578125" style="4" bestFit="1" customWidth="1"/>
    <col min="15093" max="15093" width="1.42578125" style="4" customWidth="1"/>
    <col min="15094" max="15097" width="4.5703125" style="4" bestFit="1" customWidth="1"/>
    <col min="15098" max="15329" width="11.42578125" style="4"/>
    <col min="15330" max="15330" width="18.28515625" style="4" customWidth="1"/>
    <col min="15331" max="15331" width="5.85546875" style="4" bestFit="1" customWidth="1"/>
    <col min="15332" max="15332" width="4.5703125" style="4" bestFit="1" customWidth="1"/>
    <col min="15333" max="15333" width="3.140625" style="4" bestFit="1" customWidth="1"/>
    <col min="15334" max="15336" width="4.28515625" style="4" bestFit="1" customWidth="1"/>
    <col min="15337" max="15337" width="0.85546875" style="4" customWidth="1"/>
    <col min="15338" max="15338" width="4.28515625" style="4" bestFit="1" customWidth="1"/>
    <col min="15339" max="15339" width="5.28515625" style="4" bestFit="1" customWidth="1"/>
    <col min="15340" max="15340" width="5.42578125" style="4" bestFit="1" customWidth="1"/>
    <col min="15341" max="15341" width="5.140625" style="4" bestFit="1" customWidth="1"/>
    <col min="15342" max="15342" width="1.42578125" style="4" customWidth="1"/>
    <col min="15343" max="15343" width="5.7109375" style="4" bestFit="1" customWidth="1"/>
    <col min="15344" max="15344" width="4.42578125" style="4" bestFit="1" customWidth="1"/>
    <col min="15345" max="15348" width="3.42578125" style="4" bestFit="1" customWidth="1"/>
    <col min="15349" max="15349" width="1.42578125" style="4" customWidth="1"/>
    <col min="15350" max="15353" width="4.5703125" style="4" bestFit="1" customWidth="1"/>
    <col min="15354" max="15585" width="11.42578125" style="4"/>
    <col min="15586" max="15586" width="18.28515625" style="4" customWidth="1"/>
    <col min="15587" max="15587" width="5.85546875" style="4" bestFit="1" customWidth="1"/>
    <col min="15588" max="15588" width="4.5703125" style="4" bestFit="1" customWidth="1"/>
    <col min="15589" max="15589" width="3.140625" style="4" bestFit="1" customWidth="1"/>
    <col min="15590" max="15592" width="4.28515625" style="4" bestFit="1" customWidth="1"/>
    <col min="15593" max="15593" width="0.85546875" style="4" customWidth="1"/>
    <col min="15594" max="15594" width="4.28515625" style="4" bestFit="1" customWidth="1"/>
    <col min="15595" max="15595" width="5.28515625" style="4" bestFit="1" customWidth="1"/>
    <col min="15596" max="15596" width="5.42578125" style="4" bestFit="1" customWidth="1"/>
    <col min="15597" max="15597" width="5.140625" style="4" bestFit="1" customWidth="1"/>
    <col min="15598" max="15598" width="1.42578125" style="4" customWidth="1"/>
    <col min="15599" max="15599" width="5.7109375" style="4" bestFit="1" customWidth="1"/>
    <col min="15600" max="15600" width="4.42578125" style="4" bestFit="1" customWidth="1"/>
    <col min="15601" max="15604" width="3.42578125" style="4" bestFit="1" customWidth="1"/>
    <col min="15605" max="15605" width="1.42578125" style="4" customWidth="1"/>
    <col min="15606" max="15609" width="4.5703125" style="4" bestFit="1" customWidth="1"/>
    <col min="15610" max="15841" width="11.42578125" style="4"/>
    <col min="15842" max="15842" width="18.28515625" style="4" customWidth="1"/>
    <col min="15843" max="15843" width="5.85546875" style="4" bestFit="1" customWidth="1"/>
    <col min="15844" max="15844" width="4.5703125" style="4" bestFit="1" customWidth="1"/>
    <col min="15845" max="15845" width="3.140625" style="4" bestFit="1" customWidth="1"/>
    <col min="15846" max="15848" width="4.28515625" style="4" bestFit="1" customWidth="1"/>
    <col min="15849" max="15849" width="0.85546875" style="4" customWidth="1"/>
    <col min="15850" max="15850" width="4.28515625" style="4" bestFit="1" customWidth="1"/>
    <col min="15851" max="15851" width="5.28515625" style="4" bestFit="1" customWidth="1"/>
    <col min="15852" max="15852" width="5.42578125" style="4" bestFit="1" customWidth="1"/>
    <col min="15853" max="15853" width="5.140625" style="4" bestFit="1" customWidth="1"/>
    <col min="15854" max="15854" width="1.42578125" style="4" customWidth="1"/>
    <col min="15855" max="15855" width="5.7109375" style="4" bestFit="1" customWidth="1"/>
    <col min="15856" max="15856" width="4.42578125" style="4" bestFit="1" customWidth="1"/>
    <col min="15857" max="15860" width="3.42578125" style="4" bestFit="1" customWidth="1"/>
    <col min="15861" max="15861" width="1.42578125" style="4" customWidth="1"/>
    <col min="15862" max="15865" width="4.5703125" style="4" bestFit="1" customWidth="1"/>
    <col min="15866" max="16097" width="11.42578125" style="4"/>
    <col min="16098" max="16098" width="18.28515625" style="4" customWidth="1"/>
    <col min="16099" max="16099" width="5.85546875" style="4" bestFit="1" customWidth="1"/>
    <col min="16100" max="16100" width="4.5703125" style="4" bestFit="1" customWidth="1"/>
    <col min="16101" max="16101" width="3.140625" style="4" bestFit="1" customWidth="1"/>
    <col min="16102" max="16104" width="4.28515625" style="4" bestFit="1" customWidth="1"/>
    <col min="16105" max="16105" width="0.85546875" style="4" customWidth="1"/>
    <col min="16106" max="16106" width="4.28515625" style="4" bestFit="1" customWidth="1"/>
    <col min="16107" max="16107" width="5.28515625" style="4" bestFit="1" customWidth="1"/>
    <col min="16108" max="16108" width="5.42578125" style="4" bestFit="1" customWidth="1"/>
    <col min="16109" max="16109" width="5.140625" style="4" bestFit="1" customWidth="1"/>
    <col min="16110" max="16110" width="1.42578125" style="4" customWidth="1"/>
    <col min="16111" max="16111" width="5.7109375" style="4" bestFit="1" customWidth="1"/>
    <col min="16112" max="16112" width="4.42578125" style="4" bestFit="1" customWidth="1"/>
    <col min="16113" max="16116" width="3.42578125" style="4" bestFit="1" customWidth="1"/>
    <col min="16117" max="16117" width="1.42578125" style="4" customWidth="1"/>
    <col min="16118" max="16121" width="4.5703125" style="4" bestFit="1" customWidth="1"/>
    <col min="16122" max="16384" width="11.42578125" style="79"/>
  </cols>
  <sheetData>
    <row r="1" spans="1:16" s="93" customFormat="1" ht="12.75" customHeight="1" x14ac:dyDescent="0.25">
      <c r="A1" s="441" t="s">
        <v>210</v>
      </c>
      <c r="B1" s="441"/>
      <c r="C1" s="441"/>
      <c r="D1" s="441"/>
      <c r="E1" s="441"/>
      <c r="F1" s="441"/>
      <c r="G1" s="441"/>
      <c r="H1" s="441"/>
      <c r="I1" s="441"/>
      <c r="J1" s="441"/>
      <c r="K1" s="69"/>
      <c r="L1" s="69"/>
      <c r="M1" s="434" t="s">
        <v>178</v>
      </c>
    </row>
    <row r="2" spans="1:16" s="93" customFormat="1" ht="12.75" customHeight="1" x14ac:dyDescent="0.25">
      <c r="A2" s="441" t="s">
        <v>173</v>
      </c>
      <c r="B2" s="441"/>
      <c r="C2" s="441"/>
      <c r="D2" s="441"/>
      <c r="E2" s="441"/>
      <c r="F2" s="441"/>
      <c r="G2" s="441"/>
      <c r="H2" s="441"/>
      <c r="I2" s="441"/>
      <c r="J2" s="441"/>
      <c r="K2" s="69"/>
      <c r="L2" s="69"/>
      <c r="M2" s="434"/>
    </row>
    <row r="3" spans="1:16" s="93" customFormat="1" x14ac:dyDescent="0.25">
      <c r="A3" s="441" t="s">
        <v>339</v>
      </c>
      <c r="B3" s="441"/>
      <c r="C3" s="441"/>
      <c r="D3" s="441"/>
      <c r="E3" s="441"/>
      <c r="F3" s="441"/>
      <c r="G3" s="441"/>
      <c r="H3" s="441"/>
      <c r="I3" s="441"/>
      <c r="J3" s="441"/>
    </row>
    <row r="4" spans="1:16" s="93" customFormat="1" x14ac:dyDescent="0.25">
      <c r="A4" s="441" t="s">
        <v>162</v>
      </c>
      <c r="B4" s="441"/>
      <c r="C4" s="441"/>
      <c r="D4" s="441"/>
      <c r="E4" s="441"/>
      <c r="F4" s="441"/>
      <c r="G4" s="441"/>
      <c r="H4" s="441"/>
      <c r="I4" s="441"/>
      <c r="J4" s="441"/>
    </row>
    <row r="5" spans="1:16" s="93" customFormat="1" x14ac:dyDescent="0.25">
      <c r="A5" s="441" t="s">
        <v>374</v>
      </c>
      <c r="B5" s="441"/>
      <c r="C5" s="441"/>
      <c r="D5" s="441"/>
      <c r="E5" s="441"/>
      <c r="F5" s="441"/>
      <c r="G5" s="441"/>
      <c r="H5" s="441"/>
      <c r="I5" s="441"/>
      <c r="J5" s="441"/>
    </row>
    <row r="6" spans="1:16" s="93" customFormat="1" x14ac:dyDescent="0.25">
      <c r="A6" s="178"/>
      <c r="B6" s="178"/>
      <c r="C6" s="178"/>
      <c r="D6" s="178"/>
      <c r="E6" s="178"/>
      <c r="F6" s="178"/>
      <c r="G6" s="178"/>
      <c r="H6" s="178"/>
      <c r="I6" s="95"/>
      <c r="J6" s="95"/>
    </row>
    <row r="7" spans="1:16" s="79" customFormat="1" x14ac:dyDescent="0.25">
      <c r="A7" s="426" t="s">
        <v>77</v>
      </c>
      <c r="B7" s="425" t="s">
        <v>0</v>
      </c>
      <c r="C7" s="425" t="s">
        <v>167</v>
      </c>
      <c r="D7" s="151" t="s">
        <v>154</v>
      </c>
      <c r="E7" s="151" t="s">
        <v>155</v>
      </c>
      <c r="F7" s="151" t="s">
        <v>152</v>
      </c>
      <c r="G7" s="151" t="s">
        <v>153</v>
      </c>
      <c r="H7" s="425" t="s">
        <v>156</v>
      </c>
      <c r="I7" s="425" t="s">
        <v>157</v>
      </c>
      <c r="J7" s="425" t="s">
        <v>151</v>
      </c>
    </row>
    <row r="8" spans="1:16" s="79" customFormat="1" ht="19.5" customHeight="1" x14ac:dyDescent="0.25">
      <c r="A8" s="426"/>
      <c r="B8" s="425"/>
      <c r="C8" s="425"/>
      <c r="D8" s="151" t="s">
        <v>231</v>
      </c>
      <c r="E8" s="151" t="s">
        <v>232</v>
      </c>
      <c r="F8" s="151" t="s">
        <v>231</v>
      </c>
      <c r="G8" s="151" t="s">
        <v>232</v>
      </c>
      <c r="H8" s="425" t="s">
        <v>231</v>
      </c>
      <c r="I8" s="425" t="s">
        <v>232</v>
      </c>
      <c r="J8" s="425" t="s">
        <v>151</v>
      </c>
    </row>
    <row r="9" spans="1:16" s="79" customFormat="1" ht="15" customHeight="1" x14ac:dyDescent="0.25">
      <c r="A9" s="110" t="s">
        <v>0</v>
      </c>
      <c r="B9" s="137">
        <f>SUM(B10:B36)</f>
        <v>3639</v>
      </c>
      <c r="C9" s="137">
        <f t="shared" ref="C9:J9" si="0">SUM(C10:C36)</f>
        <v>30</v>
      </c>
      <c r="D9" s="137">
        <f t="shared" si="0"/>
        <v>10</v>
      </c>
      <c r="E9" s="137">
        <f t="shared" si="0"/>
        <v>2726</v>
      </c>
      <c r="F9" s="137">
        <f t="shared" si="0"/>
        <v>50</v>
      </c>
      <c r="G9" s="137">
        <f t="shared" si="0"/>
        <v>319</v>
      </c>
      <c r="H9" s="137">
        <f t="shared" si="0"/>
        <v>4</v>
      </c>
      <c r="I9" s="137">
        <f t="shared" si="0"/>
        <v>492</v>
      </c>
      <c r="J9" s="137">
        <f t="shared" si="0"/>
        <v>8</v>
      </c>
      <c r="K9" s="169"/>
      <c r="L9" s="169"/>
      <c r="M9" s="169"/>
      <c r="N9" s="169"/>
      <c r="O9" s="169"/>
      <c r="P9" s="169"/>
    </row>
    <row r="10" spans="1:16" s="79" customFormat="1" ht="15" customHeight="1" x14ac:dyDescent="0.25">
      <c r="A10" s="98" t="s">
        <v>9</v>
      </c>
      <c r="B10" s="112">
        <f>SUM(C10:J10)</f>
        <v>131</v>
      </c>
      <c r="C10" s="127">
        <v>0</v>
      </c>
      <c r="D10" s="127">
        <v>0</v>
      </c>
      <c r="E10" s="127">
        <v>101</v>
      </c>
      <c r="F10" s="127">
        <v>0</v>
      </c>
      <c r="G10" s="127">
        <v>12</v>
      </c>
      <c r="H10" s="127">
        <v>0</v>
      </c>
      <c r="I10" s="127">
        <v>18</v>
      </c>
      <c r="J10" s="127">
        <v>0</v>
      </c>
    </row>
    <row r="11" spans="1:16" s="79" customFormat="1" ht="15" customHeight="1" x14ac:dyDescent="0.25">
      <c r="A11" s="98" t="s">
        <v>10</v>
      </c>
      <c r="B11" s="112">
        <f t="shared" ref="B11:B36" si="1">SUM(C11:J11)</f>
        <v>77</v>
      </c>
      <c r="C11" s="127">
        <v>0</v>
      </c>
      <c r="D11" s="127">
        <v>0</v>
      </c>
      <c r="E11" s="127">
        <v>71</v>
      </c>
      <c r="F11" s="127">
        <v>0</v>
      </c>
      <c r="G11" s="127">
        <v>4</v>
      </c>
      <c r="H11" s="127">
        <v>0</v>
      </c>
      <c r="I11" s="127">
        <v>2</v>
      </c>
      <c r="J11" s="127">
        <v>0</v>
      </c>
    </row>
    <row r="12" spans="1:16" s="79" customFormat="1" ht="15" customHeight="1" x14ac:dyDescent="0.25">
      <c r="A12" s="98" t="s">
        <v>11</v>
      </c>
      <c r="B12" s="112">
        <f t="shared" si="1"/>
        <v>211</v>
      </c>
      <c r="C12" s="127">
        <v>0</v>
      </c>
      <c r="D12" s="127">
        <v>5</v>
      </c>
      <c r="E12" s="127">
        <v>167</v>
      </c>
      <c r="F12" s="127">
        <v>0</v>
      </c>
      <c r="G12" s="127">
        <v>8</v>
      </c>
      <c r="H12" s="127">
        <v>0</v>
      </c>
      <c r="I12" s="127">
        <v>31</v>
      </c>
      <c r="J12" s="127">
        <v>0</v>
      </c>
    </row>
    <row r="13" spans="1:16" s="79" customFormat="1" ht="15" customHeight="1" x14ac:dyDescent="0.25">
      <c r="A13" s="98" t="s">
        <v>12</v>
      </c>
      <c r="B13" s="112">
        <f t="shared" si="1"/>
        <v>20</v>
      </c>
      <c r="C13" s="127">
        <v>0</v>
      </c>
      <c r="D13" s="127">
        <v>0</v>
      </c>
      <c r="E13" s="127">
        <v>17</v>
      </c>
      <c r="F13" s="127">
        <v>0</v>
      </c>
      <c r="G13" s="127">
        <v>3</v>
      </c>
      <c r="H13" s="127">
        <v>0</v>
      </c>
      <c r="I13" s="127">
        <v>0</v>
      </c>
      <c r="J13" s="127">
        <v>0</v>
      </c>
    </row>
    <row r="14" spans="1:16" s="79" customFormat="1" ht="15" customHeight="1" x14ac:dyDescent="0.25">
      <c r="A14" s="98" t="s">
        <v>13</v>
      </c>
      <c r="B14" s="112">
        <f t="shared" si="1"/>
        <v>20</v>
      </c>
      <c r="C14" s="127">
        <v>0</v>
      </c>
      <c r="D14" s="127">
        <v>0</v>
      </c>
      <c r="E14" s="127">
        <v>18</v>
      </c>
      <c r="F14" s="127">
        <v>0</v>
      </c>
      <c r="G14" s="127">
        <v>0</v>
      </c>
      <c r="H14" s="127">
        <v>0</v>
      </c>
      <c r="I14" s="127">
        <v>2</v>
      </c>
      <c r="J14" s="127">
        <v>0</v>
      </c>
    </row>
    <row r="15" spans="1:16" s="79" customFormat="1" ht="15" customHeight="1" x14ac:dyDescent="0.25">
      <c r="A15" s="98" t="s">
        <v>14</v>
      </c>
      <c r="B15" s="112">
        <f t="shared" si="1"/>
        <v>93</v>
      </c>
      <c r="C15" s="127">
        <v>0</v>
      </c>
      <c r="D15" s="127">
        <v>0</v>
      </c>
      <c r="E15" s="127">
        <v>21</v>
      </c>
      <c r="F15" s="127">
        <v>48</v>
      </c>
      <c r="G15" s="127">
        <v>21</v>
      </c>
      <c r="H15" s="127">
        <v>0</v>
      </c>
      <c r="I15" s="127">
        <v>3</v>
      </c>
      <c r="J15" s="127">
        <v>0</v>
      </c>
    </row>
    <row r="16" spans="1:16" s="79" customFormat="1" ht="15" customHeight="1" x14ac:dyDescent="0.25">
      <c r="A16" s="98" t="s">
        <v>15</v>
      </c>
      <c r="B16" s="112">
        <f t="shared" si="1"/>
        <v>0</v>
      </c>
      <c r="C16" s="127">
        <v>0</v>
      </c>
      <c r="D16" s="127"/>
      <c r="E16" s="127">
        <v>0</v>
      </c>
      <c r="F16" s="127">
        <v>0</v>
      </c>
      <c r="G16" s="127">
        <v>0</v>
      </c>
      <c r="H16" s="127">
        <v>0</v>
      </c>
      <c r="I16" s="127">
        <v>0</v>
      </c>
      <c r="J16" s="127">
        <v>0</v>
      </c>
    </row>
    <row r="17" spans="1:10" s="79" customFormat="1" ht="15" customHeight="1" x14ac:dyDescent="0.25">
      <c r="A17" s="98" t="s">
        <v>16</v>
      </c>
      <c r="B17" s="112">
        <f t="shared" si="1"/>
        <v>122</v>
      </c>
      <c r="C17" s="127">
        <v>0</v>
      </c>
      <c r="D17" s="127">
        <v>0</v>
      </c>
      <c r="E17" s="127">
        <v>56</v>
      </c>
      <c r="F17" s="127">
        <v>0</v>
      </c>
      <c r="G17" s="127">
        <v>36</v>
      </c>
      <c r="H17" s="127">
        <v>0</v>
      </c>
      <c r="I17" s="127">
        <v>30</v>
      </c>
      <c r="J17" s="127">
        <v>0</v>
      </c>
    </row>
    <row r="18" spans="1:10" s="79" customFormat="1" ht="15" customHeight="1" x14ac:dyDescent="0.25">
      <c r="A18" s="98" t="s">
        <v>17</v>
      </c>
      <c r="B18" s="112">
        <f t="shared" si="1"/>
        <v>94</v>
      </c>
      <c r="C18" s="127">
        <v>0</v>
      </c>
      <c r="D18" s="127">
        <v>0</v>
      </c>
      <c r="E18" s="127">
        <v>73</v>
      </c>
      <c r="F18" s="127">
        <v>0</v>
      </c>
      <c r="G18" s="127">
        <v>6</v>
      </c>
      <c r="H18" s="127">
        <v>0</v>
      </c>
      <c r="I18" s="127">
        <v>15</v>
      </c>
      <c r="J18" s="127">
        <v>0</v>
      </c>
    </row>
    <row r="19" spans="1:10" s="79" customFormat="1" ht="15" customHeight="1" x14ac:dyDescent="0.25">
      <c r="A19" s="98" t="s">
        <v>18</v>
      </c>
      <c r="B19" s="112">
        <f t="shared" si="1"/>
        <v>390</v>
      </c>
      <c r="C19" s="127">
        <v>0</v>
      </c>
      <c r="D19" s="127">
        <v>1</v>
      </c>
      <c r="E19" s="127">
        <v>318</v>
      </c>
      <c r="F19" s="127">
        <v>0</v>
      </c>
      <c r="G19" s="127">
        <v>24</v>
      </c>
      <c r="H19" s="127">
        <v>0</v>
      </c>
      <c r="I19" s="127">
        <v>43</v>
      </c>
      <c r="J19" s="127">
        <v>4</v>
      </c>
    </row>
    <row r="20" spans="1:10" s="79" customFormat="1" ht="15" customHeight="1" x14ac:dyDescent="0.25">
      <c r="A20" s="98" t="s">
        <v>19</v>
      </c>
      <c r="B20" s="112">
        <f t="shared" si="1"/>
        <v>181</v>
      </c>
      <c r="C20" s="127">
        <v>1</v>
      </c>
      <c r="D20" s="127">
        <v>0</v>
      </c>
      <c r="E20" s="127">
        <v>148</v>
      </c>
      <c r="F20" s="127">
        <v>0</v>
      </c>
      <c r="G20" s="127">
        <v>6</v>
      </c>
      <c r="H20" s="127">
        <v>0</v>
      </c>
      <c r="I20" s="127">
        <v>26</v>
      </c>
      <c r="J20" s="127">
        <v>0</v>
      </c>
    </row>
    <row r="21" spans="1:10" s="79" customFormat="1" ht="15" customHeight="1" x14ac:dyDescent="0.25">
      <c r="A21" s="193" t="s">
        <v>20</v>
      </c>
      <c r="B21" s="112">
        <f t="shared" si="1"/>
        <v>29</v>
      </c>
      <c r="C21" s="127">
        <v>0</v>
      </c>
      <c r="D21" s="127"/>
      <c r="E21" s="127">
        <v>22</v>
      </c>
      <c r="F21" s="127">
        <v>0</v>
      </c>
      <c r="G21" s="127">
        <v>0</v>
      </c>
      <c r="H21" s="127">
        <v>0</v>
      </c>
      <c r="I21" s="127">
        <v>7</v>
      </c>
      <c r="J21" s="127">
        <v>0</v>
      </c>
    </row>
    <row r="22" spans="1:10" s="79" customFormat="1" ht="15" customHeight="1" x14ac:dyDescent="0.25">
      <c r="A22" s="98" t="s">
        <v>21</v>
      </c>
      <c r="B22" s="112">
        <f t="shared" si="1"/>
        <v>155</v>
      </c>
      <c r="C22" s="127">
        <v>0</v>
      </c>
      <c r="D22" s="127">
        <v>0</v>
      </c>
      <c r="E22" s="127">
        <v>122</v>
      </c>
      <c r="F22" s="127">
        <v>0</v>
      </c>
      <c r="G22" s="127">
        <v>7</v>
      </c>
      <c r="H22" s="127">
        <v>0</v>
      </c>
      <c r="I22" s="127">
        <v>26</v>
      </c>
      <c r="J22" s="127">
        <v>0</v>
      </c>
    </row>
    <row r="23" spans="1:10" s="79" customFormat="1" ht="15" customHeight="1" x14ac:dyDescent="0.25">
      <c r="A23" s="98" t="s">
        <v>22</v>
      </c>
      <c r="B23" s="112">
        <f t="shared" si="1"/>
        <v>121</v>
      </c>
      <c r="C23" s="127">
        <v>0</v>
      </c>
      <c r="D23" s="127"/>
      <c r="E23" s="127">
        <v>81</v>
      </c>
      <c r="F23" s="127">
        <v>0</v>
      </c>
      <c r="G23" s="127">
        <v>3</v>
      </c>
      <c r="H23" s="127">
        <v>2</v>
      </c>
      <c r="I23" s="127">
        <v>35</v>
      </c>
      <c r="J23" s="127">
        <v>0</v>
      </c>
    </row>
    <row r="24" spans="1:10" s="79" customFormat="1" ht="15" customHeight="1" x14ac:dyDescent="0.25">
      <c r="A24" s="98" t="s">
        <v>23</v>
      </c>
      <c r="B24" s="112">
        <f t="shared" si="1"/>
        <v>75</v>
      </c>
      <c r="C24" s="127">
        <v>0</v>
      </c>
      <c r="D24" s="127">
        <v>0</v>
      </c>
      <c r="E24" s="127">
        <v>65</v>
      </c>
      <c r="F24" s="127">
        <v>0</v>
      </c>
      <c r="G24" s="127">
        <v>0</v>
      </c>
      <c r="H24" s="127">
        <v>0</v>
      </c>
      <c r="I24" s="127">
        <v>10</v>
      </c>
      <c r="J24" s="127">
        <v>0</v>
      </c>
    </row>
    <row r="25" spans="1:10" s="79" customFormat="1" ht="15" customHeight="1" x14ac:dyDescent="0.25">
      <c r="A25" s="98" t="s">
        <v>24</v>
      </c>
      <c r="B25" s="112">
        <f t="shared" si="1"/>
        <v>66</v>
      </c>
      <c r="C25" s="127">
        <v>0</v>
      </c>
      <c r="D25" s="127"/>
      <c r="E25" s="127">
        <v>49</v>
      </c>
      <c r="F25" s="127">
        <v>0</v>
      </c>
      <c r="G25" s="127">
        <v>0</v>
      </c>
      <c r="H25" s="127">
        <v>0</v>
      </c>
      <c r="I25" s="127">
        <v>17</v>
      </c>
      <c r="J25" s="127">
        <v>0</v>
      </c>
    </row>
    <row r="26" spans="1:10" s="79" customFormat="1" ht="15" customHeight="1" x14ac:dyDescent="0.25">
      <c r="A26" s="98" t="s">
        <v>25</v>
      </c>
      <c r="B26" s="112">
        <f t="shared" si="1"/>
        <v>120</v>
      </c>
      <c r="C26" s="127">
        <v>0</v>
      </c>
      <c r="D26" s="127">
        <v>0</v>
      </c>
      <c r="E26" s="127">
        <v>98</v>
      </c>
      <c r="F26" s="127">
        <v>0</v>
      </c>
      <c r="G26" s="127">
        <v>8</v>
      </c>
      <c r="H26" s="127">
        <v>0</v>
      </c>
      <c r="I26" s="127">
        <v>14</v>
      </c>
      <c r="J26" s="127">
        <v>0</v>
      </c>
    </row>
    <row r="27" spans="1:10" s="79" customFormat="1" ht="15" customHeight="1" x14ac:dyDescent="0.25">
      <c r="A27" s="98" t="s">
        <v>26</v>
      </c>
      <c r="B27" s="112">
        <f t="shared" si="1"/>
        <v>105</v>
      </c>
      <c r="C27" s="127">
        <v>2</v>
      </c>
      <c r="D27" s="127">
        <v>0</v>
      </c>
      <c r="E27" s="127">
        <v>91</v>
      </c>
      <c r="F27" s="127">
        <v>0</v>
      </c>
      <c r="G27" s="127">
        <v>2</v>
      </c>
      <c r="H27" s="127">
        <v>0</v>
      </c>
      <c r="I27" s="127">
        <v>10</v>
      </c>
      <c r="J27" s="127">
        <v>0</v>
      </c>
    </row>
    <row r="28" spans="1:10" s="79" customFormat="1" ht="15" customHeight="1" x14ac:dyDescent="0.25">
      <c r="A28" s="98" t="s">
        <v>27</v>
      </c>
      <c r="B28" s="112">
        <f t="shared" si="1"/>
        <v>185</v>
      </c>
      <c r="C28" s="127">
        <v>2</v>
      </c>
      <c r="D28" s="127">
        <v>0</v>
      </c>
      <c r="E28" s="127">
        <v>115</v>
      </c>
      <c r="F28" s="127">
        <v>0</v>
      </c>
      <c r="G28" s="127">
        <v>14</v>
      </c>
      <c r="H28" s="127">
        <v>0</v>
      </c>
      <c r="I28" s="127">
        <v>54</v>
      </c>
      <c r="J28" s="127">
        <v>0</v>
      </c>
    </row>
    <row r="29" spans="1:10" s="79" customFormat="1" ht="15" customHeight="1" x14ac:dyDescent="0.25">
      <c r="A29" s="98" t="s">
        <v>28</v>
      </c>
      <c r="B29" s="112">
        <f t="shared" si="1"/>
        <v>245</v>
      </c>
      <c r="C29" s="127">
        <v>0</v>
      </c>
      <c r="D29" s="127">
        <v>0</v>
      </c>
      <c r="E29" s="127">
        <v>184</v>
      </c>
      <c r="F29" s="127">
        <v>0</v>
      </c>
      <c r="G29" s="127">
        <v>19</v>
      </c>
      <c r="H29" s="127">
        <v>0</v>
      </c>
      <c r="I29" s="127">
        <v>42</v>
      </c>
      <c r="J29" s="127">
        <v>0</v>
      </c>
    </row>
    <row r="30" spans="1:10" s="79" customFormat="1" ht="15" customHeight="1" x14ac:dyDescent="0.25">
      <c r="A30" s="98" t="s">
        <v>29</v>
      </c>
      <c r="B30" s="112">
        <f t="shared" si="1"/>
        <v>103</v>
      </c>
      <c r="C30" s="127">
        <v>2</v>
      </c>
      <c r="D30" s="127">
        <v>0</v>
      </c>
      <c r="E30" s="127">
        <v>81</v>
      </c>
      <c r="F30" s="127">
        <v>0</v>
      </c>
      <c r="G30" s="127">
        <v>0</v>
      </c>
      <c r="H30" s="127">
        <v>0</v>
      </c>
      <c r="I30" s="127">
        <v>20</v>
      </c>
      <c r="J30" s="127">
        <v>0</v>
      </c>
    </row>
    <row r="31" spans="1:10" s="79" customFormat="1" ht="15" customHeight="1" x14ac:dyDescent="0.25">
      <c r="A31" s="98" t="s">
        <v>30</v>
      </c>
      <c r="B31" s="112">
        <f t="shared" si="1"/>
        <v>0</v>
      </c>
      <c r="C31" s="127">
        <v>0</v>
      </c>
      <c r="D31" s="127"/>
      <c r="E31" s="127">
        <v>0</v>
      </c>
      <c r="F31" s="127">
        <v>0</v>
      </c>
      <c r="G31" s="127">
        <v>0</v>
      </c>
      <c r="H31" s="127">
        <v>0</v>
      </c>
      <c r="I31" s="127">
        <v>0</v>
      </c>
      <c r="J31" s="127">
        <v>0</v>
      </c>
    </row>
    <row r="32" spans="1:10" s="79" customFormat="1" ht="15" customHeight="1" x14ac:dyDescent="0.25">
      <c r="A32" s="98" t="s">
        <v>208</v>
      </c>
      <c r="B32" s="112">
        <f t="shared" si="1"/>
        <v>153</v>
      </c>
      <c r="C32" s="127">
        <v>5</v>
      </c>
      <c r="D32" s="127">
        <v>1</v>
      </c>
      <c r="E32" s="127">
        <v>137</v>
      </c>
      <c r="F32" s="127">
        <v>0</v>
      </c>
      <c r="G32" s="127">
        <v>9</v>
      </c>
      <c r="H32" s="127">
        <v>0</v>
      </c>
      <c r="I32" s="127">
        <v>0</v>
      </c>
      <c r="J32" s="127">
        <v>1</v>
      </c>
    </row>
    <row r="33" spans="1:10" s="79" customFormat="1" ht="15" customHeight="1" x14ac:dyDescent="0.25">
      <c r="A33" s="98" t="s">
        <v>32</v>
      </c>
      <c r="B33" s="112">
        <f t="shared" si="1"/>
        <v>85</v>
      </c>
      <c r="C33" s="127">
        <v>1</v>
      </c>
      <c r="D33" s="127">
        <v>0</v>
      </c>
      <c r="E33" s="127">
        <v>70</v>
      </c>
      <c r="F33" s="127">
        <v>0</v>
      </c>
      <c r="G33" s="127">
        <v>4</v>
      </c>
      <c r="H33" s="127">
        <v>0</v>
      </c>
      <c r="I33" s="127">
        <v>10</v>
      </c>
      <c r="J33" s="127">
        <v>0</v>
      </c>
    </row>
    <row r="34" spans="1:10" s="79" customFormat="1" ht="15" customHeight="1" x14ac:dyDescent="0.25">
      <c r="A34" s="98" t="s">
        <v>33</v>
      </c>
      <c r="B34" s="112">
        <f t="shared" si="1"/>
        <v>362</v>
      </c>
      <c r="C34" s="127">
        <v>2</v>
      </c>
      <c r="D34" s="127">
        <v>1</v>
      </c>
      <c r="E34" s="127">
        <v>234</v>
      </c>
      <c r="F34" s="127">
        <v>0</v>
      </c>
      <c r="G34" s="127">
        <v>85</v>
      </c>
      <c r="H34" s="127">
        <v>0</v>
      </c>
      <c r="I34" s="127">
        <v>38</v>
      </c>
      <c r="J34" s="127">
        <v>2</v>
      </c>
    </row>
    <row r="35" spans="1:10" s="79" customFormat="1" ht="15" customHeight="1" x14ac:dyDescent="0.25">
      <c r="A35" s="98" t="s">
        <v>34</v>
      </c>
      <c r="B35" s="112">
        <f t="shared" si="1"/>
        <v>369</v>
      </c>
      <c r="C35" s="127">
        <v>1</v>
      </c>
      <c r="D35" s="127">
        <v>1</v>
      </c>
      <c r="E35" s="127">
        <v>295</v>
      </c>
      <c r="F35" s="127">
        <v>1</v>
      </c>
      <c r="G35" s="127">
        <v>41</v>
      </c>
      <c r="H35" s="127">
        <v>0</v>
      </c>
      <c r="I35" s="127">
        <v>30</v>
      </c>
      <c r="J35" s="127">
        <v>0</v>
      </c>
    </row>
    <row r="36" spans="1:10" s="79" customFormat="1" ht="15" customHeight="1" thickBot="1" x14ac:dyDescent="0.3">
      <c r="A36" s="135" t="s">
        <v>35</v>
      </c>
      <c r="B36" s="112">
        <f t="shared" si="1"/>
        <v>127</v>
      </c>
      <c r="C36" s="139">
        <v>14</v>
      </c>
      <c r="D36" s="139">
        <v>1</v>
      </c>
      <c r="E36" s="139">
        <v>92</v>
      </c>
      <c r="F36" s="139">
        <v>1</v>
      </c>
      <c r="G36" s="139">
        <v>7</v>
      </c>
      <c r="H36" s="139">
        <v>2</v>
      </c>
      <c r="I36" s="139">
        <v>9</v>
      </c>
      <c r="J36" s="139">
        <v>1</v>
      </c>
    </row>
    <row r="37" spans="1:10" s="79" customFormat="1" ht="42" customHeight="1" x14ac:dyDescent="0.25">
      <c r="A37" s="404" t="s">
        <v>402</v>
      </c>
      <c r="B37" s="404"/>
      <c r="C37" s="404"/>
      <c r="D37" s="404"/>
      <c r="E37" s="404"/>
      <c r="F37" s="404"/>
      <c r="G37" s="404"/>
      <c r="H37" s="404"/>
      <c r="I37" s="404"/>
      <c r="J37" s="404"/>
    </row>
    <row r="38" spans="1:10" s="79" customFormat="1" x14ac:dyDescent="0.25">
      <c r="A38" s="435" t="s">
        <v>366</v>
      </c>
      <c r="B38" s="435"/>
      <c r="C38" s="435"/>
      <c r="D38" s="435"/>
      <c r="E38" s="435"/>
      <c r="F38" s="435"/>
      <c r="G38" s="435"/>
      <c r="H38" s="435"/>
      <c r="I38" s="435"/>
      <c r="J38" s="435"/>
    </row>
  </sheetData>
  <mergeCells count="14">
    <mergeCell ref="A38:J38"/>
    <mergeCell ref="M1:M2"/>
    <mergeCell ref="H7:H8"/>
    <mergeCell ref="I7:I8"/>
    <mergeCell ref="A37:J37"/>
    <mergeCell ref="J7:J8"/>
    <mergeCell ref="A7:A8"/>
    <mergeCell ref="B7:B8"/>
    <mergeCell ref="C7:C8"/>
    <mergeCell ref="A1:J1"/>
    <mergeCell ref="A2:J2"/>
    <mergeCell ref="A3:J3"/>
    <mergeCell ref="A4:J4"/>
    <mergeCell ref="A5:J5"/>
  </mergeCells>
  <hyperlinks>
    <hyperlink ref="M1" location="INDICE!A1" display="INDICE"/>
  </hyperlinks>
  <printOptions horizontalCentered="1"/>
  <pageMargins left="0.70866141732283472" right="0.70866141732283472" top="0.74803149606299213" bottom="0.74803149606299213" header="0.31496062992125984" footer="0.31496062992125984"/>
  <pageSetup scale="8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9"/>
  <sheetViews>
    <sheetView showGridLines="0" workbookViewId="0">
      <selection activeCell="P9" sqref="P9"/>
    </sheetView>
  </sheetViews>
  <sheetFormatPr baseColWidth="10" defaultRowHeight="15" x14ac:dyDescent="0.25"/>
  <cols>
    <col min="1" max="1" width="19.7109375" style="70" customWidth="1"/>
    <col min="2" max="10" width="9.7109375" style="70" customWidth="1"/>
    <col min="11" max="11" width="7.28515625" style="70" customWidth="1"/>
    <col min="12" max="12" width="5.140625" style="70" customWidth="1"/>
    <col min="13" max="16384" width="11.42578125" style="70"/>
  </cols>
  <sheetData>
    <row r="1" spans="1:14" ht="15" customHeight="1" x14ac:dyDescent="0.25">
      <c r="A1" s="422" t="s">
        <v>220</v>
      </c>
      <c r="B1" s="422"/>
      <c r="C1" s="422"/>
      <c r="D1" s="422"/>
      <c r="E1" s="422"/>
      <c r="F1" s="422"/>
      <c r="G1" s="422"/>
      <c r="H1" s="422"/>
      <c r="I1" s="422"/>
      <c r="J1" s="422"/>
      <c r="L1" s="69"/>
      <c r="M1" s="434" t="s">
        <v>178</v>
      </c>
      <c r="N1" s="69"/>
    </row>
    <row r="2" spans="1:14" ht="12.75" customHeight="1" x14ac:dyDescent="0.25">
      <c r="A2" s="422" t="s">
        <v>173</v>
      </c>
      <c r="B2" s="422"/>
      <c r="C2" s="422"/>
      <c r="D2" s="422"/>
      <c r="E2" s="422"/>
      <c r="F2" s="422"/>
      <c r="G2" s="422"/>
      <c r="H2" s="422"/>
      <c r="I2" s="422"/>
      <c r="J2" s="422"/>
      <c r="L2" s="69"/>
      <c r="M2" s="434"/>
      <c r="N2" s="69"/>
    </row>
    <row r="3" spans="1:14" ht="12.75" customHeight="1" x14ac:dyDescent="0.25">
      <c r="A3" s="422" t="s">
        <v>339</v>
      </c>
      <c r="B3" s="422"/>
      <c r="C3" s="422"/>
      <c r="D3" s="422"/>
      <c r="E3" s="422"/>
      <c r="F3" s="422"/>
      <c r="G3" s="422"/>
      <c r="H3" s="422"/>
      <c r="I3" s="422"/>
      <c r="J3" s="422"/>
    </row>
    <row r="4" spans="1:14" ht="12.75" customHeight="1" x14ac:dyDescent="0.25">
      <c r="A4" s="422" t="s">
        <v>325</v>
      </c>
      <c r="B4" s="422"/>
      <c r="C4" s="422"/>
      <c r="D4" s="422"/>
      <c r="E4" s="422"/>
      <c r="F4" s="422"/>
      <c r="G4" s="422"/>
      <c r="H4" s="422"/>
      <c r="I4" s="422"/>
      <c r="J4" s="422"/>
    </row>
    <row r="5" spans="1:14" ht="12.75" customHeight="1" x14ac:dyDescent="0.25">
      <c r="A5" s="422" t="s">
        <v>374</v>
      </c>
      <c r="B5" s="422"/>
      <c r="C5" s="422"/>
      <c r="D5" s="422"/>
      <c r="E5" s="422"/>
      <c r="F5" s="422"/>
      <c r="G5" s="422"/>
      <c r="H5" s="422"/>
      <c r="I5" s="422"/>
      <c r="J5" s="422"/>
    </row>
    <row r="6" spans="1:14" ht="12.75" customHeight="1" thickBot="1" x14ac:dyDescent="0.3">
      <c r="A6" s="227"/>
      <c r="B6" s="227"/>
      <c r="C6" s="227"/>
      <c r="D6" s="227"/>
      <c r="E6" s="227"/>
      <c r="F6" s="227"/>
      <c r="G6" s="227"/>
      <c r="H6" s="227"/>
      <c r="I6" s="227"/>
      <c r="J6" s="227"/>
    </row>
    <row r="7" spans="1:14" s="79" customFormat="1" ht="12.75" x14ac:dyDescent="0.25">
      <c r="A7" s="426" t="s">
        <v>74</v>
      </c>
      <c r="B7" s="425" t="s">
        <v>0</v>
      </c>
      <c r="C7" s="425" t="s">
        <v>167</v>
      </c>
      <c r="D7" s="151" t="s">
        <v>154</v>
      </c>
      <c r="E7" s="151" t="s">
        <v>155</v>
      </c>
      <c r="F7" s="151" t="s">
        <v>152</v>
      </c>
      <c r="G7" s="151" t="s">
        <v>153</v>
      </c>
      <c r="H7" s="425" t="s">
        <v>156</v>
      </c>
      <c r="I7" s="425" t="s">
        <v>157</v>
      </c>
      <c r="J7" s="425" t="s">
        <v>151</v>
      </c>
    </row>
    <row r="8" spans="1:14" s="79" customFormat="1" ht="19.5" customHeight="1" x14ac:dyDescent="0.25">
      <c r="A8" s="426"/>
      <c r="B8" s="425"/>
      <c r="C8" s="425"/>
      <c r="D8" s="151" t="s">
        <v>231</v>
      </c>
      <c r="E8" s="151" t="s">
        <v>232</v>
      </c>
      <c r="F8" s="151" t="s">
        <v>231</v>
      </c>
      <c r="G8" s="151" t="s">
        <v>232</v>
      </c>
      <c r="H8" s="425" t="s">
        <v>231</v>
      </c>
      <c r="I8" s="425" t="s">
        <v>232</v>
      </c>
      <c r="J8" s="425" t="s">
        <v>151</v>
      </c>
    </row>
    <row r="9" spans="1:14" x14ac:dyDescent="0.25">
      <c r="A9" s="454" t="s">
        <v>5</v>
      </c>
      <c r="B9" s="454"/>
      <c r="C9" s="454"/>
      <c r="D9" s="454"/>
      <c r="E9" s="454"/>
      <c r="F9" s="454"/>
      <c r="G9" s="454"/>
      <c r="H9" s="454"/>
      <c r="I9" s="454"/>
      <c r="J9" s="454"/>
    </row>
    <row r="10" spans="1:14" x14ac:dyDescent="0.25">
      <c r="A10" s="137" t="s">
        <v>0</v>
      </c>
      <c r="B10" s="158">
        <f t="shared" ref="B10:J10" si="0">+B11+B12</f>
        <v>3639</v>
      </c>
      <c r="C10" s="158">
        <f t="shared" si="0"/>
        <v>30</v>
      </c>
      <c r="D10" s="158">
        <f t="shared" si="0"/>
        <v>10</v>
      </c>
      <c r="E10" s="158">
        <f t="shared" si="0"/>
        <v>2726</v>
      </c>
      <c r="F10" s="158">
        <f t="shared" si="0"/>
        <v>50</v>
      </c>
      <c r="G10" s="158">
        <f t="shared" si="0"/>
        <v>319</v>
      </c>
      <c r="H10" s="158">
        <f t="shared" si="0"/>
        <v>4</v>
      </c>
      <c r="I10" s="158">
        <f t="shared" si="0"/>
        <v>492</v>
      </c>
      <c r="J10" s="158">
        <f t="shared" si="0"/>
        <v>8</v>
      </c>
    </row>
    <row r="11" spans="1:14" x14ac:dyDescent="0.25">
      <c r="A11" s="127" t="s">
        <v>326</v>
      </c>
      <c r="B11" s="112">
        <f>SUM(C11:J11)</f>
        <v>2205</v>
      </c>
      <c r="C11" s="112">
        <v>8</v>
      </c>
      <c r="D11" s="112">
        <v>7</v>
      </c>
      <c r="E11" s="112">
        <v>1600</v>
      </c>
      <c r="F11" s="112">
        <v>48</v>
      </c>
      <c r="G11" s="112">
        <v>225</v>
      </c>
      <c r="H11" s="112">
        <v>2</v>
      </c>
      <c r="I11" s="112">
        <v>312</v>
      </c>
      <c r="J11" s="112">
        <v>3</v>
      </c>
    </row>
    <row r="12" spans="1:14" x14ac:dyDescent="0.25">
      <c r="A12" s="127" t="s">
        <v>327</v>
      </c>
      <c r="B12" s="112">
        <f>SUM(C12:J12)</f>
        <v>1434</v>
      </c>
      <c r="C12" s="112">
        <v>22</v>
      </c>
      <c r="D12" s="112">
        <v>3</v>
      </c>
      <c r="E12" s="112">
        <v>1126</v>
      </c>
      <c r="F12" s="112">
        <v>2</v>
      </c>
      <c r="G12" s="112">
        <v>94</v>
      </c>
      <c r="H12" s="112">
        <v>2</v>
      </c>
      <c r="I12" s="112">
        <v>180</v>
      </c>
      <c r="J12" s="112">
        <v>5</v>
      </c>
    </row>
    <row r="13" spans="1:14" x14ac:dyDescent="0.25">
      <c r="A13" s="127"/>
      <c r="B13" s="112"/>
      <c r="C13" s="112"/>
      <c r="D13" s="112"/>
      <c r="E13" s="112"/>
      <c r="F13" s="112"/>
      <c r="G13" s="112"/>
      <c r="H13" s="112"/>
      <c r="I13" s="112"/>
      <c r="J13" s="112"/>
    </row>
    <row r="14" spans="1:14" x14ac:dyDescent="0.25">
      <c r="A14" s="454" t="s">
        <v>8</v>
      </c>
      <c r="B14" s="454"/>
      <c r="C14" s="454"/>
      <c r="D14" s="454"/>
      <c r="E14" s="454"/>
      <c r="F14" s="454"/>
      <c r="G14" s="454"/>
      <c r="H14" s="454"/>
      <c r="I14" s="454"/>
      <c r="J14" s="454"/>
    </row>
    <row r="15" spans="1:14" x14ac:dyDescent="0.25">
      <c r="A15" s="158" t="s">
        <v>0</v>
      </c>
      <c r="B15" s="138">
        <f>SUM(C15:J15)</f>
        <v>100</v>
      </c>
      <c r="C15" s="138">
        <f t="shared" ref="C15:J17" si="1">+C10/$B10*100</f>
        <v>0.82440230832646322</v>
      </c>
      <c r="D15" s="138">
        <f t="shared" si="1"/>
        <v>0.27480076944215442</v>
      </c>
      <c r="E15" s="138">
        <f t="shared" si="1"/>
        <v>74.910689749931308</v>
      </c>
      <c r="F15" s="138">
        <f t="shared" si="1"/>
        <v>1.3740038472107723</v>
      </c>
      <c r="G15" s="138">
        <f t="shared" si="1"/>
        <v>8.7661445452047264</v>
      </c>
      <c r="H15" s="138">
        <f t="shared" si="1"/>
        <v>0.10992030777686176</v>
      </c>
      <c r="I15" s="138">
        <f t="shared" si="1"/>
        <v>13.520197856553997</v>
      </c>
      <c r="J15" s="138">
        <f t="shared" si="1"/>
        <v>0.21984061555372353</v>
      </c>
    </row>
    <row r="16" spans="1:14" x14ac:dyDescent="0.25">
      <c r="A16" s="112" t="s">
        <v>326</v>
      </c>
      <c r="B16" s="131">
        <f>SUM(C16:J16)</f>
        <v>100</v>
      </c>
      <c r="C16" s="131">
        <f t="shared" si="1"/>
        <v>0.36281179138321995</v>
      </c>
      <c r="D16" s="131">
        <f t="shared" si="1"/>
        <v>0.31746031746031744</v>
      </c>
      <c r="E16" s="131">
        <f t="shared" si="1"/>
        <v>72.562358276643991</v>
      </c>
      <c r="F16" s="131">
        <f t="shared" si="1"/>
        <v>2.1768707482993195</v>
      </c>
      <c r="G16" s="131">
        <f t="shared" si="1"/>
        <v>10.204081632653061</v>
      </c>
      <c r="H16" s="131">
        <f t="shared" si="1"/>
        <v>9.0702947845804988E-2</v>
      </c>
      <c r="I16" s="131">
        <f t="shared" si="1"/>
        <v>14.14965986394558</v>
      </c>
      <c r="J16" s="131">
        <f t="shared" si="1"/>
        <v>0.13605442176870747</v>
      </c>
    </row>
    <row r="17" spans="1:10" ht="15.75" thickBot="1" x14ac:dyDescent="0.3">
      <c r="A17" s="139" t="s">
        <v>327</v>
      </c>
      <c r="B17" s="134">
        <f>SUM(C17:J17)</f>
        <v>99.999999999999986</v>
      </c>
      <c r="C17" s="134">
        <f t="shared" si="1"/>
        <v>1.5341701534170153</v>
      </c>
      <c r="D17" s="134">
        <f t="shared" si="1"/>
        <v>0.20920502092050208</v>
      </c>
      <c r="E17" s="134">
        <f t="shared" si="1"/>
        <v>78.521617852161782</v>
      </c>
      <c r="F17" s="134">
        <f t="shared" si="1"/>
        <v>0.1394700139470014</v>
      </c>
      <c r="G17" s="134">
        <f t="shared" si="1"/>
        <v>6.5550906555090656</v>
      </c>
      <c r="H17" s="134">
        <f t="shared" si="1"/>
        <v>0.1394700139470014</v>
      </c>
      <c r="I17" s="134">
        <f t="shared" si="1"/>
        <v>12.552301255230125</v>
      </c>
      <c r="J17" s="134">
        <f t="shared" si="1"/>
        <v>0.34867503486750351</v>
      </c>
    </row>
    <row r="18" spans="1:10" ht="40.5" customHeight="1" x14ac:dyDescent="0.25">
      <c r="A18" s="404" t="s">
        <v>402</v>
      </c>
      <c r="B18" s="404"/>
      <c r="C18" s="404"/>
      <c r="D18" s="404"/>
      <c r="E18" s="404"/>
      <c r="F18" s="404"/>
      <c r="G18" s="404"/>
      <c r="H18" s="404"/>
      <c r="I18" s="404"/>
      <c r="J18" s="404"/>
    </row>
    <row r="19" spans="1:10" x14ac:dyDescent="0.25">
      <c r="A19" s="435" t="s">
        <v>366</v>
      </c>
      <c r="B19" s="435"/>
      <c r="C19" s="435"/>
      <c r="D19" s="435"/>
      <c r="E19" s="435"/>
      <c r="F19" s="435"/>
      <c r="G19" s="435"/>
      <c r="H19" s="435"/>
      <c r="I19" s="435"/>
      <c r="J19" s="435"/>
    </row>
  </sheetData>
  <mergeCells count="16">
    <mergeCell ref="M1:M2"/>
    <mergeCell ref="J7:J8"/>
    <mergeCell ref="A7:A8"/>
    <mergeCell ref="B7:B8"/>
    <mergeCell ref="C7:C8"/>
    <mergeCell ref="A1:J1"/>
    <mergeCell ref="A2:J2"/>
    <mergeCell ref="A3:J3"/>
    <mergeCell ref="A4:J4"/>
    <mergeCell ref="A5:J5"/>
    <mergeCell ref="A19:J19"/>
    <mergeCell ref="A14:J14"/>
    <mergeCell ref="A9:J9"/>
    <mergeCell ref="H7:H8"/>
    <mergeCell ref="I7:I8"/>
    <mergeCell ref="A18:J18"/>
  </mergeCells>
  <hyperlinks>
    <hyperlink ref="M1" location="INDICE!A1" display="INDICE"/>
  </hyperlinks>
  <printOptions horizontalCentered="1"/>
  <pageMargins left="0.70866141732283472" right="0.70866141732283472" top="0.74803149606299213" bottom="0.74803149606299213" header="0.31496062992125984" footer="0.31496062992125984"/>
  <pageSetup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9A0FF"/>
    <pageSetUpPr fitToPage="1"/>
  </sheetPr>
  <dimension ref="A2:I26"/>
  <sheetViews>
    <sheetView showGridLines="0" workbookViewId="0">
      <selection activeCell="I2" sqref="I2:I3"/>
    </sheetView>
  </sheetViews>
  <sheetFormatPr baseColWidth="10" defaultRowHeight="12.75" x14ac:dyDescent="0.2"/>
  <cols>
    <col min="1" max="16384" width="11.42578125" style="313"/>
  </cols>
  <sheetData>
    <row r="2" spans="1:9" x14ac:dyDescent="0.2">
      <c r="I2" s="400" t="s">
        <v>178</v>
      </c>
    </row>
    <row r="3" spans="1:9" x14ac:dyDescent="0.2">
      <c r="I3" s="400"/>
    </row>
    <row r="10" spans="1:9" x14ac:dyDescent="0.2">
      <c r="A10" s="430" t="s">
        <v>504</v>
      </c>
      <c r="B10" s="430"/>
      <c r="C10" s="430"/>
      <c r="D10" s="430"/>
      <c r="E10" s="430"/>
      <c r="F10" s="430"/>
      <c r="G10" s="430"/>
      <c r="H10" s="430"/>
    </row>
    <row r="11" spans="1:9" x14ac:dyDescent="0.2">
      <c r="A11" s="430"/>
      <c r="B11" s="430"/>
      <c r="C11" s="430"/>
      <c r="D11" s="430"/>
      <c r="E11" s="430"/>
      <c r="F11" s="430"/>
      <c r="G11" s="430"/>
      <c r="H11" s="430"/>
    </row>
    <row r="12" spans="1:9" x14ac:dyDescent="0.2">
      <c r="A12" s="430"/>
      <c r="B12" s="430"/>
      <c r="C12" s="430"/>
      <c r="D12" s="430"/>
      <c r="E12" s="430"/>
      <c r="F12" s="430"/>
      <c r="G12" s="430"/>
      <c r="H12" s="430"/>
    </row>
    <row r="13" spans="1:9" x14ac:dyDescent="0.2">
      <c r="A13" s="430"/>
      <c r="B13" s="430"/>
      <c r="C13" s="430"/>
      <c r="D13" s="430"/>
      <c r="E13" s="430"/>
      <c r="F13" s="430"/>
      <c r="G13" s="430"/>
      <c r="H13" s="430"/>
    </row>
    <row r="14" spans="1:9" x14ac:dyDescent="0.2">
      <c r="A14" s="430"/>
      <c r="B14" s="430"/>
      <c r="C14" s="430"/>
      <c r="D14" s="430"/>
      <c r="E14" s="430"/>
      <c r="F14" s="430"/>
      <c r="G14" s="430"/>
      <c r="H14" s="430"/>
    </row>
    <row r="15" spans="1:9" x14ac:dyDescent="0.2">
      <c r="A15" s="430"/>
      <c r="B15" s="430"/>
      <c r="C15" s="430"/>
      <c r="D15" s="430"/>
      <c r="E15" s="430"/>
      <c r="F15" s="430"/>
      <c r="G15" s="430"/>
      <c r="H15" s="430"/>
    </row>
    <row r="16" spans="1:9" x14ac:dyDescent="0.2">
      <c r="A16" s="430"/>
      <c r="B16" s="430"/>
      <c r="C16" s="430"/>
      <c r="D16" s="430"/>
      <c r="E16" s="430"/>
      <c r="F16" s="430"/>
      <c r="G16" s="430"/>
      <c r="H16" s="430"/>
    </row>
    <row r="17" spans="1:8" x14ac:dyDescent="0.2">
      <c r="A17" s="430"/>
      <c r="B17" s="430"/>
      <c r="C17" s="430"/>
      <c r="D17" s="430"/>
      <c r="E17" s="430"/>
      <c r="F17" s="430"/>
      <c r="G17" s="430"/>
      <c r="H17" s="430"/>
    </row>
    <row r="18" spans="1:8" x14ac:dyDescent="0.2">
      <c r="A18" s="430"/>
      <c r="B18" s="430"/>
      <c r="C18" s="430"/>
      <c r="D18" s="430"/>
      <c r="E18" s="430"/>
      <c r="F18" s="430"/>
      <c r="G18" s="430"/>
      <c r="H18" s="430"/>
    </row>
    <row r="19" spans="1:8" x14ac:dyDescent="0.2">
      <c r="A19" s="430"/>
      <c r="B19" s="430"/>
      <c r="C19" s="430"/>
      <c r="D19" s="430"/>
      <c r="E19" s="430"/>
      <c r="F19" s="430"/>
      <c r="G19" s="430"/>
      <c r="H19" s="430"/>
    </row>
    <row r="20" spans="1:8" x14ac:dyDescent="0.2">
      <c r="A20" s="430"/>
      <c r="B20" s="430"/>
      <c r="C20" s="430"/>
      <c r="D20" s="430"/>
      <c r="E20" s="430"/>
      <c r="F20" s="430"/>
      <c r="G20" s="430"/>
      <c r="H20" s="430"/>
    </row>
    <row r="21" spans="1:8" x14ac:dyDescent="0.2">
      <c r="A21" s="430"/>
      <c r="B21" s="430"/>
      <c r="C21" s="430"/>
      <c r="D21" s="430"/>
      <c r="E21" s="430"/>
      <c r="F21" s="430"/>
      <c r="G21" s="430"/>
      <c r="H21" s="430"/>
    </row>
    <row r="22" spans="1:8" x14ac:dyDescent="0.2">
      <c r="A22" s="430"/>
      <c r="B22" s="430"/>
      <c r="C22" s="430"/>
      <c r="D22" s="430"/>
      <c r="E22" s="430"/>
      <c r="F22" s="430"/>
      <c r="G22" s="430"/>
      <c r="H22" s="430"/>
    </row>
    <row r="23" spans="1:8" x14ac:dyDescent="0.2">
      <c r="A23" s="430"/>
      <c r="B23" s="430"/>
      <c r="C23" s="430"/>
      <c r="D23" s="430"/>
      <c r="E23" s="430"/>
      <c r="F23" s="430"/>
      <c r="G23" s="430"/>
      <c r="H23" s="430"/>
    </row>
    <row r="24" spans="1:8" x14ac:dyDescent="0.2">
      <c r="A24" s="430"/>
      <c r="B24" s="430"/>
      <c r="C24" s="430"/>
      <c r="D24" s="430"/>
      <c r="E24" s="430"/>
      <c r="F24" s="430"/>
      <c r="G24" s="430"/>
      <c r="H24" s="430"/>
    </row>
    <row r="25" spans="1:8" x14ac:dyDescent="0.2">
      <c r="A25" s="430"/>
      <c r="B25" s="430"/>
      <c r="C25" s="430"/>
      <c r="D25" s="430"/>
      <c r="E25" s="430"/>
      <c r="F25" s="430"/>
      <c r="G25" s="430"/>
      <c r="H25" s="430"/>
    </row>
    <row r="26" spans="1:8" x14ac:dyDescent="0.2">
      <c r="A26" s="430"/>
      <c r="B26" s="430"/>
      <c r="C26" s="430"/>
      <c r="D26" s="430"/>
      <c r="E26" s="430"/>
      <c r="F26" s="430"/>
      <c r="G26" s="430"/>
      <c r="H26" s="430"/>
    </row>
  </sheetData>
  <mergeCells count="2">
    <mergeCell ref="I2:I3"/>
    <mergeCell ref="A10:H26"/>
  </mergeCells>
  <hyperlinks>
    <hyperlink ref="I2" location="INDICE!A1" display="INDICE"/>
  </hyperlinks>
  <printOptions horizontalCentered="1" verticalCentered="1"/>
  <pageMargins left="0.70866141732283472" right="0.70866141732283472" top="0.74803149606299213" bottom="0.74803149606299213" header="0.31496062992125984" footer="0.31496062992125984"/>
  <pageSetup scale="97" orientation="portrait" verticalDpi="3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
  <sheetViews>
    <sheetView showGridLines="0" workbookViewId="0">
      <selection activeCell="X24" sqref="X24"/>
    </sheetView>
  </sheetViews>
  <sheetFormatPr baseColWidth="10" defaultRowHeight="15" x14ac:dyDescent="0.25"/>
  <cols>
    <col min="1" max="1" width="16.7109375" style="157" bestFit="1" customWidth="1"/>
    <col min="2" max="4" width="6.5703125" style="157" bestFit="1" customWidth="1"/>
    <col min="5" max="5" width="2.7109375" style="157" bestFit="1" customWidth="1"/>
    <col min="6" max="6" width="6.5703125" style="157" bestFit="1" customWidth="1"/>
    <col min="7" max="8" width="5.5703125" style="157" bestFit="1" customWidth="1"/>
    <col min="9" max="9" width="2.7109375" style="157" bestFit="1" customWidth="1"/>
    <col min="10" max="10" width="6.5703125" style="157" hidden="1" customWidth="1"/>
    <col min="11" max="12" width="5.5703125" style="27" hidden="1" customWidth="1"/>
    <col min="13" max="13" width="1.7109375" style="27" hidden="1" customWidth="1"/>
    <col min="14" max="16" width="6.5703125" style="27" bestFit="1" customWidth="1"/>
    <col min="17" max="17" width="1.7109375" style="27" customWidth="1"/>
    <col min="18" max="18" width="6.5703125" style="27" bestFit="1" customWidth="1"/>
    <col min="19" max="20" width="5.5703125" style="27" bestFit="1" customWidth="1"/>
  </cols>
  <sheetData>
    <row r="1" spans="1:22" x14ac:dyDescent="0.25">
      <c r="A1" s="432" t="s">
        <v>242</v>
      </c>
      <c r="B1" s="432"/>
      <c r="C1" s="432"/>
      <c r="D1" s="432"/>
      <c r="E1" s="432"/>
      <c r="F1" s="432"/>
      <c r="G1" s="432"/>
      <c r="H1" s="432"/>
      <c r="I1" s="432"/>
      <c r="J1" s="432"/>
      <c r="K1" s="432"/>
      <c r="L1" s="432"/>
      <c r="M1" s="432"/>
      <c r="N1" s="432"/>
      <c r="O1" s="432"/>
      <c r="P1" s="432"/>
      <c r="Q1" s="432"/>
      <c r="R1" s="432"/>
      <c r="S1" s="432"/>
      <c r="T1" s="432"/>
      <c r="V1" s="434" t="s">
        <v>178</v>
      </c>
    </row>
    <row r="2" spans="1:22" x14ac:dyDescent="0.25">
      <c r="A2" s="432" t="s">
        <v>78</v>
      </c>
      <c r="B2" s="432"/>
      <c r="C2" s="432"/>
      <c r="D2" s="432"/>
      <c r="E2" s="432"/>
      <c r="F2" s="432"/>
      <c r="G2" s="432"/>
      <c r="H2" s="432"/>
      <c r="I2" s="432"/>
      <c r="J2" s="432"/>
      <c r="K2" s="432"/>
      <c r="L2" s="432"/>
      <c r="M2" s="432"/>
      <c r="N2" s="432"/>
      <c r="O2" s="432"/>
      <c r="P2" s="432"/>
      <c r="Q2" s="432"/>
      <c r="R2" s="432"/>
      <c r="S2" s="432"/>
      <c r="T2" s="432"/>
      <c r="V2" s="434"/>
    </row>
    <row r="3" spans="1:22" x14ac:dyDescent="0.25">
      <c r="A3" s="432" t="s">
        <v>339</v>
      </c>
      <c r="B3" s="432"/>
      <c r="C3" s="432"/>
      <c r="D3" s="432"/>
      <c r="E3" s="432"/>
      <c r="F3" s="432"/>
      <c r="G3" s="432"/>
      <c r="H3" s="432"/>
      <c r="I3" s="432"/>
      <c r="J3" s="432"/>
      <c r="K3" s="432"/>
      <c r="L3" s="432"/>
      <c r="M3" s="432"/>
      <c r="N3" s="432"/>
      <c r="O3" s="432"/>
      <c r="P3" s="432"/>
      <c r="Q3" s="432"/>
      <c r="R3" s="432"/>
      <c r="S3" s="432"/>
      <c r="T3" s="432"/>
    </row>
    <row r="4" spans="1:22" x14ac:dyDescent="0.25">
      <c r="A4" s="432" t="s">
        <v>440</v>
      </c>
      <c r="B4" s="432"/>
      <c r="C4" s="432"/>
      <c r="D4" s="432"/>
      <c r="E4" s="432"/>
      <c r="F4" s="432"/>
      <c r="G4" s="432"/>
      <c r="H4" s="432"/>
      <c r="I4" s="432"/>
      <c r="J4" s="432"/>
      <c r="K4" s="432"/>
      <c r="L4" s="432"/>
      <c r="M4" s="432"/>
      <c r="N4" s="432"/>
      <c r="O4" s="432"/>
      <c r="P4" s="432"/>
      <c r="Q4" s="432"/>
      <c r="R4" s="432"/>
      <c r="S4" s="432"/>
      <c r="T4" s="432"/>
    </row>
    <row r="5" spans="1:22" x14ac:dyDescent="0.25">
      <c r="A5" s="432" t="s">
        <v>374</v>
      </c>
      <c r="B5" s="432"/>
      <c r="C5" s="432"/>
      <c r="D5" s="432"/>
      <c r="E5" s="432"/>
      <c r="F5" s="432"/>
      <c r="G5" s="432"/>
      <c r="H5" s="432"/>
      <c r="I5" s="432"/>
      <c r="J5" s="432"/>
      <c r="K5" s="432"/>
      <c r="L5" s="432"/>
      <c r="M5" s="432"/>
      <c r="N5" s="432"/>
      <c r="O5" s="432"/>
      <c r="P5" s="432"/>
      <c r="Q5" s="432"/>
      <c r="R5" s="432"/>
      <c r="S5" s="432"/>
      <c r="T5" s="432"/>
    </row>
    <row r="6" spans="1:22" ht="15.75" thickBot="1" x14ac:dyDescent="0.3">
      <c r="A6" s="227"/>
      <c r="B6" s="227"/>
      <c r="C6" s="227"/>
      <c r="D6" s="227"/>
      <c r="E6" s="227"/>
      <c r="F6" s="227"/>
      <c r="G6" s="227"/>
      <c r="H6" s="227"/>
      <c r="I6" s="227"/>
      <c r="J6" s="227"/>
      <c r="K6" s="267"/>
      <c r="L6" s="267"/>
      <c r="M6" s="267"/>
      <c r="N6" s="267"/>
      <c r="O6" s="267"/>
      <c r="P6" s="267"/>
      <c r="Q6" s="267"/>
      <c r="R6" s="267"/>
      <c r="S6" s="267"/>
      <c r="T6" s="267"/>
    </row>
    <row r="7" spans="1:22" ht="27" customHeight="1" x14ac:dyDescent="0.25">
      <c r="A7" s="426" t="s">
        <v>74</v>
      </c>
      <c r="B7" s="431" t="s">
        <v>0</v>
      </c>
      <c r="C7" s="431"/>
      <c r="D7" s="431"/>
      <c r="E7" s="152"/>
      <c r="F7" s="431" t="s">
        <v>75</v>
      </c>
      <c r="G7" s="431"/>
      <c r="H7" s="431"/>
      <c r="I7" s="152"/>
      <c r="J7" s="431" t="s">
        <v>73</v>
      </c>
      <c r="K7" s="431"/>
      <c r="L7" s="431"/>
      <c r="M7" s="152"/>
      <c r="N7" s="431" t="s">
        <v>1</v>
      </c>
      <c r="O7" s="431"/>
      <c r="P7" s="431"/>
      <c r="Q7" s="153"/>
      <c r="R7" s="431" t="s">
        <v>76</v>
      </c>
      <c r="S7" s="431"/>
      <c r="T7" s="431"/>
    </row>
    <row r="8" spans="1:22" x14ac:dyDescent="0.25">
      <c r="A8" s="426"/>
      <c r="B8" s="263" t="s">
        <v>2</v>
      </c>
      <c r="C8" s="263" t="s">
        <v>3</v>
      </c>
      <c r="D8" s="263" t="s">
        <v>4</v>
      </c>
      <c r="E8" s="263"/>
      <c r="F8" s="263" t="s">
        <v>2</v>
      </c>
      <c r="G8" s="263" t="s">
        <v>3</v>
      </c>
      <c r="H8" s="263" t="s">
        <v>4</v>
      </c>
      <c r="I8" s="263"/>
      <c r="J8" s="263" t="s">
        <v>2</v>
      </c>
      <c r="K8" s="263" t="s">
        <v>3</v>
      </c>
      <c r="L8" s="263" t="s">
        <v>4</v>
      </c>
      <c r="M8" s="263"/>
      <c r="N8" s="263" t="s">
        <v>2</v>
      </c>
      <c r="O8" s="263" t="s">
        <v>3</v>
      </c>
      <c r="P8" s="263" t="s">
        <v>4</v>
      </c>
      <c r="Q8" s="263"/>
      <c r="R8" s="263" t="s">
        <v>2</v>
      </c>
      <c r="S8" s="263" t="s">
        <v>3</v>
      </c>
      <c r="T8" s="263" t="s">
        <v>4</v>
      </c>
    </row>
    <row r="9" spans="1:22" x14ac:dyDescent="0.25">
      <c r="A9" s="454" t="s">
        <v>5</v>
      </c>
      <c r="B9" s="454"/>
      <c r="C9" s="454"/>
      <c r="D9" s="454"/>
      <c r="E9" s="454"/>
      <c r="F9" s="454"/>
      <c r="G9" s="454"/>
      <c r="H9" s="454"/>
      <c r="I9" s="454"/>
      <c r="J9" s="454"/>
      <c r="K9" s="454"/>
      <c r="L9" s="454"/>
      <c r="M9" s="454"/>
      <c r="N9" s="454"/>
      <c r="O9" s="454"/>
      <c r="P9" s="454"/>
      <c r="Q9" s="454"/>
      <c r="R9" s="454"/>
      <c r="S9" s="454"/>
      <c r="T9" s="454"/>
    </row>
    <row r="10" spans="1:22" x14ac:dyDescent="0.25">
      <c r="A10" s="137" t="s">
        <v>0</v>
      </c>
      <c r="B10" s="197">
        <f t="shared" ref="B10:T10" si="0">+B11+B12</f>
        <v>846</v>
      </c>
      <c r="C10" s="197">
        <f t="shared" si="0"/>
        <v>338</v>
      </c>
      <c r="D10" s="197">
        <f t="shared" si="0"/>
        <v>508</v>
      </c>
      <c r="E10" s="197"/>
      <c r="F10" s="197">
        <f t="shared" si="0"/>
        <v>110</v>
      </c>
      <c r="G10" s="197">
        <f t="shared" si="0"/>
        <v>58</v>
      </c>
      <c r="H10" s="197">
        <f t="shared" si="0"/>
        <v>52</v>
      </c>
      <c r="I10" s="197"/>
      <c r="J10" s="197">
        <f t="shared" si="0"/>
        <v>0</v>
      </c>
      <c r="K10" s="197">
        <f t="shared" si="0"/>
        <v>0</v>
      </c>
      <c r="L10" s="197">
        <f t="shared" si="0"/>
        <v>0</v>
      </c>
      <c r="M10" s="11"/>
      <c r="N10" s="197">
        <f t="shared" si="0"/>
        <v>568</v>
      </c>
      <c r="O10" s="197">
        <f t="shared" si="0"/>
        <v>233</v>
      </c>
      <c r="P10" s="197">
        <f t="shared" si="0"/>
        <v>335</v>
      </c>
      <c r="Q10" s="11"/>
      <c r="R10" s="197">
        <f t="shared" si="0"/>
        <v>168</v>
      </c>
      <c r="S10" s="197">
        <f t="shared" si="0"/>
        <v>47</v>
      </c>
      <c r="T10" s="197">
        <f t="shared" si="0"/>
        <v>121</v>
      </c>
    </row>
    <row r="11" spans="1:22" x14ac:dyDescent="0.25">
      <c r="A11" s="127" t="s">
        <v>326</v>
      </c>
      <c r="B11" s="90">
        <v>740</v>
      </c>
      <c r="C11" s="90">
        <v>302</v>
      </c>
      <c r="D11" s="90">
        <v>438</v>
      </c>
      <c r="E11" s="90"/>
      <c r="F11" s="90">
        <v>96</v>
      </c>
      <c r="G11" s="90">
        <v>50</v>
      </c>
      <c r="H11" s="90">
        <v>46</v>
      </c>
      <c r="I11" s="90"/>
      <c r="J11" s="90">
        <v>0</v>
      </c>
      <c r="K11" s="11">
        <v>0</v>
      </c>
      <c r="L11" s="11">
        <v>0</v>
      </c>
      <c r="M11" s="11"/>
      <c r="N11" s="11">
        <v>494</v>
      </c>
      <c r="O11" s="11">
        <v>209</v>
      </c>
      <c r="P11" s="11">
        <v>285</v>
      </c>
      <c r="Q11" s="11"/>
      <c r="R11" s="11">
        <v>150</v>
      </c>
      <c r="S11" s="11">
        <v>43</v>
      </c>
      <c r="T11" s="11">
        <v>107</v>
      </c>
    </row>
    <row r="12" spans="1:22" x14ac:dyDescent="0.25">
      <c r="A12" s="127" t="s">
        <v>327</v>
      </c>
      <c r="B12" s="90">
        <v>106</v>
      </c>
      <c r="C12" s="90">
        <v>36</v>
      </c>
      <c r="D12" s="90">
        <v>70</v>
      </c>
      <c r="E12" s="90"/>
      <c r="F12" s="90">
        <v>14</v>
      </c>
      <c r="G12" s="90">
        <v>8</v>
      </c>
      <c r="H12" s="90">
        <v>6</v>
      </c>
      <c r="I12" s="90"/>
      <c r="J12" s="90">
        <v>0</v>
      </c>
      <c r="K12" s="11">
        <v>0</v>
      </c>
      <c r="L12" s="11">
        <v>0</v>
      </c>
      <c r="M12" s="11"/>
      <c r="N12" s="11">
        <v>74</v>
      </c>
      <c r="O12" s="11">
        <v>24</v>
      </c>
      <c r="P12" s="11">
        <v>50</v>
      </c>
      <c r="Q12" s="11"/>
      <c r="R12" s="11">
        <v>18</v>
      </c>
      <c r="S12" s="11">
        <v>4</v>
      </c>
      <c r="T12" s="11">
        <v>14</v>
      </c>
    </row>
    <row r="13" spans="1:22" x14ac:dyDescent="0.25">
      <c r="A13" s="127"/>
      <c r="B13" s="112"/>
      <c r="C13" s="112"/>
      <c r="D13" s="112"/>
      <c r="E13" s="112"/>
      <c r="F13" s="112"/>
      <c r="G13" s="112"/>
      <c r="H13" s="112"/>
      <c r="I13" s="112"/>
      <c r="J13" s="112"/>
      <c r="K13" s="268"/>
      <c r="L13" s="268"/>
      <c r="M13" s="268"/>
      <c r="N13" s="268"/>
      <c r="O13" s="268"/>
      <c r="P13" s="268"/>
      <c r="Q13" s="268"/>
      <c r="R13" s="268"/>
      <c r="S13" s="268"/>
      <c r="T13" s="268"/>
    </row>
    <row r="14" spans="1:22" x14ac:dyDescent="0.25">
      <c r="A14" s="454" t="s">
        <v>8</v>
      </c>
      <c r="B14" s="454"/>
      <c r="C14" s="454"/>
      <c r="D14" s="454"/>
      <c r="E14" s="454"/>
      <c r="F14" s="454"/>
      <c r="G14" s="454"/>
      <c r="H14" s="454"/>
      <c r="I14" s="454"/>
      <c r="J14" s="454"/>
      <c r="K14" s="454"/>
      <c r="L14" s="454"/>
      <c r="M14" s="454"/>
      <c r="N14" s="454"/>
      <c r="O14" s="454"/>
      <c r="P14" s="454"/>
      <c r="Q14" s="454"/>
      <c r="R14" s="454"/>
      <c r="S14" s="454"/>
      <c r="T14" s="454"/>
    </row>
    <row r="15" spans="1:22" x14ac:dyDescent="0.25">
      <c r="A15" s="158" t="s">
        <v>0</v>
      </c>
      <c r="B15" s="198">
        <f>+C15+D15</f>
        <v>100</v>
      </c>
      <c r="C15" s="198">
        <f>+C10/B10*100</f>
        <v>39.952718676122934</v>
      </c>
      <c r="D15" s="198">
        <f>+D10/B10*100</f>
        <v>60.047281323877066</v>
      </c>
      <c r="E15" s="198"/>
      <c r="F15" s="198">
        <f>+G15+H15</f>
        <v>100</v>
      </c>
      <c r="G15" s="198">
        <f>+G10/F10*100</f>
        <v>52.72727272727272</v>
      </c>
      <c r="H15" s="198">
        <f>+H10/F10*100</f>
        <v>47.272727272727273</v>
      </c>
      <c r="I15" s="198"/>
      <c r="J15" s="198">
        <v>0</v>
      </c>
      <c r="K15" s="198">
        <v>0</v>
      </c>
      <c r="L15" s="198">
        <v>0</v>
      </c>
      <c r="M15" s="198"/>
      <c r="N15" s="198">
        <f>+O15+P15</f>
        <v>100</v>
      </c>
      <c r="O15" s="198">
        <f>+O10/N10*100</f>
        <v>41.021126760563384</v>
      </c>
      <c r="P15" s="198">
        <f>+P10/N10*100</f>
        <v>58.978873239436624</v>
      </c>
      <c r="Q15" s="198"/>
      <c r="R15" s="198">
        <f>+S15+T15</f>
        <v>100</v>
      </c>
      <c r="S15" s="198">
        <f>+S10/R10*100</f>
        <v>27.976190476190478</v>
      </c>
      <c r="T15" s="198">
        <f>+T10/R10*100</f>
        <v>72.023809523809518</v>
      </c>
    </row>
    <row r="16" spans="1:22" x14ac:dyDescent="0.25">
      <c r="A16" s="112" t="s">
        <v>326</v>
      </c>
      <c r="B16" s="91">
        <f t="shared" ref="B16:B17" si="1">+C16+D16</f>
        <v>100</v>
      </c>
      <c r="C16" s="92">
        <f t="shared" ref="C16:C17" si="2">+C11/B11*100</f>
        <v>40.810810810810807</v>
      </c>
      <c r="D16" s="92">
        <f t="shared" ref="D16:D17" si="3">+D11/B11*100</f>
        <v>59.189189189189186</v>
      </c>
      <c r="E16" s="91"/>
      <c r="F16" s="91">
        <f t="shared" ref="F16:F17" si="4">+G16+H16</f>
        <v>100</v>
      </c>
      <c r="G16" s="92">
        <f t="shared" ref="G16:G17" si="5">+G11/F11*100</f>
        <v>52.083333333333336</v>
      </c>
      <c r="H16" s="92">
        <f t="shared" ref="H16:H17" si="6">+H11/F11*100</f>
        <v>47.916666666666671</v>
      </c>
      <c r="I16" s="91"/>
      <c r="J16" s="91">
        <v>0</v>
      </c>
      <c r="K16" s="92">
        <v>0</v>
      </c>
      <c r="L16" s="92">
        <v>0</v>
      </c>
      <c r="M16" s="91"/>
      <c r="N16" s="91">
        <f t="shared" ref="N16:N17" si="7">+O16+P16</f>
        <v>100</v>
      </c>
      <c r="O16" s="92">
        <f t="shared" ref="O16:O17" si="8">+O11/N11*100</f>
        <v>42.307692307692307</v>
      </c>
      <c r="P16" s="92">
        <f t="shared" ref="P16:P17" si="9">+P11/N11*100</f>
        <v>57.692307692307686</v>
      </c>
      <c r="Q16" s="91"/>
      <c r="R16" s="91">
        <f t="shared" ref="R16:R17" si="10">+S16+T16</f>
        <v>100.00000000000001</v>
      </c>
      <c r="S16" s="92">
        <f t="shared" ref="S16:S17" si="11">+S11/R11*100</f>
        <v>28.666666666666668</v>
      </c>
      <c r="T16" s="92">
        <f t="shared" ref="T16:T17" si="12">+T11/R11*100</f>
        <v>71.333333333333343</v>
      </c>
    </row>
    <row r="17" spans="1:20" ht="15.75" thickBot="1" x14ac:dyDescent="0.3">
      <c r="A17" s="139" t="s">
        <v>327</v>
      </c>
      <c r="B17" s="102">
        <f t="shared" si="1"/>
        <v>100</v>
      </c>
      <c r="C17" s="102">
        <f t="shared" si="2"/>
        <v>33.962264150943398</v>
      </c>
      <c r="D17" s="102">
        <f t="shared" si="3"/>
        <v>66.037735849056602</v>
      </c>
      <c r="E17" s="102"/>
      <c r="F17" s="102">
        <f t="shared" si="4"/>
        <v>100</v>
      </c>
      <c r="G17" s="102">
        <f t="shared" si="5"/>
        <v>57.142857142857139</v>
      </c>
      <c r="H17" s="102">
        <f t="shared" si="6"/>
        <v>42.857142857142854</v>
      </c>
      <c r="I17" s="102"/>
      <c r="J17" s="102">
        <v>0</v>
      </c>
      <c r="K17" s="102">
        <v>0</v>
      </c>
      <c r="L17" s="102">
        <v>0</v>
      </c>
      <c r="M17" s="102"/>
      <c r="N17" s="102">
        <f t="shared" si="7"/>
        <v>100</v>
      </c>
      <c r="O17" s="102">
        <f t="shared" si="8"/>
        <v>32.432432432432435</v>
      </c>
      <c r="P17" s="102">
        <f t="shared" si="9"/>
        <v>67.567567567567565</v>
      </c>
      <c r="Q17" s="102"/>
      <c r="R17" s="102">
        <f t="shared" si="10"/>
        <v>100</v>
      </c>
      <c r="S17" s="102">
        <f t="shared" si="11"/>
        <v>22.222222222222221</v>
      </c>
      <c r="T17" s="102">
        <f t="shared" si="12"/>
        <v>77.777777777777786</v>
      </c>
    </row>
    <row r="18" spans="1:20" s="79" customFormat="1" ht="36" customHeight="1" x14ac:dyDescent="0.25">
      <c r="A18" s="444" t="s">
        <v>402</v>
      </c>
      <c r="B18" s="444"/>
      <c r="C18" s="444"/>
      <c r="D18" s="444"/>
      <c r="E18" s="444"/>
      <c r="F18" s="444"/>
      <c r="G18" s="444"/>
      <c r="H18" s="444"/>
      <c r="I18" s="444"/>
      <c r="J18" s="444"/>
      <c r="K18" s="444"/>
      <c r="L18" s="444"/>
      <c r="M18" s="444"/>
      <c r="N18" s="444"/>
      <c r="O18" s="444"/>
      <c r="P18" s="444"/>
      <c r="Q18" s="444"/>
      <c r="R18" s="444"/>
      <c r="S18" s="444"/>
      <c r="T18" s="444"/>
    </row>
    <row r="19" spans="1:20" s="265" customFormat="1" ht="12" x14ac:dyDescent="0.25">
      <c r="A19" s="405" t="s">
        <v>378</v>
      </c>
      <c r="B19" s="405"/>
      <c r="C19" s="405"/>
      <c r="D19" s="405"/>
      <c r="E19" s="405"/>
      <c r="F19" s="405"/>
      <c r="G19" s="405"/>
      <c r="H19" s="405"/>
      <c r="I19" s="405"/>
      <c r="J19" s="405"/>
      <c r="K19" s="405"/>
      <c r="L19" s="405"/>
      <c r="M19" s="405"/>
      <c r="N19" s="405"/>
      <c r="O19" s="405"/>
      <c r="P19" s="405"/>
      <c r="Q19" s="405"/>
      <c r="R19" s="405"/>
      <c r="S19" s="405"/>
      <c r="T19" s="405"/>
    </row>
    <row r="20" spans="1:20" s="79" customFormat="1" ht="12.75" x14ac:dyDescent="0.25">
      <c r="A20" s="402" t="s">
        <v>366</v>
      </c>
      <c r="B20" s="402"/>
      <c r="C20" s="402"/>
      <c r="D20" s="402"/>
      <c r="E20" s="402"/>
      <c r="F20" s="402"/>
      <c r="G20" s="402"/>
      <c r="H20" s="402"/>
      <c r="I20" s="402"/>
      <c r="J20" s="402"/>
      <c r="K20" s="402"/>
      <c r="L20" s="402"/>
      <c r="M20" s="402"/>
      <c r="N20" s="402"/>
      <c r="O20" s="402"/>
      <c r="P20" s="402"/>
      <c r="Q20" s="402"/>
      <c r="R20" s="402"/>
      <c r="S20" s="402"/>
      <c r="T20" s="402"/>
    </row>
  </sheetData>
  <mergeCells count="17">
    <mergeCell ref="A9:T9"/>
    <mergeCell ref="A14:T14"/>
    <mergeCell ref="A18:T18"/>
    <mergeCell ref="A19:T19"/>
    <mergeCell ref="A20:T20"/>
    <mergeCell ref="R7:T7"/>
    <mergeCell ref="A1:T1"/>
    <mergeCell ref="V1:V2"/>
    <mergeCell ref="A2:T2"/>
    <mergeCell ref="A3:T3"/>
    <mergeCell ref="A4:T4"/>
    <mergeCell ref="A5:T5"/>
    <mergeCell ref="A7:A8"/>
    <mergeCell ref="B7:D7"/>
    <mergeCell ref="F7:H7"/>
    <mergeCell ref="J7:L7"/>
    <mergeCell ref="N7:P7"/>
  </mergeCells>
  <hyperlinks>
    <hyperlink ref="V1" location="INDICE!A1" display="INDICE"/>
  </hyperlinks>
  <printOptions horizontalCentered="1"/>
  <pageMargins left="0.70866141732283472" right="0.70866141732283472" top="0.74803149606299213" bottom="0.74803149606299213" header="0.31496062992125984" footer="0.31496062992125984"/>
  <pageSetup orientation="landscape"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T38"/>
  <sheetViews>
    <sheetView showGridLines="0" zoomScaleNormal="100" workbookViewId="0">
      <selection activeCell="X24" sqref="X24"/>
    </sheetView>
  </sheetViews>
  <sheetFormatPr baseColWidth="10" defaultRowHeight="12.75" x14ac:dyDescent="0.2"/>
  <cols>
    <col min="1" max="1" width="19.7109375" style="157" customWidth="1"/>
    <col min="2" max="4" width="7.7109375" style="157" customWidth="1"/>
    <col min="5" max="5" width="1.7109375" style="157" customWidth="1"/>
    <col min="6" max="8" width="7.7109375" style="157" customWidth="1"/>
    <col min="9" max="9" width="1.7109375" style="157" customWidth="1"/>
    <col min="10" max="12" width="7.7109375" style="157" hidden="1" customWidth="1"/>
    <col min="13" max="13" width="1.7109375" style="157" hidden="1" customWidth="1"/>
    <col min="14" max="16" width="7.7109375" style="157" customWidth="1"/>
    <col min="17" max="17" width="1.7109375" style="157" customWidth="1"/>
    <col min="18" max="20" width="7.7109375" style="157" customWidth="1"/>
    <col min="21" max="22" width="11.42578125" style="157"/>
    <col min="23" max="23" width="11.140625" style="157" bestFit="1" customWidth="1"/>
    <col min="24" max="24" width="11.42578125" style="157"/>
    <col min="25" max="252" width="11.42578125" style="27"/>
    <col min="253" max="253" width="22.5703125" style="27" customWidth="1"/>
    <col min="254" max="254" width="5.140625" style="27" customWidth="1"/>
    <col min="255" max="255" width="4.42578125" style="27" customWidth="1"/>
    <col min="256" max="256" width="5.5703125" style="27" customWidth="1"/>
    <col min="257" max="257" width="1.7109375" style="27" customWidth="1"/>
    <col min="258" max="258" width="4.140625" style="27" bestFit="1" customWidth="1"/>
    <col min="259" max="259" width="4.42578125" style="27" customWidth="1"/>
    <col min="260" max="260" width="5.28515625" style="27" customWidth="1"/>
    <col min="261" max="261" width="1.7109375" style="27" customWidth="1"/>
    <col min="262" max="262" width="5.42578125" style="27" bestFit="1" customWidth="1"/>
    <col min="263" max="263" width="4.42578125" style="27" customWidth="1"/>
    <col min="264" max="264" width="5.42578125" style="27" customWidth="1"/>
    <col min="265" max="265" width="1.7109375" style="27" customWidth="1"/>
    <col min="266" max="267" width="5" style="27" customWidth="1"/>
    <col min="268" max="268" width="5.42578125" style="27" customWidth="1"/>
    <col min="269" max="508" width="11.42578125" style="27"/>
    <col min="509" max="509" width="22.5703125" style="27" customWidth="1"/>
    <col min="510" max="510" width="5.140625" style="27" customWidth="1"/>
    <col min="511" max="511" width="4.42578125" style="27" customWidth="1"/>
    <col min="512" max="512" width="5.5703125" style="27" customWidth="1"/>
    <col min="513" max="513" width="1.7109375" style="27" customWidth="1"/>
    <col min="514" max="514" width="4.140625" style="27" bestFit="1" customWidth="1"/>
    <col min="515" max="515" width="4.42578125" style="27" customWidth="1"/>
    <col min="516" max="516" width="5.28515625" style="27" customWidth="1"/>
    <col min="517" max="517" width="1.7109375" style="27" customWidth="1"/>
    <col min="518" max="518" width="5.42578125" style="27" bestFit="1" customWidth="1"/>
    <col min="519" max="519" width="4.42578125" style="27" customWidth="1"/>
    <col min="520" max="520" width="5.42578125" style="27" customWidth="1"/>
    <col min="521" max="521" width="1.7109375" style="27" customWidth="1"/>
    <col min="522" max="523" width="5" style="27" customWidth="1"/>
    <col min="524" max="524" width="5.42578125" style="27" customWidth="1"/>
    <col min="525" max="764" width="11.42578125" style="27"/>
    <col min="765" max="765" width="22.5703125" style="27" customWidth="1"/>
    <col min="766" max="766" width="5.140625" style="27" customWidth="1"/>
    <col min="767" max="767" width="4.42578125" style="27" customWidth="1"/>
    <col min="768" max="768" width="5.5703125" style="27" customWidth="1"/>
    <col min="769" max="769" width="1.7109375" style="27" customWidth="1"/>
    <col min="770" max="770" width="4.140625" style="27" bestFit="1" customWidth="1"/>
    <col min="771" max="771" width="4.42578125" style="27" customWidth="1"/>
    <col min="772" max="772" width="5.28515625" style="27" customWidth="1"/>
    <col min="773" max="773" width="1.7109375" style="27" customWidth="1"/>
    <col min="774" max="774" width="5.42578125" style="27" bestFit="1" customWidth="1"/>
    <col min="775" max="775" width="4.42578125" style="27" customWidth="1"/>
    <col min="776" max="776" width="5.42578125" style="27" customWidth="1"/>
    <col min="777" max="777" width="1.7109375" style="27" customWidth="1"/>
    <col min="778" max="779" width="5" style="27" customWidth="1"/>
    <col min="780" max="780" width="5.42578125" style="27" customWidth="1"/>
    <col min="781" max="1020" width="11.42578125" style="27"/>
    <col min="1021" max="1021" width="22.5703125" style="27" customWidth="1"/>
    <col min="1022" max="1022" width="5.140625" style="27" customWidth="1"/>
    <col min="1023" max="1023" width="4.42578125" style="27" customWidth="1"/>
    <col min="1024" max="1024" width="5.5703125" style="27" customWidth="1"/>
    <col min="1025" max="1025" width="1.7109375" style="27" customWidth="1"/>
    <col min="1026" max="1026" width="4.140625" style="27" bestFit="1" customWidth="1"/>
    <col min="1027" max="1027" width="4.42578125" style="27" customWidth="1"/>
    <col min="1028" max="1028" width="5.28515625" style="27" customWidth="1"/>
    <col min="1029" max="1029" width="1.7109375" style="27" customWidth="1"/>
    <col min="1030" max="1030" width="5.42578125" style="27" bestFit="1" customWidth="1"/>
    <col min="1031" max="1031" width="4.42578125" style="27" customWidth="1"/>
    <col min="1032" max="1032" width="5.42578125" style="27" customWidth="1"/>
    <col min="1033" max="1033" width="1.7109375" style="27" customWidth="1"/>
    <col min="1034" max="1035" width="5" style="27" customWidth="1"/>
    <col min="1036" max="1036" width="5.42578125" style="27" customWidth="1"/>
    <col min="1037" max="1276" width="11.42578125" style="27"/>
    <col min="1277" max="1277" width="22.5703125" style="27" customWidth="1"/>
    <col min="1278" max="1278" width="5.140625" style="27" customWidth="1"/>
    <col min="1279" max="1279" width="4.42578125" style="27" customWidth="1"/>
    <col min="1280" max="1280" width="5.5703125" style="27" customWidth="1"/>
    <col min="1281" max="1281" width="1.7109375" style="27" customWidth="1"/>
    <col min="1282" max="1282" width="4.140625" style="27" bestFit="1" customWidth="1"/>
    <col min="1283" max="1283" width="4.42578125" style="27" customWidth="1"/>
    <col min="1284" max="1284" width="5.28515625" style="27" customWidth="1"/>
    <col min="1285" max="1285" width="1.7109375" style="27" customWidth="1"/>
    <col min="1286" max="1286" width="5.42578125" style="27" bestFit="1" customWidth="1"/>
    <col min="1287" max="1287" width="4.42578125" style="27" customWidth="1"/>
    <col min="1288" max="1288" width="5.42578125" style="27" customWidth="1"/>
    <col min="1289" max="1289" width="1.7109375" style="27" customWidth="1"/>
    <col min="1290" max="1291" width="5" style="27" customWidth="1"/>
    <col min="1292" max="1292" width="5.42578125" style="27" customWidth="1"/>
    <col min="1293" max="1532" width="11.42578125" style="27"/>
    <col min="1533" max="1533" width="22.5703125" style="27" customWidth="1"/>
    <col min="1534" max="1534" width="5.140625" style="27" customWidth="1"/>
    <col min="1535" max="1535" width="4.42578125" style="27" customWidth="1"/>
    <col min="1536" max="1536" width="5.5703125" style="27" customWidth="1"/>
    <col min="1537" max="1537" width="1.7109375" style="27" customWidth="1"/>
    <col min="1538" max="1538" width="4.140625" style="27" bestFit="1" customWidth="1"/>
    <col min="1539" max="1539" width="4.42578125" style="27" customWidth="1"/>
    <col min="1540" max="1540" width="5.28515625" style="27" customWidth="1"/>
    <col min="1541" max="1541" width="1.7109375" style="27" customWidth="1"/>
    <col min="1542" max="1542" width="5.42578125" style="27" bestFit="1" customWidth="1"/>
    <col min="1543" max="1543" width="4.42578125" style="27" customWidth="1"/>
    <col min="1544" max="1544" width="5.42578125" style="27" customWidth="1"/>
    <col min="1545" max="1545" width="1.7109375" style="27" customWidth="1"/>
    <col min="1546" max="1547" width="5" style="27" customWidth="1"/>
    <col min="1548" max="1548" width="5.42578125" style="27" customWidth="1"/>
    <col min="1549" max="1788" width="11.42578125" style="27"/>
    <col min="1789" max="1789" width="22.5703125" style="27" customWidth="1"/>
    <col min="1790" max="1790" width="5.140625" style="27" customWidth="1"/>
    <col min="1791" max="1791" width="4.42578125" style="27" customWidth="1"/>
    <col min="1792" max="1792" width="5.5703125" style="27" customWidth="1"/>
    <col min="1793" max="1793" width="1.7109375" style="27" customWidth="1"/>
    <col min="1794" max="1794" width="4.140625" style="27" bestFit="1" customWidth="1"/>
    <col min="1795" max="1795" width="4.42578125" style="27" customWidth="1"/>
    <col min="1796" max="1796" width="5.28515625" style="27" customWidth="1"/>
    <col min="1797" max="1797" width="1.7109375" style="27" customWidth="1"/>
    <col min="1798" max="1798" width="5.42578125" style="27" bestFit="1" customWidth="1"/>
    <col min="1799" max="1799" width="4.42578125" style="27" customWidth="1"/>
    <col min="1800" max="1800" width="5.42578125" style="27" customWidth="1"/>
    <col min="1801" max="1801" width="1.7109375" style="27" customWidth="1"/>
    <col min="1802" max="1803" width="5" style="27" customWidth="1"/>
    <col min="1804" max="1804" width="5.42578125" style="27" customWidth="1"/>
    <col min="1805" max="2044" width="11.42578125" style="27"/>
    <col min="2045" max="2045" width="22.5703125" style="27" customWidth="1"/>
    <col min="2046" max="2046" width="5.140625" style="27" customWidth="1"/>
    <col min="2047" max="2047" width="4.42578125" style="27" customWidth="1"/>
    <col min="2048" max="2048" width="5.5703125" style="27" customWidth="1"/>
    <col min="2049" max="2049" width="1.7109375" style="27" customWidth="1"/>
    <col min="2050" max="2050" width="4.140625" style="27" bestFit="1" customWidth="1"/>
    <col min="2051" max="2051" width="4.42578125" style="27" customWidth="1"/>
    <col min="2052" max="2052" width="5.28515625" style="27" customWidth="1"/>
    <col min="2053" max="2053" width="1.7109375" style="27" customWidth="1"/>
    <col min="2054" max="2054" width="5.42578125" style="27" bestFit="1" customWidth="1"/>
    <col min="2055" max="2055" width="4.42578125" style="27" customWidth="1"/>
    <col min="2056" max="2056" width="5.42578125" style="27" customWidth="1"/>
    <col min="2057" max="2057" width="1.7109375" style="27" customWidth="1"/>
    <col min="2058" max="2059" width="5" style="27" customWidth="1"/>
    <col min="2060" max="2060" width="5.42578125" style="27" customWidth="1"/>
    <col min="2061" max="2300" width="11.42578125" style="27"/>
    <col min="2301" max="2301" width="22.5703125" style="27" customWidth="1"/>
    <col min="2302" max="2302" width="5.140625" style="27" customWidth="1"/>
    <col min="2303" max="2303" width="4.42578125" style="27" customWidth="1"/>
    <col min="2304" max="2304" width="5.5703125" style="27" customWidth="1"/>
    <col min="2305" max="2305" width="1.7109375" style="27" customWidth="1"/>
    <col min="2306" max="2306" width="4.140625" style="27" bestFit="1" customWidth="1"/>
    <col min="2307" max="2307" width="4.42578125" style="27" customWidth="1"/>
    <col min="2308" max="2308" width="5.28515625" style="27" customWidth="1"/>
    <col min="2309" max="2309" width="1.7109375" style="27" customWidth="1"/>
    <col min="2310" max="2310" width="5.42578125" style="27" bestFit="1" customWidth="1"/>
    <col min="2311" max="2311" width="4.42578125" style="27" customWidth="1"/>
    <col min="2312" max="2312" width="5.42578125" style="27" customWidth="1"/>
    <col min="2313" max="2313" width="1.7109375" style="27" customWidth="1"/>
    <col min="2314" max="2315" width="5" style="27" customWidth="1"/>
    <col min="2316" max="2316" width="5.42578125" style="27" customWidth="1"/>
    <col min="2317" max="2556" width="11.42578125" style="27"/>
    <col min="2557" max="2557" width="22.5703125" style="27" customWidth="1"/>
    <col min="2558" max="2558" width="5.140625" style="27" customWidth="1"/>
    <col min="2559" max="2559" width="4.42578125" style="27" customWidth="1"/>
    <col min="2560" max="2560" width="5.5703125" style="27" customWidth="1"/>
    <col min="2561" max="2561" width="1.7109375" style="27" customWidth="1"/>
    <col min="2562" max="2562" width="4.140625" style="27" bestFit="1" customWidth="1"/>
    <col min="2563" max="2563" width="4.42578125" style="27" customWidth="1"/>
    <col min="2564" max="2564" width="5.28515625" style="27" customWidth="1"/>
    <col min="2565" max="2565" width="1.7109375" style="27" customWidth="1"/>
    <col min="2566" max="2566" width="5.42578125" style="27" bestFit="1" customWidth="1"/>
    <col min="2567" max="2567" width="4.42578125" style="27" customWidth="1"/>
    <col min="2568" max="2568" width="5.42578125" style="27" customWidth="1"/>
    <col min="2569" max="2569" width="1.7109375" style="27" customWidth="1"/>
    <col min="2570" max="2571" width="5" style="27" customWidth="1"/>
    <col min="2572" max="2572" width="5.42578125" style="27" customWidth="1"/>
    <col min="2573" max="2812" width="11.42578125" style="27"/>
    <col min="2813" max="2813" width="22.5703125" style="27" customWidth="1"/>
    <col min="2814" max="2814" width="5.140625" style="27" customWidth="1"/>
    <col min="2815" max="2815" width="4.42578125" style="27" customWidth="1"/>
    <col min="2816" max="2816" width="5.5703125" style="27" customWidth="1"/>
    <col min="2817" max="2817" width="1.7109375" style="27" customWidth="1"/>
    <col min="2818" max="2818" width="4.140625" style="27" bestFit="1" customWidth="1"/>
    <col min="2819" max="2819" width="4.42578125" style="27" customWidth="1"/>
    <col min="2820" max="2820" width="5.28515625" style="27" customWidth="1"/>
    <col min="2821" max="2821" width="1.7109375" style="27" customWidth="1"/>
    <col min="2822" max="2822" width="5.42578125" style="27" bestFit="1" customWidth="1"/>
    <col min="2823" max="2823" width="4.42578125" style="27" customWidth="1"/>
    <col min="2824" max="2824" width="5.42578125" style="27" customWidth="1"/>
    <col min="2825" max="2825" width="1.7109375" style="27" customWidth="1"/>
    <col min="2826" max="2827" width="5" style="27" customWidth="1"/>
    <col min="2828" max="2828" width="5.42578125" style="27" customWidth="1"/>
    <col min="2829" max="3068" width="11.42578125" style="27"/>
    <col min="3069" max="3069" width="22.5703125" style="27" customWidth="1"/>
    <col min="3070" max="3070" width="5.140625" style="27" customWidth="1"/>
    <col min="3071" max="3071" width="4.42578125" style="27" customWidth="1"/>
    <col min="3072" max="3072" width="5.5703125" style="27" customWidth="1"/>
    <col min="3073" max="3073" width="1.7109375" style="27" customWidth="1"/>
    <col min="3074" max="3074" width="4.140625" style="27" bestFit="1" customWidth="1"/>
    <col min="3075" max="3075" width="4.42578125" style="27" customWidth="1"/>
    <col min="3076" max="3076" width="5.28515625" style="27" customWidth="1"/>
    <col min="3077" max="3077" width="1.7109375" style="27" customWidth="1"/>
    <col min="3078" max="3078" width="5.42578125" style="27" bestFit="1" customWidth="1"/>
    <col min="3079" max="3079" width="4.42578125" style="27" customWidth="1"/>
    <col min="3080" max="3080" width="5.42578125" style="27" customWidth="1"/>
    <col min="3081" max="3081" width="1.7109375" style="27" customWidth="1"/>
    <col min="3082" max="3083" width="5" style="27" customWidth="1"/>
    <col min="3084" max="3084" width="5.42578125" style="27" customWidth="1"/>
    <col min="3085" max="3324" width="11.42578125" style="27"/>
    <col min="3325" max="3325" width="22.5703125" style="27" customWidth="1"/>
    <col min="3326" max="3326" width="5.140625" style="27" customWidth="1"/>
    <col min="3327" max="3327" width="4.42578125" style="27" customWidth="1"/>
    <col min="3328" max="3328" width="5.5703125" style="27" customWidth="1"/>
    <col min="3329" max="3329" width="1.7109375" style="27" customWidth="1"/>
    <col min="3330" max="3330" width="4.140625" style="27" bestFit="1" customWidth="1"/>
    <col min="3331" max="3331" width="4.42578125" style="27" customWidth="1"/>
    <col min="3332" max="3332" width="5.28515625" style="27" customWidth="1"/>
    <col min="3333" max="3333" width="1.7109375" style="27" customWidth="1"/>
    <col min="3334" max="3334" width="5.42578125" style="27" bestFit="1" customWidth="1"/>
    <col min="3335" max="3335" width="4.42578125" style="27" customWidth="1"/>
    <col min="3336" max="3336" width="5.42578125" style="27" customWidth="1"/>
    <col min="3337" max="3337" width="1.7109375" style="27" customWidth="1"/>
    <col min="3338" max="3339" width="5" style="27" customWidth="1"/>
    <col min="3340" max="3340" width="5.42578125" style="27" customWidth="1"/>
    <col min="3341" max="3580" width="11.42578125" style="27"/>
    <col min="3581" max="3581" width="22.5703125" style="27" customWidth="1"/>
    <col min="3582" max="3582" width="5.140625" style="27" customWidth="1"/>
    <col min="3583" max="3583" width="4.42578125" style="27" customWidth="1"/>
    <col min="3584" max="3584" width="5.5703125" style="27" customWidth="1"/>
    <col min="3585" max="3585" width="1.7109375" style="27" customWidth="1"/>
    <col min="3586" max="3586" width="4.140625" style="27" bestFit="1" customWidth="1"/>
    <col min="3587" max="3587" width="4.42578125" style="27" customWidth="1"/>
    <col min="3588" max="3588" width="5.28515625" style="27" customWidth="1"/>
    <col min="3589" max="3589" width="1.7109375" style="27" customWidth="1"/>
    <col min="3590" max="3590" width="5.42578125" style="27" bestFit="1" customWidth="1"/>
    <col min="3591" max="3591" width="4.42578125" style="27" customWidth="1"/>
    <col min="3592" max="3592" width="5.42578125" style="27" customWidth="1"/>
    <col min="3593" max="3593" width="1.7109375" style="27" customWidth="1"/>
    <col min="3594" max="3595" width="5" style="27" customWidth="1"/>
    <col min="3596" max="3596" width="5.42578125" style="27" customWidth="1"/>
    <col min="3597" max="3836" width="11.42578125" style="27"/>
    <col min="3837" max="3837" width="22.5703125" style="27" customWidth="1"/>
    <col min="3838" max="3838" width="5.140625" style="27" customWidth="1"/>
    <col min="3839" max="3839" width="4.42578125" style="27" customWidth="1"/>
    <col min="3840" max="3840" width="5.5703125" style="27" customWidth="1"/>
    <col min="3841" max="3841" width="1.7109375" style="27" customWidth="1"/>
    <col min="3842" max="3842" width="4.140625" style="27" bestFit="1" customWidth="1"/>
    <col min="3843" max="3843" width="4.42578125" style="27" customWidth="1"/>
    <col min="3844" max="3844" width="5.28515625" style="27" customWidth="1"/>
    <col min="3845" max="3845" width="1.7109375" style="27" customWidth="1"/>
    <col min="3846" max="3846" width="5.42578125" style="27" bestFit="1" customWidth="1"/>
    <col min="3847" max="3847" width="4.42578125" style="27" customWidth="1"/>
    <col min="3848" max="3848" width="5.42578125" style="27" customWidth="1"/>
    <col min="3849" max="3849" width="1.7109375" style="27" customWidth="1"/>
    <col min="3850" max="3851" width="5" style="27" customWidth="1"/>
    <col min="3852" max="3852" width="5.42578125" style="27" customWidth="1"/>
    <col min="3853" max="4092" width="11.42578125" style="27"/>
    <col min="4093" max="4093" width="22.5703125" style="27" customWidth="1"/>
    <col min="4094" max="4094" width="5.140625" style="27" customWidth="1"/>
    <col min="4095" max="4095" width="4.42578125" style="27" customWidth="1"/>
    <col min="4096" max="4096" width="5.5703125" style="27" customWidth="1"/>
    <col min="4097" max="4097" width="1.7109375" style="27" customWidth="1"/>
    <col min="4098" max="4098" width="4.140625" style="27" bestFit="1" customWidth="1"/>
    <col min="4099" max="4099" width="4.42578125" style="27" customWidth="1"/>
    <col min="4100" max="4100" width="5.28515625" style="27" customWidth="1"/>
    <col min="4101" max="4101" width="1.7109375" style="27" customWidth="1"/>
    <col min="4102" max="4102" width="5.42578125" style="27" bestFit="1" customWidth="1"/>
    <col min="4103" max="4103" width="4.42578125" style="27" customWidth="1"/>
    <col min="4104" max="4104" width="5.42578125" style="27" customWidth="1"/>
    <col min="4105" max="4105" width="1.7109375" style="27" customWidth="1"/>
    <col min="4106" max="4107" width="5" style="27" customWidth="1"/>
    <col min="4108" max="4108" width="5.42578125" style="27" customWidth="1"/>
    <col min="4109" max="4348" width="11.42578125" style="27"/>
    <col min="4349" max="4349" width="22.5703125" style="27" customWidth="1"/>
    <col min="4350" max="4350" width="5.140625" style="27" customWidth="1"/>
    <col min="4351" max="4351" width="4.42578125" style="27" customWidth="1"/>
    <col min="4352" max="4352" width="5.5703125" style="27" customWidth="1"/>
    <col min="4353" max="4353" width="1.7109375" style="27" customWidth="1"/>
    <col min="4354" max="4354" width="4.140625" style="27" bestFit="1" customWidth="1"/>
    <col min="4355" max="4355" width="4.42578125" style="27" customWidth="1"/>
    <col min="4356" max="4356" width="5.28515625" style="27" customWidth="1"/>
    <col min="4357" max="4357" width="1.7109375" style="27" customWidth="1"/>
    <col min="4358" max="4358" width="5.42578125" style="27" bestFit="1" customWidth="1"/>
    <col min="4359" max="4359" width="4.42578125" style="27" customWidth="1"/>
    <col min="4360" max="4360" width="5.42578125" style="27" customWidth="1"/>
    <col min="4361" max="4361" width="1.7109375" style="27" customWidth="1"/>
    <col min="4362" max="4363" width="5" style="27" customWidth="1"/>
    <col min="4364" max="4364" width="5.42578125" style="27" customWidth="1"/>
    <col min="4365" max="4604" width="11.42578125" style="27"/>
    <col min="4605" max="4605" width="22.5703125" style="27" customWidth="1"/>
    <col min="4606" max="4606" width="5.140625" style="27" customWidth="1"/>
    <col min="4607" max="4607" width="4.42578125" style="27" customWidth="1"/>
    <col min="4608" max="4608" width="5.5703125" style="27" customWidth="1"/>
    <col min="4609" max="4609" width="1.7109375" style="27" customWidth="1"/>
    <col min="4610" max="4610" width="4.140625" style="27" bestFit="1" customWidth="1"/>
    <col min="4611" max="4611" width="4.42578125" style="27" customWidth="1"/>
    <col min="4612" max="4612" width="5.28515625" style="27" customWidth="1"/>
    <col min="4613" max="4613" width="1.7109375" style="27" customWidth="1"/>
    <col min="4614" max="4614" width="5.42578125" style="27" bestFit="1" customWidth="1"/>
    <col min="4615" max="4615" width="4.42578125" style="27" customWidth="1"/>
    <col min="4616" max="4616" width="5.42578125" style="27" customWidth="1"/>
    <col min="4617" max="4617" width="1.7109375" style="27" customWidth="1"/>
    <col min="4618" max="4619" width="5" style="27" customWidth="1"/>
    <col min="4620" max="4620" width="5.42578125" style="27" customWidth="1"/>
    <col min="4621" max="4860" width="11.42578125" style="27"/>
    <col min="4861" max="4861" width="22.5703125" style="27" customWidth="1"/>
    <col min="4862" max="4862" width="5.140625" style="27" customWidth="1"/>
    <col min="4863" max="4863" width="4.42578125" style="27" customWidth="1"/>
    <col min="4864" max="4864" width="5.5703125" style="27" customWidth="1"/>
    <col min="4865" max="4865" width="1.7109375" style="27" customWidth="1"/>
    <col min="4866" max="4866" width="4.140625" style="27" bestFit="1" customWidth="1"/>
    <col min="4867" max="4867" width="4.42578125" style="27" customWidth="1"/>
    <col min="4868" max="4868" width="5.28515625" style="27" customWidth="1"/>
    <col min="4869" max="4869" width="1.7109375" style="27" customWidth="1"/>
    <col min="4870" max="4870" width="5.42578125" style="27" bestFit="1" customWidth="1"/>
    <col min="4871" max="4871" width="4.42578125" style="27" customWidth="1"/>
    <col min="4872" max="4872" width="5.42578125" style="27" customWidth="1"/>
    <col min="4873" max="4873" width="1.7109375" style="27" customWidth="1"/>
    <col min="4874" max="4875" width="5" style="27" customWidth="1"/>
    <col min="4876" max="4876" width="5.42578125" style="27" customWidth="1"/>
    <col min="4877" max="5116" width="11.42578125" style="27"/>
    <col min="5117" max="5117" width="22.5703125" style="27" customWidth="1"/>
    <col min="5118" max="5118" width="5.140625" style="27" customWidth="1"/>
    <col min="5119" max="5119" width="4.42578125" style="27" customWidth="1"/>
    <col min="5120" max="5120" width="5.5703125" style="27" customWidth="1"/>
    <col min="5121" max="5121" width="1.7109375" style="27" customWidth="1"/>
    <col min="5122" max="5122" width="4.140625" style="27" bestFit="1" customWidth="1"/>
    <col min="5123" max="5123" width="4.42578125" style="27" customWidth="1"/>
    <col min="5124" max="5124" width="5.28515625" style="27" customWidth="1"/>
    <col min="5125" max="5125" width="1.7109375" style="27" customWidth="1"/>
    <col min="5126" max="5126" width="5.42578125" style="27" bestFit="1" customWidth="1"/>
    <col min="5127" max="5127" width="4.42578125" style="27" customWidth="1"/>
    <col min="5128" max="5128" width="5.42578125" style="27" customWidth="1"/>
    <col min="5129" max="5129" width="1.7109375" style="27" customWidth="1"/>
    <col min="5130" max="5131" width="5" style="27" customWidth="1"/>
    <col min="5132" max="5132" width="5.42578125" style="27" customWidth="1"/>
    <col min="5133" max="5372" width="11.42578125" style="27"/>
    <col min="5373" max="5373" width="22.5703125" style="27" customWidth="1"/>
    <col min="5374" max="5374" width="5.140625" style="27" customWidth="1"/>
    <col min="5375" max="5375" width="4.42578125" style="27" customWidth="1"/>
    <col min="5376" max="5376" width="5.5703125" style="27" customWidth="1"/>
    <col min="5377" max="5377" width="1.7109375" style="27" customWidth="1"/>
    <col min="5378" max="5378" width="4.140625" style="27" bestFit="1" customWidth="1"/>
    <col min="5379" max="5379" width="4.42578125" style="27" customWidth="1"/>
    <col min="5380" max="5380" width="5.28515625" style="27" customWidth="1"/>
    <col min="5381" max="5381" width="1.7109375" style="27" customWidth="1"/>
    <col min="5382" max="5382" width="5.42578125" style="27" bestFit="1" customWidth="1"/>
    <col min="5383" max="5383" width="4.42578125" style="27" customWidth="1"/>
    <col min="5384" max="5384" width="5.42578125" style="27" customWidth="1"/>
    <col min="5385" max="5385" width="1.7109375" style="27" customWidth="1"/>
    <col min="5386" max="5387" width="5" style="27" customWidth="1"/>
    <col min="5388" max="5388" width="5.42578125" style="27" customWidth="1"/>
    <col min="5389" max="5628" width="11.42578125" style="27"/>
    <col min="5629" max="5629" width="22.5703125" style="27" customWidth="1"/>
    <col min="5630" max="5630" width="5.140625" style="27" customWidth="1"/>
    <col min="5631" max="5631" width="4.42578125" style="27" customWidth="1"/>
    <col min="5632" max="5632" width="5.5703125" style="27" customWidth="1"/>
    <col min="5633" max="5633" width="1.7109375" style="27" customWidth="1"/>
    <col min="5634" max="5634" width="4.140625" style="27" bestFit="1" customWidth="1"/>
    <col min="5635" max="5635" width="4.42578125" style="27" customWidth="1"/>
    <col min="5636" max="5636" width="5.28515625" style="27" customWidth="1"/>
    <col min="5637" max="5637" width="1.7109375" style="27" customWidth="1"/>
    <col min="5638" max="5638" width="5.42578125" style="27" bestFit="1" customWidth="1"/>
    <col min="5639" max="5639" width="4.42578125" style="27" customWidth="1"/>
    <col min="5640" max="5640" width="5.42578125" style="27" customWidth="1"/>
    <col min="5641" max="5641" width="1.7109375" style="27" customWidth="1"/>
    <col min="5642" max="5643" width="5" style="27" customWidth="1"/>
    <col min="5644" max="5644" width="5.42578125" style="27" customWidth="1"/>
    <col min="5645" max="5884" width="11.42578125" style="27"/>
    <col min="5885" max="5885" width="22.5703125" style="27" customWidth="1"/>
    <col min="5886" max="5886" width="5.140625" style="27" customWidth="1"/>
    <col min="5887" max="5887" width="4.42578125" style="27" customWidth="1"/>
    <col min="5888" max="5888" width="5.5703125" style="27" customWidth="1"/>
    <col min="5889" max="5889" width="1.7109375" style="27" customWidth="1"/>
    <col min="5890" max="5890" width="4.140625" style="27" bestFit="1" customWidth="1"/>
    <col min="5891" max="5891" width="4.42578125" style="27" customWidth="1"/>
    <col min="5892" max="5892" width="5.28515625" style="27" customWidth="1"/>
    <col min="5893" max="5893" width="1.7109375" style="27" customWidth="1"/>
    <col min="5894" max="5894" width="5.42578125" style="27" bestFit="1" customWidth="1"/>
    <col min="5895" max="5895" width="4.42578125" style="27" customWidth="1"/>
    <col min="5896" max="5896" width="5.42578125" style="27" customWidth="1"/>
    <col min="5897" max="5897" width="1.7109375" style="27" customWidth="1"/>
    <col min="5898" max="5899" width="5" style="27" customWidth="1"/>
    <col min="5900" max="5900" width="5.42578125" style="27" customWidth="1"/>
    <col min="5901" max="6140" width="11.42578125" style="27"/>
    <col min="6141" max="6141" width="22.5703125" style="27" customWidth="1"/>
    <col min="6142" max="6142" width="5.140625" style="27" customWidth="1"/>
    <col min="6143" max="6143" width="4.42578125" style="27" customWidth="1"/>
    <col min="6144" max="6144" width="5.5703125" style="27" customWidth="1"/>
    <col min="6145" max="6145" width="1.7109375" style="27" customWidth="1"/>
    <col min="6146" max="6146" width="4.140625" style="27" bestFit="1" customWidth="1"/>
    <col min="6147" max="6147" width="4.42578125" style="27" customWidth="1"/>
    <col min="6148" max="6148" width="5.28515625" style="27" customWidth="1"/>
    <col min="6149" max="6149" width="1.7109375" style="27" customWidth="1"/>
    <col min="6150" max="6150" width="5.42578125" style="27" bestFit="1" customWidth="1"/>
    <col min="6151" max="6151" width="4.42578125" style="27" customWidth="1"/>
    <col min="6152" max="6152" width="5.42578125" style="27" customWidth="1"/>
    <col min="6153" max="6153" width="1.7109375" style="27" customWidth="1"/>
    <col min="6154" max="6155" width="5" style="27" customWidth="1"/>
    <col min="6156" max="6156" width="5.42578125" style="27" customWidth="1"/>
    <col min="6157" max="6396" width="11.42578125" style="27"/>
    <col min="6397" max="6397" width="22.5703125" style="27" customWidth="1"/>
    <col min="6398" max="6398" width="5.140625" style="27" customWidth="1"/>
    <col min="6399" max="6399" width="4.42578125" style="27" customWidth="1"/>
    <col min="6400" max="6400" width="5.5703125" style="27" customWidth="1"/>
    <col min="6401" max="6401" width="1.7109375" style="27" customWidth="1"/>
    <col min="6402" max="6402" width="4.140625" style="27" bestFit="1" customWidth="1"/>
    <col min="6403" max="6403" width="4.42578125" style="27" customWidth="1"/>
    <col min="6404" max="6404" width="5.28515625" style="27" customWidth="1"/>
    <col min="6405" max="6405" width="1.7109375" style="27" customWidth="1"/>
    <col min="6406" max="6406" width="5.42578125" style="27" bestFit="1" customWidth="1"/>
    <col min="6407" max="6407" width="4.42578125" style="27" customWidth="1"/>
    <col min="6408" max="6408" width="5.42578125" style="27" customWidth="1"/>
    <col min="6409" max="6409" width="1.7109375" style="27" customWidth="1"/>
    <col min="6410" max="6411" width="5" style="27" customWidth="1"/>
    <col min="6412" max="6412" width="5.42578125" style="27" customWidth="1"/>
    <col min="6413" max="6652" width="11.42578125" style="27"/>
    <col min="6653" max="6653" width="22.5703125" style="27" customWidth="1"/>
    <col min="6654" max="6654" width="5.140625" style="27" customWidth="1"/>
    <col min="6655" max="6655" width="4.42578125" style="27" customWidth="1"/>
    <col min="6656" max="6656" width="5.5703125" style="27" customWidth="1"/>
    <col min="6657" max="6657" width="1.7109375" style="27" customWidth="1"/>
    <col min="6658" max="6658" width="4.140625" style="27" bestFit="1" customWidth="1"/>
    <col min="6659" max="6659" width="4.42578125" style="27" customWidth="1"/>
    <col min="6660" max="6660" width="5.28515625" style="27" customWidth="1"/>
    <col min="6661" max="6661" width="1.7109375" style="27" customWidth="1"/>
    <col min="6662" max="6662" width="5.42578125" style="27" bestFit="1" customWidth="1"/>
    <col min="6663" max="6663" width="4.42578125" style="27" customWidth="1"/>
    <col min="6664" max="6664" width="5.42578125" style="27" customWidth="1"/>
    <col min="6665" max="6665" width="1.7109375" style="27" customWidth="1"/>
    <col min="6666" max="6667" width="5" style="27" customWidth="1"/>
    <col min="6668" max="6668" width="5.42578125" style="27" customWidth="1"/>
    <col min="6669" max="6908" width="11.42578125" style="27"/>
    <col min="6909" max="6909" width="22.5703125" style="27" customWidth="1"/>
    <col min="6910" max="6910" width="5.140625" style="27" customWidth="1"/>
    <col min="6911" max="6911" width="4.42578125" style="27" customWidth="1"/>
    <col min="6912" max="6912" width="5.5703125" style="27" customWidth="1"/>
    <col min="6913" max="6913" width="1.7109375" style="27" customWidth="1"/>
    <col min="6914" max="6914" width="4.140625" style="27" bestFit="1" customWidth="1"/>
    <col min="6915" max="6915" width="4.42578125" style="27" customWidth="1"/>
    <col min="6916" max="6916" width="5.28515625" style="27" customWidth="1"/>
    <col min="6917" max="6917" width="1.7109375" style="27" customWidth="1"/>
    <col min="6918" max="6918" width="5.42578125" style="27" bestFit="1" customWidth="1"/>
    <col min="6919" max="6919" width="4.42578125" style="27" customWidth="1"/>
    <col min="6920" max="6920" width="5.42578125" style="27" customWidth="1"/>
    <col min="6921" max="6921" width="1.7109375" style="27" customWidth="1"/>
    <col min="6922" max="6923" width="5" style="27" customWidth="1"/>
    <col min="6924" max="6924" width="5.42578125" style="27" customWidth="1"/>
    <col min="6925" max="7164" width="11.42578125" style="27"/>
    <col min="7165" max="7165" width="22.5703125" style="27" customWidth="1"/>
    <col min="7166" max="7166" width="5.140625" style="27" customWidth="1"/>
    <col min="7167" max="7167" width="4.42578125" style="27" customWidth="1"/>
    <col min="7168" max="7168" width="5.5703125" style="27" customWidth="1"/>
    <col min="7169" max="7169" width="1.7109375" style="27" customWidth="1"/>
    <col min="7170" max="7170" width="4.140625" style="27" bestFit="1" customWidth="1"/>
    <col min="7171" max="7171" width="4.42578125" style="27" customWidth="1"/>
    <col min="7172" max="7172" width="5.28515625" style="27" customWidth="1"/>
    <col min="7173" max="7173" width="1.7109375" style="27" customWidth="1"/>
    <col min="7174" max="7174" width="5.42578125" style="27" bestFit="1" customWidth="1"/>
    <col min="7175" max="7175" width="4.42578125" style="27" customWidth="1"/>
    <col min="7176" max="7176" width="5.42578125" style="27" customWidth="1"/>
    <col min="7177" max="7177" width="1.7109375" style="27" customWidth="1"/>
    <col min="7178" max="7179" width="5" style="27" customWidth="1"/>
    <col min="7180" max="7180" width="5.42578125" style="27" customWidth="1"/>
    <col min="7181" max="7420" width="11.42578125" style="27"/>
    <col min="7421" max="7421" width="22.5703125" style="27" customWidth="1"/>
    <col min="7422" max="7422" width="5.140625" style="27" customWidth="1"/>
    <col min="7423" max="7423" width="4.42578125" style="27" customWidth="1"/>
    <col min="7424" max="7424" width="5.5703125" style="27" customWidth="1"/>
    <col min="7425" max="7425" width="1.7109375" style="27" customWidth="1"/>
    <col min="7426" max="7426" width="4.140625" style="27" bestFit="1" customWidth="1"/>
    <col min="7427" max="7427" width="4.42578125" style="27" customWidth="1"/>
    <col min="7428" max="7428" width="5.28515625" style="27" customWidth="1"/>
    <col min="7429" max="7429" width="1.7109375" style="27" customWidth="1"/>
    <col min="7430" max="7430" width="5.42578125" style="27" bestFit="1" customWidth="1"/>
    <col min="7431" max="7431" width="4.42578125" style="27" customWidth="1"/>
    <col min="7432" max="7432" width="5.42578125" style="27" customWidth="1"/>
    <col min="7433" max="7433" width="1.7109375" style="27" customWidth="1"/>
    <col min="7434" max="7435" width="5" style="27" customWidth="1"/>
    <col min="7436" max="7436" width="5.42578125" style="27" customWidth="1"/>
    <col min="7437" max="7676" width="11.42578125" style="27"/>
    <col min="7677" max="7677" width="22.5703125" style="27" customWidth="1"/>
    <col min="7678" max="7678" width="5.140625" style="27" customWidth="1"/>
    <col min="7679" max="7679" width="4.42578125" style="27" customWidth="1"/>
    <col min="7680" max="7680" width="5.5703125" style="27" customWidth="1"/>
    <col min="7681" max="7681" width="1.7109375" style="27" customWidth="1"/>
    <col min="7682" max="7682" width="4.140625" style="27" bestFit="1" customWidth="1"/>
    <col min="7683" max="7683" width="4.42578125" style="27" customWidth="1"/>
    <col min="7684" max="7684" width="5.28515625" style="27" customWidth="1"/>
    <col min="7685" max="7685" width="1.7109375" style="27" customWidth="1"/>
    <col min="7686" max="7686" width="5.42578125" style="27" bestFit="1" customWidth="1"/>
    <col min="7687" max="7687" width="4.42578125" style="27" customWidth="1"/>
    <col min="7688" max="7688" width="5.42578125" style="27" customWidth="1"/>
    <col min="7689" max="7689" width="1.7109375" style="27" customWidth="1"/>
    <col min="7690" max="7691" width="5" style="27" customWidth="1"/>
    <col min="7692" max="7692" width="5.42578125" style="27" customWidth="1"/>
    <col min="7693" max="7932" width="11.42578125" style="27"/>
    <col min="7933" max="7933" width="22.5703125" style="27" customWidth="1"/>
    <col min="7934" max="7934" width="5.140625" style="27" customWidth="1"/>
    <col min="7935" max="7935" width="4.42578125" style="27" customWidth="1"/>
    <col min="7936" max="7936" width="5.5703125" style="27" customWidth="1"/>
    <col min="7937" max="7937" width="1.7109375" style="27" customWidth="1"/>
    <col min="7938" max="7938" width="4.140625" style="27" bestFit="1" customWidth="1"/>
    <col min="7939" max="7939" width="4.42578125" style="27" customWidth="1"/>
    <col min="7940" max="7940" width="5.28515625" style="27" customWidth="1"/>
    <col min="7941" max="7941" width="1.7109375" style="27" customWidth="1"/>
    <col min="7942" max="7942" width="5.42578125" style="27" bestFit="1" customWidth="1"/>
    <col min="7943" max="7943" width="4.42578125" style="27" customWidth="1"/>
    <col min="7944" max="7944" width="5.42578125" style="27" customWidth="1"/>
    <col min="7945" max="7945" width="1.7109375" style="27" customWidth="1"/>
    <col min="7946" max="7947" width="5" style="27" customWidth="1"/>
    <col min="7948" max="7948" width="5.42578125" style="27" customWidth="1"/>
    <col min="7949" max="8188" width="11.42578125" style="27"/>
    <col min="8189" max="8189" width="22.5703125" style="27" customWidth="1"/>
    <col min="8190" max="8190" width="5.140625" style="27" customWidth="1"/>
    <col min="8191" max="8191" width="4.42578125" style="27" customWidth="1"/>
    <col min="8192" max="8192" width="5.5703125" style="27" customWidth="1"/>
    <col min="8193" max="8193" width="1.7109375" style="27" customWidth="1"/>
    <col min="8194" max="8194" width="4.140625" style="27" bestFit="1" customWidth="1"/>
    <col min="8195" max="8195" width="4.42578125" style="27" customWidth="1"/>
    <col min="8196" max="8196" width="5.28515625" style="27" customWidth="1"/>
    <col min="8197" max="8197" width="1.7109375" style="27" customWidth="1"/>
    <col min="8198" max="8198" width="5.42578125" style="27" bestFit="1" customWidth="1"/>
    <col min="8199" max="8199" width="4.42578125" style="27" customWidth="1"/>
    <col min="8200" max="8200" width="5.42578125" style="27" customWidth="1"/>
    <col min="8201" max="8201" width="1.7109375" style="27" customWidth="1"/>
    <col min="8202" max="8203" width="5" style="27" customWidth="1"/>
    <col min="8204" max="8204" width="5.42578125" style="27" customWidth="1"/>
    <col min="8205" max="8444" width="11.42578125" style="27"/>
    <col min="8445" max="8445" width="22.5703125" style="27" customWidth="1"/>
    <col min="8446" max="8446" width="5.140625" style="27" customWidth="1"/>
    <col min="8447" max="8447" width="4.42578125" style="27" customWidth="1"/>
    <col min="8448" max="8448" width="5.5703125" style="27" customWidth="1"/>
    <col min="8449" max="8449" width="1.7109375" style="27" customWidth="1"/>
    <col min="8450" max="8450" width="4.140625" style="27" bestFit="1" customWidth="1"/>
    <col min="8451" max="8451" width="4.42578125" style="27" customWidth="1"/>
    <col min="8452" max="8452" width="5.28515625" style="27" customWidth="1"/>
    <col min="8453" max="8453" width="1.7109375" style="27" customWidth="1"/>
    <col min="8454" max="8454" width="5.42578125" style="27" bestFit="1" customWidth="1"/>
    <col min="8455" max="8455" width="4.42578125" style="27" customWidth="1"/>
    <col min="8456" max="8456" width="5.42578125" style="27" customWidth="1"/>
    <col min="8457" max="8457" width="1.7109375" style="27" customWidth="1"/>
    <col min="8458" max="8459" width="5" style="27" customWidth="1"/>
    <col min="8460" max="8460" width="5.42578125" style="27" customWidth="1"/>
    <col min="8461" max="8700" width="11.42578125" style="27"/>
    <col min="8701" max="8701" width="22.5703125" style="27" customWidth="1"/>
    <col min="8702" max="8702" width="5.140625" style="27" customWidth="1"/>
    <col min="8703" max="8703" width="4.42578125" style="27" customWidth="1"/>
    <col min="8704" max="8704" width="5.5703125" style="27" customWidth="1"/>
    <col min="8705" max="8705" width="1.7109375" style="27" customWidth="1"/>
    <col min="8706" max="8706" width="4.140625" style="27" bestFit="1" customWidth="1"/>
    <col min="8707" max="8707" width="4.42578125" style="27" customWidth="1"/>
    <col min="8708" max="8708" width="5.28515625" style="27" customWidth="1"/>
    <col min="8709" max="8709" width="1.7109375" style="27" customWidth="1"/>
    <col min="8710" max="8710" width="5.42578125" style="27" bestFit="1" customWidth="1"/>
    <col min="8711" max="8711" width="4.42578125" style="27" customWidth="1"/>
    <col min="8712" max="8712" width="5.42578125" style="27" customWidth="1"/>
    <col min="8713" max="8713" width="1.7109375" style="27" customWidth="1"/>
    <col min="8714" max="8715" width="5" style="27" customWidth="1"/>
    <col min="8716" max="8716" width="5.42578125" style="27" customWidth="1"/>
    <col min="8717" max="8956" width="11.42578125" style="27"/>
    <col min="8957" max="8957" width="22.5703125" style="27" customWidth="1"/>
    <col min="8958" max="8958" width="5.140625" style="27" customWidth="1"/>
    <col min="8959" max="8959" width="4.42578125" style="27" customWidth="1"/>
    <col min="8960" max="8960" width="5.5703125" style="27" customWidth="1"/>
    <col min="8961" max="8961" width="1.7109375" style="27" customWidth="1"/>
    <col min="8962" max="8962" width="4.140625" style="27" bestFit="1" customWidth="1"/>
    <col min="8963" max="8963" width="4.42578125" style="27" customWidth="1"/>
    <col min="8964" max="8964" width="5.28515625" style="27" customWidth="1"/>
    <col min="8965" max="8965" width="1.7109375" style="27" customWidth="1"/>
    <col min="8966" max="8966" width="5.42578125" style="27" bestFit="1" customWidth="1"/>
    <col min="8967" max="8967" width="4.42578125" style="27" customWidth="1"/>
    <col min="8968" max="8968" width="5.42578125" style="27" customWidth="1"/>
    <col min="8969" max="8969" width="1.7109375" style="27" customWidth="1"/>
    <col min="8970" max="8971" width="5" style="27" customWidth="1"/>
    <col min="8972" max="8972" width="5.42578125" style="27" customWidth="1"/>
    <col min="8973" max="9212" width="11.42578125" style="27"/>
    <col min="9213" max="9213" width="22.5703125" style="27" customWidth="1"/>
    <col min="9214" max="9214" width="5.140625" style="27" customWidth="1"/>
    <col min="9215" max="9215" width="4.42578125" style="27" customWidth="1"/>
    <col min="9216" max="9216" width="5.5703125" style="27" customWidth="1"/>
    <col min="9217" max="9217" width="1.7109375" style="27" customWidth="1"/>
    <col min="9218" max="9218" width="4.140625" style="27" bestFit="1" customWidth="1"/>
    <col min="9219" max="9219" width="4.42578125" style="27" customWidth="1"/>
    <col min="9220" max="9220" width="5.28515625" style="27" customWidth="1"/>
    <col min="9221" max="9221" width="1.7109375" style="27" customWidth="1"/>
    <col min="9222" max="9222" width="5.42578125" style="27" bestFit="1" customWidth="1"/>
    <col min="9223" max="9223" width="4.42578125" style="27" customWidth="1"/>
    <col min="9224" max="9224" width="5.42578125" style="27" customWidth="1"/>
    <col min="9225" max="9225" width="1.7109375" style="27" customWidth="1"/>
    <col min="9226" max="9227" width="5" style="27" customWidth="1"/>
    <col min="9228" max="9228" width="5.42578125" style="27" customWidth="1"/>
    <col min="9229" max="9468" width="11.42578125" style="27"/>
    <col min="9469" max="9469" width="22.5703125" style="27" customWidth="1"/>
    <col min="9470" max="9470" width="5.140625" style="27" customWidth="1"/>
    <col min="9471" max="9471" width="4.42578125" style="27" customWidth="1"/>
    <col min="9472" max="9472" width="5.5703125" style="27" customWidth="1"/>
    <col min="9473" max="9473" width="1.7109375" style="27" customWidth="1"/>
    <col min="9474" max="9474" width="4.140625" style="27" bestFit="1" customWidth="1"/>
    <col min="9475" max="9475" width="4.42578125" style="27" customWidth="1"/>
    <col min="9476" max="9476" width="5.28515625" style="27" customWidth="1"/>
    <col min="9477" max="9477" width="1.7109375" style="27" customWidth="1"/>
    <col min="9478" max="9478" width="5.42578125" style="27" bestFit="1" customWidth="1"/>
    <col min="9479" max="9479" width="4.42578125" style="27" customWidth="1"/>
    <col min="9480" max="9480" width="5.42578125" style="27" customWidth="1"/>
    <col min="9481" max="9481" width="1.7109375" style="27" customWidth="1"/>
    <col min="9482" max="9483" width="5" style="27" customWidth="1"/>
    <col min="9484" max="9484" width="5.42578125" style="27" customWidth="1"/>
    <col min="9485" max="9724" width="11.42578125" style="27"/>
    <col min="9725" max="9725" width="22.5703125" style="27" customWidth="1"/>
    <col min="9726" max="9726" width="5.140625" style="27" customWidth="1"/>
    <col min="9727" max="9727" width="4.42578125" style="27" customWidth="1"/>
    <col min="9728" max="9728" width="5.5703125" style="27" customWidth="1"/>
    <col min="9729" max="9729" width="1.7109375" style="27" customWidth="1"/>
    <col min="9730" max="9730" width="4.140625" style="27" bestFit="1" customWidth="1"/>
    <col min="9731" max="9731" width="4.42578125" style="27" customWidth="1"/>
    <col min="9732" max="9732" width="5.28515625" style="27" customWidth="1"/>
    <col min="9733" max="9733" width="1.7109375" style="27" customWidth="1"/>
    <col min="9734" max="9734" width="5.42578125" style="27" bestFit="1" customWidth="1"/>
    <col min="9735" max="9735" width="4.42578125" style="27" customWidth="1"/>
    <col min="9736" max="9736" width="5.42578125" style="27" customWidth="1"/>
    <col min="9737" max="9737" width="1.7109375" style="27" customWidth="1"/>
    <col min="9738" max="9739" width="5" style="27" customWidth="1"/>
    <col min="9740" max="9740" width="5.42578125" style="27" customWidth="1"/>
    <col min="9741" max="9980" width="11.42578125" style="27"/>
    <col min="9981" max="9981" width="22.5703125" style="27" customWidth="1"/>
    <col min="9982" max="9982" width="5.140625" style="27" customWidth="1"/>
    <col min="9983" max="9983" width="4.42578125" style="27" customWidth="1"/>
    <col min="9984" max="9984" width="5.5703125" style="27" customWidth="1"/>
    <col min="9985" max="9985" width="1.7109375" style="27" customWidth="1"/>
    <col min="9986" max="9986" width="4.140625" style="27" bestFit="1" customWidth="1"/>
    <col min="9987" max="9987" width="4.42578125" style="27" customWidth="1"/>
    <col min="9988" max="9988" width="5.28515625" style="27" customWidth="1"/>
    <col min="9989" max="9989" width="1.7109375" style="27" customWidth="1"/>
    <col min="9990" max="9990" width="5.42578125" style="27" bestFit="1" customWidth="1"/>
    <col min="9991" max="9991" width="4.42578125" style="27" customWidth="1"/>
    <col min="9992" max="9992" width="5.42578125" style="27" customWidth="1"/>
    <col min="9993" max="9993" width="1.7109375" style="27" customWidth="1"/>
    <col min="9994" max="9995" width="5" style="27" customWidth="1"/>
    <col min="9996" max="9996" width="5.42578125" style="27" customWidth="1"/>
    <col min="9997" max="10236" width="11.42578125" style="27"/>
    <col min="10237" max="10237" width="22.5703125" style="27" customWidth="1"/>
    <col min="10238" max="10238" width="5.140625" style="27" customWidth="1"/>
    <col min="10239" max="10239" width="4.42578125" style="27" customWidth="1"/>
    <col min="10240" max="10240" width="5.5703125" style="27" customWidth="1"/>
    <col min="10241" max="10241" width="1.7109375" style="27" customWidth="1"/>
    <col min="10242" max="10242" width="4.140625" style="27" bestFit="1" customWidth="1"/>
    <col min="10243" max="10243" width="4.42578125" style="27" customWidth="1"/>
    <col min="10244" max="10244" width="5.28515625" style="27" customWidth="1"/>
    <col min="10245" max="10245" width="1.7109375" style="27" customWidth="1"/>
    <col min="10246" max="10246" width="5.42578125" style="27" bestFit="1" customWidth="1"/>
    <col min="10247" max="10247" width="4.42578125" style="27" customWidth="1"/>
    <col min="10248" max="10248" width="5.42578125" style="27" customWidth="1"/>
    <col min="10249" max="10249" width="1.7109375" style="27" customWidth="1"/>
    <col min="10250" max="10251" width="5" style="27" customWidth="1"/>
    <col min="10252" max="10252" width="5.42578125" style="27" customWidth="1"/>
    <col min="10253" max="10492" width="11.42578125" style="27"/>
    <col min="10493" max="10493" width="22.5703125" style="27" customWidth="1"/>
    <col min="10494" max="10494" width="5.140625" style="27" customWidth="1"/>
    <col min="10495" max="10495" width="4.42578125" style="27" customWidth="1"/>
    <col min="10496" max="10496" width="5.5703125" style="27" customWidth="1"/>
    <col min="10497" max="10497" width="1.7109375" style="27" customWidth="1"/>
    <col min="10498" max="10498" width="4.140625" style="27" bestFit="1" customWidth="1"/>
    <col min="10499" max="10499" width="4.42578125" style="27" customWidth="1"/>
    <col min="10500" max="10500" width="5.28515625" style="27" customWidth="1"/>
    <col min="10501" max="10501" width="1.7109375" style="27" customWidth="1"/>
    <col min="10502" max="10502" width="5.42578125" style="27" bestFit="1" customWidth="1"/>
    <col min="10503" max="10503" width="4.42578125" style="27" customWidth="1"/>
    <col min="10504" max="10504" width="5.42578125" style="27" customWidth="1"/>
    <col min="10505" max="10505" width="1.7109375" style="27" customWidth="1"/>
    <col min="10506" max="10507" width="5" style="27" customWidth="1"/>
    <col min="10508" max="10508" width="5.42578125" style="27" customWidth="1"/>
    <col min="10509" max="10748" width="11.42578125" style="27"/>
    <col min="10749" max="10749" width="22.5703125" style="27" customWidth="1"/>
    <col min="10750" max="10750" width="5.140625" style="27" customWidth="1"/>
    <col min="10751" max="10751" width="4.42578125" style="27" customWidth="1"/>
    <col min="10752" max="10752" width="5.5703125" style="27" customWidth="1"/>
    <col min="10753" max="10753" width="1.7109375" style="27" customWidth="1"/>
    <col min="10754" max="10754" width="4.140625" style="27" bestFit="1" customWidth="1"/>
    <col min="10755" max="10755" width="4.42578125" style="27" customWidth="1"/>
    <col min="10756" max="10756" width="5.28515625" style="27" customWidth="1"/>
    <col min="10757" max="10757" width="1.7109375" style="27" customWidth="1"/>
    <col min="10758" max="10758" width="5.42578125" style="27" bestFit="1" customWidth="1"/>
    <col min="10759" max="10759" width="4.42578125" style="27" customWidth="1"/>
    <col min="10760" max="10760" width="5.42578125" style="27" customWidth="1"/>
    <col min="10761" max="10761" width="1.7109375" style="27" customWidth="1"/>
    <col min="10762" max="10763" width="5" style="27" customWidth="1"/>
    <col min="10764" max="10764" width="5.42578125" style="27" customWidth="1"/>
    <col min="10765" max="11004" width="11.42578125" style="27"/>
    <col min="11005" max="11005" width="22.5703125" style="27" customWidth="1"/>
    <col min="11006" max="11006" width="5.140625" style="27" customWidth="1"/>
    <col min="11007" max="11007" width="4.42578125" style="27" customWidth="1"/>
    <col min="11008" max="11008" width="5.5703125" style="27" customWidth="1"/>
    <col min="11009" max="11009" width="1.7109375" style="27" customWidth="1"/>
    <col min="11010" max="11010" width="4.140625" style="27" bestFit="1" customWidth="1"/>
    <col min="11011" max="11011" width="4.42578125" style="27" customWidth="1"/>
    <col min="11012" max="11012" width="5.28515625" style="27" customWidth="1"/>
    <col min="11013" max="11013" width="1.7109375" style="27" customWidth="1"/>
    <col min="11014" max="11014" width="5.42578125" style="27" bestFit="1" customWidth="1"/>
    <col min="11015" max="11015" width="4.42578125" style="27" customWidth="1"/>
    <col min="11016" max="11016" width="5.42578125" style="27" customWidth="1"/>
    <col min="11017" max="11017" width="1.7109375" style="27" customWidth="1"/>
    <col min="11018" max="11019" width="5" style="27" customWidth="1"/>
    <col min="11020" max="11020" width="5.42578125" style="27" customWidth="1"/>
    <col min="11021" max="11260" width="11.42578125" style="27"/>
    <col min="11261" max="11261" width="22.5703125" style="27" customWidth="1"/>
    <col min="11262" max="11262" width="5.140625" style="27" customWidth="1"/>
    <col min="11263" max="11263" width="4.42578125" style="27" customWidth="1"/>
    <col min="11264" max="11264" width="5.5703125" style="27" customWidth="1"/>
    <col min="11265" max="11265" width="1.7109375" style="27" customWidth="1"/>
    <col min="11266" max="11266" width="4.140625" style="27" bestFit="1" customWidth="1"/>
    <col min="11267" max="11267" width="4.42578125" style="27" customWidth="1"/>
    <col min="11268" max="11268" width="5.28515625" style="27" customWidth="1"/>
    <col min="11269" max="11269" width="1.7109375" style="27" customWidth="1"/>
    <col min="11270" max="11270" width="5.42578125" style="27" bestFit="1" customWidth="1"/>
    <col min="11271" max="11271" width="4.42578125" style="27" customWidth="1"/>
    <col min="11272" max="11272" width="5.42578125" style="27" customWidth="1"/>
    <col min="11273" max="11273" width="1.7109375" style="27" customWidth="1"/>
    <col min="11274" max="11275" width="5" style="27" customWidth="1"/>
    <col min="11276" max="11276" width="5.42578125" style="27" customWidth="1"/>
    <col min="11277" max="11516" width="11.42578125" style="27"/>
    <col min="11517" max="11517" width="22.5703125" style="27" customWidth="1"/>
    <col min="11518" max="11518" width="5.140625" style="27" customWidth="1"/>
    <col min="11519" max="11519" width="4.42578125" style="27" customWidth="1"/>
    <col min="11520" max="11520" width="5.5703125" style="27" customWidth="1"/>
    <col min="11521" max="11521" width="1.7109375" style="27" customWidth="1"/>
    <col min="11522" max="11522" width="4.140625" style="27" bestFit="1" customWidth="1"/>
    <col min="11523" max="11523" width="4.42578125" style="27" customWidth="1"/>
    <col min="11524" max="11524" width="5.28515625" style="27" customWidth="1"/>
    <col min="11525" max="11525" width="1.7109375" style="27" customWidth="1"/>
    <col min="11526" max="11526" width="5.42578125" style="27" bestFit="1" customWidth="1"/>
    <col min="11527" max="11527" width="4.42578125" style="27" customWidth="1"/>
    <col min="11528" max="11528" width="5.42578125" style="27" customWidth="1"/>
    <col min="11529" max="11529" width="1.7109375" style="27" customWidth="1"/>
    <col min="11530" max="11531" width="5" style="27" customWidth="1"/>
    <col min="11532" max="11532" width="5.42578125" style="27" customWidth="1"/>
    <col min="11533" max="11772" width="11.42578125" style="27"/>
    <col min="11773" max="11773" width="22.5703125" style="27" customWidth="1"/>
    <col min="11774" max="11774" width="5.140625" style="27" customWidth="1"/>
    <col min="11775" max="11775" width="4.42578125" style="27" customWidth="1"/>
    <col min="11776" max="11776" width="5.5703125" style="27" customWidth="1"/>
    <col min="11777" max="11777" width="1.7109375" style="27" customWidth="1"/>
    <col min="11778" max="11778" width="4.140625" style="27" bestFit="1" customWidth="1"/>
    <col min="11779" max="11779" width="4.42578125" style="27" customWidth="1"/>
    <col min="11780" max="11780" width="5.28515625" style="27" customWidth="1"/>
    <col min="11781" max="11781" width="1.7109375" style="27" customWidth="1"/>
    <col min="11782" max="11782" width="5.42578125" style="27" bestFit="1" customWidth="1"/>
    <col min="11783" max="11783" width="4.42578125" style="27" customWidth="1"/>
    <col min="11784" max="11784" width="5.42578125" style="27" customWidth="1"/>
    <col min="11785" max="11785" width="1.7109375" style="27" customWidth="1"/>
    <col min="11786" max="11787" width="5" style="27" customWidth="1"/>
    <col min="11788" max="11788" width="5.42578125" style="27" customWidth="1"/>
    <col min="11789" max="12028" width="11.42578125" style="27"/>
    <col min="12029" max="12029" width="22.5703125" style="27" customWidth="1"/>
    <col min="12030" max="12030" width="5.140625" style="27" customWidth="1"/>
    <col min="12031" max="12031" width="4.42578125" style="27" customWidth="1"/>
    <col min="12032" max="12032" width="5.5703125" style="27" customWidth="1"/>
    <col min="12033" max="12033" width="1.7109375" style="27" customWidth="1"/>
    <col min="12034" max="12034" width="4.140625" style="27" bestFit="1" customWidth="1"/>
    <col min="12035" max="12035" width="4.42578125" style="27" customWidth="1"/>
    <col min="12036" max="12036" width="5.28515625" style="27" customWidth="1"/>
    <col min="12037" max="12037" width="1.7109375" style="27" customWidth="1"/>
    <col min="12038" max="12038" width="5.42578125" style="27" bestFit="1" customWidth="1"/>
    <col min="12039" max="12039" width="4.42578125" style="27" customWidth="1"/>
    <col min="12040" max="12040" width="5.42578125" style="27" customWidth="1"/>
    <col min="12041" max="12041" width="1.7109375" style="27" customWidth="1"/>
    <col min="12042" max="12043" width="5" style="27" customWidth="1"/>
    <col min="12044" max="12044" width="5.42578125" style="27" customWidth="1"/>
    <col min="12045" max="12284" width="11.42578125" style="27"/>
    <col min="12285" max="12285" width="22.5703125" style="27" customWidth="1"/>
    <col min="12286" max="12286" width="5.140625" style="27" customWidth="1"/>
    <col min="12287" max="12287" width="4.42578125" style="27" customWidth="1"/>
    <col min="12288" max="12288" width="5.5703125" style="27" customWidth="1"/>
    <col min="12289" max="12289" width="1.7109375" style="27" customWidth="1"/>
    <col min="12290" max="12290" width="4.140625" style="27" bestFit="1" customWidth="1"/>
    <col min="12291" max="12291" width="4.42578125" style="27" customWidth="1"/>
    <col min="12292" max="12292" width="5.28515625" style="27" customWidth="1"/>
    <col min="12293" max="12293" width="1.7109375" style="27" customWidth="1"/>
    <col min="12294" max="12294" width="5.42578125" style="27" bestFit="1" customWidth="1"/>
    <col min="12295" max="12295" width="4.42578125" style="27" customWidth="1"/>
    <col min="12296" max="12296" width="5.42578125" style="27" customWidth="1"/>
    <col min="12297" max="12297" width="1.7109375" style="27" customWidth="1"/>
    <col min="12298" max="12299" width="5" style="27" customWidth="1"/>
    <col min="12300" max="12300" width="5.42578125" style="27" customWidth="1"/>
    <col min="12301" max="12540" width="11.42578125" style="27"/>
    <col min="12541" max="12541" width="22.5703125" style="27" customWidth="1"/>
    <col min="12542" max="12542" width="5.140625" style="27" customWidth="1"/>
    <col min="12543" max="12543" width="4.42578125" style="27" customWidth="1"/>
    <col min="12544" max="12544" width="5.5703125" style="27" customWidth="1"/>
    <col min="12545" max="12545" width="1.7109375" style="27" customWidth="1"/>
    <col min="12546" max="12546" width="4.140625" style="27" bestFit="1" customWidth="1"/>
    <col min="12547" max="12547" width="4.42578125" style="27" customWidth="1"/>
    <col min="12548" max="12548" width="5.28515625" style="27" customWidth="1"/>
    <col min="12549" max="12549" width="1.7109375" style="27" customWidth="1"/>
    <col min="12550" max="12550" width="5.42578125" style="27" bestFit="1" customWidth="1"/>
    <col min="12551" max="12551" width="4.42578125" style="27" customWidth="1"/>
    <col min="12552" max="12552" width="5.42578125" style="27" customWidth="1"/>
    <col min="12553" max="12553" width="1.7109375" style="27" customWidth="1"/>
    <col min="12554" max="12555" width="5" style="27" customWidth="1"/>
    <col min="12556" max="12556" width="5.42578125" style="27" customWidth="1"/>
    <col min="12557" max="12796" width="11.42578125" style="27"/>
    <col min="12797" max="12797" width="22.5703125" style="27" customWidth="1"/>
    <col min="12798" max="12798" width="5.140625" style="27" customWidth="1"/>
    <col min="12799" max="12799" width="4.42578125" style="27" customWidth="1"/>
    <col min="12800" max="12800" width="5.5703125" style="27" customWidth="1"/>
    <col min="12801" max="12801" width="1.7109375" style="27" customWidth="1"/>
    <col min="12802" max="12802" width="4.140625" style="27" bestFit="1" customWidth="1"/>
    <col min="12803" max="12803" width="4.42578125" style="27" customWidth="1"/>
    <col min="12804" max="12804" width="5.28515625" style="27" customWidth="1"/>
    <col min="12805" max="12805" width="1.7109375" style="27" customWidth="1"/>
    <col min="12806" max="12806" width="5.42578125" style="27" bestFit="1" customWidth="1"/>
    <col min="12807" max="12807" width="4.42578125" style="27" customWidth="1"/>
    <col min="12808" max="12808" width="5.42578125" style="27" customWidth="1"/>
    <col min="12809" max="12809" width="1.7109375" style="27" customWidth="1"/>
    <col min="12810" max="12811" width="5" style="27" customWidth="1"/>
    <col min="12812" max="12812" width="5.42578125" style="27" customWidth="1"/>
    <col min="12813" max="13052" width="11.42578125" style="27"/>
    <col min="13053" max="13053" width="22.5703125" style="27" customWidth="1"/>
    <col min="13054" max="13054" width="5.140625" style="27" customWidth="1"/>
    <col min="13055" max="13055" width="4.42578125" style="27" customWidth="1"/>
    <col min="13056" max="13056" width="5.5703125" style="27" customWidth="1"/>
    <col min="13057" max="13057" width="1.7109375" style="27" customWidth="1"/>
    <col min="13058" max="13058" width="4.140625" style="27" bestFit="1" customWidth="1"/>
    <col min="13059" max="13059" width="4.42578125" style="27" customWidth="1"/>
    <col min="13060" max="13060" width="5.28515625" style="27" customWidth="1"/>
    <col min="13061" max="13061" width="1.7109375" style="27" customWidth="1"/>
    <col min="13062" max="13062" width="5.42578125" style="27" bestFit="1" customWidth="1"/>
    <col min="13063" max="13063" width="4.42578125" style="27" customWidth="1"/>
    <col min="13064" max="13064" width="5.42578125" style="27" customWidth="1"/>
    <col min="13065" max="13065" width="1.7109375" style="27" customWidth="1"/>
    <col min="13066" max="13067" width="5" style="27" customWidth="1"/>
    <col min="13068" max="13068" width="5.42578125" style="27" customWidth="1"/>
    <col min="13069" max="13308" width="11.42578125" style="27"/>
    <col min="13309" max="13309" width="22.5703125" style="27" customWidth="1"/>
    <col min="13310" max="13310" width="5.140625" style="27" customWidth="1"/>
    <col min="13311" max="13311" width="4.42578125" style="27" customWidth="1"/>
    <col min="13312" max="13312" width="5.5703125" style="27" customWidth="1"/>
    <col min="13313" max="13313" width="1.7109375" style="27" customWidth="1"/>
    <col min="13314" max="13314" width="4.140625" style="27" bestFit="1" customWidth="1"/>
    <col min="13315" max="13315" width="4.42578125" style="27" customWidth="1"/>
    <col min="13316" max="13316" width="5.28515625" style="27" customWidth="1"/>
    <col min="13317" max="13317" width="1.7109375" style="27" customWidth="1"/>
    <col min="13318" max="13318" width="5.42578125" style="27" bestFit="1" customWidth="1"/>
    <col min="13319" max="13319" width="4.42578125" style="27" customWidth="1"/>
    <col min="13320" max="13320" width="5.42578125" style="27" customWidth="1"/>
    <col min="13321" max="13321" width="1.7109375" style="27" customWidth="1"/>
    <col min="13322" max="13323" width="5" style="27" customWidth="1"/>
    <col min="13324" max="13324" width="5.42578125" style="27" customWidth="1"/>
    <col min="13325" max="13564" width="11.42578125" style="27"/>
    <col min="13565" max="13565" width="22.5703125" style="27" customWidth="1"/>
    <col min="13566" max="13566" width="5.140625" style="27" customWidth="1"/>
    <col min="13567" max="13567" width="4.42578125" style="27" customWidth="1"/>
    <col min="13568" max="13568" width="5.5703125" style="27" customWidth="1"/>
    <col min="13569" max="13569" width="1.7109375" style="27" customWidth="1"/>
    <col min="13570" max="13570" width="4.140625" style="27" bestFit="1" customWidth="1"/>
    <col min="13571" max="13571" width="4.42578125" style="27" customWidth="1"/>
    <col min="13572" max="13572" width="5.28515625" style="27" customWidth="1"/>
    <col min="13573" max="13573" width="1.7109375" style="27" customWidth="1"/>
    <col min="13574" max="13574" width="5.42578125" style="27" bestFit="1" customWidth="1"/>
    <col min="13575" max="13575" width="4.42578125" style="27" customWidth="1"/>
    <col min="13576" max="13576" width="5.42578125" style="27" customWidth="1"/>
    <col min="13577" max="13577" width="1.7109375" style="27" customWidth="1"/>
    <col min="13578" max="13579" width="5" style="27" customWidth="1"/>
    <col min="13580" max="13580" width="5.42578125" style="27" customWidth="1"/>
    <col min="13581" max="13820" width="11.42578125" style="27"/>
    <col min="13821" max="13821" width="22.5703125" style="27" customWidth="1"/>
    <col min="13822" max="13822" width="5.140625" style="27" customWidth="1"/>
    <col min="13823" max="13823" width="4.42578125" style="27" customWidth="1"/>
    <col min="13824" max="13824" width="5.5703125" style="27" customWidth="1"/>
    <col min="13825" max="13825" width="1.7109375" style="27" customWidth="1"/>
    <col min="13826" max="13826" width="4.140625" style="27" bestFit="1" customWidth="1"/>
    <col min="13827" max="13827" width="4.42578125" style="27" customWidth="1"/>
    <col min="13828" max="13828" width="5.28515625" style="27" customWidth="1"/>
    <col min="13829" max="13829" width="1.7109375" style="27" customWidth="1"/>
    <col min="13830" max="13830" width="5.42578125" style="27" bestFit="1" customWidth="1"/>
    <col min="13831" max="13831" width="4.42578125" style="27" customWidth="1"/>
    <col min="13832" max="13832" width="5.42578125" style="27" customWidth="1"/>
    <col min="13833" max="13833" width="1.7109375" style="27" customWidth="1"/>
    <col min="13834" max="13835" width="5" style="27" customWidth="1"/>
    <col min="13836" max="13836" width="5.42578125" style="27" customWidth="1"/>
    <col min="13837" max="14076" width="11.42578125" style="27"/>
    <col min="14077" max="14077" width="22.5703125" style="27" customWidth="1"/>
    <col min="14078" max="14078" width="5.140625" style="27" customWidth="1"/>
    <col min="14079" max="14079" width="4.42578125" style="27" customWidth="1"/>
    <col min="14080" max="14080" width="5.5703125" style="27" customWidth="1"/>
    <col min="14081" max="14081" width="1.7109375" style="27" customWidth="1"/>
    <col min="14082" max="14082" width="4.140625" style="27" bestFit="1" customWidth="1"/>
    <col min="14083" max="14083" width="4.42578125" style="27" customWidth="1"/>
    <col min="14084" max="14084" width="5.28515625" style="27" customWidth="1"/>
    <col min="14085" max="14085" width="1.7109375" style="27" customWidth="1"/>
    <col min="14086" max="14086" width="5.42578125" style="27" bestFit="1" customWidth="1"/>
    <col min="14087" max="14087" width="4.42578125" style="27" customWidth="1"/>
    <col min="14088" max="14088" width="5.42578125" style="27" customWidth="1"/>
    <col min="14089" max="14089" width="1.7109375" style="27" customWidth="1"/>
    <col min="14090" max="14091" width="5" style="27" customWidth="1"/>
    <col min="14092" max="14092" width="5.42578125" style="27" customWidth="1"/>
    <col min="14093" max="14332" width="11.42578125" style="27"/>
    <col min="14333" max="14333" width="22.5703125" style="27" customWidth="1"/>
    <col min="14334" max="14334" width="5.140625" style="27" customWidth="1"/>
    <col min="14335" max="14335" width="4.42578125" style="27" customWidth="1"/>
    <col min="14336" max="14336" width="5.5703125" style="27" customWidth="1"/>
    <col min="14337" max="14337" width="1.7109375" style="27" customWidth="1"/>
    <col min="14338" max="14338" width="4.140625" style="27" bestFit="1" customWidth="1"/>
    <col min="14339" max="14339" width="4.42578125" style="27" customWidth="1"/>
    <col min="14340" max="14340" width="5.28515625" style="27" customWidth="1"/>
    <col min="14341" max="14341" width="1.7109375" style="27" customWidth="1"/>
    <col min="14342" max="14342" width="5.42578125" style="27" bestFit="1" customWidth="1"/>
    <col min="14343" max="14343" width="4.42578125" style="27" customWidth="1"/>
    <col min="14344" max="14344" width="5.42578125" style="27" customWidth="1"/>
    <col min="14345" max="14345" width="1.7109375" style="27" customWidth="1"/>
    <col min="14346" max="14347" width="5" style="27" customWidth="1"/>
    <col min="14348" max="14348" width="5.42578125" style="27" customWidth="1"/>
    <col min="14349" max="14588" width="11.42578125" style="27"/>
    <col min="14589" max="14589" width="22.5703125" style="27" customWidth="1"/>
    <col min="14590" max="14590" width="5.140625" style="27" customWidth="1"/>
    <col min="14591" max="14591" width="4.42578125" style="27" customWidth="1"/>
    <col min="14592" max="14592" width="5.5703125" style="27" customWidth="1"/>
    <col min="14593" max="14593" width="1.7109375" style="27" customWidth="1"/>
    <col min="14594" max="14594" width="4.140625" style="27" bestFit="1" customWidth="1"/>
    <col min="14595" max="14595" width="4.42578125" style="27" customWidth="1"/>
    <col min="14596" max="14596" width="5.28515625" style="27" customWidth="1"/>
    <col min="14597" max="14597" width="1.7109375" style="27" customWidth="1"/>
    <col min="14598" max="14598" width="5.42578125" style="27" bestFit="1" customWidth="1"/>
    <col min="14599" max="14599" width="4.42578125" style="27" customWidth="1"/>
    <col min="14600" max="14600" width="5.42578125" style="27" customWidth="1"/>
    <col min="14601" max="14601" width="1.7109375" style="27" customWidth="1"/>
    <col min="14602" max="14603" width="5" style="27" customWidth="1"/>
    <col min="14604" max="14604" width="5.42578125" style="27" customWidth="1"/>
    <col min="14605" max="14844" width="11.42578125" style="27"/>
    <col min="14845" max="14845" width="22.5703125" style="27" customWidth="1"/>
    <col min="14846" max="14846" width="5.140625" style="27" customWidth="1"/>
    <col min="14847" max="14847" width="4.42578125" style="27" customWidth="1"/>
    <col min="14848" max="14848" width="5.5703125" style="27" customWidth="1"/>
    <col min="14849" max="14849" width="1.7109375" style="27" customWidth="1"/>
    <col min="14850" max="14850" width="4.140625" style="27" bestFit="1" customWidth="1"/>
    <col min="14851" max="14851" width="4.42578125" style="27" customWidth="1"/>
    <col min="14852" max="14852" width="5.28515625" style="27" customWidth="1"/>
    <col min="14853" max="14853" width="1.7109375" style="27" customWidth="1"/>
    <col min="14854" max="14854" width="5.42578125" style="27" bestFit="1" customWidth="1"/>
    <col min="14855" max="14855" width="4.42578125" style="27" customWidth="1"/>
    <col min="14856" max="14856" width="5.42578125" style="27" customWidth="1"/>
    <col min="14857" max="14857" width="1.7109375" style="27" customWidth="1"/>
    <col min="14858" max="14859" width="5" style="27" customWidth="1"/>
    <col min="14860" max="14860" width="5.42578125" style="27" customWidth="1"/>
    <col min="14861" max="15100" width="11.42578125" style="27"/>
    <col min="15101" max="15101" width="22.5703125" style="27" customWidth="1"/>
    <col min="15102" max="15102" width="5.140625" style="27" customWidth="1"/>
    <col min="15103" max="15103" width="4.42578125" style="27" customWidth="1"/>
    <col min="15104" max="15104" width="5.5703125" style="27" customWidth="1"/>
    <col min="15105" max="15105" width="1.7109375" style="27" customWidth="1"/>
    <col min="15106" max="15106" width="4.140625" style="27" bestFit="1" customWidth="1"/>
    <col min="15107" max="15107" width="4.42578125" style="27" customWidth="1"/>
    <col min="15108" max="15108" width="5.28515625" style="27" customWidth="1"/>
    <col min="15109" max="15109" width="1.7109375" style="27" customWidth="1"/>
    <col min="15110" max="15110" width="5.42578125" style="27" bestFit="1" customWidth="1"/>
    <col min="15111" max="15111" width="4.42578125" style="27" customWidth="1"/>
    <col min="15112" max="15112" width="5.42578125" style="27" customWidth="1"/>
    <col min="15113" max="15113" width="1.7109375" style="27" customWidth="1"/>
    <col min="15114" max="15115" width="5" style="27" customWidth="1"/>
    <col min="15116" max="15116" width="5.42578125" style="27" customWidth="1"/>
    <col min="15117" max="15356" width="11.42578125" style="27"/>
    <col min="15357" max="15357" width="22.5703125" style="27" customWidth="1"/>
    <col min="15358" max="15358" width="5.140625" style="27" customWidth="1"/>
    <col min="15359" max="15359" width="4.42578125" style="27" customWidth="1"/>
    <col min="15360" max="15360" width="5.5703125" style="27" customWidth="1"/>
    <col min="15361" max="15361" width="1.7109375" style="27" customWidth="1"/>
    <col min="15362" max="15362" width="4.140625" style="27" bestFit="1" customWidth="1"/>
    <col min="15363" max="15363" width="4.42578125" style="27" customWidth="1"/>
    <col min="15364" max="15364" width="5.28515625" style="27" customWidth="1"/>
    <col min="15365" max="15365" width="1.7109375" style="27" customWidth="1"/>
    <col min="15366" max="15366" width="5.42578125" style="27" bestFit="1" customWidth="1"/>
    <col min="15367" max="15367" width="4.42578125" style="27" customWidth="1"/>
    <col min="15368" max="15368" width="5.42578125" style="27" customWidth="1"/>
    <col min="15369" max="15369" width="1.7109375" style="27" customWidth="1"/>
    <col min="15370" max="15371" width="5" style="27" customWidth="1"/>
    <col min="15372" max="15372" width="5.42578125" style="27" customWidth="1"/>
    <col min="15373" max="15612" width="11.42578125" style="27"/>
    <col min="15613" max="15613" width="22.5703125" style="27" customWidth="1"/>
    <col min="15614" max="15614" width="5.140625" style="27" customWidth="1"/>
    <col min="15615" max="15615" width="4.42578125" style="27" customWidth="1"/>
    <col min="15616" max="15616" width="5.5703125" style="27" customWidth="1"/>
    <col min="15617" max="15617" width="1.7109375" style="27" customWidth="1"/>
    <col min="15618" max="15618" width="4.140625" style="27" bestFit="1" customWidth="1"/>
    <col min="15619" max="15619" width="4.42578125" style="27" customWidth="1"/>
    <col min="15620" max="15620" width="5.28515625" style="27" customWidth="1"/>
    <col min="15621" max="15621" width="1.7109375" style="27" customWidth="1"/>
    <col min="15622" max="15622" width="5.42578125" style="27" bestFit="1" customWidth="1"/>
    <col min="15623" max="15623" width="4.42578125" style="27" customWidth="1"/>
    <col min="15624" max="15624" width="5.42578125" style="27" customWidth="1"/>
    <col min="15625" max="15625" width="1.7109375" style="27" customWidth="1"/>
    <col min="15626" max="15627" width="5" style="27" customWidth="1"/>
    <col min="15628" max="15628" width="5.42578125" style="27" customWidth="1"/>
    <col min="15629" max="15868" width="11.42578125" style="27"/>
    <col min="15869" max="15869" width="22.5703125" style="27" customWidth="1"/>
    <col min="15870" max="15870" width="5.140625" style="27" customWidth="1"/>
    <col min="15871" max="15871" width="4.42578125" style="27" customWidth="1"/>
    <col min="15872" max="15872" width="5.5703125" style="27" customWidth="1"/>
    <col min="15873" max="15873" width="1.7109375" style="27" customWidth="1"/>
    <col min="15874" max="15874" width="4.140625" style="27" bestFit="1" customWidth="1"/>
    <col min="15875" max="15875" width="4.42578125" style="27" customWidth="1"/>
    <col min="15876" max="15876" width="5.28515625" style="27" customWidth="1"/>
    <col min="15877" max="15877" width="1.7109375" style="27" customWidth="1"/>
    <col min="15878" max="15878" width="5.42578125" style="27" bestFit="1" customWidth="1"/>
    <col min="15879" max="15879" width="4.42578125" style="27" customWidth="1"/>
    <col min="15880" max="15880" width="5.42578125" style="27" customWidth="1"/>
    <col min="15881" max="15881" width="1.7109375" style="27" customWidth="1"/>
    <col min="15882" max="15883" width="5" style="27" customWidth="1"/>
    <col min="15884" max="15884" width="5.42578125" style="27" customWidth="1"/>
    <col min="15885" max="16124" width="11.42578125" style="27"/>
    <col min="16125" max="16125" width="22.5703125" style="27" customWidth="1"/>
    <col min="16126" max="16126" width="5.140625" style="27" customWidth="1"/>
    <col min="16127" max="16127" width="4.42578125" style="27" customWidth="1"/>
    <col min="16128" max="16128" width="5.5703125" style="27" customWidth="1"/>
    <col min="16129" max="16129" width="1.7109375" style="27" customWidth="1"/>
    <col min="16130" max="16130" width="4.140625" style="27" bestFit="1" customWidth="1"/>
    <col min="16131" max="16131" width="4.42578125" style="27" customWidth="1"/>
    <col min="16132" max="16132" width="5.28515625" style="27" customWidth="1"/>
    <col min="16133" max="16133" width="1.7109375" style="27" customWidth="1"/>
    <col min="16134" max="16134" width="5.42578125" style="27" bestFit="1" customWidth="1"/>
    <col min="16135" max="16135" width="4.42578125" style="27" customWidth="1"/>
    <col min="16136" max="16136" width="5.42578125" style="27" customWidth="1"/>
    <col min="16137" max="16137" width="1.7109375" style="27" customWidth="1"/>
    <col min="16138" max="16139" width="5" style="27" customWidth="1"/>
    <col min="16140" max="16140" width="5.42578125" style="27" customWidth="1"/>
    <col min="16141" max="16384" width="11.42578125" style="157"/>
  </cols>
  <sheetData>
    <row r="1" spans="1:24" s="157" customFormat="1" ht="12.75" customHeight="1" x14ac:dyDescent="0.25">
      <c r="A1" s="432" t="s">
        <v>408</v>
      </c>
      <c r="B1" s="432"/>
      <c r="C1" s="432"/>
      <c r="D1" s="432"/>
      <c r="E1" s="432"/>
      <c r="F1" s="432"/>
      <c r="G1" s="432"/>
      <c r="H1" s="432"/>
      <c r="I1" s="432"/>
      <c r="J1" s="432"/>
      <c r="K1" s="432"/>
      <c r="L1" s="432"/>
      <c r="M1" s="432"/>
      <c r="N1" s="432"/>
      <c r="O1" s="432"/>
      <c r="P1" s="432"/>
      <c r="Q1" s="432"/>
      <c r="R1" s="432"/>
      <c r="S1" s="432"/>
      <c r="T1" s="432"/>
      <c r="V1" s="69"/>
      <c r="W1" s="434" t="s">
        <v>178</v>
      </c>
      <c r="X1" s="69"/>
    </row>
    <row r="2" spans="1:24" s="157" customFormat="1" ht="12.75" customHeight="1" x14ac:dyDescent="0.25">
      <c r="A2" s="432" t="s">
        <v>78</v>
      </c>
      <c r="B2" s="432"/>
      <c r="C2" s="432"/>
      <c r="D2" s="432"/>
      <c r="E2" s="432"/>
      <c r="F2" s="432"/>
      <c r="G2" s="432"/>
      <c r="H2" s="432"/>
      <c r="I2" s="432"/>
      <c r="J2" s="432"/>
      <c r="K2" s="432"/>
      <c r="L2" s="432"/>
      <c r="M2" s="432"/>
      <c r="N2" s="432"/>
      <c r="O2" s="432"/>
      <c r="P2" s="432"/>
      <c r="Q2" s="432"/>
      <c r="R2" s="432"/>
      <c r="S2" s="432"/>
      <c r="T2" s="432"/>
      <c r="V2" s="69"/>
      <c r="W2" s="434"/>
      <c r="X2" s="69"/>
    </row>
    <row r="3" spans="1:24" s="157" customFormat="1" x14ac:dyDescent="0.25">
      <c r="A3" s="432" t="s">
        <v>337</v>
      </c>
      <c r="B3" s="432"/>
      <c r="C3" s="432"/>
      <c r="D3" s="432"/>
      <c r="E3" s="432"/>
      <c r="F3" s="432"/>
      <c r="G3" s="432"/>
      <c r="H3" s="432"/>
      <c r="I3" s="432"/>
      <c r="J3" s="432"/>
      <c r="K3" s="432"/>
      <c r="L3" s="432"/>
      <c r="M3" s="432"/>
      <c r="N3" s="432"/>
      <c r="O3" s="432"/>
      <c r="P3" s="432"/>
      <c r="Q3" s="432"/>
      <c r="R3" s="432"/>
      <c r="S3" s="432"/>
      <c r="T3" s="432"/>
    </row>
    <row r="4" spans="1:24" s="157" customFormat="1" x14ac:dyDescent="0.25">
      <c r="A4" s="432" t="s">
        <v>338</v>
      </c>
      <c r="B4" s="432"/>
      <c r="C4" s="432"/>
      <c r="D4" s="432"/>
      <c r="E4" s="432"/>
      <c r="F4" s="432"/>
      <c r="G4" s="432"/>
      <c r="H4" s="432"/>
      <c r="I4" s="432"/>
      <c r="J4" s="432"/>
      <c r="K4" s="432"/>
      <c r="L4" s="432"/>
      <c r="M4" s="432"/>
      <c r="N4" s="432"/>
      <c r="O4" s="432"/>
      <c r="P4" s="432"/>
      <c r="Q4" s="432"/>
      <c r="R4" s="432"/>
      <c r="S4" s="432"/>
      <c r="T4" s="432"/>
    </row>
    <row r="5" spans="1:24" s="157" customFormat="1" x14ac:dyDescent="0.25">
      <c r="A5" s="432" t="s">
        <v>336</v>
      </c>
      <c r="B5" s="432"/>
      <c r="C5" s="432"/>
      <c r="D5" s="432"/>
      <c r="E5" s="432"/>
      <c r="F5" s="432"/>
      <c r="G5" s="432"/>
      <c r="H5" s="432"/>
      <c r="I5" s="432"/>
      <c r="J5" s="432"/>
      <c r="K5" s="432"/>
      <c r="L5" s="432"/>
      <c r="M5" s="432"/>
      <c r="N5" s="432"/>
      <c r="O5" s="432"/>
      <c r="P5" s="432"/>
      <c r="Q5" s="432"/>
      <c r="R5" s="432"/>
      <c r="S5" s="432"/>
      <c r="T5" s="432"/>
    </row>
    <row r="6" spans="1:24" s="157" customFormat="1" x14ac:dyDescent="0.25">
      <c r="A6" s="432" t="s">
        <v>374</v>
      </c>
      <c r="B6" s="432"/>
      <c r="C6" s="432"/>
      <c r="D6" s="432"/>
      <c r="E6" s="432"/>
      <c r="F6" s="432"/>
      <c r="G6" s="432"/>
      <c r="H6" s="432"/>
      <c r="I6" s="432"/>
      <c r="J6" s="432"/>
      <c r="K6" s="432"/>
      <c r="L6" s="432"/>
      <c r="M6" s="432"/>
      <c r="N6" s="432"/>
      <c r="O6" s="432"/>
      <c r="P6" s="432"/>
      <c r="Q6" s="432"/>
      <c r="R6" s="432"/>
      <c r="S6" s="432"/>
      <c r="T6" s="432"/>
    </row>
    <row r="7" spans="1:24" s="157" customFormat="1" x14ac:dyDescent="0.25">
      <c r="A7" s="62"/>
      <c r="B7" s="62"/>
      <c r="C7" s="62"/>
      <c r="D7" s="62"/>
      <c r="E7" s="62"/>
      <c r="F7" s="62"/>
      <c r="G7" s="62"/>
      <c r="H7" s="62"/>
      <c r="I7" s="62"/>
      <c r="J7" s="62"/>
      <c r="K7" s="62"/>
      <c r="L7" s="62"/>
      <c r="M7" s="62"/>
      <c r="N7" s="62"/>
      <c r="O7" s="62"/>
      <c r="P7" s="62"/>
      <c r="Q7" s="62"/>
      <c r="R7" s="62"/>
      <c r="S7" s="62"/>
      <c r="T7" s="62"/>
    </row>
    <row r="8" spans="1:24" s="157" customFormat="1" ht="27.75" customHeight="1" x14ac:dyDescent="0.25">
      <c r="A8" s="433" t="s">
        <v>77</v>
      </c>
      <c r="B8" s="431" t="s">
        <v>0</v>
      </c>
      <c r="C8" s="431"/>
      <c r="D8" s="431"/>
      <c r="E8" s="152"/>
      <c r="F8" s="431" t="s">
        <v>75</v>
      </c>
      <c r="G8" s="431"/>
      <c r="H8" s="431"/>
      <c r="I8" s="152"/>
      <c r="J8" s="431" t="s">
        <v>73</v>
      </c>
      <c r="K8" s="431"/>
      <c r="L8" s="431"/>
      <c r="M8" s="152"/>
      <c r="N8" s="431" t="s">
        <v>1</v>
      </c>
      <c r="O8" s="431"/>
      <c r="P8" s="431"/>
      <c r="Q8" s="153"/>
      <c r="R8" s="431" t="s">
        <v>76</v>
      </c>
      <c r="S8" s="431"/>
      <c r="T8" s="431"/>
    </row>
    <row r="9" spans="1:24" s="157" customFormat="1" x14ac:dyDescent="0.25">
      <c r="A9" s="433"/>
      <c r="B9" s="150" t="s">
        <v>2</v>
      </c>
      <c r="C9" s="150" t="s">
        <v>3</v>
      </c>
      <c r="D9" s="150" t="s">
        <v>4</v>
      </c>
      <c r="E9" s="150"/>
      <c r="F9" s="150" t="s">
        <v>2</v>
      </c>
      <c r="G9" s="150" t="s">
        <v>3</v>
      </c>
      <c r="H9" s="150" t="s">
        <v>4</v>
      </c>
      <c r="I9" s="150"/>
      <c r="J9" s="150" t="s">
        <v>2</v>
      </c>
      <c r="K9" s="150" t="s">
        <v>3</v>
      </c>
      <c r="L9" s="150" t="s">
        <v>4</v>
      </c>
      <c r="M9" s="150"/>
      <c r="N9" s="150" t="s">
        <v>2</v>
      </c>
      <c r="O9" s="150" t="s">
        <v>3</v>
      </c>
      <c r="P9" s="150" t="s">
        <v>4</v>
      </c>
      <c r="Q9" s="150"/>
      <c r="R9" s="150" t="s">
        <v>2</v>
      </c>
      <c r="S9" s="150" t="s">
        <v>3</v>
      </c>
      <c r="T9" s="150" t="s">
        <v>4</v>
      </c>
    </row>
    <row r="10" spans="1:24" s="157" customFormat="1" ht="15" customHeight="1" x14ac:dyDescent="0.25">
      <c r="A10" s="95" t="s">
        <v>0</v>
      </c>
      <c r="B10" s="158">
        <f>SUM(B11:B35)</f>
        <v>846</v>
      </c>
      <c r="C10" s="158">
        <f>SUM(C11:C35)</f>
        <v>338</v>
      </c>
      <c r="D10" s="158">
        <f>SUM(D11:D35)</f>
        <v>508</v>
      </c>
      <c r="E10" s="158"/>
      <c r="F10" s="158">
        <f>SUM(F11:F35)</f>
        <v>110</v>
      </c>
      <c r="G10" s="158">
        <f>SUM(G11:G35)</f>
        <v>58</v>
      </c>
      <c r="H10" s="158">
        <f>SUM(H11:H35)</f>
        <v>52</v>
      </c>
      <c r="I10" s="158"/>
      <c r="J10" s="158">
        <f>SUM(J11:J35)</f>
        <v>0</v>
      </c>
      <c r="K10" s="158">
        <f>SUM(K11:K35)</f>
        <v>0</v>
      </c>
      <c r="L10" s="158">
        <f>SUM(L11:L35)</f>
        <v>0</v>
      </c>
      <c r="M10" s="158"/>
      <c r="N10" s="158">
        <f>SUM(N11:N35)</f>
        <v>568</v>
      </c>
      <c r="O10" s="158">
        <f>SUM(O11:O35)</f>
        <v>233</v>
      </c>
      <c r="P10" s="158">
        <f>SUM(P11:P35)</f>
        <v>335</v>
      </c>
      <c r="Q10" s="159"/>
      <c r="R10" s="158">
        <f>SUM(R11:R35)</f>
        <v>168</v>
      </c>
      <c r="S10" s="158">
        <f>SUM(S11:S35)</f>
        <v>47</v>
      </c>
      <c r="T10" s="158">
        <f>SUM(T11:T35)</f>
        <v>121</v>
      </c>
      <c r="U10" s="160"/>
    </row>
    <row r="11" spans="1:24" s="157" customFormat="1" ht="15" customHeight="1" x14ac:dyDescent="0.25">
      <c r="A11" s="115" t="s">
        <v>9</v>
      </c>
      <c r="B11" s="159">
        <f t="shared" ref="B11:B35" si="0">+F11+J11+N11+R11</f>
        <v>51</v>
      </c>
      <c r="C11" s="159">
        <f t="shared" ref="C11:C35" si="1">+G11+K11+O11+S11</f>
        <v>19</v>
      </c>
      <c r="D11" s="159">
        <f t="shared" ref="D11:D35" si="2">+H11+L11+P11+T11</f>
        <v>32</v>
      </c>
      <c r="E11" s="159"/>
      <c r="F11" s="159">
        <v>7</v>
      </c>
      <c r="G11" s="159">
        <v>2</v>
      </c>
      <c r="H11" s="159">
        <v>5</v>
      </c>
      <c r="I11" s="159"/>
      <c r="J11" s="159">
        <v>0</v>
      </c>
      <c r="K11" s="159">
        <v>0</v>
      </c>
      <c r="L11" s="159">
        <v>0</v>
      </c>
      <c r="M11" s="159"/>
      <c r="N11" s="159">
        <v>34</v>
      </c>
      <c r="O11" s="159">
        <v>15</v>
      </c>
      <c r="P11" s="159">
        <v>19</v>
      </c>
      <c r="Q11" s="159"/>
      <c r="R11" s="159">
        <v>10</v>
      </c>
      <c r="S11" s="159">
        <v>2</v>
      </c>
      <c r="T11" s="159">
        <v>8</v>
      </c>
      <c r="U11" s="160"/>
    </row>
    <row r="12" spans="1:24" s="157" customFormat="1" ht="15" customHeight="1" x14ac:dyDescent="0.25">
      <c r="A12" s="115" t="s">
        <v>10</v>
      </c>
      <c r="B12" s="159">
        <f t="shared" si="0"/>
        <v>47</v>
      </c>
      <c r="C12" s="159">
        <f t="shared" si="1"/>
        <v>16</v>
      </c>
      <c r="D12" s="159">
        <f t="shared" si="2"/>
        <v>31</v>
      </c>
      <c r="E12" s="159"/>
      <c r="F12" s="159">
        <v>7</v>
      </c>
      <c r="G12" s="159">
        <v>1</v>
      </c>
      <c r="H12" s="159">
        <v>6</v>
      </c>
      <c r="I12" s="159"/>
      <c r="J12" s="159">
        <v>0</v>
      </c>
      <c r="K12" s="159">
        <v>0</v>
      </c>
      <c r="L12" s="159">
        <v>0</v>
      </c>
      <c r="M12" s="159"/>
      <c r="N12" s="159">
        <v>31</v>
      </c>
      <c r="O12" s="159">
        <v>13</v>
      </c>
      <c r="P12" s="159">
        <v>18</v>
      </c>
      <c r="Q12" s="159"/>
      <c r="R12" s="159">
        <v>9</v>
      </c>
      <c r="S12" s="159">
        <v>2</v>
      </c>
      <c r="T12" s="159">
        <v>7</v>
      </c>
      <c r="U12" s="160"/>
    </row>
    <row r="13" spans="1:24" s="157" customFormat="1" ht="15" customHeight="1" x14ac:dyDescent="0.25">
      <c r="A13" s="115" t="s">
        <v>11</v>
      </c>
      <c r="B13" s="191">
        <f t="shared" si="0"/>
        <v>52</v>
      </c>
      <c r="C13" s="191">
        <f t="shared" si="1"/>
        <v>29</v>
      </c>
      <c r="D13" s="191">
        <f t="shared" si="2"/>
        <v>23</v>
      </c>
      <c r="E13" s="191"/>
      <c r="F13" s="191">
        <v>7</v>
      </c>
      <c r="G13" s="191">
        <v>7</v>
      </c>
      <c r="H13" s="191">
        <v>0</v>
      </c>
      <c r="I13" s="191"/>
      <c r="J13" s="191">
        <v>0</v>
      </c>
      <c r="K13" s="191">
        <v>0</v>
      </c>
      <c r="L13" s="191">
        <v>0</v>
      </c>
      <c r="M13" s="191"/>
      <c r="N13" s="191">
        <v>31</v>
      </c>
      <c r="O13" s="191">
        <v>16</v>
      </c>
      <c r="P13" s="191">
        <v>15</v>
      </c>
      <c r="Q13" s="191"/>
      <c r="R13" s="191">
        <v>14</v>
      </c>
      <c r="S13" s="191">
        <v>6</v>
      </c>
      <c r="T13" s="191">
        <v>8</v>
      </c>
    </row>
    <row r="14" spans="1:24" s="157" customFormat="1" ht="15" customHeight="1" x14ac:dyDescent="0.25">
      <c r="A14" s="115" t="s">
        <v>12</v>
      </c>
      <c r="B14" s="191">
        <f t="shared" si="0"/>
        <v>118</v>
      </c>
      <c r="C14" s="191">
        <f t="shared" si="1"/>
        <v>60</v>
      </c>
      <c r="D14" s="191">
        <f t="shared" si="2"/>
        <v>58</v>
      </c>
      <c r="E14" s="191"/>
      <c r="F14" s="191">
        <v>14</v>
      </c>
      <c r="G14" s="191">
        <v>9</v>
      </c>
      <c r="H14" s="191">
        <v>5</v>
      </c>
      <c r="I14" s="191"/>
      <c r="J14" s="191">
        <v>0</v>
      </c>
      <c r="K14" s="191">
        <v>0</v>
      </c>
      <c r="L14" s="191">
        <v>0</v>
      </c>
      <c r="M14" s="191"/>
      <c r="N14" s="191">
        <v>80</v>
      </c>
      <c r="O14" s="191">
        <v>43</v>
      </c>
      <c r="P14" s="191">
        <v>37</v>
      </c>
      <c r="Q14" s="191"/>
      <c r="R14" s="191">
        <v>24</v>
      </c>
      <c r="S14" s="191">
        <v>8</v>
      </c>
      <c r="T14" s="191">
        <v>16</v>
      </c>
    </row>
    <row r="15" spans="1:24" s="157" customFormat="1" ht="15" customHeight="1" x14ac:dyDescent="0.25">
      <c r="A15" s="115" t="s">
        <v>13</v>
      </c>
      <c r="B15" s="191">
        <f t="shared" si="0"/>
        <v>20</v>
      </c>
      <c r="C15" s="191">
        <f t="shared" si="1"/>
        <v>6</v>
      </c>
      <c r="D15" s="191">
        <f t="shared" si="2"/>
        <v>14</v>
      </c>
      <c r="E15" s="191"/>
      <c r="F15" s="191">
        <v>2</v>
      </c>
      <c r="G15" s="191">
        <v>0</v>
      </c>
      <c r="H15" s="191">
        <v>2</v>
      </c>
      <c r="I15" s="191"/>
      <c r="J15" s="191">
        <v>0</v>
      </c>
      <c r="K15" s="191">
        <v>0</v>
      </c>
      <c r="L15" s="191">
        <v>0</v>
      </c>
      <c r="M15" s="191"/>
      <c r="N15" s="191">
        <v>15</v>
      </c>
      <c r="O15" s="191">
        <v>5</v>
      </c>
      <c r="P15" s="191">
        <v>10</v>
      </c>
      <c r="Q15" s="191"/>
      <c r="R15" s="191">
        <v>3</v>
      </c>
      <c r="S15" s="191">
        <v>1</v>
      </c>
      <c r="T15" s="191">
        <v>2</v>
      </c>
    </row>
    <row r="16" spans="1:24" s="157" customFormat="1" ht="15" customHeight="1" x14ac:dyDescent="0.25">
      <c r="A16" s="115" t="s">
        <v>14</v>
      </c>
      <c r="B16" s="191">
        <f t="shared" si="0"/>
        <v>19</v>
      </c>
      <c r="C16" s="191">
        <f t="shared" si="1"/>
        <v>7</v>
      </c>
      <c r="D16" s="191">
        <f t="shared" si="2"/>
        <v>12</v>
      </c>
      <c r="E16" s="191"/>
      <c r="F16" s="191">
        <v>2</v>
      </c>
      <c r="G16" s="191">
        <v>1</v>
      </c>
      <c r="H16" s="191">
        <v>1</v>
      </c>
      <c r="I16" s="191"/>
      <c r="J16" s="191">
        <v>0</v>
      </c>
      <c r="K16" s="191">
        <v>0</v>
      </c>
      <c r="L16" s="191">
        <v>0</v>
      </c>
      <c r="M16" s="191"/>
      <c r="N16" s="191">
        <v>13</v>
      </c>
      <c r="O16" s="191">
        <v>6</v>
      </c>
      <c r="P16" s="191">
        <v>7</v>
      </c>
      <c r="Q16" s="191"/>
      <c r="R16" s="191">
        <v>4</v>
      </c>
      <c r="S16" s="191">
        <v>0</v>
      </c>
      <c r="T16" s="191">
        <v>4</v>
      </c>
    </row>
    <row r="17" spans="1:20" s="157" customFormat="1" ht="15" customHeight="1" x14ac:dyDescent="0.25">
      <c r="A17" s="115" t="s">
        <v>15</v>
      </c>
      <c r="B17" s="191">
        <f t="shared" si="0"/>
        <v>11</v>
      </c>
      <c r="C17" s="191">
        <f t="shared" si="1"/>
        <v>7</v>
      </c>
      <c r="D17" s="191">
        <f t="shared" si="2"/>
        <v>4</v>
      </c>
      <c r="E17" s="191"/>
      <c r="F17" s="191">
        <v>1</v>
      </c>
      <c r="G17" s="191">
        <v>1</v>
      </c>
      <c r="H17" s="191">
        <v>0</v>
      </c>
      <c r="I17" s="191"/>
      <c r="J17" s="191">
        <v>0</v>
      </c>
      <c r="K17" s="191">
        <v>0</v>
      </c>
      <c r="L17" s="191">
        <v>0</v>
      </c>
      <c r="M17" s="191"/>
      <c r="N17" s="191">
        <v>6</v>
      </c>
      <c r="O17" s="191">
        <v>3</v>
      </c>
      <c r="P17" s="191">
        <v>3</v>
      </c>
      <c r="Q17" s="191"/>
      <c r="R17" s="191">
        <v>4</v>
      </c>
      <c r="S17" s="191">
        <v>3</v>
      </c>
      <c r="T17" s="191">
        <v>1</v>
      </c>
    </row>
    <row r="18" spans="1:20" s="157" customFormat="1" ht="15" customHeight="1" x14ac:dyDescent="0.25">
      <c r="A18" s="115" t="s">
        <v>16</v>
      </c>
      <c r="B18" s="191">
        <f t="shared" si="0"/>
        <v>106</v>
      </c>
      <c r="C18" s="191">
        <f t="shared" si="1"/>
        <v>41</v>
      </c>
      <c r="D18" s="191">
        <f t="shared" si="2"/>
        <v>65</v>
      </c>
      <c r="E18" s="191"/>
      <c r="F18" s="191">
        <v>13</v>
      </c>
      <c r="G18" s="191">
        <v>7</v>
      </c>
      <c r="H18" s="191">
        <v>6</v>
      </c>
      <c r="I18" s="191"/>
      <c r="J18" s="191">
        <v>0</v>
      </c>
      <c r="K18" s="191">
        <v>0</v>
      </c>
      <c r="L18" s="191">
        <v>0</v>
      </c>
      <c r="M18" s="191"/>
      <c r="N18" s="191">
        <v>70</v>
      </c>
      <c r="O18" s="191">
        <v>28</v>
      </c>
      <c r="P18" s="191">
        <v>42</v>
      </c>
      <c r="Q18" s="191"/>
      <c r="R18" s="191">
        <v>23</v>
      </c>
      <c r="S18" s="191">
        <v>6</v>
      </c>
      <c r="T18" s="191">
        <v>17</v>
      </c>
    </row>
    <row r="19" spans="1:20" s="157" customFormat="1" ht="15" customHeight="1" x14ac:dyDescent="0.25">
      <c r="A19" s="115" t="s">
        <v>17</v>
      </c>
      <c r="B19" s="191">
        <f t="shared" si="0"/>
        <v>25</v>
      </c>
      <c r="C19" s="191">
        <f t="shared" si="1"/>
        <v>11</v>
      </c>
      <c r="D19" s="191">
        <f t="shared" si="2"/>
        <v>14</v>
      </c>
      <c r="E19" s="191"/>
      <c r="F19" s="191">
        <v>3</v>
      </c>
      <c r="G19" s="191">
        <v>2</v>
      </c>
      <c r="H19" s="191">
        <v>1</v>
      </c>
      <c r="I19" s="191"/>
      <c r="J19" s="191">
        <v>0</v>
      </c>
      <c r="K19" s="191">
        <v>0</v>
      </c>
      <c r="L19" s="191">
        <v>0</v>
      </c>
      <c r="M19" s="191"/>
      <c r="N19" s="191">
        <v>16</v>
      </c>
      <c r="O19" s="191">
        <v>7</v>
      </c>
      <c r="P19" s="191">
        <v>9</v>
      </c>
      <c r="Q19" s="191"/>
      <c r="R19" s="191">
        <v>6</v>
      </c>
      <c r="S19" s="191">
        <v>2</v>
      </c>
      <c r="T19" s="191">
        <v>4</v>
      </c>
    </row>
    <row r="20" spans="1:20" s="157" customFormat="1" ht="15" customHeight="1" x14ac:dyDescent="0.25">
      <c r="A20" s="115" t="s">
        <v>18</v>
      </c>
      <c r="B20" s="191">
        <f t="shared" si="0"/>
        <v>48</v>
      </c>
      <c r="C20" s="191">
        <f t="shared" si="1"/>
        <v>21</v>
      </c>
      <c r="D20" s="191">
        <f t="shared" si="2"/>
        <v>27</v>
      </c>
      <c r="E20" s="191"/>
      <c r="F20" s="191">
        <v>6</v>
      </c>
      <c r="G20" s="191">
        <v>6</v>
      </c>
      <c r="H20" s="191">
        <v>0</v>
      </c>
      <c r="I20" s="191"/>
      <c r="J20" s="191">
        <v>0</v>
      </c>
      <c r="K20" s="191">
        <v>0</v>
      </c>
      <c r="L20" s="191">
        <v>0</v>
      </c>
      <c r="M20" s="191"/>
      <c r="N20" s="191">
        <v>30</v>
      </c>
      <c r="O20" s="191">
        <v>13</v>
      </c>
      <c r="P20" s="191">
        <v>17</v>
      </c>
      <c r="Q20" s="191"/>
      <c r="R20" s="191">
        <v>12</v>
      </c>
      <c r="S20" s="191">
        <v>2</v>
      </c>
      <c r="T20" s="191">
        <v>10</v>
      </c>
    </row>
    <row r="21" spans="1:20" s="157" customFormat="1" ht="15" customHeight="1" x14ac:dyDescent="0.25">
      <c r="A21" s="115" t="s">
        <v>19</v>
      </c>
      <c r="B21" s="191">
        <f t="shared" si="0"/>
        <v>10</v>
      </c>
      <c r="C21" s="191">
        <f t="shared" si="1"/>
        <v>6</v>
      </c>
      <c r="D21" s="191">
        <f t="shared" si="2"/>
        <v>4</v>
      </c>
      <c r="E21" s="191"/>
      <c r="F21" s="191">
        <v>1</v>
      </c>
      <c r="G21" s="191">
        <v>1</v>
      </c>
      <c r="H21" s="191">
        <v>0</v>
      </c>
      <c r="I21" s="191"/>
      <c r="J21" s="191">
        <v>0</v>
      </c>
      <c r="K21" s="191">
        <v>0</v>
      </c>
      <c r="L21" s="191">
        <v>0</v>
      </c>
      <c r="M21" s="191"/>
      <c r="N21" s="191">
        <v>8</v>
      </c>
      <c r="O21" s="191">
        <v>4</v>
      </c>
      <c r="P21" s="191">
        <v>4</v>
      </c>
      <c r="Q21" s="191"/>
      <c r="R21" s="191">
        <v>1</v>
      </c>
      <c r="S21" s="191">
        <v>1</v>
      </c>
      <c r="T21" s="191">
        <v>0</v>
      </c>
    </row>
    <row r="22" spans="1:20" s="157" customFormat="1" ht="15" customHeight="1" x14ac:dyDescent="0.25">
      <c r="A22" s="154" t="s">
        <v>20</v>
      </c>
      <c r="B22" s="191">
        <f t="shared" si="0"/>
        <v>56</v>
      </c>
      <c r="C22" s="191">
        <f t="shared" si="1"/>
        <v>26</v>
      </c>
      <c r="D22" s="191">
        <f t="shared" si="2"/>
        <v>30</v>
      </c>
      <c r="E22" s="191"/>
      <c r="F22" s="191">
        <v>7</v>
      </c>
      <c r="G22" s="191">
        <v>3</v>
      </c>
      <c r="H22" s="191">
        <v>4</v>
      </c>
      <c r="I22" s="191"/>
      <c r="J22" s="191">
        <v>0</v>
      </c>
      <c r="K22" s="191">
        <v>0</v>
      </c>
      <c r="L22" s="191">
        <v>0</v>
      </c>
      <c r="M22" s="191"/>
      <c r="N22" s="191">
        <v>41</v>
      </c>
      <c r="O22" s="191">
        <v>19</v>
      </c>
      <c r="P22" s="191">
        <v>22</v>
      </c>
      <c r="Q22" s="191"/>
      <c r="R22" s="191">
        <v>8</v>
      </c>
      <c r="S22" s="191">
        <v>4</v>
      </c>
      <c r="T22" s="191">
        <v>4</v>
      </c>
    </row>
    <row r="23" spans="1:20" s="157" customFormat="1" ht="15" customHeight="1" x14ac:dyDescent="0.25">
      <c r="A23" s="115" t="s">
        <v>21</v>
      </c>
      <c r="B23" s="191">
        <f t="shared" si="0"/>
        <v>36</v>
      </c>
      <c r="C23" s="191">
        <f t="shared" si="1"/>
        <v>10</v>
      </c>
      <c r="D23" s="191">
        <f t="shared" si="2"/>
        <v>26</v>
      </c>
      <c r="E23" s="191"/>
      <c r="F23" s="191">
        <v>4</v>
      </c>
      <c r="G23" s="191">
        <v>2</v>
      </c>
      <c r="H23" s="191">
        <v>2</v>
      </c>
      <c r="I23" s="191"/>
      <c r="J23" s="191">
        <v>0</v>
      </c>
      <c r="K23" s="191">
        <v>0</v>
      </c>
      <c r="L23" s="191">
        <v>0</v>
      </c>
      <c r="M23" s="191"/>
      <c r="N23" s="191">
        <v>25</v>
      </c>
      <c r="O23" s="191">
        <v>8</v>
      </c>
      <c r="P23" s="191">
        <v>17</v>
      </c>
      <c r="Q23" s="191"/>
      <c r="R23" s="191">
        <v>7</v>
      </c>
      <c r="S23" s="191">
        <v>0</v>
      </c>
      <c r="T23" s="191">
        <v>7</v>
      </c>
    </row>
    <row r="24" spans="1:20" s="157" customFormat="1" ht="15" customHeight="1" x14ac:dyDescent="0.25">
      <c r="A24" s="115" t="s">
        <v>22</v>
      </c>
      <c r="B24" s="191">
        <f t="shared" si="0"/>
        <v>54</v>
      </c>
      <c r="C24" s="191">
        <f t="shared" si="1"/>
        <v>23</v>
      </c>
      <c r="D24" s="191">
        <f t="shared" si="2"/>
        <v>31</v>
      </c>
      <c r="E24" s="191"/>
      <c r="F24" s="191">
        <v>10</v>
      </c>
      <c r="G24" s="191">
        <v>6</v>
      </c>
      <c r="H24" s="191">
        <v>4</v>
      </c>
      <c r="I24" s="191"/>
      <c r="J24" s="191">
        <v>0</v>
      </c>
      <c r="K24" s="191">
        <v>0</v>
      </c>
      <c r="L24" s="191">
        <v>0</v>
      </c>
      <c r="M24" s="191"/>
      <c r="N24" s="191">
        <v>32</v>
      </c>
      <c r="O24" s="191">
        <v>13</v>
      </c>
      <c r="P24" s="191">
        <v>19</v>
      </c>
      <c r="Q24" s="191"/>
      <c r="R24" s="191">
        <v>12</v>
      </c>
      <c r="S24" s="191">
        <v>4</v>
      </c>
      <c r="T24" s="191">
        <v>8</v>
      </c>
    </row>
    <row r="25" spans="1:20" s="157" customFormat="1" ht="15" customHeight="1" x14ac:dyDescent="0.25">
      <c r="A25" s="115" t="s">
        <v>24</v>
      </c>
      <c r="B25" s="191">
        <f t="shared" si="0"/>
        <v>23</v>
      </c>
      <c r="C25" s="191">
        <f t="shared" si="1"/>
        <v>7</v>
      </c>
      <c r="D25" s="191">
        <f t="shared" si="2"/>
        <v>16</v>
      </c>
      <c r="E25" s="191"/>
      <c r="F25" s="191">
        <v>4</v>
      </c>
      <c r="G25" s="191">
        <v>1</v>
      </c>
      <c r="H25" s="191">
        <v>3</v>
      </c>
      <c r="I25" s="191"/>
      <c r="J25" s="191">
        <v>0</v>
      </c>
      <c r="K25" s="191">
        <v>0</v>
      </c>
      <c r="L25" s="191">
        <v>0</v>
      </c>
      <c r="M25" s="191"/>
      <c r="N25" s="191">
        <v>17</v>
      </c>
      <c r="O25" s="191">
        <v>6</v>
      </c>
      <c r="P25" s="191">
        <v>11</v>
      </c>
      <c r="Q25" s="191"/>
      <c r="R25" s="191">
        <v>2</v>
      </c>
      <c r="S25" s="191">
        <v>0</v>
      </c>
      <c r="T25" s="191">
        <v>2</v>
      </c>
    </row>
    <row r="26" spans="1:20" s="157" customFormat="1" ht="15" customHeight="1" x14ac:dyDescent="0.25">
      <c r="A26" s="115" t="s">
        <v>25</v>
      </c>
      <c r="B26" s="191">
        <f t="shared" si="0"/>
        <v>8</v>
      </c>
      <c r="C26" s="191">
        <f t="shared" si="1"/>
        <v>2</v>
      </c>
      <c r="D26" s="191">
        <f t="shared" si="2"/>
        <v>6</v>
      </c>
      <c r="E26" s="191"/>
      <c r="F26" s="191">
        <v>1</v>
      </c>
      <c r="G26" s="191">
        <v>0</v>
      </c>
      <c r="H26" s="191">
        <v>1</v>
      </c>
      <c r="I26" s="191"/>
      <c r="J26" s="191">
        <v>0</v>
      </c>
      <c r="K26" s="191">
        <v>0</v>
      </c>
      <c r="L26" s="191">
        <v>0</v>
      </c>
      <c r="M26" s="191"/>
      <c r="N26" s="191">
        <v>5</v>
      </c>
      <c r="O26" s="191">
        <v>2</v>
      </c>
      <c r="P26" s="191">
        <v>3</v>
      </c>
      <c r="Q26" s="191"/>
      <c r="R26" s="191">
        <v>2</v>
      </c>
      <c r="S26" s="191">
        <v>0</v>
      </c>
      <c r="T26" s="191">
        <v>2</v>
      </c>
    </row>
    <row r="27" spans="1:20" s="157" customFormat="1" ht="15" customHeight="1" x14ac:dyDescent="0.25">
      <c r="A27" s="115" t="s">
        <v>26</v>
      </c>
      <c r="B27" s="191">
        <f t="shared" si="0"/>
        <v>8</v>
      </c>
      <c r="C27" s="191">
        <f t="shared" si="1"/>
        <v>4</v>
      </c>
      <c r="D27" s="191">
        <f t="shared" si="2"/>
        <v>4</v>
      </c>
      <c r="E27" s="191"/>
      <c r="F27" s="191">
        <v>1</v>
      </c>
      <c r="G27" s="191">
        <v>1</v>
      </c>
      <c r="H27" s="191">
        <v>0</v>
      </c>
      <c r="I27" s="191"/>
      <c r="J27" s="191">
        <v>0</v>
      </c>
      <c r="K27" s="191">
        <v>0</v>
      </c>
      <c r="L27" s="191">
        <v>0</v>
      </c>
      <c r="M27" s="191"/>
      <c r="N27" s="191">
        <v>6</v>
      </c>
      <c r="O27" s="191">
        <v>3</v>
      </c>
      <c r="P27" s="191">
        <v>3</v>
      </c>
      <c r="Q27" s="191"/>
      <c r="R27" s="191">
        <v>1</v>
      </c>
      <c r="S27" s="191">
        <v>0</v>
      </c>
      <c r="T27" s="191">
        <v>1</v>
      </c>
    </row>
    <row r="28" spans="1:20" s="157" customFormat="1" ht="15" customHeight="1" x14ac:dyDescent="0.25">
      <c r="A28" s="115" t="s">
        <v>27</v>
      </c>
      <c r="B28" s="191">
        <f t="shared" si="0"/>
        <v>14</v>
      </c>
      <c r="C28" s="191">
        <f t="shared" si="1"/>
        <v>7</v>
      </c>
      <c r="D28" s="191">
        <f t="shared" si="2"/>
        <v>7</v>
      </c>
      <c r="E28" s="191"/>
      <c r="F28" s="191">
        <v>2</v>
      </c>
      <c r="G28" s="191">
        <v>2</v>
      </c>
      <c r="H28" s="191">
        <v>0</v>
      </c>
      <c r="I28" s="191"/>
      <c r="J28" s="191">
        <v>0</v>
      </c>
      <c r="K28" s="191">
        <v>0</v>
      </c>
      <c r="L28" s="191">
        <v>0</v>
      </c>
      <c r="M28" s="191"/>
      <c r="N28" s="191">
        <v>10</v>
      </c>
      <c r="O28" s="191">
        <v>5</v>
      </c>
      <c r="P28" s="191">
        <v>5</v>
      </c>
      <c r="Q28" s="191"/>
      <c r="R28" s="191">
        <v>2</v>
      </c>
      <c r="S28" s="191">
        <v>0</v>
      </c>
      <c r="T28" s="191">
        <v>2</v>
      </c>
    </row>
    <row r="29" spans="1:20" s="157" customFormat="1" ht="15" customHeight="1" x14ac:dyDescent="0.25">
      <c r="A29" s="115" t="s">
        <v>28</v>
      </c>
      <c r="B29" s="191">
        <f t="shared" si="0"/>
        <v>12</v>
      </c>
      <c r="C29" s="191">
        <f t="shared" si="1"/>
        <v>4</v>
      </c>
      <c r="D29" s="191">
        <f t="shared" si="2"/>
        <v>8</v>
      </c>
      <c r="E29" s="191"/>
      <c r="F29" s="191">
        <v>2</v>
      </c>
      <c r="G29" s="191">
        <v>0</v>
      </c>
      <c r="H29" s="191">
        <v>2</v>
      </c>
      <c r="I29" s="191"/>
      <c r="J29" s="191">
        <v>0</v>
      </c>
      <c r="K29" s="191">
        <v>0</v>
      </c>
      <c r="L29" s="191">
        <v>0</v>
      </c>
      <c r="M29" s="191"/>
      <c r="N29" s="191">
        <v>6</v>
      </c>
      <c r="O29" s="191">
        <v>2</v>
      </c>
      <c r="P29" s="191">
        <v>4</v>
      </c>
      <c r="Q29" s="191"/>
      <c r="R29" s="191">
        <v>4</v>
      </c>
      <c r="S29" s="191">
        <v>2</v>
      </c>
      <c r="T29" s="191">
        <v>2</v>
      </c>
    </row>
    <row r="30" spans="1:20" s="157" customFormat="1" ht="15" customHeight="1" x14ac:dyDescent="0.25">
      <c r="A30" s="115" t="s">
        <v>29</v>
      </c>
      <c r="B30" s="191">
        <f t="shared" si="0"/>
        <v>25</v>
      </c>
      <c r="C30" s="191">
        <f t="shared" si="1"/>
        <v>10</v>
      </c>
      <c r="D30" s="191">
        <f t="shared" si="2"/>
        <v>15</v>
      </c>
      <c r="E30" s="191"/>
      <c r="F30" s="191">
        <v>3</v>
      </c>
      <c r="G30" s="191">
        <v>2</v>
      </c>
      <c r="H30" s="191">
        <v>1</v>
      </c>
      <c r="I30" s="191"/>
      <c r="J30" s="191">
        <v>0</v>
      </c>
      <c r="K30" s="191">
        <v>0</v>
      </c>
      <c r="L30" s="191">
        <v>0</v>
      </c>
      <c r="M30" s="191"/>
      <c r="N30" s="191">
        <v>20</v>
      </c>
      <c r="O30" s="191">
        <v>8</v>
      </c>
      <c r="P30" s="191">
        <v>12</v>
      </c>
      <c r="Q30" s="191"/>
      <c r="R30" s="191">
        <v>2</v>
      </c>
      <c r="S30" s="191">
        <v>0</v>
      </c>
      <c r="T30" s="191">
        <v>2</v>
      </c>
    </row>
    <row r="31" spans="1:20" s="157" customFormat="1" ht="15" customHeight="1" x14ac:dyDescent="0.25">
      <c r="A31" s="115" t="s">
        <v>30</v>
      </c>
      <c r="B31" s="191">
        <f t="shared" si="0"/>
        <v>8</v>
      </c>
      <c r="C31" s="191">
        <f t="shared" si="1"/>
        <v>1</v>
      </c>
      <c r="D31" s="191">
        <f t="shared" si="2"/>
        <v>7</v>
      </c>
      <c r="E31" s="191"/>
      <c r="F31" s="191">
        <v>1</v>
      </c>
      <c r="G31" s="191">
        <v>0</v>
      </c>
      <c r="H31" s="191">
        <v>1</v>
      </c>
      <c r="I31" s="191"/>
      <c r="J31" s="191">
        <v>0</v>
      </c>
      <c r="K31" s="191">
        <v>0</v>
      </c>
      <c r="L31" s="191">
        <v>0</v>
      </c>
      <c r="M31" s="191"/>
      <c r="N31" s="191">
        <v>5</v>
      </c>
      <c r="O31" s="191">
        <v>1</v>
      </c>
      <c r="P31" s="191">
        <v>4</v>
      </c>
      <c r="Q31" s="191"/>
      <c r="R31" s="191">
        <v>2</v>
      </c>
      <c r="S31" s="191">
        <v>0</v>
      </c>
      <c r="T31" s="191">
        <v>2</v>
      </c>
    </row>
    <row r="32" spans="1:20" s="157" customFormat="1" ht="15" customHeight="1" x14ac:dyDescent="0.25">
      <c r="A32" s="115" t="s">
        <v>208</v>
      </c>
      <c r="B32" s="191">
        <f t="shared" si="0"/>
        <v>22</v>
      </c>
      <c r="C32" s="191">
        <f t="shared" si="1"/>
        <v>8</v>
      </c>
      <c r="D32" s="191">
        <f t="shared" si="2"/>
        <v>14</v>
      </c>
      <c r="E32" s="191"/>
      <c r="F32" s="191">
        <v>2</v>
      </c>
      <c r="G32" s="191">
        <v>0</v>
      </c>
      <c r="H32" s="191">
        <v>2</v>
      </c>
      <c r="I32" s="191"/>
      <c r="J32" s="191">
        <v>0</v>
      </c>
      <c r="K32" s="191">
        <v>0</v>
      </c>
      <c r="L32" s="191">
        <v>0</v>
      </c>
      <c r="M32" s="191"/>
      <c r="N32" s="191">
        <v>14</v>
      </c>
      <c r="O32" s="191">
        <v>5</v>
      </c>
      <c r="P32" s="191">
        <v>9</v>
      </c>
      <c r="Q32" s="191"/>
      <c r="R32" s="191">
        <v>6</v>
      </c>
      <c r="S32" s="191">
        <v>3</v>
      </c>
      <c r="T32" s="191">
        <v>3</v>
      </c>
    </row>
    <row r="33" spans="1:20" s="157" customFormat="1" ht="15" customHeight="1" x14ac:dyDescent="0.25">
      <c r="A33" s="115" t="s">
        <v>33</v>
      </c>
      <c r="B33" s="191">
        <f t="shared" si="0"/>
        <v>38</v>
      </c>
      <c r="C33" s="191">
        <f t="shared" si="1"/>
        <v>5</v>
      </c>
      <c r="D33" s="191">
        <f t="shared" si="2"/>
        <v>33</v>
      </c>
      <c r="E33" s="191"/>
      <c r="F33" s="191">
        <v>5</v>
      </c>
      <c r="G33" s="191">
        <v>1</v>
      </c>
      <c r="H33" s="191">
        <v>4</v>
      </c>
      <c r="I33" s="191"/>
      <c r="J33" s="191">
        <v>0</v>
      </c>
      <c r="K33" s="191">
        <v>0</v>
      </c>
      <c r="L33" s="191">
        <v>0</v>
      </c>
      <c r="M33" s="191"/>
      <c r="N33" s="191">
        <v>27</v>
      </c>
      <c r="O33" s="191">
        <v>3</v>
      </c>
      <c r="P33" s="191">
        <v>24</v>
      </c>
      <c r="Q33" s="191"/>
      <c r="R33" s="191">
        <v>6</v>
      </c>
      <c r="S33" s="191">
        <v>1</v>
      </c>
      <c r="T33" s="191">
        <v>5</v>
      </c>
    </row>
    <row r="34" spans="1:20" s="157" customFormat="1" ht="15" customHeight="1" x14ac:dyDescent="0.25">
      <c r="A34" s="115" t="s">
        <v>34</v>
      </c>
      <c r="B34" s="159">
        <f t="shared" si="0"/>
        <v>26</v>
      </c>
      <c r="C34" s="159">
        <f t="shared" si="1"/>
        <v>8</v>
      </c>
      <c r="D34" s="159">
        <f t="shared" si="2"/>
        <v>18</v>
      </c>
      <c r="E34" s="159"/>
      <c r="F34" s="159">
        <v>4</v>
      </c>
      <c r="G34" s="159">
        <v>3</v>
      </c>
      <c r="H34" s="159">
        <v>1</v>
      </c>
      <c r="I34" s="159"/>
      <c r="J34" s="159">
        <v>0</v>
      </c>
      <c r="K34" s="159">
        <v>0</v>
      </c>
      <c r="L34" s="159">
        <v>0</v>
      </c>
      <c r="M34" s="159"/>
      <c r="N34" s="159">
        <v>19</v>
      </c>
      <c r="O34" s="159">
        <v>5</v>
      </c>
      <c r="P34" s="159">
        <v>14</v>
      </c>
      <c r="Q34" s="159"/>
      <c r="R34" s="159">
        <v>3</v>
      </c>
      <c r="S34" s="159">
        <v>0</v>
      </c>
      <c r="T34" s="159">
        <v>3</v>
      </c>
    </row>
    <row r="35" spans="1:20" s="157" customFormat="1" ht="15" customHeight="1" thickBot="1" x14ac:dyDescent="0.3">
      <c r="A35" s="135" t="s">
        <v>35</v>
      </c>
      <c r="B35" s="200">
        <f t="shared" si="0"/>
        <v>9</v>
      </c>
      <c r="C35" s="200">
        <f t="shared" si="1"/>
        <v>0</v>
      </c>
      <c r="D35" s="200">
        <f t="shared" si="2"/>
        <v>9</v>
      </c>
      <c r="E35" s="200"/>
      <c r="F35" s="200">
        <v>1</v>
      </c>
      <c r="G35" s="200">
        <v>0</v>
      </c>
      <c r="H35" s="200">
        <v>1</v>
      </c>
      <c r="I35" s="200"/>
      <c r="J35" s="200">
        <v>0</v>
      </c>
      <c r="K35" s="200">
        <v>0</v>
      </c>
      <c r="L35" s="200">
        <v>0</v>
      </c>
      <c r="M35" s="200"/>
      <c r="N35" s="200">
        <v>7</v>
      </c>
      <c r="O35" s="200">
        <v>0</v>
      </c>
      <c r="P35" s="200">
        <v>7</v>
      </c>
      <c r="Q35" s="200"/>
      <c r="R35" s="200">
        <v>1</v>
      </c>
      <c r="S35" s="200">
        <v>0</v>
      </c>
      <c r="T35" s="200">
        <v>1</v>
      </c>
    </row>
    <row r="36" spans="1:20" s="157" customFormat="1" ht="32.25" customHeight="1" x14ac:dyDescent="0.25">
      <c r="A36" s="444" t="s">
        <v>402</v>
      </c>
      <c r="B36" s="444"/>
      <c r="C36" s="444"/>
      <c r="D36" s="444"/>
      <c r="E36" s="444"/>
      <c r="F36" s="444"/>
      <c r="G36" s="444"/>
      <c r="H36" s="444"/>
      <c r="I36" s="444"/>
      <c r="J36" s="444"/>
      <c r="K36" s="444"/>
      <c r="L36" s="444"/>
      <c r="M36" s="444"/>
      <c r="N36" s="444"/>
      <c r="O36" s="444"/>
      <c r="P36" s="444"/>
      <c r="Q36" s="444"/>
      <c r="R36" s="444"/>
      <c r="S36" s="444"/>
      <c r="T36" s="444"/>
    </row>
    <row r="37" spans="1:20" s="265" customFormat="1" ht="12" x14ac:dyDescent="0.25">
      <c r="A37" s="405" t="s">
        <v>378</v>
      </c>
      <c r="B37" s="405"/>
      <c r="C37" s="405"/>
      <c r="D37" s="405"/>
      <c r="E37" s="405"/>
      <c r="F37" s="405"/>
      <c r="G37" s="405"/>
      <c r="H37" s="405"/>
      <c r="I37" s="405"/>
      <c r="J37" s="405"/>
      <c r="K37" s="405"/>
      <c r="L37" s="405"/>
      <c r="M37" s="405"/>
      <c r="N37" s="405"/>
      <c r="O37" s="405"/>
      <c r="P37" s="405"/>
      <c r="Q37" s="405"/>
      <c r="R37" s="405"/>
      <c r="S37" s="405"/>
      <c r="T37" s="405"/>
    </row>
    <row r="38" spans="1:20" s="157" customFormat="1" ht="15" customHeight="1" x14ac:dyDescent="0.25">
      <c r="A38" s="402" t="s">
        <v>366</v>
      </c>
      <c r="B38" s="402"/>
      <c r="C38" s="402"/>
      <c r="D38" s="402"/>
      <c r="E38" s="402"/>
      <c r="F38" s="402"/>
      <c r="G38" s="402"/>
      <c r="H38" s="402"/>
      <c r="I38" s="402"/>
      <c r="J38" s="402"/>
      <c r="K38" s="402"/>
      <c r="L38" s="402"/>
      <c r="M38" s="402"/>
      <c r="N38" s="402"/>
      <c r="O38" s="402"/>
      <c r="P38" s="402"/>
      <c r="Q38" s="402"/>
      <c r="R38" s="402"/>
      <c r="S38" s="402"/>
      <c r="T38" s="402"/>
    </row>
  </sheetData>
  <sortState ref="A36:T37">
    <sortCondition ref="A36"/>
  </sortState>
  <mergeCells count="16">
    <mergeCell ref="W1:W2"/>
    <mergeCell ref="A1:T1"/>
    <mergeCell ref="R8:T8"/>
    <mergeCell ref="A36:T36"/>
    <mergeCell ref="A38:T38"/>
    <mergeCell ref="A8:A9"/>
    <mergeCell ref="B8:D8"/>
    <mergeCell ref="F8:H8"/>
    <mergeCell ref="J8:L8"/>
    <mergeCell ref="N8:P8"/>
    <mergeCell ref="A2:T2"/>
    <mergeCell ref="A3:T3"/>
    <mergeCell ref="A4:T4"/>
    <mergeCell ref="A5:T5"/>
    <mergeCell ref="A6:T6"/>
    <mergeCell ref="A37:T37"/>
  </mergeCells>
  <hyperlinks>
    <hyperlink ref="W1" location="INDICE!A1" display="INDICE"/>
  </hyperlinks>
  <printOptions horizontalCentered="1"/>
  <pageMargins left="0.70866141732283472" right="0.70866141732283472" top="0.74803149606299213" bottom="0.74803149606299213" header="0.31496062992125984" footer="0.31496062992125984"/>
  <pageSetup scale="9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1"/>
  <sheetViews>
    <sheetView showGridLines="0" zoomScaleNormal="100" workbookViewId="0">
      <pane ySplit="7" topLeftCell="A23" activePane="bottomLeft" state="frozen"/>
      <selection activeCell="J34" sqref="A34:Q45"/>
      <selection pane="bottomLeft" activeCell="B44" sqref="B44:I44"/>
    </sheetView>
  </sheetViews>
  <sheetFormatPr baseColWidth="10" defaultRowHeight="12.75" x14ac:dyDescent="0.25"/>
  <cols>
    <col min="1" max="1" width="8.42578125" style="122" customWidth="1"/>
    <col min="2" max="2" width="8.5703125" style="69" customWidth="1"/>
    <col min="3" max="3" width="9.140625" style="69" bestFit="1" customWidth="1"/>
    <col min="4" max="4" width="10.140625" style="69" customWidth="1"/>
    <col min="5" max="5" width="9" style="69" bestFit="1" customWidth="1"/>
    <col min="6" max="6" width="10.7109375" style="69" bestFit="1" customWidth="1"/>
    <col min="7" max="7" width="9.42578125" style="69" bestFit="1" customWidth="1"/>
    <col min="8" max="8" width="7.42578125" style="69" customWidth="1"/>
    <col min="9" max="9" width="12.5703125" style="69" customWidth="1"/>
    <col min="10" max="12" width="11.42578125" style="69"/>
    <col min="13" max="20" width="11.42578125" style="69" customWidth="1"/>
    <col min="21" max="257" width="11.42578125" style="69"/>
    <col min="258" max="258" width="8.42578125" style="69" customWidth="1"/>
    <col min="259" max="259" width="8.5703125" style="69" customWidth="1"/>
    <col min="260" max="260" width="10.7109375" style="69" bestFit="1" customWidth="1"/>
    <col min="261" max="261" width="10.85546875" style="69" bestFit="1" customWidth="1"/>
    <col min="262" max="262" width="10" style="69" bestFit="1" customWidth="1"/>
    <col min="263" max="263" width="12.85546875" style="69" bestFit="1" customWidth="1"/>
    <col min="264" max="264" width="10.42578125" style="69" bestFit="1" customWidth="1"/>
    <col min="265" max="265" width="7.85546875" style="69" bestFit="1" customWidth="1"/>
    <col min="266" max="513" width="11.42578125" style="69"/>
    <col min="514" max="514" width="8.42578125" style="69" customWidth="1"/>
    <col min="515" max="515" width="8.5703125" style="69" customWidth="1"/>
    <col min="516" max="516" width="10.7109375" style="69" bestFit="1" customWidth="1"/>
    <col min="517" max="517" width="10.85546875" style="69" bestFit="1" customWidth="1"/>
    <col min="518" max="518" width="10" style="69" bestFit="1" customWidth="1"/>
    <col min="519" max="519" width="12.85546875" style="69" bestFit="1" customWidth="1"/>
    <col min="520" max="520" width="10.42578125" style="69" bestFit="1" customWidth="1"/>
    <col min="521" max="521" width="7.85546875" style="69" bestFit="1" customWidth="1"/>
    <col min="522" max="769" width="11.42578125" style="69"/>
    <col min="770" max="770" width="8.42578125" style="69" customWidth="1"/>
    <col min="771" max="771" width="8.5703125" style="69" customWidth="1"/>
    <col min="772" max="772" width="10.7109375" style="69" bestFit="1" customWidth="1"/>
    <col min="773" max="773" width="10.85546875" style="69" bestFit="1" customWidth="1"/>
    <col min="774" max="774" width="10" style="69" bestFit="1" customWidth="1"/>
    <col min="775" max="775" width="12.85546875" style="69" bestFit="1" customWidth="1"/>
    <col min="776" max="776" width="10.42578125" style="69" bestFit="1" customWidth="1"/>
    <col min="777" max="777" width="7.85546875" style="69" bestFit="1" customWidth="1"/>
    <col min="778" max="1025" width="11.42578125" style="69"/>
    <col min="1026" max="1026" width="8.42578125" style="69" customWidth="1"/>
    <col min="1027" max="1027" width="8.5703125" style="69" customWidth="1"/>
    <col min="1028" max="1028" width="10.7109375" style="69" bestFit="1" customWidth="1"/>
    <col min="1029" max="1029" width="10.85546875" style="69" bestFit="1" customWidth="1"/>
    <col min="1030" max="1030" width="10" style="69" bestFit="1" customWidth="1"/>
    <col min="1031" max="1031" width="12.85546875" style="69" bestFit="1" customWidth="1"/>
    <col min="1032" max="1032" width="10.42578125" style="69" bestFit="1" customWidth="1"/>
    <col min="1033" max="1033" width="7.85546875" style="69" bestFit="1" customWidth="1"/>
    <col min="1034" max="1281" width="11.42578125" style="69"/>
    <col min="1282" max="1282" width="8.42578125" style="69" customWidth="1"/>
    <col min="1283" max="1283" width="8.5703125" style="69" customWidth="1"/>
    <col min="1284" max="1284" width="10.7109375" style="69" bestFit="1" customWidth="1"/>
    <col min="1285" max="1285" width="10.85546875" style="69" bestFit="1" customWidth="1"/>
    <col min="1286" max="1286" width="10" style="69" bestFit="1" customWidth="1"/>
    <col min="1287" max="1287" width="12.85546875" style="69" bestFit="1" customWidth="1"/>
    <col min="1288" max="1288" width="10.42578125" style="69" bestFit="1" customWidth="1"/>
    <col min="1289" max="1289" width="7.85546875" style="69" bestFit="1" customWidth="1"/>
    <col min="1290" max="1537" width="11.42578125" style="69"/>
    <col min="1538" max="1538" width="8.42578125" style="69" customWidth="1"/>
    <col min="1539" max="1539" width="8.5703125" style="69" customWidth="1"/>
    <col min="1540" max="1540" width="10.7109375" style="69" bestFit="1" customWidth="1"/>
    <col min="1541" max="1541" width="10.85546875" style="69" bestFit="1" customWidth="1"/>
    <col min="1542" max="1542" width="10" style="69" bestFit="1" customWidth="1"/>
    <col min="1543" max="1543" width="12.85546875" style="69" bestFit="1" customWidth="1"/>
    <col min="1544" max="1544" width="10.42578125" style="69" bestFit="1" customWidth="1"/>
    <col min="1545" max="1545" width="7.85546875" style="69" bestFit="1" customWidth="1"/>
    <col min="1546" max="1793" width="11.42578125" style="69"/>
    <col min="1794" max="1794" width="8.42578125" style="69" customWidth="1"/>
    <col min="1795" max="1795" width="8.5703125" style="69" customWidth="1"/>
    <col min="1796" max="1796" width="10.7109375" style="69" bestFit="1" customWidth="1"/>
    <col min="1797" max="1797" width="10.85546875" style="69" bestFit="1" customWidth="1"/>
    <col min="1798" max="1798" width="10" style="69" bestFit="1" customWidth="1"/>
    <col min="1799" max="1799" width="12.85546875" style="69" bestFit="1" customWidth="1"/>
    <col min="1800" max="1800" width="10.42578125" style="69" bestFit="1" customWidth="1"/>
    <col min="1801" max="1801" width="7.85546875" style="69" bestFit="1" customWidth="1"/>
    <col min="1802" max="2049" width="11.42578125" style="69"/>
    <col min="2050" max="2050" width="8.42578125" style="69" customWidth="1"/>
    <col min="2051" max="2051" width="8.5703125" style="69" customWidth="1"/>
    <col min="2052" max="2052" width="10.7109375" style="69" bestFit="1" customWidth="1"/>
    <col min="2053" max="2053" width="10.85546875" style="69" bestFit="1" customWidth="1"/>
    <col min="2054" max="2054" width="10" style="69" bestFit="1" customWidth="1"/>
    <col min="2055" max="2055" width="12.85546875" style="69" bestFit="1" customWidth="1"/>
    <col min="2056" max="2056" width="10.42578125" style="69" bestFit="1" customWidth="1"/>
    <col min="2057" max="2057" width="7.85546875" style="69" bestFit="1" customWidth="1"/>
    <col min="2058" max="2305" width="11.42578125" style="69"/>
    <col min="2306" max="2306" width="8.42578125" style="69" customWidth="1"/>
    <col min="2307" max="2307" width="8.5703125" style="69" customWidth="1"/>
    <col min="2308" max="2308" width="10.7109375" style="69" bestFit="1" customWidth="1"/>
    <col min="2309" max="2309" width="10.85546875" style="69" bestFit="1" customWidth="1"/>
    <col min="2310" max="2310" width="10" style="69" bestFit="1" customWidth="1"/>
    <col min="2311" max="2311" width="12.85546875" style="69" bestFit="1" customWidth="1"/>
    <col min="2312" max="2312" width="10.42578125" style="69" bestFit="1" customWidth="1"/>
    <col min="2313" max="2313" width="7.85546875" style="69" bestFit="1" customWidth="1"/>
    <col min="2314" max="2561" width="11.42578125" style="69"/>
    <col min="2562" max="2562" width="8.42578125" style="69" customWidth="1"/>
    <col min="2563" max="2563" width="8.5703125" style="69" customWidth="1"/>
    <col min="2564" max="2564" width="10.7109375" style="69" bestFit="1" customWidth="1"/>
    <col min="2565" max="2565" width="10.85546875" style="69" bestFit="1" customWidth="1"/>
    <col min="2566" max="2566" width="10" style="69" bestFit="1" customWidth="1"/>
    <col min="2567" max="2567" width="12.85546875" style="69" bestFit="1" customWidth="1"/>
    <col min="2568" max="2568" width="10.42578125" style="69" bestFit="1" customWidth="1"/>
    <col min="2569" max="2569" width="7.85546875" style="69" bestFit="1" customWidth="1"/>
    <col min="2570" max="2817" width="11.42578125" style="69"/>
    <col min="2818" max="2818" width="8.42578125" style="69" customWidth="1"/>
    <col min="2819" max="2819" width="8.5703125" style="69" customWidth="1"/>
    <col min="2820" max="2820" width="10.7109375" style="69" bestFit="1" customWidth="1"/>
    <col min="2821" max="2821" width="10.85546875" style="69" bestFit="1" customWidth="1"/>
    <col min="2822" max="2822" width="10" style="69" bestFit="1" customWidth="1"/>
    <col min="2823" max="2823" width="12.85546875" style="69" bestFit="1" customWidth="1"/>
    <col min="2824" max="2824" width="10.42578125" style="69" bestFit="1" customWidth="1"/>
    <col min="2825" max="2825" width="7.85546875" style="69" bestFit="1" customWidth="1"/>
    <col min="2826" max="3073" width="11.42578125" style="69"/>
    <col min="3074" max="3074" width="8.42578125" style="69" customWidth="1"/>
    <col min="3075" max="3075" width="8.5703125" style="69" customWidth="1"/>
    <col min="3076" max="3076" width="10.7109375" style="69" bestFit="1" customWidth="1"/>
    <col min="3077" max="3077" width="10.85546875" style="69" bestFit="1" customWidth="1"/>
    <col min="3078" max="3078" width="10" style="69" bestFit="1" customWidth="1"/>
    <col min="3079" max="3079" width="12.85546875" style="69" bestFit="1" customWidth="1"/>
    <col min="3080" max="3080" width="10.42578125" style="69" bestFit="1" customWidth="1"/>
    <col min="3081" max="3081" width="7.85546875" style="69" bestFit="1" customWidth="1"/>
    <col min="3082" max="3329" width="11.42578125" style="69"/>
    <col min="3330" max="3330" width="8.42578125" style="69" customWidth="1"/>
    <col min="3331" max="3331" width="8.5703125" style="69" customWidth="1"/>
    <col min="3332" max="3332" width="10.7109375" style="69" bestFit="1" customWidth="1"/>
    <col min="3333" max="3333" width="10.85546875" style="69" bestFit="1" customWidth="1"/>
    <col min="3334" max="3334" width="10" style="69" bestFit="1" customWidth="1"/>
    <col min="3335" max="3335" width="12.85546875" style="69" bestFit="1" customWidth="1"/>
    <col min="3336" max="3336" width="10.42578125" style="69" bestFit="1" customWidth="1"/>
    <col min="3337" max="3337" width="7.85546875" style="69" bestFit="1" customWidth="1"/>
    <col min="3338" max="3585" width="11.42578125" style="69"/>
    <col min="3586" max="3586" width="8.42578125" style="69" customWidth="1"/>
    <col min="3587" max="3587" width="8.5703125" style="69" customWidth="1"/>
    <col min="3588" max="3588" width="10.7109375" style="69" bestFit="1" customWidth="1"/>
    <col min="3589" max="3589" width="10.85546875" style="69" bestFit="1" customWidth="1"/>
    <col min="3590" max="3590" width="10" style="69" bestFit="1" customWidth="1"/>
    <col min="3591" max="3591" width="12.85546875" style="69" bestFit="1" customWidth="1"/>
    <col min="3592" max="3592" width="10.42578125" style="69" bestFit="1" customWidth="1"/>
    <col min="3593" max="3593" width="7.85546875" style="69" bestFit="1" customWidth="1"/>
    <col min="3594" max="3841" width="11.42578125" style="69"/>
    <col min="3842" max="3842" width="8.42578125" style="69" customWidth="1"/>
    <col min="3843" max="3843" width="8.5703125" style="69" customWidth="1"/>
    <col min="3844" max="3844" width="10.7109375" style="69" bestFit="1" customWidth="1"/>
    <col min="3845" max="3845" width="10.85546875" style="69" bestFit="1" customWidth="1"/>
    <col min="3846" max="3846" width="10" style="69" bestFit="1" customWidth="1"/>
    <col min="3847" max="3847" width="12.85546875" style="69" bestFit="1" customWidth="1"/>
    <col min="3848" max="3848" width="10.42578125" style="69" bestFit="1" customWidth="1"/>
    <col min="3849" max="3849" width="7.85546875" style="69" bestFit="1" customWidth="1"/>
    <col min="3850" max="4097" width="11.42578125" style="69"/>
    <col min="4098" max="4098" width="8.42578125" style="69" customWidth="1"/>
    <col min="4099" max="4099" width="8.5703125" style="69" customWidth="1"/>
    <col min="4100" max="4100" width="10.7109375" style="69" bestFit="1" customWidth="1"/>
    <col min="4101" max="4101" width="10.85546875" style="69" bestFit="1" customWidth="1"/>
    <col min="4102" max="4102" width="10" style="69" bestFit="1" customWidth="1"/>
    <col min="4103" max="4103" width="12.85546875" style="69" bestFit="1" customWidth="1"/>
    <col min="4104" max="4104" width="10.42578125" style="69" bestFit="1" customWidth="1"/>
    <col min="4105" max="4105" width="7.85546875" style="69" bestFit="1" customWidth="1"/>
    <col min="4106" max="4353" width="11.42578125" style="69"/>
    <col min="4354" max="4354" width="8.42578125" style="69" customWidth="1"/>
    <col min="4355" max="4355" width="8.5703125" style="69" customWidth="1"/>
    <col min="4356" max="4356" width="10.7109375" style="69" bestFit="1" customWidth="1"/>
    <col min="4357" max="4357" width="10.85546875" style="69" bestFit="1" customWidth="1"/>
    <col min="4358" max="4358" width="10" style="69" bestFit="1" customWidth="1"/>
    <col min="4359" max="4359" width="12.85546875" style="69" bestFit="1" customWidth="1"/>
    <col min="4360" max="4360" width="10.42578125" style="69" bestFit="1" customWidth="1"/>
    <col min="4361" max="4361" width="7.85546875" style="69" bestFit="1" customWidth="1"/>
    <col min="4362" max="4609" width="11.42578125" style="69"/>
    <col min="4610" max="4610" width="8.42578125" style="69" customWidth="1"/>
    <col min="4611" max="4611" width="8.5703125" style="69" customWidth="1"/>
    <col min="4612" max="4612" width="10.7109375" style="69" bestFit="1" customWidth="1"/>
    <col min="4613" max="4613" width="10.85546875" style="69" bestFit="1" customWidth="1"/>
    <col min="4614" max="4614" width="10" style="69" bestFit="1" customWidth="1"/>
    <col min="4615" max="4615" width="12.85546875" style="69" bestFit="1" customWidth="1"/>
    <col min="4616" max="4616" width="10.42578125" style="69" bestFit="1" customWidth="1"/>
    <col min="4617" max="4617" width="7.85546875" style="69" bestFit="1" customWidth="1"/>
    <col min="4618" max="4865" width="11.42578125" style="69"/>
    <col min="4866" max="4866" width="8.42578125" style="69" customWidth="1"/>
    <col min="4867" max="4867" width="8.5703125" style="69" customWidth="1"/>
    <col min="4868" max="4868" width="10.7109375" style="69" bestFit="1" customWidth="1"/>
    <col min="4869" max="4869" width="10.85546875" style="69" bestFit="1" customWidth="1"/>
    <col min="4870" max="4870" width="10" style="69" bestFit="1" customWidth="1"/>
    <col min="4871" max="4871" width="12.85546875" style="69" bestFit="1" customWidth="1"/>
    <col min="4872" max="4872" width="10.42578125" style="69" bestFit="1" customWidth="1"/>
    <col min="4873" max="4873" width="7.85546875" style="69" bestFit="1" customWidth="1"/>
    <col min="4874" max="5121" width="11.42578125" style="69"/>
    <col min="5122" max="5122" width="8.42578125" style="69" customWidth="1"/>
    <col min="5123" max="5123" width="8.5703125" style="69" customWidth="1"/>
    <col min="5124" max="5124" width="10.7109375" style="69" bestFit="1" customWidth="1"/>
    <col min="5125" max="5125" width="10.85546875" style="69" bestFit="1" customWidth="1"/>
    <col min="5126" max="5126" width="10" style="69" bestFit="1" customWidth="1"/>
    <col min="5127" max="5127" width="12.85546875" style="69" bestFit="1" customWidth="1"/>
    <col min="5128" max="5128" width="10.42578125" style="69" bestFit="1" customWidth="1"/>
    <col min="5129" max="5129" width="7.85546875" style="69" bestFit="1" customWidth="1"/>
    <col min="5130" max="5377" width="11.42578125" style="69"/>
    <col min="5378" max="5378" width="8.42578125" style="69" customWidth="1"/>
    <col min="5379" max="5379" width="8.5703125" style="69" customWidth="1"/>
    <col min="5380" max="5380" width="10.7109375" style="69" bestFit="1" customWidth="1"/>
    <col min="5381" max="5381" width="10.85546875" style="69" bestFit="1" customWidth="1"/>
    <col min="5382" max="5382" width="10" style="69" bestFit="1" customWidth="1"/>
    <col min="5383" max="5383" width="12.85546875" style="69" bestFit="1" customWidth="1"/>
    <col min="5384" max="5384" width="10.42578125" style="69" bestFit="1" customWidth="1"/>
    <col min="5385" max="5385" width="7.85546875" style="69" bestFit="1" customWidth="1"/>
    <col min="5386" max="5633" width="11.42578125" style="69"/>
    <col min="5634" max="5634" width="8.42578125" style="69" customWidth="1"/>
    <col min="5635" max="5635" width="8.5703125" style="69" customWidth="1"/>
    <col min="5636" max="5636" width="10.7109375" style="69" bestFit="1" customWidth="1"/>
    <col min="5637" max="5637" width="10.85546875" style="69" bestFit="1" customWidth="1"/>
    <col min="5638" max="5638" width="10" style="69" bestFit="1" customWidth="1"/>
    <col min="5639" max="5639" width="12.85546875" style="69" bestFit="1" customWidth="1"/>
    <col min="5640" max="5640" width="10.42578125" style="69" bestFit="1" customWidth="1"/>
    <col min="5641" max="5641" width="7.85546875" style="69" bestFit="1" customWidth="1"/>
    <col min="5642" max="5889" width="11.42578125" style="69"/>
    <col min="5890" max="5890" width="8.42578125" style="69" customWidth="1"/>
    <col min="5891" max="5891" width="8.5703125" style="69" customWidth="1"/>
    <col min="5892" max="5892" width="10.7109375" style="69" bestFit="1" customWidth="1"/>
    <col min="5893" max="5893" width="10.85546875" style="69" bestFit="1" customWidth="1"/>
    <col min="5894" max="5894" width="10" style="69" bestFit="1" customWidth="1"/>
    <col min="5895" max="5895" width="12.85546875" style="69" bestFit="1" customWidth="1"/>
    <col min="5896" max="5896" width="10.42578125" style="69" bestFit="1" customWidth="1"/>
    <col min="5897" max="5897" width="7.85546875" style="69" bestFit="1" customWidth="1"/>
    <col min="5898" max="6145" width="11.42578125" style="69"/>
    <col min="6146" max="6146" width="8.42578125" style="69" customWidth="1"/>
    <col min="6147" max="6147" width="8.5703125" style="69" customWidth="1"/>
    <col min="6148" max="6148" width="10.7109375" style="69" bestFit="1" customWidth="1"/>
    <col min="6149" max="6149" width="10.85546875" style="69" bestFit="1" customWidth="1"/>
    <col min="6150" max="6150" width="10" style="69" bestFit="1" customWidth="1"/>
    <col min="6151" max="6151" width="12.85546875" style="69" bestFit="1" customWidth="1"/>
    <col min="6152" max="6152" width="10.42578125" style="69" bestFit="1" customWidth="1"/>
    <col min="6153" max="6153" width="7.85546875" style="69" bestFit="1" customWidth="1"/>
    <col min="6154" max="6401" width="11.42578125" style="69"/>
    <col min="6402" max="6402" width="8.42578125" style="69" customWidth="1"/>
    <col min="6403" max="6403" width="8.5703125" style="69" customWidth="1"/>
    <col min="6404" max="6404" width="10.7109375" style="69" bestFit="1" customWidth="1"/>
    <col min="6405" max="6405" width="10.85546875" style="69" bestFit="1" customWidth="1"/>
    <col min="6406" max="6406" width="10" style="69" bestFit="1" customWidth="1"/>
    <col min="6407" max="6407" width="12.85546875" style="69" bestFit="1" customWidth="1"/>
    <col min="6408" max="6408" width="10.42578125" style="69" bestFit="1" customWidth="1"/>
    <col min="6409" max="6409" width="7.85546875" style="69" bestFit="1" customWidth="1"/>
    <col min="6410" max="6657" width="11.42578125" style="69"/>
    <col min="6658" max="6658" width="8.42578125" style="69" customWidth="1"/>
    <col min="6659" max="6659" width="8.5703125" style="69" customWidth="1"/>
    <col min="6660" max="6660" width="10.7109375" style="69" bestFit="1" customWidth="1"/>
    <col min="6661" max="6661" width="10.85546875" style="69" bestFit="1" customWidth="1"/>
    <col min="6662" max="6662" width="10" style="69" bestFit="1" customWidth="1"/>
    <col min="6663" max="6663" width="12.85546875" style="69" bestFit="1" customWidth="1"/>
    <col min="6664" max="6664" width="10.42578125" style="69" bestFit="1" customWidth="1"/>
    <col min="6665" max="6665" width="7.85546875" style="69" bestFit="1" customWidth="1"/>
    <col min="6666" max="6913" width="11.42578125" style="69"/>
    <col min="6914" max="6914" width="8.42578125" style="69" customWidth="1"/>
    <col min="6915" max="6915" width="8.5703125" style="69" customWidth="1"/>
    <col min="6916" max="6916" width="10.7109375" style="69" bestFit="1" customWidth="1"/>
    <col min="6917" max="6917" width="10.85546875" style="69" bestFit="1" customWidth="1"/>
    <col min="6918" max="6918" width="10" style="69" bestFit="1" customWidth="1"/>
    <col min="6919" max="6919" width="12.85546875" style="69" bestFit="1" customWidth="1"/>
    <col min="6920" max="6920" width="10.42578125" style="69" bestFit="1" customWidth="1"/>
    <col min="6921" max="6921" width="7.85546875" style="69" bestFit="1" customWidth="1"/>
    <col min="6922" max="7169" width="11.42578125" style="69"/>
    <col min="7170" max="7170" width="8.42578125" style="69" customWidth="1"/>
    <col min="7171" max="7171" width="8.5703125" style="69" customWidth="1"/>
    <col min="7172" max="7172" width="10.7109375" style="69" bestFit="1" customWidth="1"/>
    <col min="7173" max="7173" width="10.85546875" style="69" bestFit="1" customWidth="1"/>
    <col min="7174" max="7174" width="10" style="69" bestFit="1" customWidth="1"/>
    <col min="7175" max="7175" width="12.85546875" style="69" bestFit="1" customWidth="1"/>
    <col min="7176" max="7176" width="10.42578125" style="69" bestFit="1" customWidth="1"/>
    <col min="7177" max="7177" width="7.85546875" style="69" bestFit="1" customWidth="1"/>
    <col min="7178" max="7425" width="11.42578125" style="69"/>
    <col min="7426" max="7426" width="8.42578125" style="69" customWidth="1"/>
    <col min="7427" max="7427" width="8.5703125" style="69" customWidth="1"/>
    <col min="7428" max="7428" width="10.7109375" style="69" bestFit="1" customWidth="1"/>
    <col min="7429" max="7429" width="10.85546875" style="69" bestFit="1" customWidth="1"/>
    <col min="7430" max="7430" width="10" style="69" bestFit="1" customWidth="1"/>
    <col min="7431" max="7431" width="12.85546875" style="69" bestFit="1" customWidth="1"/>
    <col min="7432" max="7432" width="10.42578125" style="69" bestFit="1" customWidth="1"/>
    <col min="7433" max="7433" width="7.85546875" style="69" bestFit="1" customWidth="1"/>
    <col min="7434" max="7681" width="11.42578125" style="69"/>
    <col min="7682" max="7682" width="8.42578125" style="69" customWidth="1"/>
    <col min="7683" max="7683" width="8.5703125" style="69" customWidth="1"/>
    <col min="7684" max="7684" width="10.7109375" style="69" bestFit="1" customWidth="1"/>
    <col min="7685" max="7685" width="10.85546875" style="69" bestFit="1" customWidth="1"/>
    <col min="7686" max="7686" width="10" style="69" bestFit="1" customWidth="1"/>
    <col min="7687" max="7687" width="12.85546875" style="69" bestFit="1" customWidth="1"/>
    <col min="7688" max="7688" width="10.42578125" style="69" bestFit="1" customWidth="1"/>
    <col min="7689" max="7689" width="7.85546875" style="69" bestFit="1" customWidth="1"/>
    <col min="7690" max="7937" width="11.42578125" style="69"/>
    <col min="7938" max="7938" width="8.42578125" style="69" customWidth="1"/>
    <col min="7939" max="7939" width="8.5703125" style="69" customWidth="1"/>
    <col min="7940" max="7940" width="10.7109375" style="69" bestFit="1" customWidth="1"/>
    <col min="7941" max="7941" width="10.85546875" style="69" bestFit="1" customWidth="1"/>
    <col min="7942" max="7942" width="10" style="69" bestFit="1" customWidth="1"/>
    <col min="7943" max="7943" width="12.85546875" style="69" bestFit="1" customWidth="1"/>
    <col min="7944" max="7944" width="10.42578125" style="69" bestFit="1" customWidth="1"/>
    <col min="7945" max="7945" width="7.85546875" style="69" bestFit="1" customWidth="1"/>
    <col min="7946" max="8193" width="11.42578125" style="69"/>
    <col min="8194" max="8194" width="8.42578125" style="69" customWidth="1"/>
    <col min="8195" max="8195" width="8.5703125" style="69" customWidth="1"/>
    <col min="8196" max="8196" width="10.7109375" style="69" bestFit="1" customWidth="1"/>
    <col min="8197" max="8197" width="10.85546875" style="69" bestFit="1" customWidth="1"/>
    <col min="8198" max="8198" width="10" style="69" bestFit="1" customWidth="1"/>
    <col min="8199" max="8199" width="12.85546875" style="69" bestFit="1" customWidth="1"/>
    <col min="8200" max="8200" width="10.42578125" style="69" bestFit="1" customWidth="1"/>
    <col min="8201" max="8201" width="7.85546875" style="69" bestFit="1" customWidth="1"/>
    <col min="8202" max="8449" width="11.42578125" style="69"/>
    <col min="8450" max="8450" width="8.42578125" style="69" customWidth="1"/>
    <col min="8451" max="8451" width="8.5703125" style="69" customWidth="1"/>
    <col min="8452" max="8452" width="10.7109375" style="69" bestFit="1" customWidth="1"/>
    <col min="8453" max="8453" width="10.85546875" style="69" bestFit="1" customWidth="1"/>
    <col min="8454" max="8454" width="10" style="69" bestFit="1" customWidth="1"/>
    <col min="8455" max="8455" width="12.85546875" style="69" bestFit="1" customWidth="1"/>
    <col min="8456" max="8456" width="10.42578125" style="69" bestFit="1" customWidth="1"/>
    <col min="8457" max="8457" width="7.85546875" style="69" bestFit="1" customWidth="1"/>
    <col min="8458" max="8705" width="11.42578125" style="69"/>
    <col min="8706" max="8706" width="8.42578125" style="69" customWidth="1"/>
    <col min="8707" max="8707" width="8.5703125" style="69" customWidth="1"/>
    <col min="8708" max="8708" width="10.7109375" style="69" bestFit="1" customWidth="1"/>
    <col min="8709" max="8709" width="10.85546875" style="69" bestFit="1" customWidth="1"/>
    <col min="8710" max="8710" width="10" style="69" bestFit="1" customWidth="1"/>
    <col min="8711" max="8711" width="12.85546875" style="69" bestFit="1" customWidth="1"/>
    <col min="8712" max="8712" width="10.42578125" style="69" bestFit="1" customWidth="1"/>
    <col min="8713" max="8713" width="7.85546875" style="69" bestFit="1" customWidth="1"/>
    <col min="8714" max="8961" width="11.42578125" style="69"/>
    <col min="8962" max="8962" width="8.42578125" style="69" customWidth="1"/>
    <col min="8963" max="8963" width="8.5703125" style="69" customWidth="1"/>
    <col min="8964" max="8964" width="10.7109375" style="69" bestFit="1" customWidth="1"/>
    <col min="8965" max="8965" width="10.85546875" style="69" bestFit="1" customWidth="1"/>
    <col min="8966" max="8966" width="10" style="69" bestFit="1" customWidth="1"/>
    <col min="8967" max="8967" width="12.85546875" style="69" bestFit="1" customWidth="1"/>
    <col min="8968" max="8968" width="10.42578125" style="69" bestFit="1" customWidth="1"/>
    <col min="8969" max="8969" width="7.85546875" style="69" bestFit="1" customWidth="1"/>
    <col min="8970" max="9217" width="11.42578125" style="69"/>
    <col min="9218" max="9218" width="8.42578125" style="69" customWidth="1"/>
    <col min="9219" max="9219" width="8.5703125" style="69" customWidth="1"/>
    <col min="9220" max="9220" width="10.7109375" style="69" bestFit="1" customWidth="1"/>
    <col min="9221" max="9221" width="10.85546875" style="69" bestFit="1" customWidth="1"/>
    <col min="9222" max="9222" width="10" style="69" bestFit="1" customWidth="1"/>
    <col min="9223" max="9223" width="12.85546875" style="69" bestFit="1" customWidth="1"/>
    <col min="9224" max="9224" width="10.42578125" style="69" bestFit="1" customWidth="1"/>
    <col min="9225" max="9225" width="7.85546875" style="69" bestFit="1" customWidth="1"/>
    <col min="9226" max="9473" width="11.42578125" style="69"/>
    <col min="9474" max="9474" width="8.42578125" style="69" customWidth="1"/>
    <col min="9475" max="9475" width="8.5703125" style="69" customWidth="1"/>
    <col min="9476" max="9476" width="10.7109375" style="69" bestFit="1" customWidth="1"/>
    <col min="9477" max="9477" width="10.85546875" style="69" bestFit="1" customWidth="1"/>
    <col min="9478" max="9478" width="10" style="69" bestFit="1" customWidth="1"/>
    <col min="9479" max="9479" width="12.85546875" style="69" bestFit="1" customWidth="1"/>
    <col min="9480" max="9480" width="10.42578125" style="69" bestFit="1" customWidth="1"/>
    <col min="9481" max="9481" width="7.85546875" style="69" bestFit="1" customWidth="1"/>
    <col min="9482" max="9729" width="11.42578125" style="69"/>
    <col min="9730" max="9730" width="8.42578125" style="69" customWidth="1"/>
    <col min="9731" max="9731" width="8.5703125" style="69" customWidth="1"/>
    <col min="9732" max="9732" width="10.7109375" style="69" bestFit="1" customWidth="1"/>
    <col min="9733" max="9733" width="10.85546875" style="69" bestFit="1" customWidth="1"/>
    <col min="9734" max="9734" width="10" style="69" bestFit="1" customWidth="1"/>
    <col min="9735" max="9735" width="12.85546875" style="69" bestFit="1" customWidth="1"/>
    <col min="9736" max="9736" width="10.42578125" style="69" bestFit="1" customWidth="1"/>
    <col min="9737" max="9737" width="7.85546875" style="69" bestFit="1" customWidth="1"/>
    <col min="9738" max="9985" width="11.42578125" style="69"/>
    <col min="9986" max="9986" width="8.42578125" style="69" customWidth="1"/>
    <col min="9987" max="9987" width="8.5703125" style="69" customWidth="1"/>
    <col min="9988" max="9988" width="10.7109375" style="69" bestFit="1" customWidth="1"/>
    <col min="9989" max="9989" width="10.85546875" style="69" bestFit="1" customWidth="1"/>
    <col min="9990" max="9990" width="10" style="69" bestFit="1" customWidth="1"/>
    <col min="9991" max="9991" width="12.85546875" style="69" bestFit="1" customWidth="1"/>
    <col min="9992" max="9992" width="10.42578125" style="69" bestFit="1" customWidth="1"/>
    <col min="9993" max="9993" width="7.85546875" style="69" bestFit="1" customWidth="1"/>
    <col min="9994" max="10241" width="11.42578125" style="69"/>
    <col min="10242" max="10242" width="8.42578125" style="69" customWidth="1"/>
    <col min="10243" max="10243" width="8.5703125" style="69" customWidth="1"/>
    <col min="10244" max="10244" width="10.7109375" style="69" bestFit="1" customWidth="1"/>
    <col min="10245" max="10245" width="10.85546875" style="69" bestFit="1" customWidth="1"/>
    <col min="10246" max="10246" width="10" style="69" bestFit="1" customWidth="1"/>
    <col min="10247" max="10247" width="12.85546875" style="69" bestFit="1" customWidth="1"/>
    <col min="10248" max="10248" width="10.42578125" style="69" bestFit="1" customWidth="1"/>
    <col min="10249" max="10249" width="7.85546875" style="69" bestFit="1" customWidth="1"/>
    <col min="10250" max="10497" width="11.42578125" style="69"/>
    <col min="10498" max="10498" width="8.42578125" style="69" customWidth="1"/>
    <col min="10499" max="10499" width="8.5703125" style="69" customWidth="1"/>
    <col min="10500" max="10500" width="10.7109375" style="69" bestFit="1" customWidth="1"/>
    <col min="10501" max="10501" width="10.85546875" style="69" bestFit="1" customWidth="1"/>
    <col min="10502" max="10502" width="10" style="69" bestFit="1" customWidth="1"/>
    <col min="10503" max="10503" width="12.85546875" style="69" bestFit="1" customWidth="1"/>
    <col min="10504" max="10504" width="10.42578125" style="69" bestFit="1" customWidth="1"/>
    <col min="10505" max="10505" width="7.85546875" style="69" bestFit="1" customWidth="1"/>
    <col min="10506" max="10753" width="11.42578125" style="69"/>
    <col min="10754" max="10754" width="8.42578125" style="69" customWidth="1"/>
    <col min="10755" max="10755" width="8.5703125" style="69" customWidth="1"/>
    <col min="10756" max="10756" width="10.7109375" style="69" bestFit="1" customWidth="1"/>
    <col min="10757" max="10757" width="10.85546875" style="69" bestFit="1" customWidth="1"/>
    <col min="10758" max="10758" width="10" style="69" bestFit="1" customWidth="1"/>
    <col min="10759" max="10759" width="12.85546875" style="69" bestFit="1" customWidth="1"/>
    <col min="10760" max="10760" width="10.42578125" style="69" bestFit="1" customWidth="1"/>
    <col min="10761" max="10761" width="7.85546875" style="69" bestFit="1" customWidth="1"/>
    <col min="10762" max="11009" width="11.42578125" style="69"/>
    <col min="11010" max="11010" width="8.42578125" style="69" customWidth="1"/>
    <col min="11011" max="11011" width="8.5703125" style="69" customWidth="1"/>
    <col min="11012" max="11012" width="10.7109375" style="69" bestFit="1" customWidth="1"/>
    <col min="11013" max="11013" width="10.85546875" style="69" bestFit="1" customWidth="1"/>
    <col min="11014" max="11014" width="10" style="69" bestFit="1" customWidth="1"/>
    <col min="11015" max="11015" width="12.85546875" style="69" bestFit="1" customWidth="1"/>
    <col min="11016" max="11016" width="10.42578125" style="69" bestFit="1" customWidth="1"/>
    <col min="11017" max="11017" width="7.85546875" style="69" bestFit="1" customWidth="1"/>
    <col min="11018" max="11265" width="11.42578125" style="69"/>
    <col min="11266" max="11266" width="8.42578125" style="69" customWidth="1"/>
    <col min="11267" max="11267" width="8.5703125" style="69" customWidth="1"/>
    <col min="11268" max="11268" width="10.7109375" style="69" bestFit="1" customWidth="1"/>
    <col min="11269" max="11269" width="10.85546875" style="69" bestFit="1" customWidth="1"/>
    <col min="11270" max="11270" width="10" style="69" bestFit="1" customWidth="1"/>
    <col min="11271" max="11271" width="12.85546875" style="69" bestFit="1" customWidth="1"/>
    <col min="11272" max="11272" width="10.42578125" style="69" bestFit="1" customWidth="1"/>
    <col min="11273" max="11273" width="7.85546875" style="69" bestFit="1" customWidth="1"/>
    <col min="11274" max="11521" width="11.42578125" style="69"/>
    <col min="11522" max="11522" width="8.42578125" style="69" customWidth="1"/>
    <col min="11523" max="11523" width="8.5703125" style="69" customWidth="1"/>
    <col min="11524" max="11524" width="10.7109375" style="69" bestFit="1" customWidth="1"/>
    <col min="11525" max="11525" width="10.85546875" style="69" bestFit="1" customWidth="1"/>
    <col min="11526" max="11526" width="10" style="69" bestFit="1" customWidth="1"/>
    <col min="11527" max="11527" width="12.85546875" style="69" bestFit="1" customWidth="1"/>
    <col min="11528" max="11528" width="10.42578125" style="69" bestFit="1" customWidth="1"/>
    <col min="11529" max="11529" width="7.85546875" style="69" bestFit="1" customWidth="1"/>
    <col min="11530" max="11777" width="11.42578125" style="69"/>
    <col min="11778" max="11778" width="8.42578125" style="69" customWidth="1"/>
    <col min="11779" max="11779" width="8.5703125" style="69" customWidth="1"/>
    <col min="11780" max="11780" width="10.7109375" style="69" bestFit="1" customWidth="1"/>
    <col min="11781" max="11781" width="10.85546875" style="69" bestFit="1" customWidth="1"/>
    <col min="11782" max="11782" width="10" style="69" bestFit="1" customWidth="1"/>
    <col min="11783" max="11783" width="12.85546875" style="69" bestFit="1" customWidth="1"/>
    <col min="11784" max="11784" width="10.42578125" style="69" bestFit="1" customWidth="1"/>
    <col min="11785" max="11785" width="7.85546875" style="69" bestFit="1" customWidth="1"/>
    <col min="11786" max="12033" width="11.42578125" style="69"/>
    <col min="12034" max="12034" width="8.42578125" style="69" customWidth="1"/>
    <col min="12035" max="12035" width="8.5703125" style="69" customWidth="1"/>
    <col min="12036" max="12036" width="10.7109375" style="69" bestFit="1" customWidth="1"/>
    <col min="12037" max="12037" width="10.85546875" style="69" bestFit="1" customWidth="1"/>
    <col min="12038" max="12038" width="10" style="69" bestFit="1" customWidth="1"/>
    <col min="12039" max="12039" width="12.85546875" style="69" bestFit="1" customWidth="1"/>
    <col min="12040" max="12040" width="10.42578125" style="69" bestFit="1" customWidth="1"/>
    <col min="12041" max="12041" width="7.85546875" style="69" bestFit="1" customWidth="1"/>
    <col min="12042" max="12289" width="11.42578125" style="69"/>
    <col min="12290" max="12290" width="8.42578125" style="69" customWidth="1"/>
    <col min="12291" max="12291" width="8.5703125" style="69" customWidth="1"/>
    <col min="12292" max="12292" width="10.7109375" style="69" bestFit="1" customWidth="1"/>
    <col min="12293" max="12293" width="10.85546875" style="69" bestFit="1" customWidth="1"/>
    <col min="12294" max="12294" width="10" style="69" bestFit="1" customWidth="1"/>
    <col min="12295" max="12295" width="12.85546875" style="69" bestFit="1" customWidth="1"/>
    <col min="12296" max="12296" width="10.42578125" style="69" bestFit="1" customWidth="1"/>
    <col min="12297" max="12297" width="7.85546875" style="69" bestFit="1" customWidth="1"/>
    <col min="12298" max="12545" width="11.42578125" style="69"/>
    <col min="12546" max="12546" width="8.42578125" style="69" customWidth="1"/>
    <col min="12547" max="12547" width="8.5703125" style="69" customWidth="1"/>
    <col min="12548" max="12548" width="10.7109375" style="69" bestFit="1" customWidth="1"/>
    <col min="12549" max="12549" width="10.85546875" style="69" bestFit="1" customWidth="1"/>
    <col min="12550" max="12550" width="10" style="69" bestFit="1" customWidth="1"/>
    <col min="12551" max="12551" width="12.85546875" style="69" bestFit="1" customWidth="1"/>
    <col min="12552" max="12552" width="10.42578125" style="69" bestFit="1" customWidth="1"/>
    <col min="12553" max="12553" width="7.85546875" style="69" bestFit="1" customWidth="1"/>
    <col min="12554" max="12801" width="11.42578125" style="69"/>
    <col min="12802" max="12802" width="8.42578125" style="69" customWidth="1"/>
    <col min="12803" max="12803" width="8.5703125" style="69" customWidth="1"/>
    <col min="12804" max="12804" width="10.7109375" style="69" bestFit="1" customWidth="1"/>
    <col min="12805" max="12805" width="10.85546875" style="69" bestFit="1" customWidth="1"/>
    <col min="12806" max="12806" width="10" style="69" bestFit="1" customWidth="1"/>
    <col min="12807" max="12807" width="12.85546875" style="69" bestFit="1" customWidth="1"/>
    <col min="12808" max="12808" width="10.42578125" style="69" bestFit="1" customWidth="1"/>
    <col min="12809" max="12809" width="7.85546875" style="69" bestFit="1" customWidth="1"/>
    <col min="12810" max="13057" width="11.42578125" style="69"/>
    <col min="13058" max="13058" width="8.42578125" style="69" customWidth="1"/>
    <col min="13059" max="13059" width="8.5703125" style="69" customWidth="1"/>
    <col min="13060" max="13060" width="10.7109375" style="69" bestFit="1" customWidth="1"/>
    <col min="13061" max="13061" width="10.85546875" style="69" bestFit="1" customWidth="1"/>
    <col min="13062" max="13062" width="10" style="69" bestFit="1" customWidth="1"/>
    <col min="13063" max="13063" width="12.85546875" style="69" bestFit="1" customWidth="1"/>
    <col min="13064" max="13064" width="10.42578125" style="69" bestFit="1" customWidth="1"/>
    <col min="13065" max="13065" width="7.85546875" style="69" bestFit="1" customWidth="1"/>
    <col min="13066" max="13313" width="11.42578125" style="69"/>
    <col min="13314" max="13314" width="8.42578125" style="69" customWidth="1"/>
    <col min="13315" max="13315" width="8.5703125" style="69" customWidth="1"/>
    <col min="13316" max="13316" width="10.7109375" style="69" bestFit="1" customWidth="1"/>
    <col min="13317" max="13317" width="10.85546875" style="69" bestFit="1" customWidth="1"/>
    <col min="13318" max="13318" width="10" style="69" bestFit="1" customWidth="1"/>
    <col min="13319" max="13319" width="12.85546875" style="69" bestFit="1" customWidth="1"/>
    <col min="13320" max="13320" width="10.42578125" style="69" bestFit="1" customWidth="1"/>
    <col min="13321" max="13321" width="7.85546875" style="69" bestFit="1" customWidth="1"/>
    <col min="13322" max="13569" width="11.42578125" style="69"/>
    <col min="13570" max="13570" width="8.42578125" style="69" customWidth="1"/>
    <col min="13571" max="13571" width="8.5703125" style="69" customWidth="1"/>
    <col min="13572" max="13572" width="10.7109375" style="69" bestFit="1" customWidth="1"/>
    <col min="13573" max="13573" width="10.85546875" style="69" bestFit="1" customWidth="1"/>
    <col min="13574" max="13574" width="10" style="69" bestFit="1" customWidth="1"/>
    <col min="13575" max="13575" width="12.85546875" style="69" bestFit="1" customWidth="1"/>
    <col min="13576" max="13576" width="10.42578125" style="69" bestFit="1" customWidth="1"/>
    <col min="13577" max="13577" width="7.85546875" style="69" bestFit="1" customWidth="1"/>
    <col min="13578" max="13825" width="11.42578125" style="69"/>
    <col min="13826" max="13826" width="8.42578125" style="69" customWidth="1"/>
    <col min="13827" max="13827" width="8.5703125" style="69" customWidth="1"/>
    <col min="13828" max="13828" width="10.7109375" style="69" bestFit="1" customWidth="1"/>
    <col min="13829" max="13829" width="10.85546875" style="69" bestFit="1" customWidth="1"/>
    <col min="13830" max="13830" width="10" style="69" bestFit="1" customWidth="1"/>
    <col min="13831" max="13831" width="12.85546875" style="69" bestFit="1" customWidth="1"/>
    <col min="13832" max="13832" width="10.42578125" style="69" bestFit="1" customWidth="1"/>
    <col min="13833" max="13833" width="7.85546875" style="69" bestFit="1" customWidth="1"/>
    <col min="13834" max="14081" width="11.42578125" style="69"/>
    <col min="14082" max="14082" width="8.42578125" style="69" customWidth="1"/>
    <col min="14083" max="14083" width="8.5703125" style="69" customWidth="1"/>
    <col min="14084" max="14084" width="10.7109375" style="69" bestFit="1" customWidth="1"/>
    <col min="14085" max="14085" width="10.85546875" style="69" bestFit="1" customWidth="1"/>
    <col min="14086" max="14086" width="10" style="69" bestFit="1" customWidth="1"/>
    <col min="14087" max="14087" width="12.85546875" style="69" bestFit="1" customWidth="1"/>
    <col min="14088" max="14088" width="10.42578125" style="69" bestFit="1" customWidth="1"/>
    <col min="14089" max="14089" width="7.85546875" style="69" bestFit="1" customWidth="1"/>
    <col min="14090" max="14337" width="11.42578125" style="69"/>
    <col min="14338" max="14338" width="8.42578125" style="69" customWidth="1"/>
    <col min="14339" max="14339" width="8.5703125" style="69" customWidth="1"/>
    <col min="14340" max="14340" width="10.7109375" style="69" bestFit="1" customWidth="1"/>
    <col min="14341" max="14341" width="10.85546875" style="69" bestFit="1" customWidth="1"/>
    <col min="14342" max="14342" width="10" style="69" bestFit="1" customWidth="1"/>
    <col min="14343" max="14343" width="12.85546875" style="69" bestFit="1" customWidth="1"/>
    <col min="14344" max="14344" width="10.42578125" style="69" bestFit="1" customWidth="1"/>
    <col min="14345" max="14345" width="7.85546875" style="69" bestFit="1" customWidth="1"/>
    <col min="14346" max="14593" width="11.42578125" style="69"/>
    <col min="14594" max="14594" width="8.42578125" style="69" customWidth="1"/>
    <col min="14595" max="14595" width="8.5703125" style="69" customWidth="1"/>
    <col min="14596" max="14596" width="10.7109375" style="69" bestFit="1" customWidth="1"/>
    <col min="14597" max="14597" width="10.85546875" style="69" bestFit="1" customWidth="1"/>
    <col min="14598" max="14598" width="10" style="69" bestFit="1" customWidth="1"/>
    <col min="14599" max="14599" width="12.85546875" style="69" bestFit="1" customWidth="1"/>
    <col min="14600" max="14600" width="10.42578125" style="69" bestFit="1" customWidth="1"/>
    <col min="14601" max="14601" width="7.85546875" style="69" bestFit="1" customWidth="1"/>
    <col min="14602" max="14849" width="11.42578125" style="69"/>
    <col min="14850" max="14850" width="8.42578125" style="69" customWidth="1"/>
    <col min="14851" max="14851" width="8.5703125" style="69" customWidth="1"/>
    <col min="14852" max="14852" width="10.7109375" style="69" bestFit="1" customWidth="1"/>
    <col min="14853" max="14853" width="10.85546875" style="69" bestFit="1" customWidth="1"/>
    <col min="14854" max="14854" width="10" style="69" bestFit="1" customWidth="1"/>
    <col min="14855" max="14855" width="12.85546875" style="69" bestFit="1" customWidth="1"/>
    <col min="14856" max="14856" width="10.42578125" style="69" bestFit="1" customWidth="1"/>
    <col min="14857" max="14857" width="7.85546875" style="69" bestFit="1" customWidth="1"/>
    <col min="14858" max="15105" width="11.42578125" style="69"/>
    <col min="15106" max="15106" width="8.42578125" style="69" customWidth="1"/>
    <col min="15107" max="15107" width="8.5703125" style="69" customWidth="1"/>
    <col min="15108" max="15108" width="10.7109375" style="69" bestFit="1" customWidth="1"/>
    <col min="15109" max="15109" width="10.85546875" style="69" bestFit="1" customWidth="1"/>
    <col min="15110" max="15110" width="10" style="69" bestFit="1" customWidth="1"/>
    <col min="15111" max="15111" width="12.85546875" style="69" bestFit="1" customWidth="1"/>
    <col min="15112" max="15112" width="10.42578125" style="69" bestFit="1" customWidth="1"/>
    <col min="15113" max="15113" width="7.85546875" style="69" bestFit="1" customWidth="1"/>
    <col min="15114" max="15361" width="11.42578125" style="69"/>
    <col min="15362" max="15362" width="8.42578125" style="69" customWidth="1"/>
    <col min="15363" max="15363" width="8.5703125" style="69" customWidth="1"/>
    <col min="15364" max="15364" width="10.7109375" style="69" bestFit="1" customWidth="1"/>
    <col min="15365" max="15365" width="10.85546875" style="69" bestFit="1" customWidth="1"/>
    <col min="15366" max="15366" width="10" style="69" bestFit="1" customWidth="1"/>
    <col min="15367" max="15367" width="12.85546875" style="69" bestFit="1" customWidth="1"/>
    <col min="15368" max="15368" width="10.42578125" style="69" bestFit="1" customWidth="1"/>
    <col min="15369" max="15369" width="7.85546875" style="69" bestFit="1" customWidth="1"/>
    <col min="15370" max="15617" width="11.42578125" style="69"/>
    <col min="15618" max="15618" width="8.42578125" style="69" customWidth="1"/>
    <col min="15619" max="15619" width="8.5703125" style="69" customWidth="1"/>
    <col min="15620" max="15620" width="10.7109375" style="69" bestFit="1" customWidth="1"/>
    <col min="15621" max="15621" width="10.85546875" style="69" bestFit="1" customWidth="1"/>
    <col min="15622" max="15622" width="10" style="69" bestFit="1" customWidth="1"/>
    <col min="15623" max="15623" width="12.85546875" style="69" bestFit="1" customWidth="1"/>
    <col min="15624" max="15624" width="10.42578125" style="69" bestFit="1" customWidth="1"/>
    <col min="15625" max="15625" width="7.85546875" style="69" bestFit="1" customWidth="1"/>
    <col min="15626" max="15873" width="11.42578125" style="69"/>
    <col min="15874" max="15874" width="8.42578125" style="69" customWidth="1"/>
    <col min="15875" max="15875" width="8.5703125" style="69" customWidth="1"/>
    <col min="15876" max="15876" width="10.7109375" style="69" bestFit="1" customWidth="1"/>
    <col min="15877" max="15877" width="10.85546875" style="69" bestFit="1" customWidth="1"/>
    <col min="15878" max="15878" width="10" style="69" bestFit="1" customWidth="1"/>
    <col min="15879" max="15879" width="12.85546875" style="69" bestFit="1" customWidth="1"/>
    <col min="15880" max="15880" width="10.42578125" style="69" bestFit="1" customWidth="1"/>
    <col min="15881" max="15881" width="7.85546875" style="69" bestFit="1" customWidth="1"/>
    <col min="15882" max="16129" width="11.42578125" style="69"/>
    <col min="16130" max="16130" width="8.42578125" style="69" customWidth="1"/>
    <col min="16131" max="16131" width="8.5703125" style="69" customWidth="1"/>
    <col min="16132" max="16132" width="10.7109375" style="69" bestFit="1" customWidth="1"/>
    <col min="16133" max="16133" width="10.85546875" style="69" bestFit="1" customWidth="1"/>
    <col min="16134" max="16134" width="10" style="69" bestFit="1" customWidth="1"/>
    <col min="16135" max="16135" width="12.85546875" style="69" bestFit="1" customWidth="1"/>
    <col min="16136" max="16136" width="10.42578125" style="69" bestFit="1" customWidth="1"/>
    <col min="16137" max="16137" width="7.85546875" style="69" bestFit="1" customWidth="1"/>
    <col min="16138" max="16384" width="11.42578125" style="69"/>
  </cols>
  <sheetData>
    <row r="1" spans="1:33" ht="15" customHeight="1" x14ac:dyDescent="0.25">
      <c r="A1" s="403" t="s">
        <v>191</v>
      </c>
      <c r="B1" s="403"/>
      <c r="C1" s="403"/>
      <c r="D1" s="403"/>
      <c r="E1" s="403"/>
      <c r="F1" s="403"/>
      <c r="G1" s="403"/>
      <c r="H1" s="403"/>
      <c r="I1" s="403"/>
      <c r="K1" s="70"/>
      <c r="L1" s="400" t="s">
        <v>178</v>
      </c>
      <c r="M1" s="70"/>
    </row>
    <row r="2" spans="1:33" ht="15" customHeight="1" x14ac:dyDescent="0.25">
      <c r="A2" s="403" t="s">
        <v>128</v>
      </c>
      <c r="B2" s="403"/>
      <c r="C2" s="403"/>
      <c r="D2" s="403"/>
      <c r="E2" s="403"/>
      <c r="F2" s="403"/>
      <c r="G2" s="403"/>
      <c r="H2" s="403"/>
      <c r="I2" s="403"/>
      <c r="L2" s="400"/>
      <c r="M2" s="71"/>
    </row>
    <row r="3" spans="1:33" ht="15" x14ac:dyDescent="0.25">
      <c r="A3" s="403" t="s">
        <v>335</v>
      </c>
      <c r="B3" s="403"/>
      <c r="C3" s="403"/>
      <c r="D3" s="403"/>
      <c r="E3" s="403"/>
      <c r="F3" s="403"/>
      <c r="G3" s="403"/>
      <c r="H3" s="403"/>
      <c r="I3" s="403"/>
      <c r="K3" s="70"/>
      <c r="L3" s="70"/>
      <c r="M3" s="70"/>
    </row>
    <row r="4" spans="1:33" x14ac:dyDescent="0.25">
      <c r="A4" s="403" t="s">
        <v>328</v>
      </c>
      <c r="B4" s="403"/>
      <c r="C4" s="403"/>
      <c r="D4" s="403"/>
      <c r="E4" s="403"/>
      <c r="F4" s="403"/>
      <c r="G4" s="403"/>
      <c r="H4" s="403"/>
      <c r="I4" s="403"/>
    </row>
    <row r="5" spans="1:33" x14ac:dyDescent="0.25">
      <c r="A5" s="403" t="s">
        <v>364</v>
      </c>
      <c r="B5" s="403"/>
      <c r="C5" s="403"/>
      <c r="D5" s="403"/>
      <c r="E5" s="403"/>
      <c r="F5" s="403"/>
      <c r="G5" s="403"/>
      <c r="H5" s="403"/>
      <c r="I5" s="403"/>
    </row>
    <row r="6" spans="1:33" x14ac:dyDescent="0.25">
      <c r="A6" s="119"/>
      <c r="B6" s="78"/>
      <c r="C6" s="78"/>
      <c r="D6" s="78"/>
      <c r="E6" s="78"/>
      <c r="F6" s="78"/>
      <c r="G6" s="78"/>
      <c r="H6" s="78"/>
      <c r="I6" s="78"/>
    </row>
    <row r="7" spans="1:33" ht="51" x14ac:dyDescent="0.25">
      <c r="A7" s="353" t="s">
        <v>118</v>
      </c>
      <c r="B7" s="146" t="s">
        <v>0</v>
      </c>
      <c r="C7" s="146" t="s">
        <v>119</v>
      </c>
      <c r="D7" s="147" t="s">
        <v>120</v>
      </c>
      <c r="E7" s="146" t="s">
        <v>123</v>
      </c>
      <c r="F7" s="146" t="s">
        <v>124</v>
      </c>
      <c r="G7" s="146" t="s">
        <v>125</v>
      </c>
      <c r="H7" s="146" t="s">
        <v>126</v>
      </c>
      <c r="I7" s="146" t="s">
        <v>455</v>
      </c>
      <c r="K7" s="320"/>
      <c r="L7" s="320"/>
      <c r="M7" s="324"/>
      <c r="N7" s="324"/>
      <c r="O7" s="324"/>
      <c r="P7" s="324"/>
      <c r="Q7" s="324"/>
      <c r="R7" s="324"/>
      <c r="S7" s="324"/>
      <c r="T7" s="324"/>
      <c r="U7" s="320"/>
      <c r="V7" s="320"/>
      <c r="W7" s="320"/>
      <c r="X7" s="320"/>
      <c r="Y7" s="320"/>
      <c r="Z7" s="320"/>
      <c r="AA7" s="320"/>
      <c r="AB7" s="320"/>
      <c r="AC7" s="320"/>
      <c r="AD7" s="320"/>
      <c r="AE7" s="320"/>
      <c r="AF7" s="320"/>
      <c r="AG7" s="320"/>
    </row>
    <row r="8" spans="1:33" x14ac:dyDescent="0.25">
      <c r="A8" s="120"/>
      <c r="B8" s="72"/>
      <c r="C8" s="72"/>
      <c r="D8" s="72"/>
      <c r="E8" s="72"/>
      <c r="F8" s="72"/>
      <c r="G8" s="72"/>
      <c r="H8" s="72"/>
      <c r="I8" s="72"/>
      <c r="K8" s="320"/>
      <c r="L8" s="320"/>
      <c r="M8" s="320"/>
      <c r="N8" s="320"/>
      <c r="O8" s="320"/>
      <c r="P8" s="320"/>
      <c r="Q8" s="320"/>
      <c r="R8" s="320"/>
      <c r="S8" s="320"/>
      <c r="T8" s="320"/>
      <c r="U8" s="320"/>
      <c r="V8" s="320"/>
      <c r="W8" s="320"/>
      <c r="X8" s="320"/>
      <c r="Y8" s="320"/>
      <c r="Z8" s="320"/>
      <c r="AA8" s="320"/>
      <c r="AB8" s="320"/>
      <c r="AC8" s="320"/>
      <c r="AD8" s="320"/>
      <c r="AE8" s="320"/>
      <c r="AF8" s="320"/>
      <c r="AG8" s="320"/>
    </row>
    <row r="9" spans="1:33" x14ac:dyDescent="0.25">
      <c r="A9" s="352">
        <v>1986</v>
      </c>
      <c r="B9" s="89">
        <f t="shared" ref="B9:B24" si="0">+C9+D9+E9+F9+G9</f>
        <v>21257</v>
      </c>
      <c r="C9" s="89">
        <v>1184</v>
      </c>
      <c r="D9" s="89">
        <v>11785</v>
      </c>
      <c r="E9" s="89">
        <v>122</v>
      </c>
      <c r="F9" s="89">
        <v>7745</v>
      </c>
      <c r="G9" s="89">
        <v>421</v>
      </c>
      <c r="H9" s="89" t="s">
        <v>121</v>
      </c>
      <c r="I9" s="89" t="s">
        <v>121</v>
      </c>
      <c r="K9" s="320"/>
      <c r="L9" s="320"/>
      <c r="M9" s="320"/>
      <c r="N9" s="320"/>
      <c r="O9" s="320"/>
      <c r="P9" s="320"/>
      <c r="Q9" s="320"/>
      <c r="R9" s="320"/>
      <c r="S9" s="320"/>
      <c r="T9" s="320"/>
      <c r="U9" s="320"/>
      <c r="V9" s="320"/>
      <c r="W9" s="320"/>
      <c r="X9" s="320"/>
      <c r="Y9" s="320"/>
      <c r="Z9" s="320"/>
      <c r="AA9" s="320"/>
      <c r="AB9" s="320"/>
      <c r="AC9" s="320"/>
      <c r="AD9" s="320"/>
      <c r="AE9" s="320"/>
      <c r="AF9" s="320"/>
      <c r="AG9" s="320"/>
    </row>
    <row r="10" spans="1:33" x14ac:dyDescent="0.25">
      <c r="A10" s="352">
        <v>1987</v>
      </c>
      <c r="B10" s="89">
        <f t="shared" si="0"/>
        <v>22160</v>
      </c>
      <c r="C10" s="89">
        <v>1566</v>
      </c>
      <c r="D10" s="89">
        <v>12490</v>
      </c>
      <c r="E10" s="89">
        <v>132</v>
      </c>
      <c r="F10" s="89">
        <v>7518</v>
      </c>
      <c r="G10" s="89">
        <v>454</v>
      </c>
      <c r="H10" s="89" t="s">
        <v>121</v>
      </c>
      <c r="I10" s="89" t="s">
        <v>121</v>
      </c>
      <c r="K10" s="320"/>
      <c r="L10" s="320"/>
      <c r="M10" s="320"/>
      <c r="N10" s="320"/>
      <c r="O10" s="320"/>
      <c r="P10" s="320"/>
      <c r="Q10" s="320"/>
      <c r="R10" s="320"/>
      <c r="S10" s="320"/>
      <c r="T10" s="320"/>
      <c r="U10" s="320"/>
      <c r="V10" s="320"/>
      <c r="W10" s="320"/>
      <c r="X10" s="320"/>
      <c r="Y10" s="320"/>
      <c r="Z10" s="320"/>
      <c r="AA10" s="320"/>
      <c r="AB10" s="320"/>
      <c r="AC10" s="320"/>
      <c r="AD10" s="320"/>
      <c r="AE10" s="320"/>
      <c r="AF10" s="320"/>
      <c r="AG10" s="320"/>
    </row>
    <row r="11" spans="1:33" x14ac:dyDescent="0.25">
      <c r="A11" s="352">
        <v>1988</v>
      </c>
      <c r="B11" s="89">
        <f t="shared" si="0"/>
        <v>22735</v>
      </c>
      <c r="C11" s="89">
        <v>1699</v>
      </c>
      <c r="D11" s="89">
        <v>12829</v>
      </c>
      <c r="E11" s="89">
        <v>115</v>
      </c>
      <c r="F11" s="89">
        <v>7612</v>
      </c>
      <c r="G11" s="89">
        <v>480</v>
      </c>
      <c r="H11" s="89" t="s">
        <v>121</v>
      </c>
      <c r="I11" s="89" t="s">
        <v>121</v>
      </c>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row>
    <row r="12" spans="1:33" x14ac:dyDescent="0.25">
      <c r="A12" s="352">
        <v>1989</v>
      </c>
      <c r="B12" s="89">
        <f t="shared" si="0"/>
        <v>22824</v>
      </c>
      <c r="C12" s="89">
        <v>1479</v>
      </c>
      <c r="D12" s="89">
        <v>13073</v>
      </c>
      <c r="E12" s="89">
        <v>75</v>
      </c>
      <c r="F12" s="89">
        <v>7640</v>
      </c>
      <c r="G12" s="89">
        <v>557</v>
      </c>
      <c r="H12" s="89" t="s">
        <v>121</v>
      </c>
      <c r="I12" s="89" t="s">
        <v>121</v>
      </c>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row>
    <row r="13" spans="1:33" x14ac:dyDescent="0.25">
      <c r="A13" s="352">
        <v>1990</v>
      </c>
      <c r="B13" s="89">
        <f t="shared" si="0"/>
        <v>24425</v>
      </c>
      <c r="C13" s="89">
        <v>1989</v>
      </c>
      <c r="D13" s="89">
        <v>13651</v>
      </c>
      <c r="E13" s="89">
        <v>103</v>
      </c>
      <c r="F13" s="89">
        <v>7884</v>
      </c>
      <c r="G13" s="89">
        <v>798</v>
      </c>
      <c r="H13" s="89" t="s">
        <v>121</v>
      </c>
      <c r="I13" s="89" t="s">
        <v>121</v>
      </c>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row>
    <row r="14" spans="1:33" x14ac:dyDescent="0.25">
      <c r="A14" s="352">
        <v>1991</v>
      </c>
      <c r="B14" s="89">
        <f t="shared" si="0"/>
        <v>25048</v>
      </c>
      <c r="C14" s="89">
        <v>2051</v>
      </c>
      <c r="D14" s="89">
        <v>14078</v>
      </c>
      <c r="E14" s="89">
        <v>84</v>
      </c>
      <c r="F14" s="89">
        <v>8212</v>
      </c>
      <c r="G14" s="89">
        <v>623</v>
      </c>
      <c r="H14" s="89" t="s">
        <v>121</v>
      </c>
      <c r="I14" s="89" t="s">
        <v>121</v>
      </c>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row>
    <row r="15" spans="1:33" x14ac:dyDescent="0.25">
      <c r="A15" s="352">
        <v>1992</v>
      </c>
      <c r="B15" s="89">
        <f t="shared" si="0"/>
        <v>26000</v>
      </c>
      <c r="C15" s="89">
        <v>2090</v>
      </c>
      <c r="D15" s="89">
        <v>14584</v>
      </c>
      <c r="E15" s="89">
        <v>80</v>
      </c>
      <c r="F15" s="89">
        <v>8604</v>
      </c>
      <c r="G15" s="89">
        <v>642</v>
      </c>
      <c r="H15" s="89" t="s">
        <v>121</v>
      </c>
      <c r="I15" s="89" t="s">
        <v>121</v>
      </c>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row>
    <row r="16" spans="1:33" x14ac:dyDescent="0.25">
      <c r="A16" s="352">
        <v>1993</v>
      </c>
      <c r="B16" s="89">
        <f t="shared" si="0"/>
        <v>27283</v>
      </c>
      <c r="C16" s="90">
        <v>2284</v>
      </c>
      <c r="D16" s="89">
        <v>14949</v>
      </c>
      <c r="E16" s="89">
        <v>92</v>
      </c>
      <c r="F16" s="89">
        <v>9222</v>
      </c>
      <c r="G16" s="89">
        <v>736</v>
      </c>
      <c r="H16" s="89" t="s">
        <v>121</v>
      </c>
      <c r="I16" s="89" t="s">
        <v>121</v>
      </c>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row>
    <row r="17" spans="1:33" x14ac:dyDescent="0.25">
      <c r="A17" s="352">
        <v>1994</v>
      </c>
      <c r="B17" s="89">
        <f t="shared" si="0"/>
        <v>28957</v>
      </c>
      <c r="C17" s="89">
        <v>2435</v>
      </c>
      <c r="D17" s="89">
        <v>15806</v>
      </c>
      <c r="E17" s="89">
        <v>72</v>
      </c>
      <c r="F17" s="89">
        <v>9830</v>
      </c>
      <c r="G17" s="89">
        <v>814</v>
      </c>
      <c r="H17" s="89" t="s">
        <v>121</v>
      </c>
      <c r="I17" s="89" t="s">
        <v>121</v>
      </c>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row>
    <row r="18" spans="1:33" x14ac:dyDescent="0.25">
      <c r="A18" s="352">
        <v>1995</v>
      </c>
      <c r="B18" s="89">
        <f t="shared" si="0"/>
        <v>30445</v>
      </c>
      <c r="C18" s="89">
        <v>2584</v>
      </c>
      <c r="D18" s="89">
        <v>16565</v>
      </c>
      <c r="E18" s="89">
        <v>77</v>
      </c>
      <c r="F18" s="89">
        <v>10324</v>
      </c>
      <c r="G18" s="89">
        <v>895</v>
      </c>
      <c r="H18" s="89" t="s">
        <v>121</v>
      </c>
      <c r="I18" s="89" t="s">
        <v>121</v>
      </c>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row>
    <row r="19" spans="1:33" x14ac:dyDescent="0.25">
      <c r="A19" s="352">
        <v>1996</v>
      </c>
      <c r="B19" s="89">
        <f t="shared" si="0"/>
        <v>32600</v>
      </c>
      <c r="C19" s="89">
        <v>2894</v>
      </c>
      <c r="D19" s="89">
        <v>17554</v>
      </c>
      <c r="E19" s="89">
        <v>88</v>
      </c>
      <c r="F19" s="89">
        <v>11114</v>
      </c>
      <c r="G19" s="89">
        <v>950</v>
      </c>
      <c r="H19" s="89" t="s">
        <v>121</v>
      </c>
      <c r="I19" s="89" t="s">
        <v>121</v>
      </c>
      <c r="K19" s="320"/>
      <c r="L19" s="320"/>
      <c r="M19" s="320"/>
      <c r="N19" s="320"/>
      <c r="O19" s="320"/>
      <c r="P19" s="320"/>
      <c r="Q19" s="320"/>
      <c r="R19" s="320"/>
      <c r="S19" s="320"/>
      <c r="T19" s="320"/>
      <c r="U19" s="320"/>
      <c r="V19" s="320"/>
      <c r="W19" s="320"/>
      <c r="X19" s="320"/>
      <c r="Y19" s="320"/>
      <c r="Z19" s="320"/>
      <c r="AA19" s="320"/>
      <c r="AB19" s="320"/>
      <c r="AC19" s="320"/>
      <c r="AD19" s="320"/>
      <c r="AE19" s="320"/>
      <c r="AF19" s="320"/>
      <c r="AG19" s="320"/>
    </row>
    <row r="20" spans="1:33" x14ac:dyDescent="0.25">
      <c r="A20" s="352">
        <v>1997</v>
      </c>
      <c r="B20" s="89">
        <f t="shared" si="0"/>
        <v>34693</v>
      </c>
      <c r="C20" s="89">
        <v>3348</v>
      </c>
      <c r="D20" s="89">
        <v>18358</v>
      </c>
      <c r="E20" s="89">
        <v>48</v>
      </c>
      <c r="F20" s="89">
        <v>11904</v>
      </c>
      <c r="G20" s="89">
        <v>1035</v>
      </c>
      <c r="H20" s="89" t="s">
        <v>121</v>
      </c>
      <c r="I20" s="89" t="s">
        <v>121</v>
      </c>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row>
    <row r="21" spans="1:33" x14ac:dyDescent="0.25">
      <c r="A21" s="121">
        <v>1998</v>
      </c>
      <c r="B21" s="89">
        <f t="shared" si="0"/>
        <v>35680</v>
      </c>
      <c r="C21" s="90">
        <v>3327</v>
      </c>
      <c r="D21" s="90">
        <v>19235</v>
      </c>
      <c r="E21" s="90">
        <v>47</v>
      </c>
      <c r="F21" s="90">
        <v>11895</v>
      </c>
      <c r="G21" s="90">
        <v>1176</v>
      </c>
      <c r="H21" s="89" t="s">
        <v>121</v>
      </c>
      <c r="I21" s="89" t="s">
        <v>121</v>
      </c>
      <c r="J21" s="73"/>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row>
    <row r="22" spans="1:33" x14ac:dyDescent="0.25">
      <c r="A22" s="121">
        <v>1999</v>
      </c>
      <c r="B22" s="89">
        <f t="shared" si="0"/>
        <v>37934</v>
      </c>
      <c r="C22" s="90">
        <v>3604</v>
      </c>
      <c r="D22" s="90">
        <v>20185</v>
      </c>
      <c r="E22" s="90">
        <v>47</v>
      </c>
      <c r="F22" s="90">
        <v>12831</v>
      </c>
      <c r="G22" s="90">
        <v>1267</v>
      </c>
      <c r="H22" s="89" t="s">
        <v>121</v>
      </c>
      <c r="I22" s="89" t="s">
        <v>121</v>
      </c>
      <c r="J22" s="73"/>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row>
    <row r="23" spans="1:33" x14ac:dyDescent="0.25">
      <c r="A23" s="121">
        <v>2000</v>
      </c>
      <c r="B23" s="89">
        <f t="shared" si="0"/>
        <v>40024</v>
      </c>
      <c r="C23" s="90">
        <v>3983</v>
      </c>
      <c r="D23" s="90">
        <v>21255</v>
      </c>
      <c r="E23" s="90">
        <v>36</v>
      </c>
      <c r="F23" s="90">
        <v>13365</v>
      </c>
      <c r="G23" s="90">
        <v>1385</v>
      </c>
      <c r="H23" s="89" t="s">
        <v>121</v>
      </c>
      <c r="I23" s="89" t="s">
        <v>121</v>
      </c>
      <c r="J23" s="73"/>
      <c r="K23" s="320"/>
      <c r="L23" s="320"/>
      <c r="M23" s="320"/>
      <c r="N23" s="320"/>
      <c r="O23" s="320"/>
      <c r="P23" s="320"/>
      <c r="Q23" s="320"/>
      <c r="R23" s="320"/>
      <c r="S23" s="320"/>
      <c r="T23" s="320"/>
      <c r="U23" s="320"/>
      <c r="V23" s="320"/>
      <c r="W23" s="320"/>
      <c r="X23" s="320"/>
      <c r="Y23" s="320"/>
      <c r="Z23" s="320"/>
      <c r="AA23" s="320"/>
      <c r="AB23" s="320"/>
      <c r="AC23" s="320"/>
      <c r="AD23" s="320"/>
      <c r="AE23" s="320"/>
      <c r="AF23" s="320"/>
      <c r="AG23" s="320"/>
    </row>
    <row r="24" spans="1:33" x14ac:dyDescent="0.25">
      <c r="A24" s="121">
        <v>2001</v>
      </c>
      <c r="B24" s="89">
        <f t="shared" si="0"/>
        <v>42103</v>
      </c>
      <c r="C24" s="90">
        <v>4769</v>
      </c>
      <c r="D24" s="90">
        <v>21762</v>
      </c>
      <c r="E24" s="90">
        <v>45</v>
      </c>
      <c r="F24" s="90">
        <v>13970</v>
      </c>
      <c r="G24" s="90">
        <v>1557</v>
      </c>
      <c r="H24" s="89" t="s">
        <v>121</v>
      </c>
      <c r="I24" s="89" t="s">
        <v>121</v>
      </c>
      <c r="K24" s="320"/>
      <c r="L24" s="320"/>
      <c r="M24" s="320"/>
      <c r="N24" s="320"/>
      <c r="O24" s="320"/>
      <c r="P24" s="320"/>
      <c r="Q24" s="320"/>
      <c r="R24" s="320"/>
      <c r="S24" s="320"/>
      <c r="T24" s="320"/>
      <c r="U24" s="320"/>
      <c r="V24" s="320"/>
      <c r="W24" s="320"/>
      <c r="X24" s="320"/>
      <c r="Y24" s="320"/>
      <c r="Z24" s="320"/>
      <c r="AA24" s="320"/>
      <c r="AB24" s="320"/>
      <c r="AC24" s="320"/>
      <c r="AD24" s="320"/>
      <c r="AE24" s="320"/>
      <c r="AF24" s="320"/>
      <c r="AG24" s="320"/>
    </row>
    <row r="25" spans="1:33" x14ac:dyDescent="0.25">
      <c r="A25" s="121">
        <v>2002</v>
      </c>
      <c r="B25" s="90">
        <f t="shared" ref="B25:B28" si="1">+C25+D25+E25+F25+G25+H25</f>
        <v>46225</v>
      </c>
      <c r="C25" s="90">
        <v>5254</v>
      </c>
      <c r="D25" s="90">
        <v>22818</v>
      </c>
      <c r="E25" s="90">
        <v>36</v>
      </c>
      <c r="F25" s="90">
        <v>14735</v>
      </c>
      <c r="G25" s="90">
        <v>2246</v>
      </c>
      <c r="H25" s="90">
        <v>1136</v>
      </c>
      <c r="I25" s="89" t="s">
        <v>121</v>
      </c>
      <c r="K25" s="322"/>
      <c r="L25" s="320"/>
      <c r="M25" s="320"/>
      <c r="N25" s="320"/>
      <c r="O25" s="320"/>
      <c r="P25" s="320"/>
      <c r="Q25" s="320"/>
      <c r="R25" s="320"/>
      <c r="S25" s="320"/>
      <c r="T25" s="320"/>
      <c r="U25" s="320"/>
      <c r="V25" s="320"/>
      <c r="W25" s="320"/>
      <c r="X25" s="320"/>
      <c r="Y25" s="320"/>
      <c r="Z25" s="320"/>
      <c r="AA25" s="320"/>
      <c r="AB25" s="320"/>
      <c r="AC25" s="320"/>
      <c r="AD25" s="320"/>
      <c r="AE25" s="320"/>
      <c r="AF25" s="320"/>
      <c r="AG25" s="320"/>
    </row>
    <row r="26" spans="1:33" x14ac:dyDescent="0.25">
      <c r="A26" s="121">
        <v>2003</v>
      </c>
      <c r="B26" s="90">
        <f t="shared" si="1"/>
        <v>49506</v>
      </c>
      <c r="C26" s="90">
        <v>5889</v>
      </c>
      <c r="D26" s="90">
        <v>23912</v>
      </c>
      <c r="E26" s="90">
        <v>34</v>
      </c>
      <c r="F26" s="90">
        <v>15655</v>
      </c>
      <c r="G26" s="90">
        <v>2998</v>
      </c>
      <c r="H26" s="90">
        <v>1018</v>
      </c>
      <c r="I26" s="89" t="s">
        <v>121</v>
      </c>
      <c r="K26" s="322"/>
      <c r="L26" s="320"/>
      <c r="M26" s="320"/>
      <c r="N26" s="320"/>
      <c r="O26" s="320"/>
      <c r="P26" s="320"/>
      <c r="Q26" s="320"/>
      <c r="R26" s="320"/>
      <c r="S26" s="320"/>
      <c r="T26" s="320"/>
      <c r="U26" s="320"/>
      <c r="V26" s="320"/>
      <c r="W26" s="320"/>
      <c r="X26" s="320"/>
      <c r="Y26" s="320"/>
      <c r="Z26" s="320"/>
      <c r="AA26" s="320"/>
      <c r="AB26" s="320"/>
      <c r="AC26" s="320"/>
      <c r="AD26" s="320"/>
      <c r="AE26" s="320"/>
      <c r="AF26" s="320"/>
      <c r="AG26" s="320"/>
    </row>
    <row r="27" spans="1:33" x14ac:dyDescent="0.25">
      <c r="A27" s="121">
        <v>2004</v>
      </c>
      <c r="B27" s="90">
        <f>+C27+D27+E27+F27+G27+H27+I27</f>
        <v>53649</v>
      </c>
      <c r="C27" s="90">
        <v>6255</v>
      </c>
      <c r="D27" s="90">
        <v>24975</v>
      </c>
      <c r="E27" s="90">
        <v>33</v>
      </c>
      <c r="F27" s="90">
        <v>16719</v>
      </c>
      <c r="G27" s="90">
        <v>3727</v>
      </c>
      <c r="H27" s="90">
        <v>1007</v>
      </c>
      <c r="I27" s="90">
        <v>933</v>
      </c>
      <c r="K27" s="322"/>
      <c r="L27" s="320"/>
      <c r="M27" s="320"/>
      <c r="N27" s="320"/>
      <c r="O27" s="320"/>
      <c r="P27" s="320"/>
      <c r="Q27" s="320"/>
      <c r="R27" s="320"/>
      <c r="S27" s="320"/>
      <c r="T27" s="320"/>
      <c r="U27" s="320"/>
      <c r="V27" s="320"/>
      <c r="W27" s="320"/>
      <c r="X27" s="320"/>
      <c r="Y27" s="320"/>
      <c r="Z27" s="320"/>
      <c r="AA27" s="320"/>
      <c r="AB27" s="320"/>
      <c r="AC27" s="320"/>
      <c r="AD27" s="320"/>
      <c r="AE27" s="320"/>
      <c r="AF27" s="320"/>
      <c r="AG27" s="320"/>
    </row>
    <row r="28" spans="1:33" x14ac:dyDescent="0.25">
      <c r="A28" s="121">
        <v>2005</v>
      </c>
      <c r="B28" s="90">
        <f t="shared" si="1"/>
        <v>55474</v>
      </c>
      <c r="C28" s="90">
        <v>6741</v>
      </c>
      <c r="D28" s="90">
        <v>25369</v>
      </c>
      <c r="E28" s="90">
        <v>30</v>
      </c>
      <c r="F28" s="90">
        <v>17706</v>
      </c>
      <c r="G28" s="90">
        <v>4246</v>
      </c>
      <c r="H28" s="90">
        <v>1382</v>
      </c>
      <c r="I28" s="90" t="s">
        <v>122</v>
      </c>
      <c r="K28" s="322"/>
      <c r="L28" s="320"/>
      <c r="M28" s="320"/>
      <c r="N28" s="320"/>
      <c r="O28" s="320"/>
      <c r="P28" s="320"/>
      <c r="Q28" s="320"/>
      <c r="R28" s="320"/>
      <c r="S28" s="320"/>
      <c r="T28" s="320"/>
      <c r="U28" s="320"/>
      <c r="V28" s="320"/>
      <c r="W28" s="320"/>
      <c r="X28" s="320"/>
      <c r="Y28" s="320"/>
      <c r="Z28" s="320"/>
      <c r="AA28" s="320"/>
      <c r="AB28" s="320"/>
      <c r="AC28" s="320"/>
      <c r="AD28" s="320"/>
      <c r="AE28" s="320"/>
      <c r="AF28" s="320"/>
      <c r="AG28" s="320"/>
    </row>
    <row r="29" spans="1:33" x14ac:dyDescent="0.25">
      <c r="A29" s="121">
        <v>2006</v>
      </c>
      <c r="B29" s="90">
        <f t="shared" ref="B29:B34" si="2">+C29+D29+E29+F29+G29+H29+I29</f>
        <v>58387</v>
      </c>
      <c r="C29" s="90">
        <v>6876</v>
      </c>
      <c r="D29" s="90">
        <v>25672</v>
      </c>
      <c r="E29" s="90">
        <v>18</v>
      </c>
      <c r="F29" s="90">
        <v>18790</v>
      </c>
      <c r="G29" s="90">
        <v>4692</v>
      </c>
      <c r="H29" s="90">
        <v>1887</v>
      </c>
      <c r="I29" s="90">
        <v>452</v>
      </c>
      <c r="K29" s="322"/>
      <c r="L29" s="320"/>
      <c r="M29" s="320"/>
      <c r="N29" s="320"/>
      <c r="O29" s="320"/>
      <c r="P29" s="320"/>
      <c r="Q29" s="320"/>
      <c r="R29" s="320"/>
      <c r="S29" s="320"/>
      <c r="T29" s="320"/>
      <c r="U29" s="320"/>
      <c r="V29" s="320"/>
      <c r="W29" s="320"/>
      <c r="X29" s="320"/>
      <c r="Y29" s="320"/>
      <c r="Z29" s="320"/>
      <c r="AA29" s="320"/>
      <c r="AB29" s="320"/>
      <c r="AC29" s="320"/>
      <c r="AD29" s="320"/>
      <c r="AE29" s="320"/>
      <c r="AF29" s="320"/>
      <c r="AG29" s="320"/>
    </row>
    <row r="30" spans="1:33" x14ac:dyDescent="0.25">
      <c r="A30" s="121">
        <v>2007</v>
      </c>
      <c r="B30" s="90">
        <f t="shared" si="2"/>
        <v>58042</v>
      </c>
      <c r="C30" s="90">
        <v>6679</v>
      </c>
      <c r="D30" s="90">
        <v>25440</v>
      </c>
      <c r="E30" s="90">
        <v>19</v>
      </c>
      <c r="F30" s="90">
        <v>18784</v>
      </c>
      <c r="G30" s="90">
        <v>4860</v>
      </c>
      <c r="H30" s="90">
        <v>1804</v>
      </c>
      <c r="I30" s="90">
        <v>456</v>
      </c>
      <c r="K30" s="322"/>
      <c r="L30" s="320"/>
      <c r="M30" s="320"/>
      <c r="N30" s="320"/>
      <c r="O30" s="320"/>
      <c r="P30" s="320"/>
      <c r="Q30" s="320"/>
      <c r="R30" s="320"/>
      <c r="S30" s="320"/>
      <c r="T30" s="320"/>
      <c r="U30" s="320"/>
      <c r="V30" s="320"/>
      <c r="W30" s="320"/>
      <c r="X30" s="320"/>
      <c r="Y30" s="320"/>
      <c r="Z30" s="320"/>
      <c r="AA30" s="320"/>
      <c r="AB30" s="320"/>
      <c r="AC30" s="320"/>
      <c r="AD30" s="320"/>
      <c r="AE30" s="320"/>
      <c r="AF30" s="320"/>
      <c r="AG30" s="320"/>
    </row>
    <row r="31" spans="1:33" s="73" customFormat="1" x14ac:dyDescent="0.25">
      <c r="A31" s="121">
        <v>2008</v>
      </c>
      <c r="B31" s="90">
        <f t="shared" si="2"/>
        <v>59954</v>
      </c>
      <c r="C31" s="90">
        <v>6896</v>
      </c>
      <c r="D31" s="90">
        <v>25770</v>
      </c>
      <c r="E31" s="90">
        <v>19</v>
      </c>
      <c r="F31" s="90">
        <v>19500</v>
      </c>
      <c r="G31" s="90">
        <v>5238</v>
      </c>
      <c r="H31" s="90">
        <v>2027</v>
      </c>
      <c r="I31" s="90">
        <v>504</v>
      </c>
      <c r="J31" s="69"/>
      <c r="K31" s="322"/>
      <c r="L31" s="321"/>
      <c r="M31" s="321"/>
      <c r="N31" s="321"/>
      <c r="O31" s="321"/>
      <c r="P31" s="321"/>
      <c r="Q31" s="321"/>
      <c r="R31" s="321"/>
      <c r="S31" s="321"/>
      <c r="T31" s="321"/>
      <c r="U31" s="321"/>
      <c r="V31" s="321"/>
      <c r="W31" s="321"/>
      <c r="X31" s="321"/>
      <c r="Y31" s="321"/>
      <c r="Z31" s="321"/>
      <c r="AA31" s="321"/>
      <c r="AB31" s="321"/>
      <c r="AC31" s="321"/>
      <c r="AD31" s="321"/>
      <c r="AE31" s="321"/>
      <c r="AF31" s="321"/>
      <c r="AG31" s="321"/>
    </row>
    <row r="32" spans="1:33" s="73" customFormat="1" x14ac:dyDescent="0.25">
      <c r="A32" s="121">
        <v>2009</v>
      </c>
      <c r="B32" s="90">
        <f t="shared" si="2"/>
        <v>62441</v>
      </c>
      <c r="C32" s="90">
        <v>7290</v>
      </c>
      <c r="D32" s="90">
        <v>26463</v>
      </c>
      <c r="E32" s="90">
        <v>18</v>
      </c>
      <c r="F32" s="90">
        <v>20096</v>
      </c>
      <c r="G32" s="90">
        <v>5738</v>
      </c>
      <c r="H32" s="90">
        <v>2255</v>
      </c>
      <c r="I32" s="90">
        <v>581</v>
      </c>
      <c r="J32" s="69"/>
      <c r="K32" s="322"/>
      <c r="L32" s="321"/>
      <c r="M32" s="321"/>
      <c r="N32" s="321"/>
      <c r="O32" s="321"/>
      <c r="P32" s="321"/>
      <c r="Q32" s="321"/>
      <c r="R32" s="321"/>
      <c r="S32" s="321"/>
      <c r="T32" s="321"/>
      <c r="U32" s="321"/>
      <c r="V32" s="321"/>
      <c r="W32" s="321"/>
      <c r="X32" s="321"/>
      <c r="Y32" s="321"/>
      <c r="Z32" s="321"/>
      <c r="AA32" s="321"/>
      <c r="AB32" s="321"/>
      <c r="AC32" s="321"/>
      <c r="AD32" s="321"/>
      <c r="AE32" s="321"/>
      <c r="AF32" s="321"/>
      <c r="AG32" s="321"/>
    </row>
    <row r="33" spans="1:33" s="73" customFormat="1" x14ac:dyDescent="0.25">
      <c r="A33" s="121">
        <v>2010</v>
      </c>
      <c r="B33" s="90">
        <f t="shared" si="2"/>
        <v>63345</v>
      </c>
      <c r="C33" s="90">
        <v>6984</v>
      </c>
      <c r="D33" s="90">
        <v>26845</v>
      </c>
      <c r="E33" s="90">
        <v>20</v>
      </c>
      <c r="F33" s="90">
        <v>20792</v>
      </c>
      <c r="G33" s="90">
        <v>5684</v>
      </c>
      <c r="H33" s="90">
        <v>2330</v>
      </c>
      <c r="I33" s="90">
        <v>690</v>
      </c>
      <c r="J33" s="69"/>
      <c r="K33" s="322"/>
      <c r="L33" s="321"/>
      <c r="M33" s="321"/>
      <c r="N33" s="321"/>
      <c r="O33" s="321"/>
      <c r="P33" s="321"/>
      <c r="Q33" s="321"/>
      <c r="R33" s="321"/>
      <c r="S33" s="321"/>
      <c r="T33" s="321"/>
      <c r="U33" s="321"/>
      <c r="V33" s="321"/>
      <c r="W33" s="321"/>
      <c r="X33" s="321"/>
      <c r="Y33" s="321"/>
      <c r="Z33" s="321"/>
      <c r="AA33" s="321"/>
      <c r="AB33" s="321"/>
      <c r="AC33" s="321"/>
      <c r="AD33" s="321"/>
      <c r="AE33" s="321"/>
      <c r="AF33" s="321"/>
      <c r="AG33" s="321"/>
    </row>
    <row r="34" spans="1:33" x14ac:dyDescent="0.25">
      <c r="A34" s="121">
        <v>2011</v>
      </c>
      <c r="B34" s="90">
        <f t="shared" si="2"/>
        <v>65033</v>
      </c>
      <c r="C34" s="90">
        <v>7182</v>
      </c>
      <c r="D34" s="90">
        <v>26957</v>
      </c>
      <c r="E34" s="90">
        <v>19</v>
      </c>
      <c r="F34" s="90">
        <v>21779</v>
      </c>
      <c r="G34" s="90">
        <v>6228</v>
      </c>
      <c r="H34" s="90">
        <v>2185</v>
      </c>
      <c r="I34" s="90">
        <v>683</v>
      </c>
      <c r="K34" s="322"/>
      <c r="L34" s="320"/>
      <c r="M34" s="320"/>
      <c r="N34" s="320"/>
      <c r="O34" s="320"/>
      <c r="P34" s="320"/>
      <c r="Q34" s="320"/>
      <c r="R34" s="320"/>
      <c r="S34" s="320"/>
      <c r="T34" s="320"/>
      <c r="U34" s="320"/>
      <c r="V34" s="320"/>
      <c r="W34" s="320"/>
      <c r="X34" s="320"/>
      <c r="Y34" s="320"/>
      <c r="Z34" s="320"/>
      <c r="AA34" s="320"/>
      <c r="AB34" s="320"/>
      <c r="AC34" s="320"/>
      <c r="AD34" s="320"/>
      <c r="AE34" s="320"/>
      <c r="AF34" s="320"/>
      <c r="AG34" s="320"/>
    </row>
    <row r="35" spans="1:33" x14ac:dyDescent="0.25">
      <c r="A35" s="121">
        <v>2012</v>
      </c>
      <c r="B35" s="90" t="s">
        <v>122</v>
      </c>
      <c r="C35" s="90" t="s">
        <v>122</v>
      </c>
      <c r="D35" s="90" t="s">
        <v>122</v>
      </c>
      <c r="E35" s="90" t="s">
        <v>122</v>
      </c>
      <c r="F35" s="90" t="s">
        <v>122</v>
      </c>
      <c r="G35" s="90" t="s">
        <v>122</v>
      </c>
      <c r="H35" s="90" t="s">
        <v>122</v>
      </c>
      <c r="I35" s="9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row>
    <row r="36" spans="1:33" x14ac:dyDescent="0.25">
      <c r="A36" s="121">
        <v>2013</v>
      </c>
      <c r="B36" s="90" t="s">
        <v>122</v>
      </c>
      <c r="C36" s="90" t="s">
        <v>122</v>
      </c>
      <c r="D36" s="90" t="s">
        <v>122</v>
      </c>
      <c r="E36" s="90" t="s">
        <v>122</v>
      </c>
      <c r="F36" s="90" t="s">
        <v>122</v>
      </c>
      <c r="G36" s="90" t="s">
        <v>122</v>
      </c>
      <c r="H36" s="90" t="s">
        <v>122</v>
      </c>
      <c r="I36" s="90"/>
      <c r="K36" s="320"/>
      <c r="L36" s="320"/>
      <c r="M36" s="320"/>
      <c r="N36" s="320"/>
      <c r="O36" s="320"/>
      <c r="P36" s="320"/>
      <c r="Q36" s="320"/>
      <c r="R36" s="320"/>
      <c r="S36" s="74"/>
      <c r="T36" s="320"/>
      <c r="U36" s="320"/>
      <c r="V36" s="320"/>
      <c r="W36" s="320"/>
      <c r="X36" s="320"/>
      <c r="Y36" s="320"/>
      <c r="Z36" s="320"/>
      <c r="AA36" s="320"/>
      <c r="AB36" s="320"/>
      <c r="AC36" s="320"/>
      <c r="AD36" s="320"/>
      <c r="AE36" s="320"/>
      <c r="AF36" s="320"/>
      <c r="AG36" s="320"/>
    </row>
    <row r="37" spans="1:33" x14ac:dyDescent="0.25">
      <c r="A37" s="121">
        <v>2014</v>
      </c>
      <c r="B37" s="90">
        <f t="shared" ref="B37:B40" si="3">+C37+D37+E37+F37+H37+G37+I37</f>
        <v>77693</v>
      </c>
      <c r="C37" s="90">
        <v>8304</v>
      </c>
      <c r="D37" s="90">
        <v>30082</v>
      </c>
      <c r="E37" s="90">
        <v>14</v>
      </c>
      <c r="F37" s="90">
        <v>26576</v>
      </c>
      <c r="G37" s="90">
        <v>9539</v>
      </c>
      <c r="H37" s="90">
        <v>2501</v>
      </c>
      <c r="I37" s="90">
        <v>677</v>
      </c>
      <c r="K37" s="322"/>
      <c r="L37" s="320"/>
      <c r="M37" s="320"/>
      <c r="N37" s="320"/>
      <c r="O37" s="320"/>
      <c r="P37" s="320"/>
      <c r="Q37" s="320"/>
      <c r="R37" s="320"/>
      <c r="S37" s="320"/>
      <c r="T37" s="320"/>
      <c r="U37" s="320"/>
      <c r="V37" s="322"/>
      <c r="W37" s="322"/>
      <c r="X37" s="322"/>
      <c r="Y37" s="322"/>
      <c r="Z37" s="322"/>
      <c r="AA37" s="322"/>
      <c r="AB37" s="322"/>
      <c r="AC37" s="322"/>
      <c r="AD37" s="320"/>
      <c r="AE37" s="320"/>
      <c r="AF37" s="320"/>
      <c r="AG37" s="320"/>
    </row>
    <row r="38" spans="1:33" x14ac:dyDescent="0.25">
      <c r="A38" s="121">
        <v>2015</v>
      </c>
      <c r="B38" s="90">
        <f t="shared" si="3"/>
        <v>79428</v>
      </c>
      <c r="C38" s="90">
        <v>8242</v>
      </c>
      <c r="D38" s="90">
        <v>30645</v>
      </c>
      <c r="E38" s="90">
        <v>13</v>
      </c>
      <c r="F38" s="90">
        <v>26941</v>
      </c>
      <c r="G38" s="90">
        <v>9981</v>
      </c>
      <c r="H38" s="90">
        <v>2927</v>
      </c>
      <c r="I38" s="90">
        <v>679</v>
      </c>
      <c r="K38" s="322"/>
      <c r="L38" s="74"/>
      <c r="M38" s="74"/>
      <c r="N38" s="74"/>
      <c r="O38" s="74"/>
      <c r="P38" s="74"/>
      <c r="Q38" s="74"/>
      <c r="R38" s="320"/>
      <c r="S38" s="320"/>
      <c r="T38" s="320"/>
      <c r="U38" s="320"/>
      <c r="V38" s="322"/>
      <c r="W38" s="322"/>
      <c r="X38" s="322"/>
      <c r="Y38" s="322"/>
      <c r="Z38" s="322"/>
      <c r="AA38" s="322"/>
      <c r="AB38" s="322"/>
      <c r="AC38" s="322"/>
      <c r="AD38" s="320"/>
      <c r="AE38" s="320"/>
      <c r="AF38" s="320"/>
      <c r="AG38" s="320"/>
    </row>
    <row r="39" spans="1:33" x14ac:dyDescent="0.25">
      <c r="A39" s="121">
        <v>2016</v>
      </c>
      <c r="B39" s="90">
        <f t="shared" si="3"/>
        <v>85897</v>
      </c>
      <c r="C39" s="90">
        <v>8721</v>
      </c>
      <c r="D39" s="90">
        <v>32368</v>
      </c>
      <c r="E39" s="90">
        <v>11</v>
      </c>
      <c r="F39" s="90">
        <v>29552</v>
      </c>
      <c r="G39" s="90">
        <v>11547</v>
      </c>
      <c r="H39" s="90">
        <v>3039</v>
      </c>
      <c r="I39" s="90">
        <v>659</v>
      </c>
      <c r="K39" s="322"/>
      <c r="L39" s="320"/>
      <c r="M39" s="320"/>
      <c r="N39" s="320"/>
      <c r="O39" s="320"/>
      <c r="P39" s="320"/>
      <c r="Q39" s="320"/>
      <c r="R39" s="320"/>
      <c r="S39" s="320"/>
      <c r="T39" s="320"/>
      <c r="U39" s="320"/>
      <c r="V39" s="322"/>
      <c r="W39" s="322"/>
      <c r="X39" s="322"/>
      <c r="Y39" s="322"/>
      <c r="Z39" s="322"/>
      <c r="AA39" s="322"/>
      <c r="AB39" s="322"/>
      <c r="AC39" s="322"/>
      <c r="AD39" s="320"/>
      <c r="AE39" s="320"/>
      <c r="AF39" s="320"/>
      <c r="AG39" s="320"/>
    </row>
    <row r="40" spans="1:33" x14ac:dyDescent="0.25">
      <c r="A40" s="121">
        <v>2017</v>
      </c>
      <c r="B40" s="90">
        <f t="shared" si="3"/>
        <v>86089</v>
      </c>
      <c r="C40" s="90">
        <v>8947</v>
      </c>
      <c r="D40" s="90">
        <v>33139</v>
      </c>
      <c r="E40" s="90">
        <v>13</v>
      </c>
      <c r="F40" s="90">
        <v>29045</v>
      </c>
      <c r="G40" s="90">
        <v>11901</v>
      </c>
      <c r="H40" s="90">
        <v>2363</v>
      </c>
      <c r="I40" s="90">
        <v>681</v>
      </c>
      <c r="K40" s="322"/>
      <c r="L40" s="320"/>
      <c r="M40" s="320"/>
      <c r="N40" s="320"/>
      <c r="O40" s="320"/>
      <c r="P40" s="320"/>
      <c r="Q40" s="320"/>
      <c r="R40" s="320"/>
      <c r="S40" s="320"/>
      <c r="T40" s="320"/>
      <c r="U40" s="320"/>
      <c r="V40" s="322"/>
      <c r="W40" s="322"/>
      <c r="X40" s="322"/>
      <c r="Y40" s="322"/>
      <c r="Z40" s="322"/>
      <c r="AA40" s="322"/>
      <c r="AB40" s="322"/>
      <c r="AC40" s="322"/>
      <c r="AD40" s="320"/>
      <c r="AE40" s="320"/>
      <c r="AF40" s="320"/>
      <c r="AG40" s="320"/>
    </row>
    <row r="41" spans="1:33" x14ac:dyDescent="0.25">
      <c r="A41" s="121">
        <v>2018</v>
      </c>
      <c r="B41" s="90">
        <f>+C41+D41+E41+F41+H41+G41+I41</f>
        <v>90526</v>
      </c>
      <c r="C41" s="90">
        <v>9653</v>
      </c>
      <c r="D41" s="90">
        <v>33883</v>
      </c>
      <c r="E41" s="90">
        <v>14</v>
      </c>
      <c r="F41" s="90">
        <v>29788</v>
      </c>
      <c r="G41" s="90">
        <v>13164</v>
      </c>
      <c r="H41" s="90">
        <v>3295</v>
      </c>
      <c r="I41" s="90">
        <v>729</v>
      </c>
      <c r="K41" s="322"/>
      <c r="L41" s="320"/>
      <c r="M41" s="320"/>
      <c r="N41" s="320"/>
      <c r="O41" s="320"/>
      <c r="P41" s="320"/>
      <c r="Q41" s="320"/>
      <c r="R41" s="320"/>
      <c r="S41" s="320"/>
      <c r="T41" s="320"/>
      <c r="U41" s="320"/>
      <c r="V41" s="322"/>
      <c r="W41" s="322"/>
      <c r="X41" s="322"/>
      <c r="Y41" s="322"/>
      <c r="Z41" s="322"/>
      <c r="AA41" s="322"/>
      <c r="AB41" s="322"/>
      <c r="AC41" s="322"/>
      <c r="AD41" s="320"/>
      <c r="AE41" s="320"/>
      <c r="AF41" s="320"/>
      <c r="AG41" s="320"/>
    </row>
    <row r="42" spans="1:33" x14ac:dyDescent="0.25">
      <c r="A42" s="121">
        <v>2019</v>
      </c>
      <c r="B42" s="90">
        <f>+C42+D42+E42+F42+H42+G42+I42</f>
        <v>93074</v>
      </c>
      <c r="C42" s="90">
        <v>10303</v>
      </c>
      <c r="D42" s="90">
        <v>34991</v>
      </c>
      <c r="E42" s="90">
        <v>14</v>
      </c>
      <c r="F42" s="90">
        <v>30464</v>
      </c>
      <c r="G42" s="90">
        <f>13473+2</f>
        <v>13475</v>
      </c>
      <c r="H42" s="90">
        <v>3095</v>
      </c>
      <c r="I42" s="90">
        <v>732</v>
      </c>
      <c r="K42" s="322"/>
      <c r="L42" s="320"/>
      <c r="M42" s="320"/>
      <c r="N42" s="320"/>
      <c r="O42" s="320"/>
      <c r="P42" s="320"/>
      <c r="Q42" s="320"/>
      <c r="R42" s="320"/>
      <c r="S42" s="320"/>
      <c r="T42" s="320"/>
      <c r="U42" s="320"/>
      <c r="V42" s="322"/>
      <c r="W42" s="322"/>
      <c r="X42" s="322"/>
      <c r="Y42" s="322"/>
      <c r="Z42" s="322"/>
      <c r="AA42" s="322"/>
      <c r="AB42" s="322"/>
      <c r="AC42" s="322"/>
      <c r="AD42" s="320"/>
      <c r="AE42" s="320"/>
      <c r="AF42" s="320"/>
      <c r="AG42" s="320"/>
    </row>
    <row r="43" spans="1:33" x14ac:dyDescent="0.25">
      <c r="A43" s="121">
        <v>2020</v>
      </c>
      <c r="B43" s="90">
        <f>+C43+D43+E43+F43+H43+G43+I43</f>
        <v>96481</v>
      </c>
      <c r="C43" s="90">
        <v>11122</v>
      </c>
      <c r="D43" s="90">
        <v>35241</v>
      </c>
      <c r="E43" s="90">
        <v>17</v>
      </c>
      <c r="F43" s="90">
        <v>31663</v>
      </c>
      <c r="G43" s="90">
        <f>13866+8</f>
        <v>13874</v>
      </c>
      <c r="H43" s="90">
        <v>3720</v>
      </c>
      <c r="I43" s="90">
        <v>844</v>
      </c>
      <c r="K43" s="322"/>
      <c r="L43" s="320"/>
      <c r="M43" s="320"/>
      <c r="N43" s="320"/>
      <c r="O43" s="320"/>
      <c r="P43" s="320"/>
      <c r="Q43" s="320"/>
      <c r="R43" s="320"/>
      <c r="S43" s="320"/>
      <c r="T43" s="320"/>
      <c r="U43" s="320"/>
      <c r="V43" s="322"/>
      <c r="W43" s="322"/>
      <c r="X43" s="322"/>
      <c r="Y43" s="322"/>
      <c r="Z43" s="322"/>
      <c r="AA43" s="322"/>
      <c r="AB43" s="322"/>
      <c r="AC43" s="322"/>
      <c r="AD43" s="320"/>
      <c r="AE43" s="320"/>
      <c r="AF43" s="320"/>
      <c r="AG43" s="320"/>
    </row>
    <row r="44" spans="1:33" ht="13.5" thickBot="1" x14ac:dyDescent="0.3">
      <c r="A44" s="121">
        <v>2021</v>
      </c>
      <c r="B44" s="155">
        <f>+C44+D44+E44+F44+H44+G44+I44</f>
        <v>95569</v>
      </c>
      <c r="C44" s="90">
        <v>10818</v>
      </c>
      <c r="D44" s="90">
        <v>34900</v>
      </c>
      <c r="E44" s="90">
        <v>16</v>
      </c>
      <c r="F44" s="90">
        <v>32169</v>
      </c>
      <c r="G44" s="90">
        <v>13660</v>
      </c>
      <c r="H44" s="90">
        <v>3438</v>
      </c>
      <c r="I44" s="155">
        <v>568</v>
      </c>
      <c r="K44" s="322"/>
      <c r="L44" s="320"/>
      <c r="M44" s="320"/>
      <c r="N44" s="320"/>
      <c r="O44" s="320"/>
      <c r="P44" s="320"/>
      <c r="Q44" s="320"/>
      <c r="R44" s="320"/>
      <c r="S44" s="320"/>
      <c r="T44" s="320"/>
      <c r="U44" s="320"/>
      <c r="V44" s="320"/>
      <c r="W44" s="320"/>
      <c r="X44" s="320"/>
      <c r="Y44" s="320"/>
      <c r="Z44" s="320"/>
      <c r="AA44" s="320"/>
      <c r="AB44" s="320"/>
      <c r="AC44" s="320"/>
      <c r="AD44" s="320"/>
      <c r="AE44" s="320"/>
      <c r="AF44" s="320"/>
      <c r="AG44" s="320"/>
    </row>
    <row r="45" spans="1:33" s="75" customFormat="1" ht="48" customHeight="1" x14ac:dyDescent="0.25">
      <c r="A45" s="404" t="s">
        <v>402</v>
      </c>
      <c r="B45" s="404"/>
      <c r="C45" s="404"/>
      <c r="D45" s="404"/>
      <c r="E45" s="404"/>
      <c r="F45" s="404"/>
      <c r="G45" s="404"/>
      <c r="H45" s="404"/>
      <c r="I45" s="404"/>
      <c r="J45" s="264"/>
      <c r="K45" s="325"/>
      <c r="L45" s="325"/>
      <c r="M45" s="325"/>
      <c r="N45" s="325"/>
      <c r="O45" s="325"/>
      <c r="P45" s="325"/>
      <c r="Q45" s="325"/>
      <c r="R45" s="323"/>
      <c r="S45" s="323"/>
      <c r="T45" s="323"/>
      <c r="U45" s="323"/>
      <c r="V45" s="323"/>
      <c r="W45" s="323"/>
      <c r="X45" s="323"/>
      <c r="Y45" s="323"/>
      <c r="Z45" s="323"/>
      <c r="AA45" s="323"/>
      <c r="AB45" s="323"/>
      <c r="AC45" s="323"/>
      <c r="AD45" s="323"/>
      <c r="AE45" s="323"/>
      <c r="AF45" s="323"/>
      <c r="AG45" s="323"/>
    </row>
    <row r="46" spans="1:33" s="75" customFormat="1" ht="12" x14ac:dyDescent="0.25">
      <c r="A46" s="405" t="s">
        <v>365</v>
      </c>
      <c r="B46" s="405"/>
      <c r="C46" s="405"/>
      <c r="D46" s="405"/>
      <c r="E46" s="405"/>
      <c r="F46" s="405"/>
      <c r="G46" s="405"/>
      <c r="H46" s="405"/>
      <c r="I46" s="405"/>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row>
    <row r="47" spans="1:33" s="75" customFormat="1" ht="12" x14ac:dyDescent="0.25">
      <c r="A47" s="402" t="s">
        <v>366</v>
      </c>
      <c r="B47" s="402"/>
      <c r="C47" s="402"/>
      <c r="D47" s="402"/>
      <c r="E47" s="402"/>
      <c r="F47" s="402"/>
      <c r="G47" s="402"/>
      <c r="H47" s="402"/>
      <c r="I47" s="402"/>
      <c r="J47" s="76"/>
      <c r="K47" s="76"/>
      <c r="L47" s="76"/>
      <c r="M47" s="76"/>
      <c r="N47" s="76"/>
      <c r="O47" s="76"/>
      <c r="P47" s="76"/>
      <c r="Q47" s="76"/>
      <c r="R47" s="76"/>
      <c r="S47" s="76"/>
      <c r="T47" s="76"/>
      <c r="U47" s="76"/>
      <c r="V47" s="76"/>
      <c r="W47" s="76"/>
      <c r="X47" s="76"/>
      <c r="Y47" s="76"/>
      <c r="Z47" s="323"/>
      <c r="AA47" s="323"/>
      <c r="AB47" s="323"/>
      <c r="AC47" s="323"/>
      <c r="AD47" s="323"/>
      <c r="AE47" s="323"/>
      <c r="AF47" s="323"/>
      <c r="AG47" s="323"/>
    </row>
    <row r="48" spans="1:33" x14ac:dyDescent="0.25">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row>
    <row r="49" spans="2:33" x14ac:dyDescent="0.25">
      <c r="B49" s="319"/>
      <c r="C49" s="319"/>
      <c r="D49" s="319"/>
      <c r="E49" s="319"/>
      <c r="F49" s="319"/>
      <c r="G49" s="319"/>
      <c r="H49" s="319"/>
      <c r="I49" s="319"/>
      <c r="K49" s="320"/>
      <c r="L49" s="320"/>
      <c r="M49" s="320"/>
      <c r="N49" s="320"/>
      <c r="O49" s="320"/>
      <c r="P49" s="320"/>
      <c r="Q49" s="320"/>
      <c r="R49" s="320"/>
      <c r="S49" s="320"/>
      <c r="T49" s="320"/>
      <c r="U49" s="320"/>
      <c r="V49" s="320"/>
      <c r="W49" s="320"/>
      <c r="X49" s="320"/>
      <c r="Y49" s="320"/>
      <c r="Z49" s="320"/>
      <c r="AA49" s="320"/>
      <c r="AB49" s="320"/>
      <c r="AC49" s="320"/>
      <c r="AD49" s="320"/>
      <c r="AE49" s="320"/>
      <c r="AF49" s="320"/>
      <c r="AG49" s="320"/>
    </row>
    <row r="50" spans="2:33" x14ac:dyDescent="0.25">
      <c r="K50" s="320"/>
      <c r="L50" s="320"/>
      <c r="M50" s="320"/>
      <c r="N50" s="320"/>
      <c r="O50" s="320"/>
      <c r="P50" s="320"/>
      <c r="Q50" s="320"/>
      <c r="R50" s="320"/>
      <c r="S50" s="320"/>
      <c r="T50" s="320"/>
      <c r="U50" s="320"/>
      <c r="V50" s="320"/>
      <c r="W50" s="320"/>
      <c r="X50" s="320"/>
      <c r="Y50" s="320"/>
      <c r="Z50" s="320"/>
      <c r="AA50" s="320"/>
      <c r="AB50" s="320"/>
      <c r="AC50" s="320"/>
      <c r="AD50" s="320"/>
      <c r="AE50" s="320"/>
      <c r="AF50" s="320"/>
      <c r="AG50" s="320"/>
    </row>
    <row r="51" spans="2:33" x14ac:dyDescent="0.25">
      <c r="K51" s="320"/>
      <c r="L51" s="320"/>
      <c r="M51" s="320"/>
      <c r="N51" s="320"/>
      <c r="O51" s="320"/>
      <c r="P51" s="320"/>
      <c r="Q51" s="320"/>
      <c r="R51" s="320"/>
      <c r="S51" s="320"/>
      <c r="T51" s="320"/>
      <c r="U51" s="320"/>
      <c r="V51" s="320"/>
      <c r="W51" s="320"/>
      <c r="X51" s="320"/>
      <c r="Y51" s="320"/>
      <c r="Z51" s="320"/>
      <c r="AA51" s="320"/>
      <c r="AB51" s="320"/>
      <c r="AC51" s="320"/>
      <c r="AD51" s="320"/>
      <c r="AE51" s="320"/>
      <c r="AF51" s="320"/>
      <c r="AG51" s="320"/>
    </row>
  </sheetData>
  <mergeCells count="9">
    <mergeCell ref="A45:I45"/>
    <mergeCell ref="A46:I46"/>
    <mergeCell ref="A47:I47"/>
    <mergeCell ref="L1:L2"/>
    <mergeCell ref="A2:I2"/>
    <mergeCell ref="A3:I3"/>
    <mergeCell ref="A4:I4"/>
    <mergeCell ref="A5:I5"/>
    <mergeCell ref="A1:I1"/>
  </mergeCells>
  <hyperlinks>
    <hyperlink ref="L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3"/>
  <sheetViews>
    <sheetView showGridLines="0" topLeftCell="A31" zoomScaleNormal="100" workbookViewId="0">
      <selection activeCell="A36" sqref="A36"/>
    </sheetView>
  </sheetViews>
  <sheetFormatPr baseColWidth="10" defaultRowHeight="15" x14ac:dyDescent="0.25"/>
  <cols>
    <col min="1" max="1" width="36" style="86" bestFit="1" customWidth="1"/>
    <col min="2" max="2" width="8.140625" style="176" bestFit="1" customWidth="1"/>
    <col min="3" max="3" width="9.28515625" style="176" bestFit="1" customWidth="1"/>
    <col min="4" max="4" width="8.7109375" style="176" bestFit="1" customWidth="1"/>
    <col min="5" max="5" width="2.7109375" style="79" customWidth="1"/>
    <col min="6" max="6" width="8.7109375" style="79" bestFit="1" customWidth="1"/>
    <col min="7" max="7" width="9.140625" style="79" bestFit="1" customWidth="1"/>
    <col min="8" max="8" width="8.7109375" style="79" bestFit="1" customWidth="1"/>
    <col min="9" max="12" width="11.42578125" style="79"/>
    <col min="15" max="233" width="11.42578125" style="27"/>
    <col min="234" max="234" width="18.140625" style="27" customWidth="1"/>
    <col min="235" max="235" width="6.42578125" style="27" bestFit="1" customWidth="1"/>
    <col min="236" max="236" width="6.5703125" style="27" customWidth="1"/>
    <col min="237" max="237" width="9.7109375" style="27" customWidth="1"/>
    <col min="238" max="238" width="7.5703125" style="27" customWidth="1"/>
    <col min="239" max="239" width="6.42578125" style="27" customWidth="1"/>
    <col min="240" max="240" width="6" style="27" customWidth="1"/>
    <col min="241" max="241" width="5.7109375" style="27" customWidth="1"/>
    <col min="242" max="242" width="5.85546875" style="27" customWidth="1"/>
    <col min="243" max="244" width="6.5703125" style="27" customWidth="1"/>
    <col min="245" max="245" width="7.28515625" style="27" customWidth="1"/>
    <col min="246" max="246" width="9" style="27" customWidth="1"/>
    <col min="247" max="247" width="7" style="27" customWidth="1"/>
    <col min="248" max="489" width="11.42578125" style="27"/>
    <col min="490" max="490" width="18.140625" style="27" customWidth="1"/>
    <col min="491" max="491" width="6.42578125" style="27" bestFit="1" customWidth="1"/>
    <col min="492" max="492" width="6.5703125" style="27" customWidth="1"/>
    <col min="493" max="493" width="9.7109375" style="27" customWidth="1"/>
    <col min="494" max="494" width="7.5703125" style="27" customWidth="1"/>
    <col min="495" max="495" width="6.42578125" style="27" customWidth="1"/>
    <col min="496" max="496" width="6" style="27" customWidth="1"/>
    <col min="497" max="497" width="5.7109375" style="27" customWidth="1"/>
    <col min="498" max="498" width="5.85546875" style="27" customWidth="1"/>
    <col min="499" max="500" width="6.5703125" style="27" customWidth="1"/>
    <col min="501" max="501" width="7.28515625" style="27" customWidth="1"/>
    <col min="502" max="502" width="9" style="27" customWidth="1"/>
    <col min="503" max="503" width="7" style="27" customWidth="1"/>
    <col min="504" max="745" width="11.42578125" style="27"/>
    <col min="746" max="746" width="18.140625" style="27" customWidth="1"/>
    <col min="747" max="747" width="6.42578125" style="27" bestFit="1" customWidth="1"/>
    <col min="748" max="748" width="6.5703125" style="27" customWidth="1"/>
    <col min="749" max="749" width="9.7109375" style="27" customWidth="1"/>
    <col min="750" max="750" width="7.5703125" style="27" customWidth="1"/>
    <col min="751" max="751" width="6.42578125" style="27" customWidth="1"/>
    <col min="752" max="752" width="6" style="27" customWidth="1"/>
    <col min="753" max="753" width="5.7109375" style="27" customWidth="1"/>
    <col min="754" max="754" width="5.85546875" style="27" customWidth="1"/>
    <col min="755" max="756" width="6.5703125" style="27" customWidth="1"/>
    <col min="757" max="757" width="7.28515625" style="27" customWidth="1"/>
    <col min="758" max="758" width="9" style="27" customWidth="1"/>
    <col min="759" max="759" width="7" style="27" customWidth="1"/>
    <col min="760" max="1001" width="11.42578125" style="27"/>
    <col min="1002" max="1002" width="18.140625" style="27" customWidth="1"/>
    <col min="1003" max="1003" width="6.42578125" style="27" bestFit="1" customWidth="1"/>
    <col min="1004" max="1004" width="6.5703125" style="27" customWidth="1"/>
    <col min="1005" max="1005" width="9.7109375" style="27" customWidth="1"/>
    <col min="1006" max="1006" width="7.5703125" style="27" customWidth="1"/>
    <col min="1007" max="1007" width="6.42578125" style="27" customWidth="1"/>
    <col min="1008" max="1008" width="6" style="27" customWidth="1"/>
    <col min="1009" max="1009" width="5.7109375" style="27" customWidth="1"/>
    <col min="1010" max="1010" width="5.85546875" style="27" customWidth="1"/>
    <col min="1011" max="1012" width="6.5703125" style="27" customWidth="1"/>
    <col min="1013" max="1013" width="7.28515625" style="27" customWidth="1"/>
    <col min="1014" max="1014" width="9" style="27" customWidth="1"/>
    <col min="1015" max="1015" width="7" style="27" customWidth="1"/>
    <col min="1016" max="1257" width="11.42578125" style="27"/>
    <col min="1258" max="1258" width="18.140625" style="27" customWidth="1"/>
    <col min="1259" max="1259" width="6.42578125" style="27" bestFit="1" customWidth="1"/>
    <col min="1260" max="1260" width="6.5703125" style="27" customWidth="1"/>
    <col min="1261" max="1261" width="9.7109375" style="27" customWidth="1"/>
    <col min="1262" max="1262" width="7.5703125" style="27" customWidth="1"/>
    <col min="1263" max="1263" width="6.42578125" style="27" customWidth="1"/>
    <col min="1264" max="1264" width="6" style="27" customWidth="1"/>
    <col min="1265" max="1265" width="5.7109375" style="27" customWidth="1"/>
    <col min="1266" max="1266" width="5.85546875" style="27" customWidth="1"/>
    <col min="1267" max="1268" width="6.5703125" style="27" customWidth="1"/>
    <col min="1269" max="1269" width="7.28515625" style="27" customWidth="1"/>
    <col min="1270" max="1270" width="9" style="27" customWidth="1"/>
    <col min="1271" max="1271" width="7" style="27" customWidth="1"/>
    <col min="1272" max="1513" width="11.42578125" style="27"/>
    <col min="1514" max="1514" width="18.140625" style="27" customWidth="1"/>
    <col min="1515" max="1515" width="6.42578125" style="27" bestFit="1" customWidth="1"/>
    <col min="1516" max="1516" width="6.5703125" style="27" customWidth="1"/>
    <col min="1517" max="1517" width="9.7109375" style="27" customWidth="1"/>
    <col min="1518" max="1518" width="7.5703125" style="27" customWidth="1"/>
    <col min="1519" max="1519" width="6.42578125" style="27" customWidth="1"/>
    <col min="1520" max="1520" width="6" style="27" customWidth="1"/>
    <col min="1521" max="1521" width="5.7109375" style="27" customWidth="1"/>
    <col min="1522" max="1522" width="5.85546875" style="27" customWidth="1"/>
    <col min="1523" max="1524" width="6.5703125" style="27" customWidth="1"/>
    <col min="1525" max="1525" width="7.28515625" style="27" customWidth="1"/>
    <col min="1526" max="1526" width="9" style="27" customWidth="1"/>
    <col min="1527" max="1527" width="7" style="27" customWidth="1"/>
    <col min="1528" max="1769" width="11.42578125" style="27"/>
    <col min="1770" max="1770" width="18.140625" style="27" customWidth="1"/>
    <col min="1771" max="1771" width="6.42578125" style="27" bestFit="1" customWidth="1"/>
    <col min="1772" max="1772" width="6.5703125" style="27" customWidth="1"/>
    <col min="1773" max="1773" width="9.7109375" style="27" customWidth="1"/>
    <col min="1774" max="1774" width="7.5703125" style="27" customWidth="1"/>
    <col min="1775" max="1775" width="6.42578125" style="27" customWidth="1"/>
    <col min="1776" max="1776" width="6" style="27" customWidth="1"/>
    <col min="1777" max="1777" width="5.7109375" style="27" customWidth="1"/>
    <col min="1778" max="1778" width="5.85546875" style="27" customWidth="1"/>
    <col min="1779" max="1780" width="6.5703125" style="27" customWidth="1"/>
    <col min="1781" max="1781" width="7.28515625" style="27" customWidth="1"/>
    <col min="1782" max="1782" width="9" style="27" customWidth="1"/>
    <col min="1783" max="1783" width="7" style="27" customWidth="1"/>
    <col min="1784" max="2025" width="11.42578125" style="27"/>
    <col min="2026" max="2026" width="18.140625" style="27" customWidth="1"/>
    <col min="2027" max="2027" width="6.42578125" style="27" bestFit="1" customWidth="1"/>
    <col min="2028" max="2028" width="6.5703125" style="27" customWidth="1"/>
    <col min="2029" max="2029" width="9.7109375" style="27" customWidth="1"/>
    <col min="2030" max="2030" width="7.5703125" style="27" customWidth="1"/>
    <col min="2031" max="2031" width="6.42578125" style="27" customWidth="1"/>
    <col min="2032" max="2032" width="6" style="27" customWidth="1"/>
    <col min="2033" max="2033" width="5.7109375" style="27" customWidth="1"/>
    <col min="2034" max="2034" width="5.85546875" style="27" customWidth="1"/>
    <col min="2035" max="2036" width="6.5703125" style="27" customWidth="1"/>
    <col min="2037" max="2037" width="7.28515625" style="27" customWidth="1"/>
    <col min="2038" max="2038" width="9" style="27" customWidth="1"/>
    <col min="2039" max="2039" width="7" style="27" customWidth="1"/>
    <col min="2040" max="2281" width="11.42578125" style="27"/>
    <col min="2282" max="2282" width="18.140625" style="27" customWidth="1"/>
    <col min="2283" max="2283" width="6.42578125" style="27" bestFit="1" customWidth="1"/>
    <col min="2284" max="2284" width="6.5703125" style="27" customWidth="1"/>
    <col min="2285" max="2285" width="9.7109375" style="27" customWidth="1"/>
    <col min="2286" max="2286" width="7.5703125" style="27" customWidth="1"/>
    <col min="2287" max="2287" width="6.42578125" style="27" customWidth="1"/>
    <col min="2288" max="2288" width="6" style="27" customWidth="1"/>
    <col min="2289" max="2289" width="5.7109375" style="27" customWidth="1"/>
    <col min="2290" max="2290" width="5.85546875" style="27" customWidth="1"/>
    <col min="2291" max="2292" width="6.5703125" style="27" customWidth="1"/>
    <col min="2293" max="2293" width="7.28515625" style="27" customWidth="1"/>
    <col min="2294" max="2294" width="9" style="27" customWidth="1"/>
    <col min="2295" max="2295" width="7" style="27" customWidth="1"/>
    <col min="2296" max="2537" width="11.42578125" style="27"/>
    <col min="2538" max="2538" width="18.140625" style="27" customWidth="1"/>
    <col min="2539" max="2539" width="6.42578125" style="27" bestFit="1" customWidth="1"/>
    <col min="2540" max="2540" width="6.5703125" style="27" customWidth="1"/>
    <col min="2541" max="2541" width="9.7109375" style="27" customWidth="1"/>
    <col min="2542" max="2542" width="7.5703125" style="27" customWidth="1"/>
    <col min="2543" max="2543" width="6.42578125" style="27" customWidth="1"/>
    <col min="2544" max="2544" width="6" style="27" customWidth="1"/>
    <col min="2545" max="2545" width="5.7109375" style="27" customWidth="1"/>
    <col min="2546" max="2546" width="5.85546875" style="27" customWidth="1"/>
    <col min="2547" max="2548" width="6.5703125" style="27" customWidth="1"/>
    <col min="2549" max="2549" width="7.28515625" style="27" customWidth="1"/>
    <col min="2550" max="2550" width="9" style="27" customWidth="1"/>
    <col min="2551" max="2551" width="7" style="27" customWidth="1"/>
    <col min="2552" max="2793" width="11.42578125" style="27"/>
    <col min="2794" max="2794" width="18.140625" style="27" customWidth="1"/>
    <col min="2795" max="2795" width="6.42578125" style="27" bestFit="1" customWidth="1"/>
    <col min="2796" max="2796" width="6.5703125" style="27" customWidth="1"/>
    <col min="2797" max="2797" width="9.7109375" style="27" customWidth="1"/>
    <col min="2798" max="2798" width="7.5703125" style="27" customWidth="1"/>
    <col min="2799" max="2799" width="6.42578125" style="27" customWidth="1"/>
    <col min="2800" max="2800" width="6" style="27" customWidth="1"/>
    <col min="2801" max="2801" width="5.7109375" style="27" customWidth="1"/>
    <col min="2802" max="2802" width="5.85546875" style="27" customWidth="1"/>
    <col min="2803" max="2804" width="6.5703125" style="27" customWidth="1"/>
    <col min="2805" max="2805" width="7.28515625" style="27" customWidth="1"/>
    <col min="2806" max="2806" width="9" style="27" customWidth="1"/>
    <col min="2807" max="2807" width="7" style="27" customWidth="1"/>
    <col min="2808" max="3049" width="11.42578125" style="27"/>
    <col min="3050" max="3050" width="18.140625" style="27" customWidth="1"/>
    <col min="3051" max="3051" width="6.42578125" style="27" bestFit="1" customWidth="1"/>
    <col min="3052" max="3052" width="6.5703125" style="27" customWidth="1"/>
    <col min="3053" max="3053" width="9.7109375" style="27" customWidth="1"/>
    <col min="3054" max="3054" width="7.5703125" style="27" customWidth="1"/>
    <col min="3055" max="3055" width="6.42578125" style="27" customWidth="1"/>
    <col min="3056" max="3056" width="6" style="27" customWidth="1"/>
    <col min="3057" max="3057" width="5.7109375" style="27" customWidth="1"/>
    <col min="3058" max="3058" width="5.85546875" style="27" customWidth="1"/>
    <col min="3059" max="3060" width="6.5703125" style="27" customWidth="1"/>
    <col min="3061" max="3061" width="7.28515625" style="27" customWidth="1"/>
    <col min="3062" max="3062" width="9" style="27" customWidth="1"/>
    <col min="3063" max="3063" width="7" style="27" customWidth="1"/>
    <col min="3064" max="3305" width="11.42578125" style="27"/>
    <col min="3306" max="3306" width="18.140625" style="27" customWidth="1"/>
    <col min="3307" max="3307" width="6.42578125" style="27" bestFit="1" customWidth="1"/>
    <col min="3308" max="3308" width="6.5703125" style="27" customWidth="1"/>
    <col min="3309" max="3309" width="9.7109375" style="27" customWidth="1"/>
    <col min="3310" max="3310" width="7.5703125" style="27" customWidth="1"/>
    <col min="3311" max="3311" width="6.42578125" style="27" customWidth="1"/>
    <col min="3312" max="3312" width="6" style="27" customWidth="1"/>
    <col min="3313" max="3313" width="5.7109375" style="27" customWidth="1"/>
    <col min="3314" max="3314" width="5.85546875" style="27" customWidth="1"/>
    <col min="3315" max="3316" width="6.5703125" style="27" customWidth="1"/>
    <col min="3317" max="3317" width="7.28515625" style="27" customWidth="1"/>
    <col min="3318" max="3318" width="9" style="27" customWidth="1"/>
    <col min="3319" max="3319" width="7" style="27" customWidth="1"/>
    <col min="3320" max="3561" width="11.42578125" style="27"/>
    <col min="3562" max="3562" width="18.140625" style="27" customWidth="1"/>
    <col min="3563" max="3563" width="6.42578125" style="27" bestFit="1" customWidth="1"/>
    <col min="3564" max="3564" width="6.5703125" style="27" customWidth="1"/>
    <col min="3565" max="3565" width="9.7109375" style="27" customWidth="1"/>
    <col min="3566" max="3566" width="7.5703125" style="27" customWidth="1"/>
    <col min="3567" max="3567" width="6.42578125" style="27" customWidth="1"/>
    <col min="3568" max="3568" width="6" style="27" customWidth="1"/>
    <col min="3569" max="3569" width="5.7109375" style="27" customWidth="1"/>
    <col min="3570" max="3570" width="5.85546875" style="27" customWidth="1"/>
    <col min="3571" max="3572" width="6.5703125" style="27" customWidth="1"/>
    <col min="3573" max="3573" width="7.28515625" style="27" customWidth="1"/>
    <col min="3574" max="3574" width="9" style="27" customWidth="1"/>
    <col min="3575" max="3575" width="7" style="27" customWidth="1"/>
    <col min="3576" max="3817" width="11.42578125" style="27"/>
    <col min="3818" max="3818" width="18.140625" style="27" customWidth="1"/>
    <col min="3819" max="3819" width="6.42578125" style="27" bestFit="1" customWidth="1"/>
    <col min="3820" max="3820" width="6.5703125" style="27" customWidth="1"/>
    <col min="3821" max="3821" width="9.7109375" style="27" customWidth="1"/>
    <col min="3822" max="3822" width="7.5703125" style="27" customWidth="1"/>
    <col min="3823" max="3823" width="6.42578125" style="27" customWidth="1"/>
    <col min="3824" max="3824" width="6" style="27" customWidth="1"/>
    <col min="3825" max="3825" width="5.7109375" style="27" customWidth="1"/>
    <col min="3826" max="3826" width="5.85546875" style="27" customWidth="1"/>
    <col min="3827" max="3828" width="6.5703125" style="27" customWidth="1"/>
    <col min="3829" max="3829" width="7.28515625" style="27" customWidth="1"/>
    <col min="3830" max="3830" width="9" style="27" customWidth="1"/>
    <col min="3831" max="3831" width="7" style="27" customWidth="1"/>
    <col min="3832" max="4073" width="11.42578125" style="27"/>
    <col min="4074" max="4074" width="18.140625" style="27" customWidth="1"/>
    <col min="4075" max="4075" width="6.42578125" style="27" bestFit="1" customWidth="1"/>
    <col min="4076" max="4076" width="6.5703125" style="27" customWidth="1"/>
    <col min="4077" max="4077" width="9.7109375" style="27" customWidth="1"/>
    <col min="4078" max="4078" width="7.5703125" style="27" customWidth="1"/>
    <col min="4079" max="4079" width="6.42578125" style="27" customWidth="1"/>
    <col min="4080" max="4080" width="6" style="27" customWidth="1"/>
    <col min="4081" max="4081" width="5.7109375" style="27" customWidth="1"/>
    <col min="4082" max="4082" width="5.85546875" style="27" customWidth="1"/>
    <col min="4083" max="4084" width="6.5703125" style="27" customWidth="1"/>
    <col min="4085" max="4085" width="7.28515625" style="27" customWidth="1"/>
    <col min="4086" max="4086" width="9" style="27" customWidth="1"/>
    <col min="4087" max="4087" width="7" style="27" customWidth="1"/>
    <col min="4088" max="4329" width="11.42578125" style="27"/>
    <col min="4330" max="4330" width="18.140625" style="27" customWidth="1"/>
    <col min="4331" max="4331" width="6.42578125" style="27" bestFit="1" customWidth="1"/>
    <col min="4332" max="4332" width="6.5703125" style="27" customWidth="1"/>
    <col min="4333" max="4333" width="9.7109375" style="27" customWidth="1"/>
    <col min="4334" max="4334" width="7.5703125" style="27" customWidth="1"/>
    <col min="4335" max="4335" width="6.42578125" style="27" customWidth="1"/>
    <col min="4336" max="4336" width="6" style="27" customWidth="1"/>
    <col min="4337" max="4337" width="5.7109375" style="27" customWidth="1"/>
    <col min="4338" max="4338" width="5.85546875" style="27" customWidth="1"/>
    <col min="4339" max="4340" width="6.5703125" style="27" customWidth="1"/>
    <col min="4341" max="4341" width="7.28515625" style="27" customWidth="1"/>
    <col min="4342" max="4342" width="9" style="27" customWidth="1"/>
    <col min="4343" max="4343" width="7" style="27" customWidth="1"/>
    <col min="4344" max="4585" width="11.42578125" style="27"/>
    <col min="4586" max="4586" width="18.140625" style="27" customWidth="1"/>
    <col min="4587" max="4587" width="6.42578125" style="27" bestFit="1" customWidth="1"/>
    <col min="4588" max="4588" width="6.5703125" style="27" customWidth="1"/>
    <col min="4589" max="4589" width="9.7109375" style="27" customWidth="1"/>
    <col min="4590" max="4590" width="7.5703125" style="27" customWidth="1"/>
    <col min="4591" max="4591" width="6.42578125" style="27" customWidth="1"/>
    <col min="4592" max="4592" width="6" style="27" customWidth="1"/>
    <col min="4593" max="4593" width="5.7109375" style="27" customWidth="1"/>
    <col min="4594" max="4594" width="5.85546875" style="27" customWidth="1"/>
    <col min="4595" max="4596" width="6.5703125" style="27" customWidth="1"/>
    <col min="4597" max="4597" width="7.28515625" style="27" customWidth="1"/>
    <col min="4598" max="4598" width="9" style="27" customWidth="1"/>
    <col min="4599" max="4599" width="7" style="27" customWidth="1"/>
    <col min="4600" max="4841" width="11.42578125" style="27"/>
    <col min="4842" max="4842" width="18.140625" style="27" customWidth="1"/>
    <col min="4843" max="4843" width="6.42578125" style="27" bestFit="1" customWidth="1"/>
    <col min="4844" max="4844" width="6.5703125" style="27" customWidth="1"/>
    <col min="4845" max="4845" width="9.7109375" style="27" customWidth="1"/>
    <col min="4846" max="4846" width="7.5703125" style="27" customWidth="1"/>
    <col min="4847" max="4847" width="6.42578125" style="27" customWidth="1"/>
    <col min="4848" max="4848" width="6" style="27" customWidth="1"/>
    <col min="4849" max="4849" width="5.7109375" style="27" customWidth="1"/>
    <col min="4850" max="4850" width="5.85546875" style="27" customWidth="1"/>
    <col min="4851" max="4852" width="6.5703125" style="27" customWidth="1"/>
    <col min="4853" max="4853" width="7.28515625" style="27" customWidth="1"/>
    <col min="4854" max="4854" width="9" style="27" customWidth="1"/>
    <col min="4855" max="4855" width="7" style="27" customWidth="1"/>
    <col min="4856" max="5097" width="11.42578125" style="27"/>
    <col min="5098" max="5098" width="18.140625" style="27" customWidth="1"/>
    <col min="5099" max="5099" width="6.42578125" style="27" bestFit="1" customWidth="1"/>
    <col min="5100" max="5100" width="6.5703125" style="27" customWidth="1"/>
    <col min="5101" max="5101" width="9.7109375" style="27" customWidth="1"/>
    <col min="5102" max="5102" width="7.5703125" style="27" customWidth="1"/>
    <col min="5103" max="5103" width="6.42578125" style="27" customWidth="1"/>
    <col min="5104" max="5104" width="6" style="27" customWidth="1"/>
    <col min="5105" max="5105" width="5.7109375" style="27" customWidth="1"/>
    <col min="5106" max="5106" width="5.85546875" style="27" customWidth="1"/>
    <col min="5107" max="5108" width="6.5703125" style="27" customWidth="1"/>
    <col min="5109" max="5109" width="7.28515625" style="27" customWidth="1"/>
    <col min="5110" max="5110" width="9" style="27" customWidth="1"/>
    <col min="5111" max="5111" width="7" style="27" customWidth="1"/>
    <col min="5112" max="5353" width="11.42578125" style="27"/>
    <col min="5354" max="5354" width="18.140625" style="27" customWidth="1"/>
    <col min="5355" max="5355" width="6.42578125" style="27" bestFit="1" customWidth="1"/>
    <col min="5356" max="5356" width="6.5703125" style="27" customWidth="1"/>
    <col min="5357" max="5357" width="9.7109375" style="27" customWidth="1"/>
    <col min="5358" max="5358" width="7.5703125" style="27" customWidth="1"/>
    <col min="5359" max="5359" width="6.42578125" style="27" customWidth="1"/>
    <col min="5360" max="5360" width="6" style="27" customWidth="1"/>
    <col min="5361" max="5361" width="5.7109375" style="27" customWidth="1"/>
    <col min="5362" max="5362" width="5.85546875" style="27" customWidth="1"/>
    <col min="5363" max="5364" width="6.5703125" style="27" customWidth="1"/>
    <col min="5365" max="5365" width="7.28515625" style="27" customWidth="1"/>
    <col min="5366" max="5366" width="9" style="27" customWidth="1"/>
    <col min="5367" max="5367" width="7" style="27" customWidth="1"/>
    <col min="5368" max="5609" width="11.42578125" style="27"/>
    <col min="5610" max="5610" width="18.140625" style="27" customWidth="1"/>
    <col min="5611" max="5611" width="6.42578125" style="27" bestFit="1" customWidth="1"/>
    <col min="5612" max="5612" width="6.5703125" style="27" customWidth="1"/>
    <col min="5613" max="5613" width="9.7109375" style="27" customWidth="1"/>
    <col min="5614" max="5614" width="7.5703125" style="27" customWidth="1"/>
    <col min="5615" max="5615" width="6.42578125" style="27" customWidth="1"/>
    <col min="5616" max="5616" width="6" style="27" customWidth="1"/>
    <col min="5617" max="5617" width="5.7109375" style="27" customWidth="1"/>
    <col min="5618" max="5618" width="5.85546875" style="27" customWidth="1"/>
    <col min="5619" max="5620" width="6.5703125" style="27" customWidth="1"/>
    <col min="5621" max="5621" width="7.28515625" style="27" customWidth="1"/>
    <col min="5622" max="5622" width="9" style="27" customWidth="1"/>
    <col min="5623" max="5623" width="7" style="27" customWidth="1"/>
    <col min="5624" max="5865" width="11.42578125" style="27"/>
    <col min="5866" max="5866" width="18.140625" style="27" customWidth="1"/>
    <col min="5867" max="5867" width="6.42578125" style="27" bestFit="1" customWidth="1"/>
    <col min="5868" max="5868" width="6.5703125" style="27" customWidth="1"/>
    <col min="5869" max="5869" width="9.7109375" style="27" customWidth="1"/>
    <col min="5870" max="5870" width="7.5703125" style="27" customWidth="1"/>
    <col min="5871" max="5871" width="6.42578125" style="27" customWidth="1"/>
    <col min="5872" max="5872" width="6" style="27" customWidth="1"/>
    <col min="5873" max="5873" width="5.7109375" style="27" customWidth="1"/>
    <col min="5874" max="5874" width="5.85546875" style="27" customWidth="1"/>
    <col min="5875" max="5876" width="6.5703125" style="27" customWidth="1"/>
    <col min="5877" max="5877" width="7.28515625" style="27" customWidth="1"/>
    <col min="5878" max="5878" width="9" style="27" customWidth="1"/>
    <col min="5879" max="5879" width="7" style="27" customWidth="1"/>
    <col min="5880" max="6121" width="11.42578125" style="27"/>
    <col min="6122" max="6122" width="18.140625" style="27" customWidth="1"/>
    <col min="6123" max="6123" width="6.42578125" style="27" bestFit="1" customWidth="1"/>
    <col min="6124" max="6124" width="6.5703125" style="27" customWidth="1"/>
    <col min="6125" max="6125" width="9.7109375" style="27" customWidth="1"/>
    <col min="6126" max="6126" width="7.5703125" style="27" customWidth="1"/>
    <col min="6127" max="6127" width="6.42578125" style="27" customWidth="1"/>
    <col min="6128" max="6128" width="6" style="27" customWidth="1"/>
    <col min="6129" max="6129" width="5.7109375" style="27" customWidth="1"/>
    <col min="6130" max="6130" width="5.85546875" style="27" customWidth="1"/>
    <col min="6131" max="6132" width="6.5703125" style="27" customWidth="1"/>
    <col min="6133" max="6133" width="7.28515625" style="27" customWidth="1"/>
    <col min="6134" max="6134" width="9" style="27" customWidth="1"/>
    <col min="6135" max="6135" width="7" style="27" customWidth="1"/>
    <col min="6136" max="6377" width="11.42578125" style="27"/>
    <col min="6378" max="6378" width="18.140625" style="27" customWidth="1"/>
    <col min="6379" max="6379" width="6.42578125" style="27" bestFit="1" customWidth="1"/>
    <col min="6380" max="6380" width="6.5703125" style="27" customWidth="1"/>
    <col min="6381" max="6381" width="9.7109375" style="27" customWidth="1"/>
    <col min="6382" max="6382" width="7.5703125" style="27" customWidth="1"/>
    <col min="6383" max="6383" width="6.42578125" style="27" customWidth="1"/>
    <col min="6384" max="6384" width="6" style="27" customWidth="1"/>
    <col min="6385" max="6385" width="5.7109375" style="27" customWidth="1"/>
    <col min="6386" max="6386" width="5.85546875" style="27" customWidth="1"/>
    <col min="6387" max="6388" width="6.5703125" style="27" customWidth="1"/>
    <col min="6389" max="6389" width="7.28515625" style="27" customWidth="1"/>
    <col min="6390" max="6390" width="9" style="27" customWidth="1"/>
    <col min="6391" max="6391" width="7" style="27" customWidth="1"/>
    <col min="6392" max="6633" width="11.42578125" style="27"/>
    <col min="6634" max="6634" width="18.140625" style="27" customWidth="1"/>
    <col min="6635" max="6635" width="6.42578125" style="27" bestFit="1" customWidth="1"/>
    <col min="6636" max="6636" width="6.5703125" style="27" customWidth="1"/>
    <col min="6637" max="6637" width="9.7109375" style="27" customWidth="1"/>
    <col min="6638" max="6638" width="7.5703125" style="27" customWidth="1"/>
    <col min="6639" max="6639" width="6.42578125" style="27" customWidth="1"/>
    <col min="6640" max="6640" width="6" style="27" customWidth="1"/>
    <col min="6641" max="6641" width="5.7109375" style="27" customWidth="1"/>
    <col min="6642" max="6642" width="5.85546875" style="27" customWidth="1"/>
    <col min="6643" max="6644" width="6.5703125" style="27" customWidth="1"/>
    <col min="6645" max="6645" width="7.28515625" style="27" customWidth="1"/>
    <col min="6646" max="6646" width="9" style="27" customWidth="1"/>
    <col min="6647" max="6647" width="7" style="27" customWidth="1"/>
    <col min="6648" max="6889" width="11.42578125" style="27"/>
    <col min="6890" max="6890" width="18.140625" style="27" customWidth="1"/>
    <col min="6891" max="6891" width="6.42578125" style="27" bestFit="1" customWidth="1"/>
    <col min="6892" max="6892" width="6.5703125" style="27" customWidth="1"/>
    <col min="6893" max="6893" width="9.7109375" style="27" customWidth="1"/>
    <col min="6894" max="6894" width="7.5703125" style="27" customWidth="1"/>
    <col min="6895" max="6895" width="6.42578125" style="27" customWidth="1"/>
    <col min="6896" max="6896" width="6" style="27" customWidth="1"/>
    <col min="6897" max="6897" width="5.7109375" style="27" customWidth="1"/>
    <col min="6898" max="6898" width="5.85546875" style="27" customWidth="1"/>
    <col min="6899" max="6900" width="6.5703125" style="27" customWidth="1"/>
    <col min="6901" max="6901" width="7.28515625" style="27" customWidth="1"/>
    <col min="6902" max="6902" width="9" style="27" customWidth="1"/>
    <col min="6903" max="6903" width="7" style="27" customWidth="1"/>
    <col min="6904" max="7145" width="11.42578125" style="27"/>
    <col min="7146" max="7146" width="18.140625" style="27" customWidth="1"/>
    <col min="7147" max="7147" width="6.42578125" style="27" bestFit="1" customWidth="1"/>
    <col min="7148" max="7148" width="6.5703125" style="27" customWidth="1"/>
    <col min="7149" max="7149" width="9.7109375" style="27" customWidth="1"/>
    <col min="7150" max="7150" width="7.5703125" style="27" customWidth="1"/>
    <col min="7151" max="7151" width="6.42578125" style="27" customWidth="1"/>
    <col min="7152" max="7152" width="6" style="27" customWidth="1"/>
    <col min="7153" max="7153" width="5.7109375" style="27" customWidth="1"/>
    <col min="7154" max="7154" width="5.85546875" style="27" customWidth="1"/>
    <col min="7155" max="7156" width="6.5703125" style="27" customWidth="1"/>
    <col min="7157" max="7157" width="7.28515625" style="27" customWidth="1"/>
    <col min="7158" max="7158" width="9" style="27" customWidth="1"/>
    <col min="7159" max="7159" width="7" style="27" customWidth="1"/>
    <col min="7160" max="7401" width="11.42578125" style="27"/>
    <col min="7402" max="7402" width="18.140625" style="27" customWidth="1"/>
    <col min="7403" max="7403" width="6.42578125" style="27" bestFit="1" customWidth="1"/>
    <col min="7404" max="7404" width="6.5703125" style="27" customWidth="1"/>
    <col min="7405" max="7405" width="9.7109375" style="27" customWidth="1"/>
    <col min="7406" max="7406" width="7.5703125" style="27" customWidth="1"/>
    <col min="7407" max="7407" width="6.42578125" style="27" customWidth="1"/>
    <col min="7408" max="7408" width="6" style="27" customWidth="1"/>
    <col min="7409" max="7409" width="5.7109375" style="27" customWidth="1"/>
    <col min="7410" max="7410" width="5.85546875" style="27" customWidth="1"/>
    <col min="7411" max="7412" width="6.5703125" style="27" customWidth="1"/>
    <col min="7413" max="7413" width="7.28515625" style="27" customWidth="1"/>
    <col min="7414" max="7414" width="9" style="27" customWidth="1"/>
    <col min="7415" max="7415" width="7" style="27" customWidth="1"/>
    <col min="7416" max="7657" width="11.42578125" style="27"/>
    <col min="7658" max="7658" width="18.140625" style="27" customWidth="1"/>
    <col min="7659" max="7659" width="6.42578125" style="27" bestFit="1" customWidth="1"/>
    <col min="7660" max="7660" width="6.5703125" style="27" customWidth="1"/>
    <col min="7661" max="7661" width="9.7109375" style="27" customWidth="1"/>
    <col min="7662" max="7662" width="7.5703125" style="27" customWidth="1"/>
    <col min="7663" max="7663" width="6.42578125" style="27" customWidth="1"/>
    <col min="7664" max="7664" width="6" style="27" customWidth="1"/>
    <col min="7665" max="7665" width="5.7109375" style="27" customWidth="1"/>
    <col min="7666" max="7666" width="5.85546875" style="27" customWidth="1"/>
    <col min="7667" max="7668" width="6.5703125" style="27" customWidth="1"/>
    <col min="7669" max="7669" width="7.28515625" style="27" customWidth="1"/>
    <col min="7670" max="7670" width="9" style="27" customWidth="1"/>
    <col min="7671" max="7671" width="7" style="27" customWidth="1"/>
    <col min="7672" max="7913" width="11.42578125" style="27"/>
    <col min="7914" max="7914" width="18.140625" style="27" customWidth="1"/>
    <col min="7915" max="7915" width="6.42578125" style="27" bestFit="1" customWidth="1"/>
    <col min="7916" max="7916" width="6.5703125" style="27" customWidth="1"/>
    <col min="7917" max="7917" width="9.7109375" style="27" customWidth="1"/>
    <col min="7918" max="7918" width="7.5703125" style="27" customWidth="1"/>
    <col min="7919" max="7919" width="6.42578125" style="27" customWidth="1"/>
    <col min="7920" max="7920" width="6" style="27" customWidth="1"/>
    <col min="7921" max="7921" width="5.7109375" style="27" customWidth="1"/>
    <col min="7922" max="7922" width="5.85546875" style="27" customWidth="1"/>
    <col min="7923" max="7924" width="6.5703125" style="27" customWidth="1"/>
    <col min="7925" max="7925" width="7.28515625" style="27" customWidth="1"/>
    <col min="7926" max="7926" width="9" style="27" customWidth="1"/>
    <col min="7927" max="7927" width="7" style="27" customWidth="1"/>
    <col min="7928" max="8169" width="11.42578125" style="27"/>
    <col min="8170" max="8170" width="18.140625" style="27" customWidth="1"/>
    <col min="8171" max="8171" width="6.42578125" style="27" bestFit="1" customWidth="1"/>
    <col min="8172" max="8172" width="6.5703125" style="27" customWidth="1"/>
    <col min="8173" max="8173" width="9.7109375" style="27" customWidth="1"/>
    <col min="8174" max="8174" width="7.5703125" style="27" customWidth="1"/>
    <col min="8175" max="8175" width="6.42578125" style="27" customWidth="1"/>
    <col min="8176" max="8176" width="6" style="27" customWidth="1"/>
    <col min="8177" max="8177" width="5.7109375" style="27" customWidth="1"/>
    <col min="8178" max="8178" width="5.85546875" style="27" customWidth="1"/>
    <col min="8179" max="8180" width="6.5703125" style="27" customWidth="1"/>
    <col min="8181" max="8181" width="7.28515625" style="27" customWidth="1"/>
    <col min="8182" max="8182" width="9" style="27" customWidth="1"/>
    <col min="8183" max="8183" width="7" style="27" customWidth="1"/>
    <col min="8184" max="8425" width="11.42578125" style="27"/>
    <col min="8426" max="8426" width="18.140625" style="27" customWidth="1"/>
    <col min="8427" max="8427" width="6.42578125" style="27" bestFit="1" customWidth="1"/>
    <col min="8428" max="8428" width="6.5703125" style="27" customWidth="1"/>
    <col min="8429" max="8429" width="9.7109375" style="27" customWidth="1"/>
    <col min="8430" max="8430" width="7.5703125" style="27" customWidth="1"/>
    <col min="8431" max="8431" width="6.42578125" style="27" customWidth="1"/>
    <col min="8432" max="8432" width="6" style="27" customWidth="1"/>
    <col min="8433" max="8433" width="5.7109375" style="27" customWidth="1"/>
    <col min="8434" max="8434" width="5.85546875" style="27" customWidth="1"/>
    <col min="8435" max="8436" width="6.5703125" style="27" customWidth="1"/>
    <col min="8437" max="8437" width="7.28515625" style="27" customWidth="1"/>
    <col min="8438" max="8438" width="9" style="27" customWidth="1"/>
    <col min="8439" max="8439" width="7" style="27" customWidth="1"/>
    <col min="8440" max="8681" width="11.42578125" style="27"/>
    <col min="8682" max="8682" width="18.140625" style="27" customWidth="1"/>
    <col min="8683" max="8683" width="6.42578125" style="27" bestFit="1" customWidth="1"/>
    <col min="8684" max="8684" width="6.5703125" style="27" customWidth="1"/>
    <col min="8685" max="8685" width="9.7109375" style="27" customWidth="1"/>
    <col min="8686" max="8686" width="7.5703125" style="27" customWidth="1"/>
    <col min="8687" max="8687" width="6.42578125" style="27" customWidth="1"/>
    <col min="8688" max="8688" width="6" style="27" customWidth="1"/>
    <col min="8689" max="8689" width="5.7109375" style="27" customWidth="1"/>
    <col min="8690" max="8690" width="5.85546875" style="27" customWidth="1"/>
    <col min="8691" max="8692" width="6.5703125" style="27" customWidth="1"/>
    <col min="8693" max="8693" width="7.28515625" style="27" customWidth="1"/>
    <col min="8694" max="8694" width="9" style="27" customWidth="1"/>
    <col min="8695" max="8695" width="7" style="27" customWidth="1"/>
    <col min="8696" max="8937" width="11.42578125" style="27"/>
    <col min="8938" max="8938" width="18.140625" style="27" customWidth="1"/>
    <col min="8939" max="8939" width="6.42578125" style="27" bestFit="1" customWidth="1"/>
    <col min="8940" max="8940" width="6.5703125" style="27" customWidth="1"/>
    <col min="8941" max="8941" width="9.7109375" style="27" customWidth="1"/>
    <col min="8942" max="8942" width="7.5703125" style="27" customWidth="1"/>
    <col min="8943" max="8943" width="6.42578125" style="27" customWidth="1"/>
    <col min="8944" max="8944" width="6" style="27" customWidth="1"/>
    <col min="8945" max="8945" width="5.7109375" style="27" customWidth="1"/>
    <col min="8946" max="8946" width="5.85546875" style="27" customWidth="1"/>
    <col min="8947" max="8948" width="6.5703125" style="27" customWidth="1"/>
    <col min="8949" max="8949" width="7.28515625" style="27" customWidth="1"/>
    <col min="8950" max="8950" width="9" style="27" customWidth="1"/>
    <col min="8951" max="8951" width="7" style="27" customWidth="1"/>
    <col min="8952" max="9193" width="11.42578125" style="27"/>
    <col min="9194" max="9194" width="18.140625" style="27" customWidth="1"/>
    <col min="9195" max="9195" width="6.42578125" style="27" bestFit="1" customWidth="1"/>
    <col min="9196" max="9196" width="6.5703125" style="27" customWidth="1"/>
    <col min="9197" max="9197" width="9.7109375" style="27" customWidth="1"/>
    <col min="9198" max="9198" width="7.5703125" style="27" customWidth="1"/>
    <col min="9199" max="9199" width="6.42578125" style="27" customWidth="1"/>
    <col min="9200" max="9200" width="6" style="27" customWidth="1"/>
    <col min="9201" max="9201" width="5.7109375" style="27" customWidth="1"/>
    <col min="9202" max="9202" width="5.85546875" style="27" customWidth="1"/>
    <col min="9203" max="9204" width="6.5703125" style="27" customWidth="1"/>
    <col min="9205" max="9205" width="7.28515625" style="27" customWidth="1"/>
    <col min="9206" max="9206" width="9" style="27" customWidth="1"/>
    <col min="9207" max="9207" width="7" style="27" customWidth="1"/>
    <col min="9208" max="9449" width="11.42578125" style="27"/>
    <col min="9450" max="9450" width="18.140625" style="27" customWidth="1"/>
    <col min="9451" max="9451" width="6.42578125" style="27" bestFit="1" customWidth="1"/>
    <col min="9452" max="9452" width="6.5703125" style="27" customWidth="1"/>
    <col min="9453" max="9453" width="9.7109375" style="27" customWidth="1"/>
    <col min="9454" max="9454" width="7.5703125" style="27" customWidth="1"/>
    <col min="9455" max="9455" width="6.42578125" style="27" customWidth="1"/>
    <col min="9456" max="9456" width="6" style="27" customWidth="1"/>
    <col min="9457" max="9457" width="5.7109375" style="27" customWidth="1"/>
    <col min="9458" max="9458" width="5.85546875" style="27" customWidth="1"/>
    <col min="9459" max="9460" width="6.5703125" style="27" customWidth="1"/>
    <col min="9461" max="9461" width="7.28515625" style="27" customWidth="1"/>
    <col min="9462" max="9462" width="9" style="27" customWidth="1"/>
    <col min="9463" max="9463" width="7" style="27" customWidth="1"/>
    <col min="9464" max="9705" width="11.42578125" style="27"/>
    <col min="9706" max="9706" width="18.140625" style="27" customWidth="1"/>
    <col min="9707" max="9707" width="6.42578125" style="27" bestFit="1" customWidth="1"/>
    <col min="9708" max="9708" width="6.5703125" style="27" customWidth="1"/>
    <col min="9709" max="9709" width="9.7109375" style="27" customWidth="1"/>
    <col min="9710" max="9710" width="7.5703125" style="27" customWidth="1"/>
    <col min="9711" max="9711" width="6.42578125" style="27" customWidth="1"/>
    <col min="9712" max="9712" width="6" style="27" customWidth="1"/>
    <col min="9713" max="9713" width="5.7109375" style="27" customWidth="1"/>
    <col min="9714" max="9714" width="5.85546875" style="27" customWidth="1"/>
    <col min="9715" max="9716" width="6.5703125" style="27" customWidth="1"/>
    <col min="9717" max="9717" width="7.28515625" style="27" customWidth="1"/>
    <col min="9718" max="9718" width="9" style="27" customWidth="1"/>
    <col min="9719" max="9719" width="7" style="27" customWidth="1"/>
    <col min="9720" max="9961" width="11.42578125" style="27"/>
    <col min="9962" max="9962" width="18.140625" style="27" customWidth="1"/>
    <col min="9963" max="9963" width="6.42578125" style="27" bestFit="1" customWidth="1"/>
    <col min="9964" max="9964" width="6.5703125" style="27" customWidth="1"/>
    <col min="9965" max="9965" width="9.7109375" style="27" customWidth="1"/>
    <col min="9966" max="9966" width="7.5703125" style="27" customWidth="1"/>
    <col min="9967" max="9967" width="6.42578125" style="27" customWidth="1"/>
    <col min="9968" max="9968" width="6" style="27" customWidth="1"/>
    <col min="9969" max="9969" width="5.7109375" style="27" customWidth="1"/>
    <col min="9970" max="9970" width="5.85546875" style="27" customWidth="1"/>
    <col min="9971" max="9972" width="6.5703125" style="27" customWidth="1"/>
    <col min="9973" max="9973" width="7.28515625" style="27" customWidth="1"/>
    <col min="9974" max="9974" width="9" style="27" customWidth="1"/>
    <col min="9975" max="9975" width="7" style="27" customWidth="1"/>
    <col min="9976" max="10217" width="11.42578125" style="27"/>
    <col min="10218" max="10218" width="18.140625" style="27" customWidth="1"/>
    <col min="10219" max="10219" width="6.42578125" style="27" bestFit="1" customWidth="1"/>
    <col min="10220" max="10220" width="6.5703125" style="27" customWidth="1"/>
    <col min="10221" max="10221" width="9.7109375" style="27" customWidth="1"/>
    <col min="10222" max="10222" width="7.5703125" style="27" customWidth="1"/>
    <col min="10223" max="10223" width="6.42578125" style="27" customWidth="1"/>
    <col min="10224" max="10224" width="6" style="27" customWidth="1"/>
    <col min="10225" max="10225" width="5.7109375" style="27" customWidth="1"/>
    <col min="10226" max="10226" width="5.85546875" style="27" customWidth="1"/>
    <col min="10227" max="10228" width="6.5703125" style="27" customWidth="1"/>
    <col min="10229" max="10229" width="7.28515625" style="27" customWidth="1"/>
    <col min="10230" max="10230" width="9" style="27" customWidth="1"/>
    <col min="10231" max="10231" width="7" style="27" customWidth="1"/>
    <col min="10232" max="10473" width="11.42578125" style="27"/>
    <col min="10474" max="10474" width="18.140625" style="27" customWidth="1"/>
    <col min="10475" max="10475" width="6.42578125" style="27" bestFit="1" customWidth="1"/>
    <col min="10476" max="10476" width="6.5703125" style="27" customWidth="1"/>
    <col min="10477" max="10477" width="9.7109375" style="27" customWidth="1"/>
    <col min="10478" max="10478" width="7.5703125" style="27" customWidth="1"/>
    <col min="10479" max="10479" width="6.42578125" style="27" customWidth="1"/>
    <col min="10480" max="10480" width="6" style="27" customWidth="1"/>
    <col min="10481" max="10481" width="5.7109375" style="27" customWidth="1"/>
    <col min="10482" max="10482" width="5.85546875" style="27" customWidth="1"/>
    <col min="10483" max="10484" width="6.5703125" style="27" customWidth="1"/>
    <col min="10485" max="10485" width="7.28515625" style="27" customWidth="1"/>
    <col min="10486" max="10486" width="9" style="27" customWidth="1"/>
    <col min="10487" max="10487" width="7" style="27" customWidth="1"/>
    <col min="10488" max="10729" width="11.42578125" style="27"/>
    <col min="10730" max="10730" width="18.140625" style="27" customWidth="1"/>
    <col min="10731" max="10731" width="6.42578125" style="27" bestFit="1" customWidth="1"/>
    <col min="10732" max="10732" width="6.5703125" style="27" customWidth="1"/>
    <col min="10733" max="10733" width="9.7109375" style="27" customWidth="1"/>
    <col min="10734" max="10734" width="7.5703125" style="27" customWidth="1"/>
    <col min="10735" max="10735" width="6.42578125" style="27" customWidth="1"/>
    <col min="10736" max="10736" width="6" style="27" customWidth="1"/>
    <col min="10737" max="10737" width="5.7109375" style="27" customWidth="1"/>
    <col min="10738" max="10738" width="5.85546875" style="27" customWidth="1"/>
    <col min="10739" max="10740" width="6.5703125" style="27" customWidth="1"/>
    <col min="10741" max="10741" width="7.28515625" style="27" customWidth="1"/>
    <col min="10742" max="10742" width="9" style="27" customWidth="1"/>
    <col min="10743" max="10743" width="7" style="27" customWidth="1"/>
    <col min="10744" max="10985" width="11.42578125" style="27"/>
    <col min="10986" max="10986" width="18.140625" style="27" customWidth="1"/>
    <col min="10987" max="10987" width="6.42578125" style="27" bestFit="1" customWidth="1"/>
    <col min="10988" max="10988" width="6.5703125" style="27" customWidth="1"/>
    <col min="10989" max="10989" width="9.7109375" style="27" customWidth="1"/>
    <col min="10990" max="10990" width="7.5703125" style="27" customWidth="1"/>
    <col min="10991" max="10991" width="6.42578125" style="27" customWidth="1"/>
    <col min="10992" max="10992" width="6" style="27" customWidth="1"/>
    <col min="10993" max="10993" width="5.7109375" style="27" customWidth="1"/>
    <col min="10994" max="10994" width="5.85546875" style="27" customWidth="1"/>
    <col min="10995" max="10996" width="6.5703125" style="27" customWidth="1"/>
    <col min="10997" max="10997" width="7.28515625" style="27" customWidth="1"/>
    <col min="10998" max="10998" width="9" style="27" customWidth="1"/>
    <col min="10999" max="10999" width="7" style="27" customWidth="1"/>
    <col min="11000" max="11241" width="11.42578125" style="27"/>
    <col min="11242" max="11242" width="18.140625" style="27" customWidth="1"/>
    <col min="11243" max="11243" width="6.42578125" style="27" bestFit="1" customWidth="1"/>
    <col min="11244" max="11244" width="6.5703125" style="27" customWidth="1"/>
    <col min="11245" max="11245" width="9.7109375" style="27" customWidth="1"/>
    <col min="11246" max="11246" width="7.5703125" style="27" customWidth="1"/>
    <col min="11247" max="11247" width="6.42578125" style="27" customWidth="1"/>
    <col min="11248" max="11248" width="6" style="27" customWidth="1"/>
    <col min="11249" max="11249" width="5.7109375" style="27" customWidth="1"/>
    <col min="11250" max="11250" width="5.85546875" style="27" customWidth="1"/>
    <col min="11251" max="11252" width="6.5703125" style="27" customWidth="1"/>
    <col min="11253" max="11253" width="7.28515625" style="27" customWidth="1"/>
    <col min="11254" max="11254" width="9" style="27" customWidth="1"/>
    <col min="11255" max="11255" width="7" style="27" customWidth="1"/>
    <col min="11256" max="11497" width="11.42578125" style="27"/>
    <col min="11498" max="11498" width="18.140625" style="27" customWidth="1"/>
    <col min="11499" max="11499" width="6.42578125" style="27" bestFit="1" customWidth="1"/>
    <col min="11500" max="11500" width="6.5703125" style="27" customWidth="1"/>
    <col min="11501" max="11501" width="9.7109375" style="27" customWidth="1"/>
    <col min="11502" max="11502" width="7.5703125" style="27" customWidth="1"/>
    <col min="11503" max="11503" width="6.42578125" style="27" customWidth="1"/>
    <col min="11504" max="11504" width="6" style="27" customWidth="1"/>
    <col min="11505" max="11505" width="5.7109375" style="27" customWidth="1"/>
    <col min="11506" max="11506" width="5.85546875" style="27" customWidth="1"/>
    <col min="11507" max="11508" width="6.5703125" style="27" customWidth="1"/>
    <col min="11509" max="11509" width="7.28515625" style="27" customWidth="1"/>
    <col min="11510" max="11510" width="9" style="27" customWidth="1"/>
    <col min="11511" max="11511" width="7" style="27" customWidth="1"/>
    <col min="11512" max="11753" width="11.42578125" style="27"/>
    <col min="11754" max="11754" width="18.140625" style="27" customWidth="1"/>
    <col min="11755" max="11755" width="6.42578125" style="27" bestFit="1" customWidth="1"/>
    <col min="11756" max="11756" width="6.5703125" style="27" customWidth="1"/>
    <col min="11757" max="11757" width="9.7109375" style="27" customWidth="1"/>
    <col min="11758" max="11758" width="7.5703125" style="27" customWidth="1"/>
    <col min="11759" max="11759" width="6.42578125" style="27" customWidth="1"/>
    <col min="11760" max="11760" width="6" style="27" customWidth="1"/>
    <col min="11761" max="11761" width="5.7109375" style="27" customWidth="1"/>
    <col min="11762" max="11762" width="5.85546875" style="27" customWidth="1"/>
    <col min="11763" max="11764" width="6.5703125" style="27" customWidth="1"/>
    <col min="11765" max="11765" width="7.28515625" style="27" customWidth="1"/>
    <col min="11766" max="11766" width="9" style="27" customWidth="1"/>
    <col min="11767" max="11767" width="7" style="27" customWidth="1"/>
    <col min="11768" max="12009" width="11.42578125" style="27"/>
    <col min="12010" max="12010" width="18.140625" style="27" customWidth="1"/>
    <col min="12011" max="12011" width="6.42578125" style="27" bestFit="1" customWidth="1"/>
    <col min="12012" max="12012" width="6.5703125" style="27" customWidth="1"/>
    <col min="12013" max="12013" width="9.7109375" style="27" customWidth="1"/>
    <col min="12014" max="12014" width="7.5703125" style="27" customWidth="1"/>
    <col min="12015" max="12015" width="6.42578125" style="27" customWidth="1"/>
    <col min="12016" max="12016" width="6" style="27" customWidth="1"/>
    <col min="12017" max="12017" width="5.7109375" style="27" customWidth="1"/>
    <col min="12018" max="12018" width="5.85546875" style="27" customWidth="1"/>
    <col min="12019" max="12020" width="6.5703125" style="27" customWidth="1"/>
    <col min="12021" max="12021" width="7.28515625" style="27" customWidth="1"/>
    <col min="12022" max="12022" width="9" style="27" customWidth="1"/>
    <col min="12023" max="12023" width="7" style="27" customWidth="1"/>
    <col min="12024" max="12265" width="11.42578125" style="27"/>
    <col min="12266" max="12266" width="18.140625" style="27" customWidth="1"/>
    <col min="12267" max="12267" width="6.42578125" style="27" bestFit="1" customWidth="1"/>
    <col min="12268" max="12268" width="6.5703125" style="27" customWidth="1"/>
    <col min="12269" max="12269" width="9.7109375" style="27" customWidth="1"/>
    <col min="12270" max="12270" width="7.5703125" style="27" customWidth="1"/>
    <col min="12271" max="12271" width="6.42578125" style="27" customWidth="1"/>
    <col min="12272" max="12272" width="6" style="27" customWidth="1"/>
    <col min="12273" max="12273" width="5.7109375" style="27" customWidth="1"/>
    <col min="12274" max="12274" width="5.85546875" style="27" customWidth="1"/>
    <col min="12275" max="12276" width="6.5703125" style="27" customWidth="1"/>
    <col min="12277" max="12277" width="7.28515625" style="27" customWidth="1"/>
    <col min="12278" max="12278" width="9" style="27" customWidth="1"/>
    <col min="12279" max="12279" width="7" style="27" customWidth="1"/>
    <col min="12280" max="12521" width="11.42578125" style="27"/>
    <col min="12522" max="12522" width="18.140625" style="27" customWidth="1"/>
    <col min="12523" max="12523" width="6.42578125" style="27" bestFit="1" customWidth="1"/>
    <col min="12524" max="12524" width="6.5703125" style="27" customWidth="1"/>
    <col min="12525" max="12525" width="9.7109375" style="27" customWidth="1"/>
    <col min="12526" max="12526" width="7.5703125" style="27" customWidth="1"/>
    <col min="12527" max="12527" width="6.42578125" style="27" customWidth="1"/>
    <col min="12528" max="12528" width="6" style="27" customWidth="1"/>
    <col min="12529" max="12529" width="5.7109375" style="27" customWidth="1"/>
    <col min="12530" max="12530" width="5.85546875" style="27" customWidth="1"/>
    <col min="12531" max="12532" width="6.5703125" style="27" customWidth="1"/>
    <col min="12533" max="12533" width="7.28515625" style="27" customWidth="1"/>
    <col min="12534" max="12534" width="9" style="27" customWidth="1"/>
    <col min="12535" max="12535" width="7" style="27" customWidth="1"/>
    <col min="12536" max="12777" width="11.42578125" style="27"/>
    <col min="12778" max="12778" width="18.140625" style="27" customWidth="1"/>
    <col min="12779" max="12779" width="6.42578125" style="27" bestFit="1" customWidth="1"/>
    <col min="12780" max="12780" width="6.5703125" style="27" customWidth="1"/>
    <col min="12781" max="12781" width="9.7109375" style="27" customWidth="1"/>
    <col min="12782" max="12782" width="7.5703125" style="27" customWidth="1"/>
    <col min="12783" max="12783" width="6.42578125" style="27" customWidth="1"/>
    <col min="12784" max="12784" width="6" style="27" customWidth="1"/>
    <col min="12785" max="12785" width="5.7109375" style="27" customWidth="1"/>
    <col min="12786" max="12786" width="5.85546875" style="27" customWidth="1"/>
    <col min="12787" max="12788" width="6.5703125" style="27" customWidth="1"/>
    <col min="12789" max="12789" width="7.28515625" style="27" customWidth="1"/>
    <col min="12790" max="12790" width="9" style="27" customWidth="1"/>
    <col min="12791" max="12791" width="7" style="27" customWidth="1"/>
    <col min="12792" max="13033" width="11.42578125" style="27"/>
    <col min="13034" max="13034" width="18.140625" style="27" customWidth="1"/>
    <col min="13035" max="13035" width="6.42578125" style="27" bestFit="1" customWidth="1"/>
    <col min="13036" max="13036" width="6.5703125" style="27" customWidth="1"/>
    <col min="13037" max="13037" width="9.7109375" style="27" customWidth="1"/>
    <col min="13038" max="13038" width="7.5703125" style="27" customWidth="1"/>
    <col min="13039" max="13039" width="6.42578125" style="27" customWidth="1"/>
    <col min="13040" max="13040" width="6" style="27" customWidth="1"/>
    <col min="13041" max="13041" width="5.7109375" style="27" customWidth="1"/>
    <col min="13042" max="13042" width="5.85546875" style="27" customWidth="1"/>
    <col min="13043" max="13044" width="6.5703125" style="27" customWidth="1"/>
    <col min="13045" max="13045" width="7.28515625" style="27" customWidth="1"/>
    <col min="13046" max="13046" width="9" style="27" customWidth="1"/>
    <col min="13047" max="13047" width="7" style="27" customWidth="1"/>
    <col min="13048" max="13289" width="11.42578125" style="27"/>
    <col min="13290" max="13290" width="18.140625" style="27" customWidth="1"/>
    <col min="13291" max="13291" width="6.42578125" style="27" bestFit="1" customWidth="1"/>
    <col min="13292" max="13292" width="6.5703125" style="27" customWidth="1"/>
    <col min="13293" max="13293" width="9.7109375" style="27" customWidth="1"/>
    <col min="13294" max="13294" width="7.5703125" style="27" customWidth="1"/>
    <col min="13295" max="13295" width="6.42578125" style="27" customWidth="1"/>
    <col min="13296" max="13296" width="6" style="27" customWidth="1"/>
    <col min="13297" max="13297" width="5.7109375" style="27" customWidth="1"/>
    <col min="13298" max="13298" width="5.85546875" style="27" customWidth="1"/>
    <col min="13299" max="13300" width="6.5703125" style="27" customWidth="1"/>
    <col min="13301" max="13301" width="7.28515625" style="27" customWidth="1"/>
    <col min="13302" max="13302" width="9" style="27" customWidth="1"/>
    <col min="13303" max="13303" width="7" style="27" customWidth="1"/>
    <col min="13304" max="13545" width="11.42578125" style="27"/>
    <col min="13546" max="13546" width="18.140625" style="27" customWidth="1"/>
    <col min="13547" max="13547" width="6.42578125" style="27" bestFit="1" customWidth="1"/>
    <col min="13548" max="13548" width="6.5703125" style="27" customWidth="1"/>
    <col min="13549" max="13549" width="9.7109375" style="27" customWidth="1"/>
    <col min="13550" max="13550" width="7.5703125" style="27" customWidth="1"/>
    <col min="13551" max="13551" width="6.42578125" style="27" customWidth="1"/>
    <col min="13552" max="13552" width="6" style="27" customWidth="1"/>
    <col min="13553" max="13553" width="5.7109375" style="27" customWidth="1"/>
    <col min="13554" max="13554" width="5.85546875" style="27" customWidth="1"/>
    <col min="13555" max="13556" width="6.5703125" style="27" customWidth="1"/>
    <col min="13557" max="13557" width="7.28515625" style="27" customWidth="1"/>
    <col min="13558" max="13558" width="9" style="27" customWidth="1"/>
    <col min="13559" max="13559" width="7" style="27" customWidth="1"/>
    <col min="13560" max="13801" width="11.42578125" style="27"/>
    <col min="13802" max="13802" width="18.140625" style="27" customWidth="1"/>
    <col min="13803" max="13803" width="6.42578125" style="27" bestFit="1" customWidth="1"/>
    <col min="13804" max="13804" width="6.5703125" style="27" customWidth="1"/>
    <col min="13805" max="13805" width="9.7109375" style="27" customWidth="1"/>
    <col min="13806" max="13806" width="7.5703125" style="27" customWidth="1"/>
    <col min="13807" max="13807" width="6.42578125" style="27" customWidth="1"/>
    <col min="13808" max="13808" width="6" style="27" customWidth="1"/>
    <col min="13809" max="13809" width="5.7109375" style="27" customWidth="1"/>
    <col min="13810" max="13810" width="5.85546875" style="27" customWidth="1"/>
    <col min="13811" max="13812" width="6.5703125" style="27" customWidth="1"/>
    <col min="13813" max="13813" width="7.28515625" style="27" customWidth="1"/>
    <col min="13814" max="13814" width="9" style="27" customWidth="1"/>
    <col min="13815" max="13815" width="7" style="27" customWidth="1"/>
    <col min="13816" max="14057" width="11.42578125" style="27"/>
    <col min="14058" max="14058" width="18.140625" style="27" customWidth="1"/>
    <col min="14059" max="14059" width="6.42578125" style="27" bestFit="1" customWidth="1"/>
    <col min="14060" max="14060" width="6.5703125" style="27" customWidth="1"/>
    <col min="14061" max="14061" width="9.7109375" style="27" customWidth="1"/>
    <col min="14062" max="14062" width="7.5703125" style="27" customWidth="1"/>
    <col min="14063" max="14063" width="6.42578125" style="27" customWidth="1"/>
    <col min="14064" max="14064" width="6" style="27" customWidth="1"/>
    <col min="14065" max="14065" width="5.7109375" style="27" customWidth="1"/>
    <col min="14066" max="14066" width="5.85546875" style="27" customWidth="1"/>
    <col min="14067" max="14068" width="6.5703125" style="27" customWidth="1"/>
    <col min="14069" max="14069" width="7.28515625" style="27" customWidth="1"/>
    <col min="14070" max="14070" width="9" style="27" customWidth="1"/>
    <col min="14071" max="14071" width="7" style="27" customWidth="1"/>
    <col min="14072" max="14313" width="11.42578125" style="27"/>
    <col min="14314" max="14314" width="18.140625" style="27" customWidth="1"/>
    <col min="14315" max="14315" width="6.42578125" style="27" bestFit="1" customWidth="1"/>
    <col min="14316" max="14316" width="6.5703125" style="27" customWidth="1"/>
    <col min="14317" max="14317" width="9.7109375" style="27" customWidth="1"/>
    <col min="14318" max="14318" width="7.5703125" style="27" customWidth="1"/>
    <col min="14319" max="14319" width="6.42578125" style="27" customWidth="1"/>
    <col min="14320" max="14320" width="6" style="27" customWidth="1"/>
    <col min="14321" max="14321" width="5.7109375" style="27" customWidth="1"/>
    <col min="14322" max="14322" width="5.85546875" style="27" customWidth="1"/>
    <col min="14323" max="14324" width="6.5703125" style="27" customWidth="1"/>
    <col min="14325" max="14325" width="7.28515625" style="27" customWidth="1"/>
    <col min="14326" max="14326" width="9" style="27" customWidth="1"/>
    <col min="14327" max="14327" width="7" style="27" customWidth="1"/>
    <col min="14328" max="14569" width="11.42578125" style="27"/>
    <col min="14570" max="14570" width="18.140625" style="27" customWidth="1"/>
    <col min="14571" max="14571" width="6.42578125" style="27" bestFit="1" customWidth="1"/>
    <col min="14572" max="14572" width="6.5703125" style="27" customWidth="1"/>
    <col min="14573" max="14573" width="9.7109375" style="27" customWidth="1"/>
    <col min="14574" max="14574" width="7.5703125" style="27" customWidth="1"/>
    <col min="14575" max="14575" width="6.42578125" style="27" customWidth="1"/>
    <col min="14576" max="14576" width="6" style="27" customWidth="1"/>
    <col min="14577" max="14577" width="5.7109375" style="27" customWidth="1"/>
    <col min="14578" max="14578" width="5.85546875" style="27" customWidth="1"/>
    <col min="14579" max="14580" width="6.5703125" style="27" customWidth="1"/>
    <col min="14581" max="14581" width="7.28515625" style="27" customWidth="1"/>
    <col min="14582" max="14582" width="9" style="27" customWidth="1"/>
    <col min="14583" max="14583" width="7" style="27" customWidth="1"/>
    <col min="14584" max="14825" width="11.42578125" style="27"/>
    <col min="14826" max="14826" width="18.140625" style="27" customWidth="1"/>
    <col min="14827" max="14827" width="6.42578125" style="27" bestFit="1" customWidth="1"/>
    <col min="14828" max="14828" width="6.5703125" style="27" customWidth="1"/>
    <col min="14829" max="14829" width="9.7109375" style="27" customWidth="1"/>
    <col min="14830" max="14830" width="7.5703125" style="27" customWidth="1"/>
    <col min="14831" max="14831" width="6.42578125" style="27" customWidth="1"/>
    <col min="14832" max="14832" width="6" style="27" customWidth="1"/>
    <col min="14833" max="14833" width="5.7109375" style="27" customWidth="1"/>
    <col min="14834" max="14834" width="5.85546875" style="27" customWidth="1"/>
    <col min="14835" max="14836" width="6.5703125" style="27" customWidth="1"/>
    <col min="14837" max="14837" width="7.28515625" style="27" customWidth="1"/>
    <col min="14838" max="14838" width="9" style="27" customWidth="1"/>
    <col min="14839" max="14839" width="7" style="27" customWidth="1"/>
    <col min="14840" max="15081" width="11.42578125" style="27"/>
    <col min="15082" max="15082" width="18.140625" style="27" customWidth="1"/>
    <col min="15083" max="15083" width="6.42578125" style="27" bestFit="1" customWidth="1"/>
    <col min="15084" max="15084" width="6.5703125" style="27" customWidth="1"/>
    <col min="15085" max="15085" width="9.7109375" style="27" customWidth="1"/>
    <col min="15086" max="15086" width="7.5703125" style="27" customWidth="1"/>
    <col min="15087" max="15087" width="6.42578125" style="27" customWidth="1"/>
    <col min="15088" max="15088" width="6" style="27" customWidth="1"/>
    <col min="15089" max="15089" width="5.7109375" style="27" customWidth="1"/>
    <col min="15090" max="15090" width="5.85546875" style="27" customWidth="1"/>
    <col min="15091" max="15092" width="6.5703125" style="27" customWidth="1"/>
    <col min="15093" max="15093" width="7.28515625" style="27" customWidth="1"/>
    <col min="15094" max="15094" width="9" style="27" customWidth="1"/>
    <col min="15095" max="15095" width="7" style="27" customWidth="1"/>
    <col min="15096" max="15337" width="11.42578125" style="27"/>
    <col min="15338" max="15338" width="18.140625" style="27" customWidth="1"/>
    <col min="15339" max="15339" width="6.42578125" style="27" bestFit="1" customWidth="1"/>
    <col min="15340" max="15340" width="6.5703125" style="27" customWidth="1"/>
    <col min="15341" max="15341" width="9.7109375" style="27" customWidth="1"/>
    <col min="15342" max="15342" width="7.5703125" style="27" customWidth="1"/>
    <col min="15343" max="15343" width="6.42578125" style="27" customWidth="1"/>
    <col min="15344" max="15344" width="6" style="27" customWidth="1"/>
    <col min="15345" max="15345" width="5.7109375" style="27" customWidth="1"/>
    <col min="15346" max="15346" width="5.85546875" style="27" customWidth="1"/>
    <col min="15347" max="15348" width="6.5703125" style="27" customWidth="1"/>
    <col min="15349" max="15349" width="7.28515625" style="27" customWidth="1"/>
    <col min="15350" max="15350" width="9" style="27" customWidth="1"/>
    <col min="15351" max="15351" width="7" style="27" customWidth="1"/>
    <col min="15352" max="15593" width="11.42578125" style="27"/>
    <col min="15594" max="15594" width="18.140625" style="27" customWidth="1"/>
    <col min="15595" max="15595" width="6.42578125" style="27" bestFit="1" customWidth="1"/>
    <col min="15596" max="15596" width="6.5703125" style="27" customWidth="1"/>
    <col min="15597" max="15597" width="9.7109375" style="27" customWidth="1"/>
    <col min="15598" max="15598" width="7.5703125" style="27" customWidth="1"/>
    <col min="15599" max="15599" width="6.42578125" style="27" customWidth="1"/>
    <col min="15600" max="15600" width="6" style="27" customWidth="1"/>
    <col min="15601" max="15601" width="5.7109375" style="27" customWidth="1"/>
    <col min="15602" max="15602" width="5.85546875" style="27" customWidth="1"/>
    <col min="15603" max="15604" width="6.5703125" style="27" customWidth="1"/>
    <col min="15605" max="15605" width="7.28515625" style="27" customWidth="1"/>
    <col min="15606" max="15606" width="9" style="27" customWidth="1"/>
    <col min="15607" max="15607" width="7" style="27" customWidth="1"/>
    <col min="15608" max="15849" width="11.42578125" style="27"/>
    <col min="15850" max="15850" width="18.140625" style="27" customWidth="1"/>
    <col min="15851" max="15851" width="6.42578125" style="27" bestFit="1" customWidth="1"/>
    <col min="15852" max="15852" width="6.5703125" style="27" customWidth="1"/>
    <col min="15853" max="15853" width="9.7109375" style="27" customWidth="1"/>
    <col min="15854" max="15854" width="7.5703125" style="27" customWidth="1"/>
    <col min="15855" max="15855" width="6.42578125" style="27" customWidth="1"/>
    <col min="15856" max="15856" width="6" style="27" customWidth="1"/>
    <col min="15857" max="15857" width="5.7109375" style="27" customWidth="1"/>
    <col min="15858" max="15858" width="5.85546875" style="27" customWidth="1"/>
    <col min="15859" max="15860" width="6.5703125" style="27" customWidth="1"/>
    <col min="15861" max="15861" width="7.28515625" style="27" customWidth="1"/>
    <col min="15862" max="15862" width="9" style="27" customWidth="1"/>
    <col min="15863" max="15863" width="7" style="27" customWidth="1"/>
    <col min="15864" max="16105" width="11.42578125" style="27"/>
    <col min="16106" max="16106" width="18.140625" style="27" customWidth="1"/>
    <col min="16107" max="16107" width="6.42578125" style="27" bestFit="1" customWidth="1"/>
    <col min="16108" max="16108" width="6.5703125" style="27" customWidth="1"/>
    <col min="16109" max="16109" width="9.7109375" style="27" customWidth="1"/>
    <col min="16110" max="16110" width="7.5703125" style="27" customWidth="1"/>
    <col min="16111" max="16111" width="6.42578125" style="27" customWidth="1"/>
    <col min="16112" max="16112" width="6" style="27" customWidth="1"/>
    <col min="16113" max="16113" width="5.7109375" style="27" customWidth="1"/>
    <col min="16114" max="16114" width="5.85546875" style="27" customWidth="1"/>
    <col min="16115" max="16116" width="6.5703125" style="27" customWidth="1"/>
    <col min="16117" max="16117" width="7.28515625" style="27" customWidth="1"/>
    <col min="16118" max="16118" width="9" style="27" customWidth="1"/>
    <col min="16119" max="16119" width="7" style="27" customWidth="1"/>
    <col min="16120" max="16384" width="11.42578125" style="27"/>
  </cols>
  <sheetData>
    <row r="1" spans="1:12" s="19" customFormat="1" ht="12.75" customHeight="1" x14ac:dyDescent="0.2">
      <c r="A1" s="432" t="s">
        <v>409</v>
      </c>
      <c r="B1" s="432"/>
      <c r="C1" s="432"/>
      <c r="D1" s="432"/>
      <c r="E1" s="432"/>
      <c r="F1" s="432"/>
      <c r="G1" s="432"/>
      <c r="H1" s="432"/>
      <c r="I1" s="79"/>
      <c r="J1" s="69"/>
      <c r="K1" s="434" t="s">
        <v>178</v>
      </c>
      <c r="L1" s="69"/>
    </row>
    <row r="2" spans="1:12" s="19" customFormat="1" ht="12.75" customHeight="1" x14ac:dyDescent="0.2">
      <c r="A2" s="441" t="s">
        <v>514</v>
      </c>
      <c r="B2" s="441"/>
      <c r="C2" s="441"/>
      <c r="D2" s="441"/>
      <c r="E2" s="441"/>
      <c r="F2" s="441"/>
      <c r="G2" s="441"/>
      <c r="H2" s="441"/>
      <c r="I2" s="79"/>
      <c r="J2" s="69"/>
      <c r="K2" s="434"/>
      <c r="L2" s="69"/>
    </row>
    <row r="3" spans="1:12" s="4" customFormat="1" ht="12.75" x14ac:dyDescent="0.2">
      <c r="A3" s="441" t="s">
        <v>318</v>
      </c>
      <c r="B3" s="441"/>
      <c r="C3" s="441"/>
      <c r="D3" s="441"/>
      <c r="E3" s="441"/>
      <c r="F3" s="441"/>
      <c r="G3" s="441"/>
      <c r="H3" s="441"/>
      <c r="I3" s="79"/>
      <c r="J3" s="79"/>
      <c r="K3" s="79"/>
      <c r="L3" s="79"/>
    </row>
    <row r="4" spans="1:12" s="4" customFormat="1" ht="12.75" x14ac:dyDescent="0.2">
      <c r="A4" s="441" t="s">
        <v>36</v>
      </c>
      <c r="B4" s="441"/>
      <c r="C4" s="441"/>
      <c r="D4" s="441"/>
      <c r="E4" s="441"/>
      <c r="F4" s="441"/>
      <c r="G4" s="441"/>
      <c r="H4" s="441"/>
      <c r="I4" s="79"/>
      <c r="J4" s="79"/>
      <c r="K4" s="79"/>
      <c r="L4" s="79"/>
    </row>
    <row r="5" spans="1:12" s="4" customFormat="1" ht="12.75" x14ac:dyDescent="0.2">
      <c r="A5" s="441" t="s">
        <v>374</v>
      </c>
      <c r="B5" s="441"/>
      <c r="C5" s="441"/>
      <c r="D5" s="441"/>
      <c r="E5" s="441"/>
      <c r="F5" s="441"/>
      <c r="G5" s="441"/>
      <c r="H5" s="441"/>
      <c r="I5" s="79"/>
      <c r="J5" s="79"/>
      <c r="K5" s="79"/>
      <c r="L5" s="79"/>
    </row>
    <row r="6" spans="1:12" s="4" customFormat="1" ht="12.75" x14ac:dyDescent="0.2">
      <c r="A6" s="178"/>
      <c r="B6" s="178"/>
      <c r="C6" s="178"/>
      <c r="D6" s="178"/>
      <c r="E6" s="205"/>
      <c r="F6" s="205"/>
      <c r="G6" s="205"/>
      <c r="H6" s="205"/>
      <c r="I6" s="79"/>
      <c r="J6" s="79"/>
      <c r="K6" s="79"/>
      <c r="L6" s="79"/>
    </row>
    <row r="7" spans="1:12" s="19" customFormat="1" ht="12.75" x14ac:dyDescent="0.2">
      <c r="A7" s="426" t="s">
        <v>39</v>
      </c>
      <c r="B7" s="431" t="s">
        <v>37</v>
      </c>
      <c r="C7" s="431"/>
      <c r="D7" s="431"/>
      <c r="E7" s="152"/>
      <c r="F7" s="431" t="s">
        <v>38</v>
      </c>
      <c r="G7" s="431"/>
      <c r="H7" s="431"/>
      <c r="I7" s="79"/>
      <c r="J7" s="79"/>
      <c r="K7" s="79"/>
      <c r="L7" s="79"/>
    </row>
    <row r="8" spans="1:12" s="9" customFormat="1" ht="15" customHeight="1" x14ac:dyDescent="0.2">
      <c r="A8" s="426"/>
      <c r="B8" s="326" t="s">
        <v>0</v>
      </c>
      <c r="C8" s="326" t="s">
        <v>40</v>
      </c>
      <c r="D8" s="326" t="s">
        <v>41</v>
      </c>
      <c r="E8" s="326"/>
      <c r="F8" s="326" t="s">
        <v>0</v>
      </c>
      <c r="G8" s="326" t="s">
        <v>40</v>
      </c>
      <c r="H8" s="326" t="s">
        <v>41</v>
      </c>
      <c r="I8" s="79"/>
      <c r="J8" s="79"/>
      <c r="K8" s="79"/>
      <c r="L8" s="79"/>
    </row>
    <row r="9" spans="1:12" s="4" customFormat="1" ht="15" customHeight="1" x14ac:dyDescent="0.2">
      <c r="A9" s="171" t="s">
        <v>0</v>
      </c>
      <c r="B9" s="203">
        <f>+B11+B16+B25</f>
        <v>930</v>
      </c>
      <c r="C9" s="203">
        <f>+C11+C16+C25</f>
        <v>373</v>
      </c>
      <c r="D9" s="203">
        <f>+D11+D16+D25</f>
        <v>557</v>
      </c>
      <c r="E9" s="327"/>
      <c r="F9" s="168">
        <f>+G9+H9</f>
        <v>100</v>
      </c>
      <c r="G9" s="168">
        <f>+C9/B9*100</f>
        <v>40.107526881720432</v>
      </c>
      <c r="H9" s="168">
        <f>+D9/B9*100</f>
        <v>59.892473118279568</v>
      </c>
      <c r="I9" s="204"/>
      <c r="J9" s="169"/>
      <c r="K9" s="169"/>
      <c r="L9" s="79"/>
    </row>
    <row r="10" spans="1:12" s="4" customFormat="1" ht="15" customHeight="1" x14ac:dyDescent="0.2">
      <c r="A10" s="166"/>
      <c r="B10" s="191"/>
      <c r="C10" s="191"/>
      <c r="D10" s="191"/>
      <c r="E10" s="170"/>
      <c r="F10" s="92"/>
      <c r="G10" s="92"/>
      <c r="H10" s="92"/>
      <c r="I10" s="79"/>
      <c r="J10" s="79"/>
      <c r="K10" s="79"/>
      <c r="L10" s="79"/>
    </row>
    <row r="11" spans="1:12" s="4" customFormat="1" ht="15" customHeight="1" x14ac:dyDescent="0.2">
      <c r="A11" s="171" t="s">
        <v>79</v>
      </c>
      <c r="B11" s="202">
        <f>SUM(B12:B14)</f>
        <v>110</v>
      </c>
      <c r="C11" s="202">
        <f>SUM(C12:C14)</f>
        <v>58</v>
      </c>
      <c r="D11" s="202">
        <f>SUM(D12:D14)</f>
        <v>52</v>
      </c>
      <c r="E11" s="327"/>
      <c r="F11" s="168">
        <f>+G11+H11</f>
        <v>100</v>
      </c>
      <c r="G11" s="168">
        <f>+C11/B11*100</f>
        <v>52.72727272727272</v>
      </c>
      <c r="H11" s="168">
        <f>+D11/B11*100</f>
        <v>47.272727272727273</v>
      </c>
      <c r="I11" s="93"/>
      <c r="J11" s="93"/>
      <c r="K11" s="93"/>
      <c r="L11" s="93"/>
    </row>
    <row r="12" spans="1:12" s="4" customFormat="1" ht="15" customHeight="1" x14ac:dyDescent="0.2">
      <c r="A12" s="172" t="s">
        <v>520</v>
      </c>
      <c r="B12" s="191">
        <v>77</v>
      </c>
      <c r="C12" s="191">
        <v>43</v>
      </c>
      <c r="D12" s="191">
        <v>34</v>
      </c>
      <c r="E12" s="170"/>
      <c r="F12" s="92">
        <f>+G12+H12</f>
        <v>100</v>
      </c>
      <c r="G12" s="92">
        <f>+C12/B12*100</f>
        <v>55.844155844155843</v>
      </c>
      <c r="H12" s="92">
        <f>+D12/B12*100</f>
        <v>44.155844155844157</v>
      </c>
      <c r="I12" s="169"/>
      <c r="J12" s="79"/>
      <c r="K12" s="79"/>
      <c r="L12" s="79"/>
    </row>
    <row r="13" spans="1:12" s="4" customFormat="1" ht="15" customHeight="1" x14ac:dyDescent="0.2">
      <c r="A13" s="172" t="s">
        <v>521</v>
      </c>
      <c r="B13" s="191">
        <v>3</v>
      </c>
      <c r="C13" s="191">
        <v>2</v>
      </c>
      <c r="D13" s="191">
        <v>1</v>
      </c>
      <c r="E13" s="170"/>
      <c r="F13" s="168">
        <f>+G13+H13</f>
        <v>99.999999999999986</v>
      </c>
      <c r="G13" s="168">
        <f>+C13/B13*100</f>
        <v>66.666666666666657</v>
      </c>
      <c r="H13" s="168">
        <f>+D13/B13*100</f>
        <v>33.333333333333329</v>
      </c>
      <c r="I13" s="169"/>
      <c r="J13" s="79"/>
      <c r="K13" s="79"/>
      <c r="L13" s="79"/>
    </row>
    <row r="14" spans="1:12" s="4" customFormat="1" ht="15" customHeight="1" x14ac:dyDescent="0.2">
      <c r="A14" s="172" t="s">
        <v>522</v>
      </c>
      <c r="B14" s="191">
        <v>30</v>
      </c>
      <c r="C14" s="191">
        <v>13</v>
      </c>
      <c r="D14" s="191">
        <v>17</v>
      </c>
      <c r="E14" s="170"/>
      <c r="F14" s="92">
        <f>+G14+H14</f>
        <v>100</v>
      </c>
      <c r="G14" s="92">
        <f>+C14/B14*100</f>
        <v>43.333333333333336</v>
      </c>
      <c r="H14" s="92">
        <f>+D14/B14*100</f>
        <v>56.666666666666664</v>
      </c>
      <c r="I14" s="169"/>
      <c r="J14" s="79"/>
      <c r="K14" s="79"/>
      <c r="L14" s="79"/>
    </row>
    <row r="15" spans="1:12" s="4" customFormat="1" ht="15" customHeight="1" x14ac:dyDescent="0.2">
      <c r="A15" s="172"/>
      <c r="B15" s="191"/>
      <c r="C15" s="191"/>
      <c r="D15" s="191"/>
      <c r="E15" s="170"/>
      <c r="F15" s="92"/>
      <c r="G15" s="92"/>
      <c r="H15" s="92"/>
      <c r="I15" s="169"/>
      <c r="J15" s="79"/>
      <c r="K15" s="79"/>
      <c r="L15" s="79"/>
    </row>
    <row r="16" spans="1:12" s="4" customFormat="1" ht="15" customHeight="1" x14ac:dyDescent="0.2">
      <c r="A16" s="173" t="s">
        <v>42</v>
      </c>
      <c r="B16" s="202">
        <f>SUM(B17:B23)</f>
        <v>652</v>
      </c>
      <c r="C16" s="202">
        <f>SUM(C17:C23)</f>
        <v>268</v>
      </c>
      <c r="D16" s="202">
        <f>SUM(D17:D23)</f>
        <v>384</v>
      </c>
      <c r="E16" s="327"/>
      <c r="F16" s="168">
        <f t="shared" ref="F16:F23" si="0">+G16+H16</f>
        <v>100</v>
      </c>
      <c r="G16" s="168">
        <f t="shared" ref="G16:G23" si="1">+C16/B16*100</f>
        <v>41.104294478527606</v>
      </c>
      <c r="H16" s="168">
        <f t="shared" ref="H16:H23" si="2">+D16/B16*100</f>
        <v>58.895705521472394</v>
      </c>
      <c r="I16" s="169"/>
      <c r="J16" s="79"/>
      <c r="K16" s="79"/>
      <c r="L16" s="79"/>
    </row>
    <row r="17" spans="1:12" s="4" customFormat="1" ht="15" customHeight="1" x14ac:dyDescent="0.2">
      <c r="A17" s="172" t="s">
        <v>51</v>
      </c>
      <c r="B17" s="191">
        <v>99</v>
      </c>
      <c r="C17" s="191">
        <v>12</v>
      </c>
      <c r="D17" s="191">
        <v>87</v>
      </c>
      <c r="E17" s="170"/>
      <c r="F17" s="92">
        <f t="shared" si="0"/>
        <v>100</v>
      </c>
      <c r="G17" s="92">
        <f t="shared" si="1"/>
        <v>12.121212121212121</v>
      </c>
      <c r="H17" s="92">
        <f t="shared" si="2"/>
        <v>87.878787878787875</v>
      </c>
      <c r="I17" s="169"/>
      <c r="J17" s="93"/>
      <c r="K17" s="93"/>
      <c r="L17" s="93"/>
    </row>
    <row r="18" spans="1:12" s="4" customFormat="1" ht="15" customHeight="1" x14ac:dyDescent="0.2">
      <c r="A18" s="172" t="s">
        <v>52</v>
      </c>
      <c r="B18" s="191">
        <v>116</v>
      </c>
      <c r="C18" s="191">
        <v>55</v>
      </c>
      <c r="D18" s="191">
        <v>61</v>
      </c>
      <c r="E18" s="170"/>
      <c r="F18" s="92">
        <f t="shared" si="0"/>
        <v>100</v>
      </c>
      <c r="G18" s="92">
        <f t="shared" si="1"/>
        <v>47.413793103448278</v>
      </c>
      <c r="H18" s="92">
        <f t="shared" si="2"/>
        <v>52.586206896551722</v>
      </c>
      <c r="I18" s="169"/>
      <c r="J18" s="79"/>
      <c r="K18" s="79"/>
      <c r="L18" s="79"/>
    </row>
    <row r="19" spans="1:12" s="4" customFormat="1" ht="15" customHeight="1" x14ac:dyDescent="0.2">
      <c r="A19" s="172" t="s">
        <v>53</v>
      </c>
      <c r="B19" s="191">
        <v>95</v>
      </c>
      <c r="C19" s="191">
        <v>56</v>
      </c>
      <c r="D19" s="191">
        <v>39</v>
      </c>
      <c r="E19" s="170"/>
      <c r="F19" s="92">
        <f t="shared" si="0"/>
        <v>100</v>
      </c>
      <c r="G19" s="92">
        <f t="shared" si="1"/>
        <v>58.947368421052623</v>
      </c>
      <c r="H19" s="92">
        <f t="shared" si="2"/>
        <v>41.05263157894737</v>
      </c>
      <c r="I19" s="169"/>
      <c r="J19" s="79"/>
      <c r="K19" s="79"/>
      <c r="L19" s="79"/>
    </row>
    <row r="20" spans="1:12" s="4" customFormat="1" ht="15" customHeight="1" x14ac:dyDescent="0.2">
      <c r="A20" s="172" t="s">
        <v>54</v>
      </c>
      <c r="B20" s="191">
        <v>75</v>
      </c>
      <c r="C20" s="191">
        <v>30</v>
      </c>
      <c r="D20" s="191">
        <v>45</v>
      </c>
      <c r="E20" s="170"/>
      <c r="F20" s="92">
        <f t="shared" si="0"/>
        <v>100</v>
      </c>
      <c r="G20" s="92">
        <f t="shared" si="1"/>
        <v>40</v>
      </c>
      <c r="H20" s="92">
        <f t="shared" si="2"/>
        <v>60</v>
      </c>
      <c r="I20" s="169"/>
      <c r="J20" s="79"/>
      <c r="K20" s="79"/>
      <c r="L20" s="79"/>
    </row>
    <row r="21" spans="1:12" s="4" customFormat="1" ht="15" customHeight="1" x14ac:dyDescent="0.2">
      <c r="A21" s="172" t="s">
        <v>55</v>
      </c>
      <c r="B21" s="191">
        <v>67</v>
      </c>
      <c r="C21" s="191">
        <v>28</v>
      </c>
      <c r="D21" s="191">
        <v>39</v>
      </c>
      <c r="E21" s="170"/>
      <c r="F21" s="92">
        <f t="shared" si="0"/>
        <v>100</v>
      </c>
      <c r="G21" s="92">
        <f t="shared" si="1"/>
        <v>41.791044776119399</v>
      </c>
      <c r="H21" s="92">
        <f t="shared" si="2"/>
        <v>58.208955223880601</v>
      </c>
      <c r="I21" s="169"/>
      <c r="J21" s="79"/>
      <c r="K21" s="79"/>
      <c r="L21" s="79"/>
    </row>
    <row r="22" spans="1:12" s="4" customFormat="1" ht="15" customHeight="1" x14ac:dyDescent="0.2">
      <c r="A22" s="172" t="s">
        <v>58</v>
      </c>
      <c r="B22" s="191">
        <v>93</v>
      </c>
      <c r="C22" s="191">
        <v>31</v>
      </c>
      <c r="D22" s="191">
        <v>62</v>
      </c>
      <c r="E22" s="170"/>
      <c r="F22" s="92">
        <f t="shared" si="0"/>
        <v>99.999999999999986</v>
      </c>
      <c r="G22" s="92">
        <f t="shared" si="1"/>
        <v>33.333333333333329</v>
      </c>
      <c r="H22" s="92">
        <f t="shared" si="2"/>
        <v>66.666666666666657</v>
      </c>
      <c r="I22" s="169"/>
      <c r="J22" s="79"/>
      <c r="K22" s="79"/>
      <c r="L22" s="79"/>
    </row>
    <row r="23" spans="1:12" s="4" customFormat="1" ht="15" customHeight="1" x14ac:dyDescent="0.2">
      <c r="A23" s="172" t="s">
        <v>109</v>
      </c>
      <c r="B23" s="191">
        <v>107</v>
      </c>
      <c r="C23" s="191">
        <v>56</v>
      </c>
      <c r="D23" s="191">
        <v>51</v>
      </c>
      <c r="E23" s="170"/>
      <c r="F23" s="92">
        <f t="shared" si="0"/>
        <v>100</v>
      </c>
      <c r="G23" s="92">
        <f t="shared" si="1"/>
        <v>52.336448598130836</v>
      </c>
      <c r="H23" s="92">
        <f t="shared" si="2"/>
        <v>47.663551401869157</v>
      </c>
      <c r="I23" s="169"/>
      <c r="J23" s="79"/>
      <c r="K23" s="79"/>
      <c r="L23" s="79"/>
    </row>
    <row r="24" spans="1:12" x14ac:dyDescent="0.25">
      <c r="A24" s="172"/>
      <c r="B24" s="191"/>
      <c r="C24" s="191"/>
      <c r="D24" s="191"/>
      <c r="E24" s="170"/>
      <c r="F24" s="92"/>
      <c r="G24" s="92"/>
      <c r="H24" s="92"/>
      <c r="I24" s="169"/>
    </row>
    <row r="25" spans="1:12" x14ac:dyDescent="0.25">
      <c r="A25" s="171" t="s">
        <v>97</v>
      </c>
      <c r="B25" s="202">
        <f>SUM(B26:B31)</f>
        <v>168</v>
      </c>
      <c r="C25" s="202">
        <f>SUM(C26:C31)</f>
        <v>47</v>
      </c>
      <c r="D25" s="202">
        <f>SUM(D26:D31)</f>
        <v>121</v>
      </c>
      <c r="E25" s="115"/>
      <c r="F25" s="168">
        <f t="shared" ref="F25:F31" si="3">+G25+H25</f>
        <v>100</v>
      </c>
      <c r="G25" s="168">
        <f t="shared" ref="G25:G31" si="4">+C25/B25*100</f>
        <v>27.976190476190478</v>
      </c>
      <c r="H25" s="168">
        <f t="shared" ref="H25:H31" si="5">+D25/B25*100</f>
        <v>72.023809523809518</v>
      </c>
      <c r="I25" s="169"/>
    </row>
    <row r="26" spans="1:12" x14ac:dyDescent="0.25">
      <c r="A26" s="172" t="s">
        <v>102</v>
      </c>
      <c r="B26" s="191">
        <v>7</v>
      </c>
      <c r="C26" s="191">
        <v>7</v>
      </c>
      <c r="D26" s="191">
        <v>0</v>
      </c>
      <c r="E26" s="115"/>
      <c r="F26" s="92">
        <f t="shared" si="3"/>
        <v>100</v>
      </c>
      <c r="G26" s="92">
        <f t="shared" si="4"/>
        <v>100</v>
      </c>
      <c r="H26" s="92">
        <f t="shared" si="5"/>
        <v>0</v>
      </c>
      <c r="I26" s="169"/>
    </row>
    <row r="27" spans="1:12" x14ac:dyDescent="0.25">
      <c r="A27" s="172" t="s">
        <v>103</v>
      </c>
      <c r="B27" s="191">
        <v>20</v>
      </c>
      <c r="C27" s="191">
        <v>16</v>
      </c>
      <c r="D27" s="191">
        <v>4</v>
      </c>
      <c r="E27" s="115"/>
      <c r="F27" s="92">
        <f t="shared" si="3"/>
        <v>100</v>
      </c>
      <c r="G27" s="92">
        <f t="shared" si="4"/>
        <v>80</v>
      </c>
      <c r="H27" s="92">
        <f t="shared" si="5"/>
        <v>20</v>
      </c>
      <c r="I27" s="169"/>
    </row>
    <row r="28" spans="1:12" x14ac:dyDescent="0.25">
      <c r="A28" s="172" t="s">
        <v>104</v>
      </c>
      <c r="B28" s="191">
        <v>72</v>
      </c>
      <c r="C28" s="191">
        <v>16</v>
      </c>
      <c r="D28" s="191">
        <v>56</v>
      </c>
      <c r="E28" s="115"/>
      <c r="F28" s="92">
        <f t="shared" si="3"/>
        <v>100</v>
      </c>
      <c r="G28" s="92">
        <f t="shared" si="4"/>
        <v>22.222222222222221</v>
      </c>
      <c r="H28" s="92">
        <f t="shared" si="5"/>
        <v>77.777777777777786</v>
      </c>
      <c r="I28" s="169"/>
    </row>
    <row r="29" spans="1:12" x14ac:dyDescent="0.25">
      <c r="A29" s="172" t="s">
        <v>65</v>
      </c>
      <c r="B29" s="191">
        <v>63</v>
      </c>
      <c r="C29" s="191">
        <v>5</v>
      </c>
      <c r="D29" s="191">
        <v>58</v>
      </c>
      <c r="E29" s="115"/>
      <c r="F29" s="92">
        <f t="shared" si="3"/>
        <v>100</v>
      </c>
      <c r="G29" s="92">
        <f t="shared" si="4"/>
        <v>7.9365079365079358</v>
      </c>
      <c r="H29" s="92">
        <f t="shared" si="5"/>
        <v>92.063492063492063</v>
      </c>
      <c r="I29" s="169"/>
    </row>
    <row r="30" spans="1:12" ht="25.5" x14ac:dyDescent="0.25">
      <c r="A30" s="174" t="s">
        <v>379</v>
      </c>
      <c r="B30" s="191">
        <v>1</v>
      </c>
      <c r="C30" s="191">
        <v>0</v>
      </c>
      <c r="D30" s="191">
        <v>1</v>
      </c>
      <c r="E30" s="115"/>
      <c r="F30" s="92">
        <f t="shared" si="3"/>
        <v>100</v>
      </c>
      <c r="G30" s="92">
        <f t="shared" si="4"/>
        <v>0</v>
      </c>
      <c r="H30" s="92">
        <f t="shared" si="5"/>
        <v>100</v>
      </c>
      <c r="I30" s="169"/>
    </row>
    <row r="31" spans="1:12" ht="15.75" thickBot="1" x14ac:dyDescent="0.3">
      <c r="A31" s="175" t="s">
        <v>50</v>
      </c>
      <c r="B31" s="200">
        <v>5</v>
      </c>
      <c r="C31" s="200">
        <v>3</v>
      </c>
      <c r="D31" s="200">
        <v>2</v>
      </c>
      <c r="E31" s="135"/>
      <c r="F31" s="102">
        <f t="shared" si="3"/>
        <v>100</v>
      </c>
      <c r="G31" s="102">
        <f t="shared" si="4"/>
        <v>60</v>
      </c>
      <c r="H31" s="102">
        <f t="shared" si="5"/>
        <v>40</v>
      </c>
      <c r="I31" s="169"/>
    </row>
    <row r="32" spans="1:12" ht="60.75" customHeight="1" x14ac:dyDescent="0.25">
      <c r="A32" s="404" t="s">
        <v>402</v>
      </c>
      <c r="B32" s="404"/>
      <c r="C32" s="404"/>
      <c r="D32" s="404"/>
      <c r="E32" s="404"/>
      <c r="F32" s="404"/>
      <c r="G32" s="404"/>
      <c r="H32" s="404"/>
      <c r="I32" s="305"/>
      <c r="J32" s="305"/>
      <c r="K32" s="305"/>
      <c r="L32" s="305"/>
    </row>
    <row r="33" spans="1:12" x14ac:dyDescent="0.25">
      <c r="A33" s="435" t="s">
        <v>366</v>
      </c>
      <c r="B33" s="435"/>
      <c r="C33" s="435"/>
      <c r="D33" s="435"/>
      <c r="E33" s="435"/>
      <c r="F33" s="435"/>
      <c r="G33" s="435"/>
      <c r="H33" s="435"/>
      <c r="I33" s="307"/>
      <c r="J33" s="307"/>
      <c r="K33" s="307"/>
      <c r="L33" s="307"/>
    </row>
  </sheetData>
  <mergeCells count="11">
    <mergeCell ref="A32:H32"/>
    <mergeCell ref="A33:H33"/>
    <mergeCell ref="A1:H1"/>
    <mergeCell ref="K1:K2"/>
    <mergeCell ref="A2:H2"/>
    <mergeCell ref="A3:H3"/>
    <mergeCell ref="A4:H4"/>
    <mergeCell ref="A5:H5"/>
    <mergeCell ref="A7:A8"/>
    <mergeCell ref="B7:D7"/>
    <mergeCell ref="F7:H7"/>
  </mergeCells>
  <hyperlinks>
    <hyperlink ref="K1" location="INDICE!A1" display="INDICE"/>
  </hyperlinks>
  <printOptions horizontalCentered="1"/>
  <pageMargins left="0.70866141732283472" right="0.70866141732283472" top="0.74803149606299213" bottom="0.74803149606299213" header="0.31496062992125984" footer="0.31496062992125984"/>
  <pageSetup scale="97"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7"/>
  <sheetViews>
    <sheetView showGridLines="0" topLeftCell="A25" workbookViewId="0">
      <selection activeCell="J9" sqref="J9"/>
    </sheetView>
  </sheetViews>
  <sheetFormatPr baseColWidth="10" defaultRowHeight="12.75" x14ac:dyDescent="0.2"/>
  <cols>
    <col min="1" max="1" width="16.28515625" style="190" bestFit="1" customWidth="1"/>
    <col min="2" max="2" width="7.5703125" style="176" bestFit="1" customWidth="1"/>
    <col min="3" max="3" width="9.85546875" style="176" customWidth="1"/>
    <col min="4" max="4" width="11.140625" style="176" customWidth="1"/>
    <col min="5" max="5" width="10.42578125" style="176" customWidth="1"/>
    <col min="6" max="6" width="7.28515625" style="176" customWidth="1"/>
    <col min="7" max="7" width="9" style="176" customWidth="1"/>
    <col min="8" max="8" width="9" style="176" hidden="1" customWidth="1"/>
    <col min="9" max="9" width="11.85546875" style="176" hidden="1" customWidth="1"/>
    <col min="10" max="10" width="10.140625" style="176" customWidth="1"/>
    <col min="11" max="11" width="8.42578125" style="176" customWidth="1"/>
    <col min="12" max="12" width="11.42578125" style="27"/>
    <col min="13" max="100" width="11.42578125" style="79"/>
    <col min="101" max="101" width="48.42578125" style="79" customWidth="1"/>
    <col min="102" max="104" width="5.85546875" style="79" customWidth="1"/>
    <col min="105" max="105" width="1.5703125" style="79" customWidth="1"/>
    <col min="106" max="108" width="6.7109375" style="79" customWidth="1"/>
    <col min="109" max="356" width="11.42578125" style="79"/>
    <col min="357" max="357" width="48.42578125" style="79" customWidth="1"/>
    <col min="358" max="360" width="5.85546875" style="79" customWidth="1"/>
    <col min="361" max="361" width="1.5703125" style="79" customWidth="1"/>
    <col min="362" max="364" width="6.7109375" style="79" customWidth="1"/>
    <col min="365" max="612" width="11.42578125" style="79"/>
    <col min="613" max="613" width="48.42578125" style="79" customWidth="1"/>
    <col min="614" max="616" width="5.85546875" style="79" customWidth="1"/>
    <col min="617" max="617" width="1.5703125" style="79" customWidth="1"/>
    <col min="618" max="620" width="6.7109375" style="79" customWidth="1"/>
    <col min="621" max="868" width="11.42578125" style="79"/>
    <col min="869" max="869" width="48.42578125" style="79" customWidth="1"/>
    <col min="870" max="872" width="5.85546875" style="79" customWidth="1"/>
    <col min="873" max="873" width="1.5703125" style="79" customWidth="1"/>
    <col min="874" max="876" width="6.7109375" style="79" customWidth="1"/>
    <col min="877" max="1124" width="11.42578125" style="79"/>
    <col min="1125" max="1125" width="48.42578125" style="79" customWidth="1"/>
    <col min="1126" max="1128" width="5.85546875" style="79" customWidth="1"/>
    <col min="1129" max="1129" width="1.5703125" style="79" customWidth="1"/>
    <col min="1130" max="1132" width="6.7109375" style="79" customWidth="1"/>
    <col min="1133" max="1380" width="11.42578125" style="79"/>
    <col min="1381" max="1381" width="48.42578125" style="79" customWidth="1"/>
    <col min="1382" max="1384" width="5.85546875" style="79" customWidth="1"/>
    <col min="1385" max="1385" width="1.5703125" style="79" customWidth="1"/>
    <col min="1386" max="1388" width="6.7109375" style="79" customWidth="1"/>
    <col min="1389" max="1636" width="11.42578125" style="79"/>
    <col min="1637" max="1637" width="48.42578125" style="79" customWidth="1"/>
    <col min="1638" max="1640" width="5.85546875" style="79" customWidth="1"/>
    <col min="1641" max="1641" width="1.5703125" style="79" customWidth="1"/>
    <col min="1642" max="1644" width="6.7109375" style="79" customWidth="1"/>
    <col min="1645" max="1892" width="11.42578125" style="79"/>
    <col min="1893" max="1893" width="48.42578125" style="79" customWidth="1"/>
    <col min="1894" max="1896" width="5.85546875" style="79" customWidth="1"/>
    <col min="1897" max="1897" width="1.5703125" style="79" customWidth="1"/>
    <col min="1898" max="1900" width="6.7109375" style="79" customWidth="1"/>
    <col min="1901" max="2148" width="11.42578125" style="79"/>
    <col min="2149" max="2149" width="48.42578125" style="79" customWidth="1"/>
    <col min="2150" max="2152" width="5.85546875" style="79" customWidth="1"/>
    <col min="2153" max="2153" width="1.5703125" style="79" customWidth="1"/>
    <col min="2154" max="2156" width="6.7109375" style="79" customWidth="1"/>
    <col min="2157" max="2404" width="11.42578125" style="79"/>
    <col min="2405" max="2405" width="48.42578125" style="79" customWidth="1"/>
    <col min="2406" max="2408" width="5.85546875" style="79" customWidth="1"/>
    <col min="2409" max="2409" width="1.5703125" style="79" customWidth="1"/>
    <col min="2410" max="2412" width="6.7109375" style="79" customWidth="1"/>
    <col min="2413" max="2660" width="11.42578125" style="79"/>
    <col min="2661" max="2661" width="48.42578125" style="79" customWidth="1"/>
    <col min="2662" max="2664" width="5.85546875" style="79" customWidth="1"/>
    <col min="2665" max="2665" width="1.5703125" style="79" customWidth="1"/>
    <col min="2666" max="2668" width="6.7109375" style="79" customWidth="1"/>
    <col min="2669" max="2916" width="11.42578125" style="79"/>
    <col min="2917" max="2917" width="48.42578125" style="79" customWidth="1"/>
    <col min="2918" max="2920" width="5.85546875" style="79" customWidth="1"/>
    <col min="2921" max="2921" width="1.5703125" style="79" customWidth="1"/>
    <col min="2922" max="2924" width="6.7109375" style="79" customWidth="1"/>
    <col min="2925" max="3172" width="11.42578125" style="79"/>
    <col min="3173" max="3173" width="48.42578125" style="79" customWidth="1"/>
    <col min="3174" max="3176" width="5.85546875" style="79" customWidth="1"/>
    <col min="3177" max="3177" width="1.5703125" style="79" customWidth="1"/>
    <col min="3178" max="3180" width="6.7109375" style="79" customWidth="1"/>
    <col min="3181" max="3428" width="11.42578125" style="79"/>
    <col min="3429" max="3429" width="48.42578125" style="79" customWidth="1"/>
    <col min="3430" max="3432" width="5.85546875" style="79" customWidth="1"/>
    <col min="3433" max="3433" width="1.5703125" style="79" customWidth="1"/>
    <col min="3434" max="3436" width="6.7109375" style="79" customWidth="1"/>
    <col min="3437" max="3684" width="11.42578125" style="79"/>
    <col min="3685" max="3685" width="48.42578125" style="79" customWidth="1"/>
    <col min="3686" max="3688" width="5.85546875" style="79" customWidth="1"/>
    <col min="3689" max="3689" width="1.5703125" style="79" customWidth="1"/>
    <col min="3690" max="3692" width="6.7109375" style="79" customWidth="1"/>
    <col min="3693" max="3940" width="11.42578125" style="79"/>
    <col min="3941" max="3941" width="48.42578125" style="79" customWidth="1"/>
    <col min="3942" max="3944" width="5.85546875" style="79" customWidth="1"/>
    <col min="3945" max="3945" width="1.5703125" style="79" customWidth="1"/>
    <col min="3946" max="3948" width="6.7109375" style="79" customWidth="1"/>
    <col min="3949" max="4196" width="11.42578125" style="79"/>
    <col min="4197" max="4197" width="48.42578125" style="79" customWidth="1"/>
    <col min="4198" max="4200" width="5.85546875" style="79" customWidth="1"/>
    <col min="4201" max="4201" width="1.5703125" style="79" customWidth="1"/>
    <col min="4202" max="4204" width="6.7109375" style="79" customWidth="1"/>
    <col min="4205" max="4452" width="11.42578125" style="79"/>
    <col min="4453" max="4453" width="48.42578125" style="79" customWidth="1"/>
    <col min="4454" max="4456" width="5.85546875" style="79" customWidth="1"/>
    <col min="4457" max="4457" width="1.5703125" style="79" customWidth="1"/>
    <col min="4458" max="4460" width="6.7109375" style="79" customWidth="1"/>
    <col min="4461" max="4708" width="11.42578125" style="79"/>
    <col min="4709" max="4709" width="48.42578125" style="79" customWidth="1"/>
    <col min="4710" max="4712" width="5.85546875" style="79" customWidth="1"/>
    <col min="4713" max="4713" width="1.5703125" style="79" customWidth="1"/>
    <col min="4714" max="4716" width="6.7109375" style="79" customWidth="1"/>
    <col min="4717" max="4964" width="11.42578125" style="79"/>
    <col min="4965" max="4965" width="48.42578125" style="79" customWidth="1"/>
    <col min="4966" max="4968" width="5.85546875" style="79" customWidth="1"/>
    <col min="4969" max="4969" width="1.5703125" style="79" customWidth="1"/>
    <col min="4970" max="4972" width="6.7109375" style="79" customWidth="1"/>
    <col min="4973" max="5220" width="11.42578125" style="79"/>
    <col min="5221" max="5221" width="48.42578125" style="79" customWidth="1"/>
    <col min="5222" max="5224" width="5.85546875" style="79" customWidth="1"/>
    <col min="5225" max="5225" width="1.5703125" style="79" customWidth="1"/>
    <col min="5226" max="5228" width="6.7109375" style="79" customWidth="1"/>
    <col min="5229" max="5476" width="11.42578125" style="79"/>
    <col min="5477" max="5477" width="48.42578125" style="79" customWidth="1"/>
    <col min="5478" max="5480" width="5.85546875" style="79" customWidth="1"/>
    <col min="5481" max="5481" width="1.5703125" style="79" customWidth="1"/>
    <col min="5482" max="5484" width="6.7109375" style="79" customWidth="1"/>
    <col min="5485" max="5732" width="11.42578125" style="79"/>
    <col min="5733" max="5733" width="48.42578125" style="79" customWidth="1"/>
    <col min="5734" max="5736" width="5.85546875" style="79" customWidth="1"/>
    <col min="5737" max="5737" width="1.5703125" style="79" customWidth="1"/>
    <col min="5738" max="5740" width="6.7109375" style="79" customWidth="1"/>
    <col min="5741" max="5988" width="11.42578125" style="79"/>
    <col min="5989" max="5989" width="48.42578125" style="79" customWidth="1"/>
    <col min="5990" max="5992" width="5.85546875" style="79" customWidth="1"/>
    <col min="5993" max="5993" width="1.5703125" style="79" customWidth="1"/>
    <col min="5994" max="5996" width="6.7109375" style="79" customWidth="1"/>
    <col min="5997" max="6244" width="11.42578125" style="79"/>
    <col min="6245" max="6245" width="48.42578125" style="79" customWidth="1"/>
    <col min="6246" max="6248" width="5.85546875" style="79" customWidth="1"/>
    <col min="6249" max="6249" width="1.5703125" style="79" customWidth="1"/>
    <col min="6250" max="6252" width="6.7109375" style="79" customWidth="1"/>
    <col min="6253" max="6500" width="11.42578125" style="79"/>
    <col min="6501" max="6501" width="48.42578125" style="79" customWidth="1"/>
    <col min="6502" max="6504" width="5.85546875" style="79" customWidth="1"/>
    <col min="6505" max="6505" width="1.5703125" style="79" customWidth="1"/>
    <col min="6506" max="6508" width="6.7109375" style="79" customWidth="1"/>
    <col min="6509" max="6756" width="11.42578125" style="79"/>
    <col min="6757" max="6757" width="48.42578125" style="79" customWidth="1"/>
    <col min="6758" max="6760" width="5.85546875" style="79" customWidth="1"/>
    <col min="6761" max="6761" width="1.5703125" style="79" customWidth="1"/>
    <col min="6762" max="6764" width="6.7109375" style="79" customWidth="1"/>
    <col min="6765" max="7012" width="11.42578125" style="79"/>
    <col min="7013" max="7013" width="48.42578125" style="79" customWidth="1"/>
    <col min="7014" max="7016" width="5.85546875" style="79" customWidth="1"/>
    <col min="7017" max="7017" width="1.5703125" style="79" customWidth="1"/>
    <col min="7018" max="7020" width="6.7109375" style="79" customWidth="1"/>
    <col min="7021" max="7268" width="11.42578125" style="79"/>
    <col min="7269" max="7269" width="48.42578125" style="79" customWidth="1"/>
    <col min="7270" max="7272" width="5.85546875" style="79" customWidth="1"/>
    <col min="7273" max="7273" width="1.5703125" style="79" customWidth="1"/>
    <col min="7274" max="7276" width="6.7109375" style="79" customWidth="1"/>
    <col min="7277" max="7524" width="11.42578125" style="79"/>
    <col min="7525" max="7525" width="48.42578125" style="79" customWidth="1"/>
    <col min="7526" max="7528" width="5.85546875" style="79" customWidth="1"/>
    <col min="7529" max="7529" width="1.5703125" style="79" customWidth="1"/>
    <col min="7530" max="7532" width="6.7109375" style="79" customWidth="1"/>
    <col min="7533" max="7780" width="11.42578125" style="79"/>
    <col min="7781" max="7781" width="48.42578125" style="79" customWidth="1"/>
    <col min="7782" max="7784" width="5.85546875" style="79" customWidth="1"/>
    <col min="7785" max="7785" width="1.5703125" style="79" customWidth="1"/>
    <col min="7786" max="7788" width="6.7109375" style="79" customWidth="1"/>
    <col min="7789" max="8036" width="11.42578125" style="79"/>
    <col min="8037" max="8037" width="48.42578125" style="79" customWidth="1"/>
    <col min="8038" max="8040" width="5.85546875" style="79" customWidth="1"/>
    <col min="8041" max="8041" width="1.5703125" style="79" customWidth="1"/>
    <col min="8042" max="8044" width="6.7109375" style="79" customWidth="1"/>
    <col min="8045" max="8292" width="11.42578125" style="79"/>
    <col min="8293" max="8293" width="48.42578125" style="79" customWidth="1"/>
    <col min="8294" max="8296" width="5.85546875" style="79" customWidth="1"/>
    <col min="8297" max="8297" width="1.5703125" style="79" customWidth="1"/>
    <col min="8298" max="8300" width="6.7109375" style="79" customWidth="1"/>
    <col min="8301" max="8548" width="11.42578125" style="79"/>
    <col min="8549" max="8549" width="48.42578125" style="79" customWidth="1"/>
    <col min="8550" max="8552" width="5.85546875" style="79" customWidth="1"/>
    <col min="8553" max="8553" width="1.5703125" style="79" customWidth="1"/>
    <col min="8554" max="8556" width="6.7109375" style="79" customWidth="1"/>
    <col min="8557" max="8804" width="11.42578125" style="79"/>
    <col min="8805" max="8805" width="48.42578125" style="79" customWidth="1"/>
    <col min="8806" max="8808" width="5.85546875" style="79" customWidth="1"/>
    <col min="8809" max="8809" width="1.5703125" style="79" customWidth="1"/>
    <col min="8810" max="8812" width="6.7109375" style="79" customWidth="1"/>
    <col min="8813" max="9060" width="11.42578125" style="79"/>
    <col min="9061" max="9061" width="48.42578125" style="79" customWidth="1"/>
    <col min="9062" max="9064" width="5.85546875" style="79" customWidth="1"/>
    <col min="9065" max="9065" width="1.5703125" style="79" customWidth="1"/>
    <col min="9066" max="9068" width="6.7109375" style="79" customWidth="1"/>
    <col min="9069" max="9316" width="11.42578125" style="79"/>
    <col min="9317" max="9317" width="48.42578125" style="79" customWidth="1"/>
    <col min="9318" max="9320" width="5.85546875" style="79" customWidth="1"/>
    <col min="9321" max="9321" width="1.5703125" style="79" customWidth="1"/>
    <col min="9322" max="9324" width="6.7109375" style="79" customWidth="1"/>
    <col min="9325" max="9572" width="11.42578125" style="79"/>
    <col min="9573" max="9573" width="48.42578125" style="79" customWidth="1"/>
    <col min="9574" max="9576" width="5.85546875" style="79" customWidth="1"/>
    <col min="9577" max="9577" width="1.5703125" style="79" customWidth="1"/>
    <col min="9578" max="9580" width="6.7109375" style="79" customWidth="1"/>
    <col min="9581" max="9828" width="11.42578125" style="79"/>
    <col min="9829" max="9829" width="48.42578125" style="79" customWidth="1"/>
    <col min="9830" max="9832" width="5.85546875" style="79" customWidth="1"/>
    <col min="9833" max="9833" width="1.5703125" style="79" customWidth="1"/>
    <col min="9834" max="9836" width="6.7109375" style="79" customWidth="1"/>
    <col min="9837" max="10084" width="11.42578125" style="79"/>
    <col min="10085" max="10085" width="48.42578125" style="79" customWidth="1"/>
    <col min="10086" max="10088" width="5.85546875" style="79" customWidth="1"/>
    <col min="10089" max="10089" width="1.5703125" style="79" customWidth="1"/>
    <col min="10090" max="10092" width="6.7109375" style="79" customWidth="1"/>
    <col min="10093" max="10340" width="11.42578125" style="79"/>
    <col min="10341" max="10341" width="48.42578125" style="79" customWidth="1"/>
    <col min="10342" max="10344" width="5.85546875" style="79" customWidth="1"/>
    <col min="10345" max="10345" width="1.5703125" style="79" customWidth="1"/>
    <col min="10346" max="10348" width="6.7109375" style="79" customWidth="1"/>
    <col min="10349" max="10596" width="11.42578125" style="79"/>
    <col min="10597" max="10597" width="48.42578125" style="79" customWidth="1"/>
    <col min="10598" max="10600" width="5.85546875" style="79" customWidth="1"/>
    <col min="10601" max="10601" width="1.5703125" style="79" customWidth="1"/>
    <col min="10602" max="10604" width="6.7109375" style="79" customWidth="1"/>
    <col min="10605" max="10852" width="11.42578125" style="79"/>
    <col min="10853" max="10853" width="48.42578125" style="79" customWidth="1"/>
    <col min="10854" max="10856" width="5.85546875" style="79" customWidth="1"/>
    <col min="10857" max="10857" width="1.5703125" style="79" customWidth="1"/>
    <col min="10858" max="10860" width="6.7109375" style="79" customWidth="1"/>
    <col min="10861" max="11108" width="11.42578125" style="79"/>
    <col min="11109" max="11109" width="48.42578125" style="79" customWidth="1"/>
    <col min="11110" max="11112" width="5.85546875" style="79" customWidth="1"/>
    <col min="11113" max="11113" width="1.5703125" style="79" customWidth="1"/>
    <col min="11114" max="11116" width="6.7109375" style="79" customWidth="1"/>
    <col min="11117" max="11364" width="11.42578125" style="79"/>
    <col min="11365" max="11365" width="48.42578125" style="79" customWidth="1"/>
    <col min="11366" max="11368" width="5.85546875" style="79" customWidth="1"/>
    <col min="11369" max="11369" width="1.5703125" style="79" customWidth="1"/>
    <col min="11370" max="11372" width="6.7109375" style="79" customWidth="1"/>
    <col min="11373" max="11620" width="11.42578125" style="79"/>
    <col min="11621" max="11621" width="48.42578125" style="79" customWidth="1"/>
    <col min="11622" max="11624" width="5.85546875" style="79" customWidth="1"/>
    <col min="11625" max="11625" width="1.5703125" style="79" customWidth="1"/>
    <col min="11626" max="11628" width="6.7109375" style="79" customWidth="1"/>
    <col min="11629" max="11876" width="11.42578125" style="79"/>
    <col min="11877" max="11877" width="48.42578125" style="79" customWidth="1"/>
    <col min="11878" max="11880" width="5.85546875" style="79" customWidth="1"/>
    <col min="11881" max="11881" width="1.5703125" style="79" customWidth="1"/>
    <col min="11882" max="11884" width="6.7109375" style="79" customWidth="1"/>
    <col min="11885" max="12132" width="11.42578125" style="79"/>
    <col min="12133" max="12133" width="48.42578125" style="79" customWidth="1"/>
    <col min="12134" max="12136" width="5.85546875" style="79" customWidth="1"/>
    <col min="12137" max="12137" width="1.5703125" style="79" customWidth="1"/>
    <col min="12138" max="12140" width="6.7109375" style="79" customWidth="1"/>
    <col min="12141" max="12388" width="11.42578125" style="79"/>
    <col min="12389" max="12389" width="48.42578125" style="79" customWidth="1"/>
    <col min="12390" max="12392" width="5.85546875" style="79" customWidth="1"/>
    <col min="12393" max="12393" width="1.5703125" style="79" customWidth="1"/>
    <col min="12394" max="12396" width="6.7109375" style="79" customWidth="1"/>
    <col min="12397" max="12644" width="11.42578125" style="79"/>
    <col min="12645" max="12645" width="48.42578125" style="79" customWidth="1"/>
    <col min="12646" max="12648" width="5.85546875" style="79" customWidth="1"/>
    <col min="12649" max="12649" width="1.5703125" style="79" customWidth="1"/>
    <col min="12650" max="12652" width="6.7109375" style="79" customWidth="1"/>
    <col min="12653" max="12900" width="11.42578125" style="79"/>
    <col min="12901" max="12901" width="48.42578125" style="79" customWidth="1"/>
    <col min="12902" max="12904" width="5.85546875" style="79" customWidth="1"/>
    <col min="12905" max="12905" width="1.5703125" style="79" customWidth="1"/>
    <col min="12906" max="12908" width="6.7109375" style="79" customWidth="1"/>
    <col min="12909" max="13156" width="11.42578125" style="79"/>
    <col min="13157" max="13157" width="48.42578125" style="79" customWidth="1"/>
    <col min="13158" max="13160" width="5.85546875" style="79" customWidth="1"/>
    <col min="13161" max="13161" width="1.5703125" style="79" customWidth="1"/>
    <col min="13162" max="13164" width="6.7109375" style="79" customWidth="1"/>
    <col min="13165" max="13412" width="11.42578125" style="79"/>
    <col min="13413" max="13413" width="48.42578125" style="79" customWidth="1"/>
    <col min="13414" max="13416" width="5.85546875" style="79" customWidth="1"/>
    <col min="13417" max="13417" width="1.5703125" style="79" customWidth="1"/>
    <col min="13418" max="13420" width="6.7109375" style="79" customWidth="1"/>
    <col min="13421" max="13668" width="11.42578125" style="79"/>
    <col min="13669" max="13669" width="48.42578125" style="79" customWidth="1"/>
    <col min="13670" max="13672" width="5.85546875" style="79" customWidth="1"/>
    <col min="13673" max="13673" width="1.5703125" style="79" customWidth="1"/>
    <col min="13674" max="13676" width="6.7109375" style="79" customWidth="1"/>
    <col min="13677" max="13924" width="11.42578125" style="79"/>
    <col min="13925" max="13925" width="48.42578125" style="79" customWidth="1"/>
    <col min="13926" max="13928" width="5.85546875" style="79" customWidth="1"/>
    <col min="13929" max="13929" width="1.5703125" style="79" customWidth="1"/>
    <col min="13930" max="13932" width="6.7109375" style="79" customWidth="1"/>
    <col min="13933" max="14180" width="11.42578125" style="79"/>
    <col min="14181" max="14181" width="48.42578125" style="79" customWidth="1"/>
    <col min="14182" max="14184" width="5.85546875" style="79" customWidth="1"/>
    <col min="14185" max="14185" width="1.5703125" style="79" customWidth="1"/>
    <col min="14186" max="14188" width="6.7109375" style="79" customWidth="1"/>
    <col min="14189" max="14436" width="11.42578125" style="79"/>
    <col min="14437" max="14437" width="48.42578125" style="79" customWidth="1"/>
    <col min="14438" max="14440" width="5.85546875" style="79" customWidth="1"/>
    <col min="14441" max="14441" width="1.5703125" style="79" customWidth="1"/>
    <col min="14442" max="14444" width="6.7109375" style="79" customWidth="1"/>
    <col min="14445" max="14692" width="11.42578125" style="79"/>
    <col min="14693" max="14693" width="48.42578125" style="79" customWidth="1"/>
    <col min="14694" max="14696" width="5.85546875" style="79" customWidth="1"/>
    <col min="14697" max="14697" width="1.5703125" style="79" customWidth="1"/>
    <col min="14698" max="14700" width="6.7109375" style="79" customWidth="1"/>
    <col min="14701" max="14948" width="11.42578125" style="79"/>
    <col min="14949" max="14949" width="48.42578125" style="79" customWidth="1"/>
    <col min="14950" max="14952" width="5.85546875" style="79" customWidth="1"/>
    <col min="14953" max="14953" width="1.5703125" style="79" customWidth="1"/>
    <col min="14954" max="14956" width="6.7109375" style="79" customWidth="1"/>
    <col min="14957" max="15204" width="11.42578125" style="79"/>
    <col min="15205" max="15205" width="48.42578125" style="79" customWidth="1"/>
    <col min="15206" max="15208" width="5.85546875" style="79" customWidth="1"/>
    <col min="15209" max="15209" width="1.5703125" style="79" customWidth="1"/>
    <col min="15210" max="15212" width="6.7109375" style="79" customWidth="1"/>
    <col min="15213" max="15460" width="11.42578125" style="79"/>
    <col min="15461" max="15461" width="48.42578125" style="79" customWidth="1"/>
    <col min="15462" max="15464" width="5.85546875" style="79" customWidth="1"/>
    <col min="15465" max="15465" width="1.5703125" style="79" customWidth="1"/>
    <col min="15466" max="15468" width="6.7109375" style="79" customWidth="1"/>
    <col min="15469" max="15716" width="11.42578125" style="79"/>
    <col min="15717" max="15717" width="48.42578125" style="79" customWidth="1"/>
    <col min="15718" max="15720" width="5.85546875" style="79" customWidth="1"/>
    <col min="15721" max="15721" width="1.5703125" style="79" customWidth="1"/>
    <col min="15722" max="15724" width="6.7109375" style="79" customWidth="1"/>
    <col min="15725" max="15972" width="11.42578125" style="79"/>
    <col min="15973" max="15973" width="48.42578125" style="79" customWidth="1"/>
    <col min="15974" max="15976" width="5.85546875" style="79" customWidth="1"/>
    <col min="15977" max="15977" width="1.5703125" style="79" customWidth="1"/>
    <col min="15978" max="15980" width="6.7109375" style="79" customWidth="1"/>
    <col min="15981" max="16384" width="11.42578125" style="79"/>
  </cols>
  <sheetData>
    <row r="1" spans="1:15" x14ac:dyDescent="0.2">
      <c r="A1" s="446" t="s">
        <v>456</v>
      </c>
      <c r="B1" s="446"/>
      <c r="C1" s="446"/>
      <c r="D1" s="446"/>
      <c r="E1" s="446"/>
      <c r="F1" s="446"/>
      <c r="G1" s="446"/>
      <c r="H1" s="446"/>
      <c r="I1" s="446"/>
      <c r="J1" s="446"/>
      <c r="K1" s="446"/>
      <c r="L1" s="446"/>
      <c r="N1" s="3"/>
      <c r="O1" s="434" t="s">
        <v>178</v>
      </c>
    </row>
    <row r="2" spans="1:15" x14ac:dyDescent="0.2">
      <c r="A2" s="446" t="s">
        <v>140</v>
      </c>
      <c r="B2" s="446"/>
      <c r="C2" s="446"/>
      <c r="D2" s="446"/>
      <c r="E2" s="446"/>
      <c r="F2" s="446"/>
      <c r="G2" s="446"/>
      <c r="H2" s="446"/>
      <c r="I2" s="446"/>
      <c r="J2" s="446"/>
      <c r="K2" s="446"/>
      <c r="L2" s="446"/>
      <c r="N2" s="3"/>
      <c r="O2" s="434"/>
    </row>
    <row r="3" spans="1:15" x14ac:dyDescent="0.2">
      <c r="A3" s="446" t="s">
        <v>336</v>
      </c>
      <c r="B3" s="446"/>
      <c r="C3" s="446"/>
      <c r="D3" s="446"/>
      <c r="E3" s="446"/>
      <c r="F3" s="446"/>
      <c r="G3" s="446"/>
      <c r="H3" s="446"/>
      <c r="I3" s="446"/>
      <c r="J3" s="446"/>
      <c r="K3" s="446"/>
      <c r="L3" s="446"/>
    </row>
    <row r="4" spans="1:15" x14ac:dyDescent="0.2">
      <c r="A4" s="446" t="s">
        <v>136</v>
      </c>
      <c r="B4" s="446"/>
      <c r="C4" s="446"/>
      <c r="D4" s="446"/>
      <c r="E4" s="446"/>
      <c r="F4" s="446"/>
      <c r="G4" s="446"/>
      <c r="H4" s="446"/>
      <c r="I4" s="446"/>
      <c r="J4" s="446"/>
      <c r="K4" s="446"/>
      <c r="L4" s="446"/>
    </row>
    <row r="5" spans="1:15" x14ac:dyDescent="0.2">
      <c r="A5" s="446" t="s">
        <v>374</v>
      </c>
      <c r="B5" s="446"/>
      <c r="C5" s="446"/>
      <c r="D5" s="446"/>
      <c r="E5" s="446"/>
      <c r="F5" s="446"/>
      <c r="G5" s="446"/>
      <c r="H5" s="446"/>
      <c r="I5" s="446"/>
      <c r="J5" s="446"/>
      <c r="K5" s="446"/>
      <c r="L5" s="446"/>
    </row>
    <row r="6" spans="1:15" x14ac:dyDescent="0.2">
      <c r="A6" s="178"/>
      <c r="B6" s="178"/>
      <c r="C6" s="178"/>
      <c r="D6" s="178"/>
      <c r="E6" s="178"/>
      <c r="F6" s="178"/>
      <c r="G6" s="178"/>
      <c r="H6" s="178"/>
      <c r="I6" s="178"/>
      <c r="J6" s="178"/>
      <c r="K6" s="178"/>
    </row>
    <row r="7" spans="1:15" s="93" customFormat="1" ht="37.5" customHeight="1" x14ac:dyDescent="0.25">
      <c r="A7" s="208" t="s">
        <v>77</v>
      </c>
      <c r="B7" s="177" t="s">
        <v>0</v>
      </c>
      <c r="C7" s="152" t="s">
        <v>51</v>
      </c>
      <c r="D7" s="152" t="s">
        <v>52</v>
      </c>
      <c r="E7" s="152" t="s">
        <v>53</v>
      </c>
      <c r="F7" s="152" t="s">
        <v>54</v>
      </c>
      <c r="G7" s="152" t="s">
        <v>55</v>
      </c>
      <c r="H7" s="152" t="s">
        <v>108</v>
      </c>
      <c r="I7" s="152" t="s">
        <v>56</v>
      </c>
      <c r="J7" s="152" t="s">
        <v>58</v>
      </c>
      <c r="K7" s="152" t="s">
        <v>57</v>
      </c>
      <c r="L7" s="152" t="s">
        <v>528</v>
      </c>
      <c r="M7" s="224"/>
    </row>
    <row r="8" spans="1:15" ht="17.100000000000001" customHeight="1" x14ac:dyDescent="0.25">
      <c r="A8" s="110" t="s">
        <v>0</v>
      </c>
      <c r="B8" s="114">
        <f>SUM(B9:B35)</f>
        <v>652</v>
      </c>
      <c r="C8" s="114">
        <f t="shared" ref="C8:L8" si="0">SUM(C9:C35)</f>
        <v>99</v>
      </c>
      <c r="D8" s="114">
        <f t="shared" si="0"/>
        <v>116</v>
      </c>
      <c r="E8" s="114">
        <f t="shared" si="0"/>
        <v>95</v>
      </c>
      <c r="F8" s="114">
        <f t="shared" si="0"/>
        <v>75</v>
      </c>
      <c r="G8" s="114">
        <f t="shared" si="0"/>
        <v>67</v>
      </c>
      <c r="H8" s="114">
        <f t="shared" si="0"/>
        <v>0</v>
      </c>
      <c r="I8" s="114">
        <f t="shared" si="0"/>
        <v>0</v>
      </c>
      <c r="J8" s="114">
        <f t="shared" si="0"/>
        <v>93</v>
      </c>
      <c r="K8" s="114">
        <f t="shared" si="0"/>
        <v>0</v>
      </c>
      <c r="L8" s="114">
        <f t="shared" si="0"/>
        <v>107</v>
      </c>
      <c r="M8" s="114"/>
      <c r="N8" s="169"/>
    </row>
    <row r="9" spans="1:15" ht="17.100000000000001" customHeight="1" x14ac:dyDescent="0.25">
      <c r="A9" s="98" t="s">
        <v>9</v>
      </c>
      <c r="B9" s="112">
        <f t="shared" ref="B9:B35" si="1">SUM(C9:L9)</f>
        <v>37</v>
      </c>
      <c r="C9" s="191">
        <v>6</v>
      </c>
      <c r="D9" s="191">
        <v>6</v>
      </c>
      <c r="E9" s="191">
        <v>6</v>
      </c>
      <c r="F9" s="191">
        <v>5</v>
      </c>
      <c r="G9" s="191">
        <v>2</v>
      </c>
      <c r="H9" s="191">
        <v>0</v>
      </c>
      <c r="I9" s="191">
        <v>0</v>
      </c>
      <c r="J9" s="191">
        <v>7</v>
      </c>
      <c r="K9" s="191">
        <v>0</v>
      </c>
      <c r="L9" s="191">
        <v>5</v>
      </c>
      <c r="M9" s="114"/>
      <c r="N9" s="169"/>
    </row>
    <row r="10" spans="1:15" ht="17.100000000000001" customHeight="1" x14ac:dyDescent="0.25">
      <c r="A10" s="98" t="s">
        <v>10</v>
      </c>
      <c r="B10" s="112">
        <f t="shared" si="1"/>
        <v>34</v>
      </c>
      <c r="C10" s="191">
        <v>5</v>
      </c>
      <c r="D10" s="191">
        <v>5</v>
      </c>
      <c r="E10" s="191">
        <v>5</v>
      </c>
      <c r="F10" s="191">
        <v>3</v>
      </c>
      <c r="G10" s="191">
        <v>4</v>
      </c>
      <c r="H10" s="191">
        <v>0</v>
      </c>
      <c r="I10" s="191">
        <v>0</v>
      </c>
      <c r="J10" s="191">
        <v>6</v>
      </c>
      <c r="K10" s="191">
        <v>0</v>
      </c>
      <c r="L10" s="191">
        <v>6</v>
      </c>
      <c r="M10" s="114"/>
      <c r="N10" s="169"/>
    </row>
    <row r="11" spans="1:15" ht="17.100000000000001" customHeight="1" x14ac:dyDescent="0.25">
      <c r="A11" s="98" t="s">
        <v>11</v>
      </c>
      <c r="B11" s="112">
        <f t="shared" si="1"/>
        <v>33</v>
      </c>
      <c r="C11" s="191">
        <v>5</v>
      </c>
      <c r="D11" s="191">
        <v>6</v>
      </c>
      <c r="E11" s="191">
        <v>5</v>
      </c>
      <c r="F11" s="191">
        <v>4</v>
      </c>
      <c r="G11" s="191">
        <v>4</v>
      </c>
      <c r="H11" s="191">
        <v>0</v>
      </c>
      <c r="I11" s="191">
        <v>0</v>
      </c>
      <c r="J11" s="191">
        <v>5</v>
      </c>
      <c r="K11" s="191">
        <v>0</v>
      </c>
      <c r="L11" s="191">
        <v>4</v>
      </c>
      <c r="M11" s="114"/>
      <c r="N11" s="169"/>
    </row>
    <row r="12" spans="1:15" ht="17.100000000000001" customHeight="1" x14ac:dyDescent="0.25">
      <c r="A12" s="98" t="s">
        <v>12</v>
      </c>
      <c r="B12" s="112">
        <f t="shared" si="1"/>
        <v>95</v>
      </c>
      <c r="C12" s="191">
        <v>14</v>
      </c>
      <c r="D12" s="191">
        <v>19</v>
      </c>
      <c r="E12" s="191">
        <v>12</v>
      </c>
      <c r="F12" s="191">
        <v>10</v>
      </c>
      <c r="G12" s="191">
        <v>7</v>
      </c>
      <c r="H12" s="191">
        <v>0</v>
      </c>
      <c r="I12" s="191">
        <v>0</v>
      </c>
      <c r="J12" s="191">
        <v>13</v>
      </c>
      <c r="K12" s="191">
        <v>0</v>
      </c>
      <c r="L12" s="191">
        <v>20</v>
      </c>
      <c r="M12" s="114"/>
      <c r="N12" s="169"/>
    </row>
    <row r="13" spans="1:15" ht="17.100000000000001" customHeight="1" x14ac:dyDescent="0.25">
      <c r="A13" s="98" t="s">
        <v>13</v>
      </c>
      <c r="B13" s="112">
        <f t="shared" si="1"/>
        <v>15</v>
      </c>
      <c r="C13" s="191">
        <v>2</v>
      </c>
      <c r="D13" s="191">
        <v>3</v>
      </c>
      <c r="E13" s="191">
        <v>2</v>
      </c>
      <c r="F13" s="191">
        <v>1</v>
      </c>
      <c r="G13" s="191">
        <v>2</v>
      </c>
      <c r="H13" s="191">
        <v>0</v>
      </c>
      <c r="I13" s="191">
        <v>0</v>
      </c>
      <c r="J13" s="191">
        <v>2</v>
      </c>
      <c r="K13" s="191">
        <v>0</v>
      </c>
      <c r="L13" s="191">
        <v>3</v>
      </c>
      <c r="M13" s="114"/>
      <c r="N13" s="169"/>
    </row>
    <row r="14" spans="1:15" ht="17.100000000000001" customHeight="1" x14ac:dyDescent="0.25">
      <c r="A14" s="98" t="s">
        <v>14</v>
      </c>
      <c r="B14" s="112">
        <f t="shared" si="1"/>
        <v>15</v>
      </c>
      <c r="C14" s="191">
        <v>2</v>
      </c>
      <c r="D14" s="191">
        <v>2</v>
      </c>
      <c r="E14" s="191">
        <v>2</v>
      </c>
      <c r="F14" s="191">
        <v>2</v>
      </c>
      <c r="G14" s="191">
        <v>2</v>
      </c>
      <c r="H14" s="191">
        <v>0</v>
      </c>
      <c r="I14" s="191">
        <v>0</v>
      </c>
      <c r="J14" s="191">
        <v>2</v>
      </c>
      <c r="K14" s="191">
        <v>0</v>
      </c>
      <c r="L14" s="191">
        <v>3</v>
      </c>
      <c r="M14" s="114"/>
      <c r="N14" s="169"/>
    </row>
    <row r="15" spans="1:15" ht="17.100000000000001" customHeight="1" x14ac:dyDescent="0.25">
      <c r="A15" s="98" t="s">
        <v>15</v>
      </c>
      <c r="B15" s="112">
        <f t="shared" si="1"/>
        <v>7</v>
      </c>
      <c r="C15" s="191">
        <v>1</v>
      </c>
      <c r="D15" s="191">
        <v>1</v>
      </c>
      <c r="E15" s="191">
        <v>1</v>
      </c>
      <c r="F15" s="191">
        <v>1</v>
      </c>
      <c r="G15" s="191">
        <v>1</v>
      </c>
      <c r="H15" s="191">
        <v>0</v>
      </c>
      <c r="I15" s="191">
        <v>0</v>
      </c>
      <c r="J15" s="191">
        <v>1</v>
      </c>
      <c r="K15" s="191">
        <v>0</v>
      </c>
      <c r="L15" s="191">
        <v>1</v>
      </c>
      <c r="M15" s="114"/>
      <c r="N15" s="169"/>
    </row>
    <row r="16" spans="1:15" ht="17.100000000000001" customHeight="1" x14ac:dyDescent="0.25">
      <c r="A16" s="98" t="s">
        <v>16</v>
      </c>
      <c r="B16" s="112">
        <f t="shared" si="1"/>
        <v>88</v>
      </c>
      <c r="C16" s="191">
        <v>13</v>
      </c>
      <c r="D16" s="191">
        <v>19</v>
      </c>
      <c r="E16" s="191">
        <v>12</v>
      </c>
      <c r="F16" s="191">
        <v>9</v>
      </c>
      <c r="G16" s="191">
        <v>8</v>
      </c>
      <c r="H16" s="191">
        <v>0</v>
      </c>
      <c r="I16" s="191">
        <v>0</v>
      </c>
      <c r="J16" s="191">
        <v>11</v>
      </c>
      <c r="K16" s="191">
        <v>0</v>
      </c>
      <c r="L16" s="191">
        <v>16</v>
      </c>
      <c r="M16" s="114"/>
      <c r="N16" s="169"/>
    </row>
    <row r="17" spans="1:14" ht="17.100000000000001" customHeight="1" x14ac:dyDescent="0.25">
      <c r="A17" s="98" t="s">
        <v>17</v>
      </c>
      <c r="B17" s="112">
        <f t="shared" si="1"/>
        <v>20</v>
      </c>
      <c r="C17" s="191">
        <v>3</v>
      </c>
      <c r="D17" s="191">
        <v>2</v>
      </c>
      <c r="E17" s="191">
        <v>3</v>
      </c>
      <c r="F17" s="191">
        <v>3</v>
      </c>
      <c r="G17" s="191">
        <v>3</v>
      </c>
      <c r="H17" s="191">
        <v>0</v>
      </c>
      <c r="I17" s="191">
        <v>0</v>
      </c>
      <c r="J17" s="191">
        <v>3</v>
      </c>
      <c r="K17" s="191">
        <v>0</v>
      </c>
      <c r="L17" s="191">
        <v>3</v>
      </c>
      <c r="M17" s="114"/>
      <c r="N17" s="169"/>
    </row>
    <row r="18" spans="1:14" ht="17.100000000000001" customHeight="1" x14ac:dyDescent="0.25">
      <c r="A18" s="98" t="s">
        <v>18</v>
      </c>
      <c r="B18" s="112">
        <f t="shared" si="1"/>
        <v>33</v>
      </c>
      <c r="C18" s="191">
        <v>5</v>
      </c>
      <c r="D18" s="191">
        <v>6</v>
      </c>
      <c r="E18" s="191">
        <v>5</v>
      </c>
      <c r="F18" s="191">
        <v>4</v>
      </c>
      <c r="G18" s="191">
        <v>1</v>
      </c>
      <c r="H18" s="191">
        <v>0</v>
      </c>
      <c r="I18" s="191">
        <v>0</v>
      </c>
      <c r="J18" s="191">
        <v>6</v>
      </c>
      <c r="K18" s="191">
        <v>0</v>
      </c>
      <c r="L18" s="191">
        <v>6</v>
      </c>
      <c r="M18" s="114"/>
      <c r="N18" s="169"/>
    </row>
    <row r="19" spans="1:14" ht="17.100000000000001" customHeight="1" x14ac:dyDescent="0.25">
      <c r="A19" s="98" t="s">
        <v>19</v>
      </c>
      <c r="B19" s="112">
        <f t="shared" si="1"/>
        <v>8</v>
      </c>
      <c r="C19" s="191">
        <v>1</v>
      </c>
      <c r="D19" s="191">
        <v>3</v>
      </c>
      <c r="E19" s="191">
        <v>2</v>
      </c>
      <c r="F19" s="191">
        <v>1</v>
      </c>
      <c r="G19" s="191">
        <v>0</v>
      </c>
      <c r="H19" s="191">
        <v>0</v>
      </c>
      <c r="I19" s="191">
        <v>0</v>
      </c>
      <c r="J19" s="191">
        <v>1</v>
      </c>
      <c r="K19" s="191">
        <v>0</v>
      </c>
      <c r="L19" s="191">
        <v>0</v>
      </c>
      <c r="M19" s="114"/>
      <c r="N19" s="169"/>
    </row>
    <row r="20" spans="1:14" ht="17.100000000000001" customHeight="1" x14ac:dyDescent="0.25">
      <c r="A20" s="193" t="s">
        <v>20</v>
      </c>
      <c r="B20" s="112">
        <f t="shared" si="1"/>
        <v>47</v>
      </c>
      <c r="C20" s="191">
        <v>8</v>
      </c>
      <c r="D20" s="191">
        <v>8</v>
      </c>
      <c r="E20" s="191">
        <v>6</v>
      </c>
      <c r="F20" s="191">
        <v>5</v>
      </c>
      <c r="G20" s="191">
        <v>6</v>
      </c>
      <c r="H20" s="191">
        <v>0</v>
      </c>
      <c r="I20" s="191">
        <v>0</v>
      </c>
      <c r="J20" s="191">
        <v>5</v>
      </c>
      <c r="K20" s="191">
        <v>0</v>
      </c>
      <c r="L20" s="191">
        <v>9</v>
      </c>
      <c r="M20" s="114"/>
      <c r="N20" s="169"/>
    </row>
    <row r="21" spans="1:14" ht="17.100000000000001" customHeight="1" x14ac:dyDescent="0.25">
      <c r="A21" s="98" t="s">
        <v>21</v>
      </c>
      <c r="B21" s="112">
        <f t="shared" si="1"/>
        <v>26</v>
      </c>
      <c r="C21" s="191">
        <v>4</v>
      </c>
      <c r="D21" s="191">
        <v>4</v>
      </c>
      <c r="E21" s="191">
        <v>4</v>
      </c>
      <c r="F21" s="191">
        <v>3</v>
      </c>
      <c r="G21" s="191">
        <v>3</v>
      </c>
      <c r="H21" s="191">
        <v>0</v>
      </c>
      <c r="I21" s="191">
        <v>0</v>
      </c>
      <c r="J21" s="191">
        <v>4</v>
      </c>
      <c r="K21" s="191">
        <v>0</v>
      </c>
      <c r="L21" s="191">
        <v>4</v>
      </c>
      <c r="M21" s="114"/>
      <c r="N21" s="169"/>
    </row>
    <row r="22" spans="1:14" ht="17.100000000000001" customHeight="1" x14ac:dyDescent="0.25">
      <c r="A22" s="98" t="s">
        <v>22</v>
      </c>
      <c r="B22" s="112">
        <f t="shared" si="1"/>
        <v>37</v>
      </c>
      <c r="C22" s="191">
        <v>5</v>
      </c>
      <c r="D22" s="191">
        <v>6</v>
      </c>
      <c r="E22" s="191">
        <v>6</v>
      </c>
      <c r="F22" s="191">
        <v>5</v>
      </c>
      <c r="G22" s="191">
        <v>4</v>
      </c>
      <c r="H22" s="191">
        <v>0</v>
      </c>
      <c r="I22" s="191">
        <v>0</v>
      </c>
      <c r="J22" s="191">
        <v>5</v>
      </c>
      <c r="K22" s="191">
        <v>0</v>
      </c>
      <c r="L22" s="191">
        <v>6</v>
      </c>
      <c r="M22" s="114"/>
      <c r="N22" s="169"/>
    </row>
    <row r="23" spans="1:14" ht="17.100000000000001" customHeight="1" x14ac:dyDescent="0.25">
      <c r="A23" s="98" t="s">
        <v>23</v>
      </c>
      <c r="B23" s="112">
        <f t="shared" si="1"/>
        <v>0</v>
      </c>
      <c r="C23" s="191"/>
      <c r="D23" s="191"/>
      <c r="E23" s="191"/>
      <c r="F23" s="191"/>
      <c r="G23" s="191"/>
      <c r="H23" s="191"/>
      <c r="I23" s="191"/>
      <c r="J23" s="191"/>
      <c r="K23" s="191"/>
      <c r="L23" s="191"/>
      <c r="M23" s="114"/>
      <c r="N23" s="169"/>
    </row>
    <row r="24" spans="1:14" ht="17.100000000000001" customHeight="1" x14ac:dyDescent="0.25">
      <c r="A24" s="98" t="s">
        <v>24</v>
      </c>
      <c r="B24" s="112">
        <f t="shared" si="1"/>
        <v>22</v>
      </c>
      <c r="C24" s="191">
        <v>3</v>
      </c>
      <c r="D24" s="191">
        <v>4</v>
      </c>
      <c r="E24" s="191">
        <v>3</v>
      </c>
      <c r="F24" s="191">
        <v>3</v>
      </c>
      <c r="G24" s="191">
        <v>3</v>
      </c>
      <c r="H24" s="191">
        <v>0</v>
      </c>
      <c r="I24" s="191">
        <v>0</v>
      </c>
      <c r="J24" s="191">
        <v>3</v>
      </c>
      <c r="K24" s="191">
        <v>0</v>
      </c>
      <c r="L24" s="191">
        <v>3</v>
      </c>
      <c r="M24" s="114"/>
      <c r="N24" s="169"/>
    </row>
    <row r="25" spans="1:14" ht="17.100000000000001" customHeight="1" x14ac:dyDescent="0.25">
      <c r="A25" s="98" t="s">
        <v>25</v>
      </c>
      <c r="B25" s="112">
        <f t="shared" si="1"/>
        <v>6</v>
      </c>
      <c r="C25" s="191">
        <v>1</v>
      </c>
      <c r="D25" s="191">
        <v>1</v>
      </c>
      <c r="E25" s="191">
        <v>1</v>
      </c>
      <c r="F25" s="191">
        <v>0</v>
      </c>
      <c r="G25" s="191">
        <v>1</v>
      </c>
      <c r="H25" s="191">
        <v>0</v>
      </c>
      <c r="I25" s="191">
        <v>0</v>
      </c>
      <c r="J25" s="191">
        <v>1</v>
      </c>
      <c r="K25" s="191">
        <v>0</v>
      </c>
      <c r="L25" s="191">
        <v>1</v>
      </c>
      <c r="M25" s="114"/>
      <c r="N25" s="169"/>
    </row>
    <row r="26" spans="1:14" ht="17.100000000000001" customHeight="1" x14ac:dyDescent="0.25">
      <c r="A26" s="98" t="s">
        <v>26</v>
      </c>
      <c r="B26" s="112">
        <f t="shared" si="1"/>
        <v>6</v>
      </c>
      <c r="C26" s="191">
        <v>1</v>
      </c>
      <c r="D26" s="191">
        <v>1</v>
      </c>
      <c r="E26" s="191">
        <v>1</v>
      </c>
      <c r="F26" s="191">
        <v>1</v>
      </c>
      <c r="G26" s="191">
        <v>0</v>
      </c>
      <c r="H26" s="191">
        <v>0</v>
      </c>
      <c r="I26" s="191">
        <v>0</v>
      </c>
      <c r="J26" s="191">
        <v>1</v>
      </c>
      <c r="K26" s="191">
        <v>0</v>
      </c>
      <c r="L26" s="191">
        <v>1</v>
      </c>
      <c r="M26" s="114"/>
      <c r="N26" s="169"/>
    </row>
    <row r="27" spans="1:14" ht="17.100000000000001" customHeight="1" x14ac:dyDescent="0.25">
      <c r="A27" s="98" t="s">
        <v>27</v>
      </c>
      <c r="B27" s="112">
        <f t="shared" si="1"/>
        <v>13</v>
      </c>
      <c r="C27" s="191">
        <v>2</v>
      </c>
      <c r="D27" s="191">
        <v>2</v>
      </c>
      <c r="E27" s="191">
        <v>2</v>
      </c>
      <c r="F27" s="191">
        <v>2</v>
      </c>
      <c r="G27" s="191">
        <v>2</v>
      </c>
      <c r="H27" s="191">
        <v>0</v>
      </c>
      <c r="I27" s="191">
        <v>0</v>
      </c>
      <c r="J27" s="191">
        <v>1</v>
      </c>
      <c r="K27" s="191">
        <v>0</v>
      </c>
      <c r="L27" s="191">
        <v>2</v>
      </c>
      <c r="M27" s="114"/>
      <c r="N27" s="169"/>
    </row>
    <row r="28" spans="1:14" ht="17.100000000000001" customHeight="1" x14ac:dyDescent="0.25">
      <c r="A28" s="98" t="s">
        <v>28</v>
      </c>
      <c r="B28" s="112">
        <f t="shared" si="1"/>
        <v>7</v>
      </c>
      <c r="C28" s="191">
        <v>1</v>
      </c>
      <c r="D28" s="191">
        <v>1</v>
      </c>
      <c r="E28" s="191">
        <v>1</v>
      </c>
      <c r="F28" s="191">
        <v>1</v>
      </c>
      <c r="G28" s="191">
        <v>1</v>
      </c>
      <c r="H28" s="191">
        <v>0</v>
      </c>
      <c r="I28" s="191">
        <v>0</v>
      </c>
      <c r="J28" s="191">
        <v>1</v>
      </c>
      <c r="K28" s="191">
        <v>0</v>
      </c>
      <c r="L28" s="191">
        <v>1</v>
      </c>
      <c r="M28" s="114"/>
      <c r="N28" s="169"/>
    </row>
    <row r="29" spans="1:14" ht="17.100000000000001" customHeight="1" x14ac:dyDescent="0.25">
      <c r="A29" s="98" t="s">
        <v>29</v>
      </c>
      <c r="B29" s="112">
        <f t="shared" si="1"/>
        <v>20</v>
      </c>
      <c r="C29" s="191">
        <v>4</v>
      </c>
      <c r="D29" s="191">
        <v>4</v>
      </c>
      <c r="E29" s="191">
        <v>3</v>
      </c>
      <c r="F29" s="191">
        <v>2</v>
      </c>
      <c r="G29" s="191">
        <v>2</v>
      </c>
      <c r="H29" s="191">
        <v>0</v>
      </c>
      <c r="I29" s="191">
        <v>0</v>
      </c>
      <c r="J29" s="191">
        <v>4</v>
      </c>
      <c r="K29" s="191">
        <v>0</v>
      </c>
      <c r="L29" s="191">
        <v>1</v>
      </c>
      <c r="M29" s="114"/>
      <c r="N29" s="169"/>
    </row>
    <row r="30" spans="1:14" ht="17.100000000000001" customHeight="1" x14ac:dyDescent="0.25">
      <c r="A30" s="98" t="s">
        <v>30</v>
      </c>
      <c r="B30" s="112">
        <f t="shared" si="1"/>
        <v>7</v>
      </c>
      <c r="C30" s="191">
        <v>1</v>
      </c>
      <c r="D30" s="191">
        <v>1</v>
      </c>
      <c r="E30" s="191">
        <v>1</v>
      </c>
      <c r="F30" s="191">
        <v>1</v>
      </c>
      <c r="G30" s="191">
        <v>1</v>
      </c>
      <c r="H30" s="191">
        <v>0</v>
      </c>
      <c r="I30" s="191">
        <v>0</v>
      </c>
      <c r="J30" s="191">
        <v>1</v>
      </c>
      <c r="K30" s="191">
        <v>0</v>
      </c>
      <c r="L30" s="191">
        <v>1</v>
      </c>
      <c r="M30" s="114"/>
      <c r="N30" s="169"/>
    </row>
    <row r="31" spans="1:14" ht="17.100000000000001" customHeight="1" x14ac:dyDescent="0.25">
      <c r="A31" s="98" t="s">
        <v>208</v>
      </c>
      <c r="B31" s="112">
        <f t="shared" si="1"/>
        <v>16</v>
      </c>
      <c r="C31" s="191">
        <v>3</v>
      </c>
      <c r="D31" s="191">
        <v>2</v>
      </c>
      <c r="E31" s="191">
        <v>2</v>
      </c>
      <c r="F31" s="191">
        <v>2</v>
      </c>
      <c r="G31" s="191">
        <v>3</v>
      </c>
      <c r="H31" s="191">
        <v>0</v>
      </c>
      <c r="I31" s="191">
        <v>0</v>
      </c>
      <c r="J31" s="191">
        <v>2</v>
      </c>
      <c r="K31" s="191">
        <v>0</v>
      </c>
      <c r="L31" s="191">
        <v>2</v>
      </c>
      <c r="M31" s="114"/>
      <c r="N31" s="169"/>
    </row>
    <row r="32" spans="1:14" ht="17.100000000000001" customHeight="1" x14ac:dyDescent="0.25">
      <c r="A32" s="98" t="s">
        <v>32</v>
      </c>
      <c r="B32" s="112">
        <f t="shared" si="1"/>
        <v>0</v>
      </c>
      <c r="C32" s="191"/>
      <c r="D32" s="191"/>
      <c r="E32" s="191"/>
      <c r="F32" s="191"/>
      <c r="G32" s="191"/>
      <c r="H32" s="191"/>
      <c r="I32" s="191"/>
      <c r="J32" s="191"/>
      <c r="K32" s="191"/>
      <c r="L32" s="191"/>
      <c r="M32" s="114"/>
      <c r="N32" s="169"/>
    </row>
    <row r="33" spans="1:14" ht="17.100000000000001" customHeight="1" x14ac:dyDescent="0.25">
      <c r="A33" s="98" t="s">
        <v>33</v>
      </c>
      <c r="B33" s="112">
        <f t="shared" si="1"/>
        <v>31</v>
      </c>
      <c r="C33" s="191">
        <v>5</v>
      </c>
      <c r="D33" s="191">
        <v>5</v>
      </c>
      <c r="E33" s="191">
        <v>5</v>
      </c>
      <c r="F33" s="191">
        <v>4</v>
      </c>
      <c r="G33" s="191">
        <v>3</v>
      </c>
      <c r="H33" s="191">
        <v>0</v>
      </c>
      <c r="I33" s="191">
        <v>0</v>
      </c>
      <c r="J33" s="191">
        <v>5</v>
      </c>
      <c r="K33" s="191">
        <v>0</v>
      </c>
      <c r="L33" s="191">
        <v>4</v>
      </c>
      <c r="M33" s="114"/>
      <c r="N33" s="169"/>
    </row>
    <row r="34" spans="1:14" ht="17.100000000000001" customHeight="1" x14ac:dyDescent="0.25">
      <c r="A34" s="115" t="s">
        <v>34</v>
      </c>
      <c r="B34" s="112">
        <f t="shared" si="1"/>
        <v>22</v>
      </c>
      <c r="C34" s="159">
        <v>3</v>
      </c>
      <c r="D34" s="159">
        <v>4</v>
      </c>
      <c r="E34" s="159">
        <v>4</v>
      </c>
      <c r="F34" s="159">
        <v>2</v>
      </c>
      <c r="G34" s="159">
        <v>3</v>
      </c>
      <c r="H34" s="159">
        <v>0</v>
      </c>
      <c r="I34" s="159">
        <v>0</v>
      </c>
      <c r="J34" s="159">
        <v>2</v>
      </c>
      <c r="K34" s="159">
        <v>0</v>
      </c>
      <c r="L34" s="159">
        <v>4</v>
      </c>
      <c r="M34" s="114"/>
      <c r="N34" s="169"/>
    </row>
    <row r="35" spans="1:14" ht="17.100000000000001" customHeight="1" thickBot="1" x14ac:dyDescent="0.3">
      <c r="A35" s="135" t="s">
        <v>35</v>
      </c>
      <c r="B35" s="139">
        <f t="shared" si="1"/>
        <v>7</v>
      </c>
      <c r="C35" s="200">
        <v>1</v>
      </c>
      <c r="D35" s="200">
        <v>1</v>
      </c>
      <c r="E35" s="200">
        <v>1</v>
      </c>
      <c r="F35" s="200">
        <v>1</v>
      </c>
      <c r="G35" s="200">
        <v>1</v>
      </c>
      <c r="H35" s="200">
        <v>0</v>
      </c>
      <c r="I35" s="200">
        <v>0</v>
      </c>
      <c r="J35" s="200">
        <v>1</v>
      </c>
      <c r="K35" s="200">
        <v>0</v>
      </c>
      <c r="L35" s="200">
        <v>1</v>
      </c>
      <c r="M35" s="114"/>
      <c r="N35" s="169"/>
    </row>
    <row r="36" spans="1:14" s="194" customFormat="1" ht="42.75" customHeight="1" x14ac:dyDescent="0.25">
      <c r="A36" s="404" t="s">
        <v>402</v>
      </c>
      <c r="B36" s="404"/>
      <c r="C36" s="404"/>
      <c r="D36" s="404"/>
      <c r="E36" s="404"/>
      <c r="F36" s="404"/>
      <c r="G36" s="404"/>
      <c r="H36" s="404"/>
      <c r="I36" s="404"/>
      <c r="J36" s="404"/>
      <c r="K36" s="404"/>
      <c r="L36" s="404"/>
      <c r="M36" s="223"/>
    </row>
    <row r="37" spans="1:14" ht="12.75" customHeight="1" x14ac:dyDescent="0.25">
      <c r="A37" s="435" t="s">
        <v>366</v>
      </c>
      <c r="B37" s="435"/>
      <c r="C37" s="435"/>
      <c r="D37" s="435"/>
      <c r="E37" s="435"/>
      <c r="F37" s="435"/>
      <c r="G37" s="435"/>
      <c r="H37" s="435"/>
      <c r="I37" s="435"/>
      <c r="J37" s="435"/>
      <c r="K37" s="435"/>
      <c r="L37" s="435"/>
    </row>
  </sheetData>
  <mergeCells count="8">
    <mergeCell ref="A36:L36"/>
    <mergeCell ref="A37:L37"/>
    <mergeCell ref="A5:L5"/>
    <mergeCell ref="O1:O2"/>
    <mergeCell ref="A1:L1"/>
    <mergeCell ref="A2:L2"/>
    <mergeCell ref="A3:L3"/>
    <mergeCell ref="A4:L4"/>
  </mergeCells>
  <hyperlinks>
    <hyperlink ref="O1" location="INDICE!A1" display="INDICE"/>
  </hyperlinks>
  <printOptions horizontalCentered="1"/>
  <pageMargins left="0.70866141732283472" right="0.70866141732283472" top="0.74803149606299213" bottom="0.74803149606299213" header="0.31496062992125984" footer="0.31496062992125984"/>
  <pageSetup scale="81" orientation="landscape"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
  <sheetViews>
    <sheetView showGridLines="0" workbookViewId="0">
      <selection activeCell="K24" sqref="K24"/>
    </sheetView>
  </sheetViews>
  <sheetFormatPr baseColWidth="10" defaultRowHeight="12.75" x14ac:dyDescent="0.25"/>
  <cols>
    <col min="1" max="1" width="28" style="93" customWidth="1"/>
    <col min="2" max="2" width="16.42578125" style="390" customWidth="1"/>
    <col min="3" max="4" width="9.7109375" style="390" hidden="1" customWidth="1"/>
    <col min="5" max="5" width="16.7109375" style="390" customWidth="1"/>
    <col min="6" max="8" width="9.7109375" style="79" hidden="1" customWidth="1"/>
    <col min="9" max="232" width="11.42578125" style="79"/>
    <col min="233" max="233" width="16.85546875" style="79" bestFit="1" customWidth="1"/>
    <col min="234" max="234" width="8.7109375" style="79" bestFit="1" customWidth="1"/>
    <col min="235" max="235" width="5.5703125" style="79" bestFit="1" customWidth="1"/>
    <col min="236" max="237" width="4.5703125" style="79" bestFit="1" customWidth="1"/>
    <col min="238" max="238" width="1.7109375" style="79" customWidth="1"/>
    <col min="239" max="239" width="5.42578125" style="79" bestFit="1" customWidth="1"/>
    <col min="240" max="240" width="5.5703125" style="79" bestFit="1" customWidth="1"/>
    <col min="241" max="241" width="7.28515625" style="79" bestFit="1" customWidth="1"/>
    <col min="242" max="243" width="7.5703125" style="79" bestFit="1" customWidth="1"/>
    <col min="244" max="244" width="7.28515625" style="79" bestFit="1" customWidth="1"/>
    <col min="245" max="245" width="1.5703125" style="79" customWidth="1"/>
    <col min="246" max="247" width="5.140625" style="79" bestFit="1" customWidth="1"/>
    <col min="248" max="248" width="1.140625" style="79" customWidth="1"/>
    <col min="249" max="249" width="5.42578125" style="79" bestFit="1" customWidth="1"/>
    <col min="250" max="250" width="5.5703125" style="79" bestFit="1" customWidth="1"/>
    <col min="251" max="251" width="5.42578125" style="79" bestFit="1" customWidth="1"/>
    <col min="252" max="252" width="5.5703125" style="79" bestFit="1" customWidth="1"/>
    <col min="253" max="253" width="7.28515625" style="79" bestFit="1" customWidth="1"/>
    <col min="254" max="254" width="7.5703125" style="79" bestFit="1" customWidth="1"/>
    <col min="255" max="255" width="7.28515625" style="79" bestFit="1" customWidth="1"/>
    <col min="256" max="488" width="11.42578125" style="79"/>
    <col min="489" max="489" width="16.85546875" style="79" bestFit="1" customWidth="1"/>
    <col min="490" max="490" width="8.7109375" style="79" bestFit="1" customWidth="1"/>
    <col min="491" max="491" width="5.5703125" style="79" bestFit="1" customWidth="1"/>
    <col min="492" max="493" width="4.5703125" style="79" bestFit="1" customWidth="1"/>
    <col min="494" max="494" width="1.7109375" style="79" customWidth="1"/>
    <col min="495" max="495" width="5.42578125" style="79" bestFit="1" customWidth="1"/>
    <col min="496" max="496" width="5.5703125" style="79" bestFit="1" customWidth="1"/>
    <col min="497" max="497" width="7.28515625" style="79" bestFit="1" customWidth="1"/>
    <col min="498" max="499" width="7.5703125" style="79" bestFit="1" customWidth="1"/>
    <col min="500" max="500" width="7.28515625" style="79" bestFit="1" customWidth="1"/>
    <col min="501" max="501" width="1.5703125" style="79" customWidth="1"/>
    <col min="502" max="503" width="5.140625" style="79" bestFit="1" customWidth="1"/>
    <col min="504" max="504" width="1.140625" style="79" customWidth="1"/>
    <col min="505" max="505" width="5.42578125" style="79" bestFit="1" customWidth="1"/>
    <col min="506" max="506" width="5.5703125" style="79" bestFit="1" customWidth="1"/>
    <col min="507" max="507" width="5.42578125" style="79" bestFit="1" customWidth="1"/>
    <col min="508" max="508" width="5.5703125" style="79" bestFit="1" customWidth="1"/>
    <col min="509" max="509" width="7.28515625" style="79" bestFit="1" customWidth="1"/>
    <col min="510" max="510" width="7.5703125" style="79" bestFit="1" customWidth="1"/>
    <col min="511" max="511" width="7.28515625" style="79" bestFit="1" customWidth="1"/>
    <col min="512" max="744" width="11.42578125" style="79"/>
    <col min="745" max="745" width="16.85546875" style="79" bestFit="1" customWidth="1"/>
    <col min="746" max="746" width="8.7109375" style="79" bestFit="1" customWidth="1"/>
    <col min="747" max="747" width="5.5703125" style="79" bestFit="1" customWidth="1"/>
    <col min="748" max="749" width="4.5703125" style="79" bestFit="1" customWidth="1"/>
    <col min="750" max="750" width="1.7109375" style="79" customWidth="1"/>
    <col min="751" max="751" width="5.42578125" style="79" bestFit="1" customWidth="1"/>
    <col min="752" max="752" width="5.5703125" style="79" bestFit="1" customWidth="1"/>
    <col min="753" max="753" width="7.28515625" style="79" bestFit="1" customWidth="1"/>
    <col min="754" max="755" width="7.5703125" style="79" bestFit="1" customWidth="1"/>
    <col min="756" max="756" width="7.28515625" style="79" bestFit="1" customWidth="1"/>
    <col min="757" max="757" width="1.5703125" style="79" customWidth="1"/>
    <col min="758" max="759" width="5.140625" style="79" bestFit="1" customWidth="1"/>
    <col min="760" max="760" width="1.140625" style="79" customWidth="1"/>
    <col min="761" max="761" width="5.42578125" style="79" bestFit="1" customWidth="1"/>
    <col min="762" max="762" width="5.5703125" style="79" bestFit="1" customWidth="1"/>
    <col min="763" max="763" width="5.42578125" style="79" bestFit="1" customWidth="1"/>
    <col min="764" max="764" width="5.5703125" style="79" bestFit="1" customWidth="1"/>
    <col min="765" max="765" width="7.28515625" style="79" bestFit="1" customWidth="1"/>
    <col min="766" max="766" width="7.5703125" style="79" bestFit="1" customWidth="1"/>
    <col min="767" max="767" width="7.28515625" style="79" bestFit="1" customWidth="1"/>
    <col min="768" max="1000" width="11.42578125" style="79"/>
    <col min="1001" max="1001" width="16.85546875" style="79" bestFit="1" customWidth="1"/>
    <col min="1002" max="1002" width="8.7109375" style="79" bestFit="1" customWidth="1"/>
    <col min="1003" max="1003" width="5.5703125" style="79" bestFit="1" customWidth="1"/>
    <col min="1004" max="1005" width="4.5703125" style="79" bestFit="1" customWidth="1"/>
    <col min="1006" max="1006" width="1.7109375" style="79" customWidth="1"/>
    <col min="1007" max="1007" width="5.42578125" style="79" bestFit="1" customWidth="1"/>
    <col min="1008" max="1008" width="5.5703125" style="79" bestFit="1" customWidth="1"/>
    <col min="1009" max="1009" width="7.28515625" style="79" bestFit="1" customWidth="1"/>
    <col min="1010" max="1011" width="7.5703125" style="79" bestFit="1" customWidth="1"/>
    <col min="1012" max="1012" width="7.28515625" style="79" bestFit="1" customWidth="1"/>
    <col min="1013" max="1013" width="1.5703125" style="79" customWidth="1"/>
    <col min="1014" max="1015" width="5.140625" style="79" bestFit="1" customWidth="1"/>
    <col min="1016" max="1016" width="1.140625" style="79" customWidth="1"/>
    <col min="1017" max="1017" width="5.42578125" style="79" bestFit="1" customWidth="1"/>
    <col min="1018" max="1018" width="5.5703125" style="79" bestFit="1" customWidth="1"/>
    <col min="1019" max="1019" width="5.42578125" style="79" bestFit="1" customWidth="1"/>
    <col min="1020" max="1020" width="5.5703125" style="79" bestFit="1" customWidth="1"/>
    <col min="1021" max="1021" width="7.28515625" style="79" bestFit="1" customWidth="1"/>
    <col min="1022" max="1022" width="7.5703125" style="79" bestFit="1" customWidth="1"/>
    <col min="1023" max="1023" width="7.28515625" style="79" bestFit="1" customWidth="1"/>
    <col min="1024" max="1256" width="11.42578125" style="79"/>
    <col min="1257" max="1257" width="16.85546875" style="79" bestFit="1" customWidth="1"/>
    <col min="1258" max="1258" width="8.7109375" style="79" bestFit="1" customWidth="1"/>
    <col min="1259" max="1259" width="5.5703125" style="79" bestFit="1" customWidth="1"/>
    <col min="1260" max="1261" width="4.5703125" style="79" bestFit="1" customWidth="1"/>
    <col min="1262" max="1262" width="1.7109375" style="79" customWidth="1"/>
    <col min="1263" max="1263" width="5.42578125" style="79" bestFit="1" customWidth="1"/>
    <col min="1264" max="1264" width="5.5703125" style="79" bestFit="1" customWidth="1"/>
    <col min="1265" max="1265" width="7.28515625" style="79" bestFit="1" customWidth="1"/>
    <col min="1266" max="1267" width="7.5703125" style="79" bestFit="1" customWidth="1"/>
    <col min="1268" max="1268" width="7.28515625" style="79" bestFit="1" customWidth="1"/>
    <col min="1269" max="1269" width="1.5703125" style="79" customWidth="1"/>
    <col min="1270" max="1271" width="5.140625" style="79" bestFit="1" customWidth="1"/>
    <col min="1272" max="1272" width="1.140625" style="79" customWidth="1"/>
    <col min="1273" max="1273" width="5.42578125" style="79" bestFit="1" customWidth="1"/>
    <col min="1274" max="1274" width="5.5703125" style="79" bestFit="1" customWidth="1"/>
    <col min="1275" max="1275" width="5.42578125" style="79" bestFit="1" customWidth="1"/>
    <col min="1276" max="1276" width="5.5703125" style="79" bestFit="1" customWidth="1"/>
    <col min="1277" max="1277" width="7.28515625" style="79" bestFit="1" customWidth="1"/>
    <col min="1278" max="1278" width="7.5703125" style="79" bestFit="1" customWidth="1"/>
    <col min="1279" max="1279" width="7.28515625" style="79" bestFit="1" customWidth="1"/>
    <col min="1280" max="1512" width="11.42578125" style="79"/>
    <col min="1513" max="1513" width="16.85546875" style="79" bestFit="1" customWidth="1"/>
    <col min="1514" max="1514" width="8.7109375" style="79" bestFit="1" customWidth="1"/>
    <col min="1515" max="1515" width="5.5703125" style="79" bestFit="1" customWidth="1"/>
    <col min="1516" max="1517" width="4.5703125" style="79" bestFit="1" customWidth="1"/>
    <col min="1518" max="1518" width="1.7109375" style="79" customWidth="1"/>
    <col min="1519" max="1519" width="5.42578125" style="79" bestFit="1" customWidth="1"/>
    <col min="1520" max="1520" width="5.5703125" style="79" bestFit="1" customWidth="1"/>
    <col min="1521" max="1521" width="7.28515625" style="79" bestFit="1" customWidth="1"/>
    <col min="1522" max="1523" width="7.5703125" style="79" bestFit="1" customWidth="1"/>
    <col min="1524" max="1524" width="7.28515625" style="79" bestFit="1" customWidth="1"/>
    <col min="1525" max="1525" width="1.5703125" style="79" customWidth="1"/>
    <col min="1526" max="1527" width="5.140625" style="79" bestFit="1" customWidth="1"/>
    <col min="1528" max="1528" width="1.140625" style="79" customWidth="1"/>
    <col min="1529" max="1529" width="5.42578125" style="79" bestFit="1" customWidth="1"/>
    <col min="1530" max="1530" width="5.5703125" style="79" bestFit="1" customWidth="1"/>
    <col min="1531" max="1531" width="5.42578125" style="79" bestFit="1" customWidth="1"/>
    <col min="1532" max="1532" width="5.5703125" style="79" bestFit="1" customWidth="1"/>
    <col min="1533" max="1533" width="7.28515625" style="79" bestFit="1" customWidth="1"/>
    <col min="1534" max="1534" width="7.5703125" style="79" bestFit="1" customWidth="1"/>
    <col min="1535" max="1535" width="7.28515625" style="79" bestFit="1" customWidth="1"/>
    <col min="1536" max="1768" width="11.42578125" style="79"/>
    <col min="1769" max="1769" width="16.85546875" style="79" bestFit="1" customWidth="1"/>
    <col min="1770" max="1770" width="8.7109375" style="79" bestFit="1" customWidth="1"/>
    <col min="1771" max="1771" width="5.5703125" style="79" bestFit="1" customWidth="1"/>
    <col min="1772" max="1773" width="4.5703125" style="79" bestFit="1" customWidth="1"/>
    <col min="1774" max="1774" width="1.7109375" style="79" customWidth="1"/>
    <col min="1775" max="1775" width="5.42578125" style="79" bestFit="1" customWidth="1"/>
    <col min="1776" max="1776" width="5.5703125" style="79" bestFit="1" customWidth="1"/>
    <col min="1777" max="1777" width="7.28515625" style="79" bestFit="1" customWidth="1"/>
    <col min="1778" max="1779" width="7.5703125" style="79" bestFit="1" customWidth="1"/>
    <col min="1780" max="1780" width="7.28515625" style="79" bestFit="1" customWidth="1"/>
    <col min="1781" max="1781" width="1.5703125" style="79" customWidth="1"/>
    <col min="1782" max="1783" width="5.140625" style="79" bestFit="1" customWidth="1"/>
    <col min="1784" max="1784" width="1.140625" style="79" customWidth="1"/>
    <col min="1785" max="1785" width="5.42578125" style="79" bestFit="1" customWidth="1"/>
    <col min="1786" max="1786" width="5.5703125" style="79" bestFit="1" customWidth="1"/>
    <col min="1787" max="1787" width="5.42578125" style="79" bestFit="1" customWidth="1"/>
    <col min="1788" max="1788" width="5.5703125" style="79" bestFit="1" customWidth="1"/>
    <col min="1789" max="1789" width="7.28515625" style="79" bestFit="1" customWidth="1"/>
    <col min="1790" max="1790" width="7.5703125" style="79" bestFit="1" customWidth="1"/>
    <col min="1791" max="1791" width="7.28515625" style="79" bestFit="1" customWidth="1"/>
    <col min="1792" max="2024" width="11.42578125" style="79"/>
    <col min="2025" max="2025" width="16.85546875" style="79" bestFit="1" customWidth="1"/>
    <col min="2026" max="2026" width="8.7109375" style="79" bestFit="1" customWidth="1"/>
    <col min="2027" max="2027" width="5.5703125" style="79" bestFit="1" customWidth="1"/>
    <col min="2028" max="2029" width="4.5703125" style="79" bestFit="1" customWidth="1"/>
    <col min="2030" max="2030" width="1.7109375" style="79" customWidth="1"/>
    <col min="2031" max="2031" width="5.42578125" style="79" bestFit="1" customWidth="1"/>
    <col min="2032" max="2032" width="5.5703125" style="79" bestFit="1" customWidth="1"/>
    <col min="2033" max="2033" width="7.28515625" style="79" bestFit="1" customWidth="1"/>
    <col min="2034" max="2035" width="7.5703125" style="79" bestFit="1" customWidth="1"/>
    <col min="2036" max="2036" width="7.28515625" style="79" bestFit="1" customWidth="1"/>
    <col min="2037" max="2037" width="1.5703125" style="79" customWidth="1"/>
    <col min="2038" max="2039" width="5.140625" style="79" bestFit="1" customWidth="1"/>
    <col min="2040" max="2040" width="1.140625" style="79" customWidth="1"/>
    <col min="2041" max="2041" width="5.42578125" style="79" bestFit="1" customWidth="1"/>
    <col min="2042" max="2042" width="5.5703125" style="79" bestFit="1" customWidth="1"/>
    <col min="2043" max="2043" width="5.42578125" style="79" bestFit="1" customWidth="1"/>
    <col min="2044" max="2044" width="5.5703125" style="79" bestFit="1" customWidth="1"/>
    <col min="2045" max="2045" width="7.28515625" style="79" bestFit="1" customWidth="1"/>
    <col min="2046" max="2046" width="7.5703125" style="79" bestFit="1" customWidth="1"/>
    <col min="2047" max="2047" width="7.28515625" style="79" bestFit="1" customWidth="1"/>
    <col min="2048" max="2280" width="11.42578125" style="79"/>
    <col min="2281" max="2281" width="16.85546875" style="79" bestFit="1" customWidth="1"/>
    <col min="2282" max="2282" width="8.7109375" style="79" bestFit="1" customWidth="1"/>
    <col min="2283" max="2283" width="5.5703125" style="79" bestFit="1" customWidth="1"/>
    <col min="2284" max="2285" width="4.5703125" style="79" bestFit="1" customWidth="1"/>
    <col min="2286" max="2286" width="1.7109375" style="79" customWidth="1"/>
    <col min="2287" max="2287" width="5.42578125" style="79" bestFit="1" customWidth="1"/>
    <col min="2288" max="2288" width="5.5703125" style="79" bestFit="1" customWidth="1"/>
    <col min="2289" max="2289" width="7.28515625" style="79" bestFit="1" customWidth="1"/>
    <col min="2290" max="2291" width="7.5703125" style="79" bestFit="1" customWidth="1"/>
    <col min="2292" max="2292" width="7.28515625" style="79" bestFit="1" customWidth="1"/>
    <col min="2293" max="2293" width="1.5703125" style="79" customWidth="1"/>
    <col min="2294" max="2295" width="5.140625" style="79" bestFit="1" customWidth="1"/>
    <col min="2296" max="2296" width="1.140625" style="79" customWidth="1"/>
    <col min="2297" max="2297" width="5.42578125" style="79" bestFit="1" customWidth="1"/>
    <col min="2298" max="2298" width="5.5703125" style="79" bestFit="1" customWidth="1"/>
    <col min="2299" max="2299" width="5.42578125" style="79" bestFit="1" customWidth="1"/>
    <col min="2300" max="2300" width="5.5703125" style="79" bestFit="1" customWidth="1"/>
    <col min="2301" max="2301" width="7.28515625" style="79" bestFit="1" customWidth="1"/>
    <col min="2302" max="2302" width="7.5703125" style="79" bestFit="1" customWidth="1"/>
    <col min="2303" max="2303" width="7.28515625" style="79" bestFit="1" customWidth="1"/>
    <col min="2304" max="2536" width="11.42578125" style="79"/>
    <col min="2537" max="2537" width="16.85546875" style="79" bestFit="1" customWidth="1"/>
    <col min="2538" max="2538" width="8.7109375" style="79" bestFit="1" customWidth="1"/>
    <col min="2539" max="2539" width="5.5703125" style="79" bestFit="1" customWidth="1"/>
    <col min="2540" max="2541" width="4.5703125" style="79" bestFit="1" customWidth="1"/>
    <col min="2542" max="2542" width="1.7109375" style="79" customWidth="1"/>
    <col min="2543" max="2543" width="5.42578125" style="79" bestFit="1" customWidth="1"/>
    <col min="2544" max="2544" width="5.5703125" style="79" bestFit="1" customWidth="1"/>
    <col min="2545" max="2545" width="7.28515625" style="79" bestFit="1" customWidth="1"/>
    <col min="2546" max="2547" width="7.5703125" style="79" bestFit="1" customWidth="1"/>
    <col min="2548" max="2548" width="7.28515625" style="79" bestFit="1" customWidth="1"/>
    <col min="2549" max="2549" width="1.5703125" style="79" customWidth="1"/>
    <col min="2550" max="2551" width="5.140625" style="79" bestFit="1" customWidth="1"/>
    <col min="2552" max="2552" width="1.140625" style="79" customWidth="1"/>
    <col min="2553" max="2553" width="5.42578125" style="79" bestFit="1" customWidth="1"/>
    <col min="2554" max="2554" width="5.5703125" style="79" bestFit="1" customWidth="1"/>
    <col min="2555" max="2555" width="5.42578125" style="79" bestFit="1" customWidth="1"/>
    <col min="2556" max="2556" width="5.5703125" style="79" bestFit="1" customWidth="1"/>
    <col min="2557" max="2557" width="7.28515625" style="79" bestFit="1" customWidth="1"/>
    <col min="2558" max="2558" width="7.5703125" style="79" bestFit="1" customWidth="1"/>
    <col min="2559" max="2559" width="7.28515625" style="79" bestFit="1" customWidth="1"/>
    <col min="2560" max="2792" width="11.42578125" style="79"/>
    <col min="2793" max="2793" width="16.85546875" style="79" bestFit="1" customWidth="1"/>
    <col min="2794" max="2794" width="8.7109375" style="79" bestFit="1" customWidth="1"/>
    <col min="2795" max="2795" width="5.5703125" style="79" bestFit="1" customWidth="1"/>
    <col min="2796" max="2797" width="4.5703125" style="79" bestFit="1" customWidth="1"/>
    <col min="2798" max="2798" width="1.7109375" style="79" customWidth="1"/>
    <col min="2799" max="2799" width="5.42578125" style="79" bestFit="1" customWidth="1"/>
    <col min="2800" max="2800" width="5.5703125" style="79" bestFit="1" customWidth="1"/>
    <col min="2801" max="2801" width="7.28515625" style="79" bestFit="1" customWidth="1"/>
    <col min="2802" max="2803" width="7.5703125" style="79" bestFit="1" customWidth="1"/>
    <col min="2804" max="2804" width="7.28515625" style="79" bestFit="1" customWidth="1"/>
    <col min="2805" max="2805" width="1.5703125" style="79" customWidth="1"/>
    <col min="2806" max="2807" width="5.140625" style="79" bestFit="1" customWidth="1"/>
    <col min="2808" max="2808" width="1.140625" style="79" customWidth="1"/>
    <col min="2809" max="2809" width="5.42578125" style="79" bestFit="1" customWidth="1"/>
    <col min="2810" max="2810" width="5.5703125" style="79" bestFit="1" customWidth="1"/>
    <col min="2811" max="2811" width="5.42578125" style="79" bestFit="1" customWidth="1"/>
    <col min="2812" max="2812" width="5.5703125" style="79" bestFit="1" customWidth="1"/>
    <col min="2813" max="2813" width="7.28515625" style="79" bestFit="1" customWidth="1"/>
    <col min="2814" max="2814" width="7.5703125" style="79" bestFit="1" customWidth="1"/>
    <col min="2815" max="2815" width="7.28515625" style="79" bestFit="1" customWidth="1"/>
    <col min="2816" max="3048" width="11.42578125" style="79"/>
    <col min="3049" max="3049" width="16.85546875" style="79" bestFit="1" customWidth="1"/>
    <col min="3050" max="3050" width="8.7109375" style="79" bestFit="1" customWidth="1"/>
    <col min="3051" max="3051" width="5.5703125" style="79" bestFit="1" customWidth="1"/>
    <col min="3052" max="3053" width="4.5703125" style="79" bestFit="1" customWidth="1"/>
    <col min="3054" max="3054" width="1.7109375" style="79" customWidth="1"/>
    <col min="3055" max="3055" width="5.42578125" style="79" bestFit="1" customWidth="1"/>
    <col min="3056" max="3056" width="5.5703125" style="79" bestFit="1" customWidth="1"/>
    <col min="3057" max="3057" width="7.28515625" style="79" bestFit="1" customWidth="1"/>
    <col min="3058" max="3059" width="7.5703125" style="79" bestFit="1" customWidth="1"/>
    <col min="3060" max="3060" width="7.28515625" style="79" bestFit="1" customWidth="1"/>
    <col min="3061" max="3061" width="1.5703125" style="79" customWidth="1"/>
    <col min="3062" max="3063" width="5.140625" style="79" bestFit="1" customWidth="1"/>
    <col min="3064" max="3064" width="1.140625" style="79" customWidth="1"/>
    <col min="3065" max="3065" width="5.42578125" style="79" bestFit="1" customWidth="1"/>
    <col min="3066" max="3066" width="5.5703125" style="79" bestFit="1" customWidth="1"/>
    <col min="3067" max="3067" width="5.42578125" style="79" bestFit="1" customWidth="1"/>
    <col min="3068" max="3068" width="5.5703125" style="79" bestFit="1" customWidth="1"/>
    <col min="3069" max="3069" width="7.28515625" style="79" bestFit="1" customWidth="1"/>
    <col min="3070" max="3070" width="7.5703125" style="79" bestFit="1" customWidth="1"/>
    <col min="3071" max="3071" width="7.28515625" style="79" bestFit="1" customWidth="1"/>
    <col min="3072" max="3304" width="11.42578125" style="79"/>
    <col min="3305" max="3305" width="16.85546875" style="79" bestFit="1" customWidth="1"/>
    <col min="3306" max="3306" width="8.7109375" style="79" bestFit="1" customWidth="1"/>
    <col min="3307" max="3307" width="5.5703125" style="79" bestFit="1" customWidth="1"/>
    <col min="3308" max="3309" width="4.5703125" style="79" bestFit="1" customWidth="1"/>
    <col min="3310" max="3310" width="1.7109375" style="79" customWidth="1"/>
    <col min="3311" max="3311" width="5.42578125" style="79" bestFit="1" customWidth="1"/>
    <col min="3312" max="3312" width="5.5703125" style="79" bestFit="1" customWidth="1"/>
    <col min="3313" max="3313" width="7.28515625" style="79" bestFit="1" customWidth="1"/>
    <col min="3314" max="3315" width="7.5703125" style="79" bestFit="1" customWidth="1"/>
    <col min="3316" max="3316" width="7.28515625" style="79" bestFit="1" customWidth="1"/>
    <col min="3317" max="3317" width="1.5703125" style="79" customWidth="1"/>
    <col min="3318" max="3319" width="5.140625" style="79" bestFit="1" customWidth="1"/>
    <col min="3320" max="3320" width="1.140625" style="79" customWidth="1"/>
    <col min="3321" max="3321" width="5.42578125" style="79" bestFit="1" customWidth="1"/>
    <col min="3322" max="3322" width="5.5703125" style="79" bestFit="1" customWidth="1"/>
    <col min="3323" max="3323" width="5.42578125" style="79" bestFit="1" customWidth="1"/>
    <col min="3324" max="3324" width="5.5703125" style="79" bestFit="1" customWidth="1"/>
    <col min="3325" max="3325" width="7.28515625" style="79" bestFit="1" customWidth="1"/>
    <col min="3326" max="3326" width="7.5703125" style="79" bestFit="1" customWidth="1"/>
    <col min="3327" max="3327" width="7.28515625" style="79" bestFit="1" customWidth="1"/>
    <col min="3328" max="3560" width="11.42578125" style="79"/>
    <col min="3561" max="3561" width="16.85546875" style="79" bestFit="1" customWidth="1"/>
    <col min="3562" max="3562" width="8.7109375" style="79" bestFit="1" customWidth="1"/>
    <col min="3563" max="3563" width="5.5703125" style="79" bestFit="1" customWidth="1"/>
    <col min="3564" max="3565" width="4.5703125" style="79" bestFit="1" customWidth="1"/>
    <col min="3566" max="3566" width="1.7109375" style="79" customWidth="1"/>
    <col min="3567" max="3567" width="5.42578125" style="79" bestFit="1" customWidth="1"/>
    <col min="3568" max="3568" width="5.5703125" style="79" bestFit="1" customWidth="1"/>
    <col min="3569" max="3569" width="7.28515625" style="79" bestFit="1" customWidth="1"/>
    <col min="3570" max="3571" width="7.5703125" style="79" bestFit="1" customWidth="1"/>
    <col min="3572" max="3572" width="7.28515625" style="79" bestFit="1" customWidth="1"/>
    <col min="3573" max="3573" width="1.5703125" style="79" customWidth="1"/>
    <col min="3574" max="3575" width="5.140625" style="79" bestFit="1" customWidth="1"/>
    <col min="3576" max="3576" width="1.140625" style="79" customWidth="1"/>
    <col min="3577" max="3577" width="5.42578125" style="79" bestFit="1" customWidth="1"/>
    <col min="3578" max="3578" width="5.5703125" style="79" bestFit="1" customWidth="1"/>
    <col min="3579" max="3579" width="5.42578125" style="79" bestFit="1" customWidth="1"/>
    <col min="3580" max="3580" width="5.5703125" style="79" bestFit="1" customWidth="1"/>
    <col min="3581" max="3581" width="7.28515625" style="79" bestFit="1" customWidth="1"/>
    <col min="3582" max="3582" width="7.5703125" style="79" bestFit="1" customWidth="1"/>
    <col min="3583" max="3583" width="7.28515625" style="79" bestFit="1" customWidth="1"/>
    <col min="3584" max="3816" width="11.42578125" style="79"/>
    <col min="3817" max="3817" width="16.85546875" style="79" bestFit="1" customWidth="1"/>
    <col min="3818" max="3818" width="8.7109375" style="79" bestFit="1" customWidth="1"/>
    <col min="3819" max="3819" width="5.5703125" style="79" bestFit="1" customWidth="1"/>
    <col min="3820" max="3821" width="4.5703125" style="79" bestFit="1" customWidth="1"/>
    <col min="3822" max="3822" width="1.7109375" style="79" customWidth="1"/>
    <col min="3823" max="3823" width="5.42578125" style="79" bestFit="1" customWidth="1"/>
    <col min="3824" max="3824" width="5.5703125" style="79" bestFit="1" customWidth="1"/>
    <col min="3825" max="3825" width="7.28515625" style="79" bestFit="1" customWidth="1"/>
    <col min="3826" max="3827" width="7.5703125" style="79" bestFit="1" customWidth="1"/>
    <col min="3828" max="3828" width="7.28515625" style="79" bestFit="1" customWidth="1"/>
    <col min="3829" max="3829" width="1.5703125" style="79" customWidth="1"/>
    <col min="3830" max="3831" width="5.140625" style="79" bestFit="1" customWidth="1"/>
    <col min="3832" max="3832" width="1.140625" style="79" customWidth="1"/>
    <col min="3833" max="3833" width="5.42578125" style="79" bestFit="1" customWidth="1"/>
    <col min="3834" max="3834" width="5.5703125" style="79" bestFit="1" customWidth="1"/>
    <col min="3835" max="3835" width="5.42578125" style="79" bestFit="1" customWidth="1"/>
    <col min="3836" max="3836" width="5.5703125" style="79" bestFit="1" customWidth="1"/>
    <col min="3837" max="3837" width="7.28515625" style="79" bestFit="1" customWidth="1"/>
    <col min="3838" max="3838" width="7.5703125" style="79" bestFit="1" customWidth="1"/>
    <col min="3839" max="3839" width="7.28515625" style="79" bestFit="1" customWidth="1"/>
    <col min="3840" max="4072" width="11.42578125" style="79"/>
    <col min="4073" max="4073" width="16.85546875" style="79" bestFit="1" customWidth="1"/>
    <col min="4074" max="4074" width="8.7109375" style="79" bestFit="1" customWidth="1"/>
    <col min="4075" max="4075" width="5.5703125" style="79" bestFit="1" customWidth="1"/>
    <col min="4076" max="4077" width="4.5703125" style="79" bestFit="1" customWidth="1"/>
    <col min="4078" max="4078" width="1.7109375" style="79" customWidth="1"/>
    <col min="4079" max="4079" width="5.42578125" style="79" bestFit="1" customWidth="1"/>
    <col min="4080" max="4080" width="5.5703125" style="79" bestFit="1" customWidth="1"/>
    <col min="4081" max="4081" width="7.28515625" style="79" bestFit="1" customWidth="1"/>
    <col min="4082" max="4083" width="7.5703125" style="79" bestFit="1" customWidth="1"/>
    <col min="4084" max="4084" width="7.28515625" style="79" bestFit="1" customWidth="1"/>
    <col min="4085" max="4085" width="1.5703125" style="79" customWidth="1"/>
    <col min="4086" max="4087" width="5.140625" style="79" bestFit="1" customWidth="1"/>
    <col min="4088" max="4088" width="1.140625" style="79" customWidth="1"/>
    <col min="4089" max="4089" width="5.42578125" style="79" bestFit="1" customWidth="1"/>
    <col min="4090" max="4090" width="5.5703125" style="79" bestFit="1" customWidth="1"/>
    <col min="4091" max="4091" width="5.42578125" style="79" bestFit="1" customWidth="1"/>
    <col min="4092" max="4092" width="5.5703125" style="79" bestFit="1" customWidth="1"/>
    <col min="4093" max="4093" width="7.28515625" style="79" bestFit="1" customWidth="1"/>
    <col min="4094" max="4094" width="7.5703125" style="79" bestFit="1" customWidth="1"/>
    <col min="4095" max="4095" width="7.28515625" style="79" bestFit="1" customWidth="1"/>
    <col min="4096" max="4328" width="11.42578125" style="79"/>
    <col min="4329" max="4329" width="16.85546875" style="79" bestFit="1" customWidth="1"/>
    <col min="4330" max="4330" width="8.7109375" style="79" bestFit="1" customWidth="1"/>
    <col min="4331" max="4331" width="5.5703125" style="79" bestFit="1" customWidth="1"/>
    <col min="4332" max="4333" width="4.5703125" style="79" bestFit="1" customWidth="1"/>
    <col min="4334" max="4334" width="1.7109375" style="79" customWidth="1"/>
    <col min="4335" max="4335" width="5.42578125" style="79" bestFit="1" customWidth="1"/>
    <col min="4336" max="4336" width="5.5703125" style="79" bestFit="1" customWidth="1"/>
    <col min="4337" max="4337" width="7.28515625" style="79" bestFit="1" customWidth="1"/>
    <col min="4338" max="4339" width="7.5703125" style="79" bestFit="1" customWidth="1"/>
    <col min="4340" max="4340" width="7.28515625" style="79" bestFit="1" customWidth="1"/>
    <col min="4341" max="4341" width="1.5703125" style="79" customWidth="1"/>
    <col min="4342" max="4343" width="5.140625" style="79" bestFit="1" customWidth="1"/>
    <col min="4344" max="4344" width="1.140625" style="79" customWidth="1"/>
    <col min="4345" max="4345" width="5.42578125" style="79" bestFit="1" customWidth="1"/>
    <col min="4346" max="4346" width="5.5703125" style="79" bestFit="1" customWidth="1"/>
    <col min="4347" max="4347" width="5.42578125" style="79" bestFit="1" customWidth="1"/>
    <col min="4348" max="4348" width="5.5703125" style="79" bestFit="1" customWidth="1"/>
    <col min="4349" max="4349" width="7.28515625" style="79" bestFit="1" customWidth="1"/>
    <col min="4350" max="4350" width="7.5703125" style="79" bestFit="1" customWidth="1"/>
    <col min="4351" max="4351" width="7.28515625" style="79" bestFit="1" customWidth="1"/>
    <col min="4352" max="4584" width="11.42578125" style="79"/>
    <col min="4585" max="4585" width="16.85546875" style="79" bestFit="1" customWidth="1"/>
    <col min="4586" max="4586" width="8.7109375" style="79" bestFit="1" customWidth="1"/>
    <col min="4587" max="4587" width="5.5703125" style="79" bestFit="1" customWidth="1"/>
    <col min="4588" max="4589" width="4.5703125" style="79" bestFit="1" customWidth="1"/>
    <col min="4590" max="4590" width="1.7109375" style="79" customWidth="1"/>
    <col min="4591" max="4591" width="5.42578125" style="79" bestFit="1" customWidth="1"/>
    <col min="4592" max="4592" width="5.5703125" style="79" bestFit="1" customWidth="1"/>
    <col min="4593" max="4593" width="7.28515625" style="79" bestFit="1" customWidth="1"/>
    <col min="4594" max="4595" width="7.5703125" style="79" bestFit="1" customWidth="1"/>
    <col min="4596" max="4596" width="7.28515625" style="79" bestFit="1" customWidth="1"/>
    <col min="4597" max="4597" width="1.5703125" style="79" customWidth="1"/>
    <col min="4598" max="4599" width="5.140625" style="79" bestFit="1" customWidth="1"/>
    <col min="4600" max="4600" width="1.140625" style="79" customWidth="1"/>
    <col min="4601" max="4601" width="5.42578125" style="79" bestFit="1" customWidth="1"/>
    <col min="4602" max="4602" width="5.5703125" style="79" bestFit="1" customWidth="1"/>
    <col min="4603" max="4603" width="5.42578125" style="79" bestFit="1" customWidth="1"/>
    <col min="4604" max="4604" width="5.5703125" style="79" bestFit="1" customWidth="1"/>
    <col min="4605" max="4605" width="7.28515625" style="79" bestFit="1" customWidth="1"/>
    <col min="4606" max="4606" width="7.5703125" style="79" bestFit="1" customWidth="1"/>
    <col min="4607" max="4607" width="7.28515625" style="79" bestFit="1" customWidth="1"/>
    <col min="4608" max="4840" width="11.42578125" style="79"/>
    <col min="4841" max="4841" width="16.85546875" style="79" bestFit="1" customWidth="1"/>
    <col min="4842" max="4842" width="8.7109375" style="79" bestFit="1" customWidth="1"/>
    <col min="4843" max="4843" width="5.5703125" style="79" bestFit="1" customWidth="1"/>
    <col min="4844" max="4845" width="4.5703125" style="79" bestFit="1" customWidth="1"/>
    <col min="4846" max="4846" width="1.7109375" style="79" customWidth="1"/>
    <col min="4847" max="4847" width="5.42578125" style="79" bestFit="1" customWidth="1"/>
    <col min="4848" max="4848" width="5.5703125" style="79" bestFit="1" customWidth="1"/>
    <col min="4849" max="4849" width="7.28515625" style="79" bestFit="1" customWidth="1"/>
    <col min="4850" max="4851" width="7.5703125" style="79" bestFit="1" customWidth="1"/>
    <col min="4852" max="4852" width="7.28515625" style="79" bestFit="1" customWidth="1"/>
    <col min="4853" max="4853" width="1.5703125" style="79" customWidth="1"/>
    <col min="4854" max="4855" width="5.140625" style="79" bestFit="1" customWidth="1"/>
    <col min="4856" max="4856" width="1.140625" style="79" customWidth="1"/>
    <col min="4857" max="4857" width="5.42578125" style="79" bestFit="1" customWidth="1"/>
    <col min="4858" max="4858" width="5.5703125" style="79" bestFit="1" customWidth="1"/>
    <col min="4859" max="4859" width="5.42578125" style="79" bestFit="1" customWidth="1"/>
    <col min="4860" max="4860" width="5.5703125" style="79" bestFit="1" customWidth="1"/>
    <col min="4861" max="4861" width="7.28515625" style="79" bestFit="1" customWidth="1"/>
    <col min="4862" max="4862" width="7.5703125" style="79" bestFit="1" customWidth="1"/>
    <col min="4863" max="4863" width="7.28515625" style="79" bestFit="1" customWidth="1"/>
    <col min="4864" max="5096" width="11.42578125" style="79"/>
    <col min="5097" max="5097" width="16.85546875" style="79" bestFit="1" customWidth="1"/>
    <col min="5098" max="5098" width="8.7109375" style="79" bestFit="1" customWidth="1"/>
    <col min="5099" max="5099" width="5.5703125" style="79" bestFit="1" customWidth="1"/>
    <col min="5100" max="5101" width="4.5703125" style="79" bestFit="1" customWidth="1"/>
    <col min="5102" max="5102" width="1.7109375" style="79" customWidth="1"/>
    <col min="5103" max="5103" width="5.42578125" style="79" bestFit="1" customWidth="1"/>
    <col min="5104" max="5104" width="5.5703125" style="79" bestFit="1" customWidth="1"/>
    <col min="5105" max="5105" width="7.28515625" style="79" bestFit="1" customWidth="1"/>
    <col min="5106" max="5107" width="7.5703125" style="79" bestFit="1" customWidth="1"/>
    <col min="5108" max="5108" width="7.28515625" style="79" bestFit="1" customWidth="1"/>
    <col min="5109" max="5109" width="1.5703125" style="79" customWidth="1"/>
    <col min="5110" max="5111" width="5.140625" style="79" bestFit="1" customWidth="1"/>
    <col min="5112" max="5112" width="1.140625" style="79" customWidth="1"/>
    <col min="5113" max="5113" width="5.42578125" style="79" bestFit="1" customWidth="1"/>
    <col min="5114" max="5114" width="5.5703125" style="79" bestFit="1" customWidth="1"/>
    <col min="5115" max="5115" width="5.42578125" style="79" bestFit="1" customWidth="1"/>
    <col min="5116" max="5116" width="5.5703125" style="79" bestFit="1" customWidth="1"/>
    <col min="5117" max="5117" width="7.28515625" style="79" bestFit="1" customWidth="1"/>
    <col min="5118" max="5118" width="7.5703125" style="79" bestFit="1" customWidth="1"/>
    <col min="5119" max="5119" width="7.28515625" style="79" bestFit="1" customWidth="1"/>
    <col min="5120" max="5352" width="11.42578125" style="79"/>
    <col min="5353" max="5353" width="16.85546875" style="79" bestFit="1" customWidth="1"/>
    <col min="5354" max="5354" width="8.7109375" style="79" bestFit="1" customWidth="1"/>
    <col min="5355" max="5355" width="5.5703125" style="79" bestFit="1" customWidth="1"/>
    <col min="5356" max="5357" width="4.5703125" style="79" bestFit="1" customWidth="1"/>
    <col min="5358" max="5358" width="1.7109375" style="79" customWidth="1"/>
    <col min="5359" max="5359" width="5.42578125" style="79" bestFit="1" customWidth="1"/>
    <col min="5360" max="5360" width="5.5703125" style="79" bestFit="1" customWidth="1"/>
    <col min="5361" max="5361" width="7.28515625" style="79" bestFit="1" customWidth="1"/>
    <col min="5362" max="5363" width="7.5703125" style="79" bestFit="1" customWidth="1"/>
    <col min="5364" max="5364" width="7.28515625" style="79" bestFit="1" customWidth="1"/>
    <col min="5365" max="5365" width="1.5703125" style="79" customWidth="1"/>
    <col min="5366" max="5367" width="5.140625" style="79" bestFit="1" customWidth="1"/>
    <col min="5368" max="5368" width="1.140625" style="79" customWidth="1"/>
    <col min="5369" max="5369" width="5.42578125" style="79" bestFit="1" customWidth="1"/>
    <col min="5370" max="5370" width="5.5703125" style="79" bestFit="1" customWidth="1"/>
    <col min="5371" max="5371" width="5.42578125" style="79" bestFit="1" customWidth="1"/>
    <col min="5372" max="5372" width="5.5703125" style="79" bestFit="1" customWidth="1"/>
    <col min="5373" max="5373" width="7.28515625" style="79" bestFit="1" customWidth="1"/>
    <col min="5374" max="5374" width="7.5703125" style="79" bestFit="1" customWidth="1"/>
    <col min="5375" max="5375" width="7.28515625" style="79" bestFit="1" customWidth="1"/>
    <col min="5376" max="5608" width="11.42578125" style="79"/>
    <col min="5609" max="5609" width="16.85546875" style="79" bestFit="1" customWidth="1"/>
    <col min="5610" max="5610" width="8.7109375" style="79" bestFit="1" customWidth="1"/>
    <col min="5611" max="5611" width="5.5703125" style="79" bestFit="1" customWidth="1"/>
    <col min="5612" max="5613" width="4.5703125" style="79" bestFit="1" customWidth="1"/>
    <col min="5614" max="5614" width="1.7109375" style="79" customWidth="1"/>
    <col min="5615" max="5615" width="5.42578125" style="79" bestFit="1" customWidth="1"/>
    <col min="5616" max="5616" width="5.5703125" style="79" bestFit="1" customWidth="1"/>
    <col min="5617" max="5617" width="7.28515625" style="79" bestFit="1" customWidth="1"/>
    <col min="5618" max="5619" width="7.5703125" style="79" bestFit="1" customWidth="1"/>
    <col min="5620" max="5620" width="7.28515625" style="79" bestFit="1" customWidth="1"/>
    <col min="5621" max="5621" width="1.5703125" style="79" customWidth="1"/>
    <col min="5622" max="5623" width="5.140625" style="79" bestFit="1" customWidth="1"/>
    <col min="5624" max="5624" width="1.140625" style="79" customWidth="1"/>
    <col min="5625" max="5625" width="5.42578125" style="79" bestFit="1" customWidth="1"/>
    <col min="5626" max="5626" width="5.5703125" style="79" bestFit="1" customWidth="1"/>
    <col min="5627" max="5627" width="5.42578125" style="79" bestFit="1" customWidth="1"/>
    <col min="5628" max="5628" width="5.5703125" style="79" bestFit="1" customWidth="1"/>
    <col min="5629" max="5629" width="7.28515625" style="79" bestFit="1" customWidth="1"/>
    <col min="5630" max="5630" width="7.5703125" style="79" bestFit="1" customWidth="1"/>
    <col min="5631" max="5631" width="7.28515625" style="79" bestFit="1" customWidth="1"/>
    <col min="5632" max="5864" width="11.42578125" style="79"/>
    <col min="5865" max="5865" width="16.85546875" style="79" bestFit="1" customWidth="1"/>
    <col min="5866" max="5866" width="8.7109375" style="79" bestFit="1" customWidth="1"/>
    <col min="5867" max="5867" width="5.5703125" style="79" bestFit="1" customWidth="1"/>
    <col min="5868" max="5869" width="4.5703125" style="79" bestFit="1" customWidth="1"/>
    <col min="5870" max="5870" width="1.7109375" style="79" customWidth="1"/>
    <col min="5871" max="5871" width="5.42578125" style="79" bestFit="1" customWidth="1"/>
    <col min="5872" max="5872" width="5.5703125" style="79" bestFit="1" customWidth="1"/>
    <col min="5873" max="5873" width="7.28515625" style="79" bestFit="1" customWidth="1"/>
    <col min="5874" max="5875" width="7.5703125" style="79" bestFit="1" customWidth="1"/>
    <col min="5876" max="5876" width="7.28515625" style="79" bestFit="1" customWidth="1"/>
    <col min="5877" max="5877" width="1.5703125" style="79" customWidth="1"/>
    <col min="5878" max="5879" width="5.140625" style="79" bestFit="1" customWidth="1"/>
    <col min="5880" max="5880" width="1.140625" style="79" customWidth="1"/>
    <col min="5881" max="5881" width="5.42578125" style="79" bestFit="1" customWidth="1"/>
    <col min="5882" max="5882" width="5.5703125" style="79" bestFit="1" customWidth="1"/>
    <col min="5883" max="5883" width="5.42578125" style="79" bestFit="1" customWidth="1"/>
    <col min="5884" max="5884" width="5.5703125" style="79" bestFit="1" customWidth="1"/>
    <col min="5885" max="5885" width="7.28515625" style="79" bestFit="1" customWidth="1"/>
    <col min="5886" max="5886" width="7.5703125" style="79" bestFit="1" customWidth="1"/>
    <col min="5887" max="5887" width="7.28515625" style="79" bestFit="1" customWidth="1"/>
    <col min="5888" max="6120" width="11.42578125" style="79"/>
    <col min="6121" max="6121" width="16.85546875" style="79" bestFit="1" customWidth="1"/>
    <col min="6122" max="6122" width="8.7109375" style="79" bestFit="1" customWidth="1"/>
    <col min="6123" max="6123" width="5.5703125" style="79" bestFit="1" customWidth="1"/>
    <col min="6124" max="6125" width="4.5703125" style="79" bestFit="1" customWidth="1"/>
    <col min="6126" max="6126" width="1.7109375" style="79" customWidth="1"/>
    <col min="6127" max="6127" width="5.42578125" style="79" bestFit="1" customWidth="1"/>
    <col min="6128" max="6128" width="5.5703125" style="79" bestFit="1" customWidth="1"/>
    <col min="6129" max="6129" width="7.28515625" style="79" bestFit="1" customWidth="1"/>
    <col min="6130" max="6131" width="7.5703125" style="79" bestFit="1" customWidth="1"/>
    <col min="6132" max="6132" width="7.28515625" style="79" bestFit="1" customWidth="1"/>
    <col min="6133" max="6133" width="1.5703125" style="79" customWidth="1"/>
    <col min="6134" max="6135" width="5.140625" style="79" bestFit="1" customWidth="1"/>
    <col min="6136" max="6136" width="1.140625" style="79" customWidth="1"/>
    <col min="6137" max="6137" width="5.42578125" style="79" bestFit="1" customWidth="1"/>
    <col min="6138" max="6138" width="5.5703125" style="79" bestFit="1" customWidth="1"/>
    <col min="6139" max="6139" width="5.42578125" style="79" bestFit="1" customWidth="1"/>
    <col min="6140" max="6140" width="5.5703125" style="79" bestFit="1" customWidth="1"/>
    <col min="6141" max="6141" width="7.28515625" style="79" bestFit="1" customWidth="1"/>
    <col min="6142" max="6142" width="7.5703125" style="79" bestFit="1" customWidth="1"/>
    <col min="6143" max="6143" width="7.28515625" style="79" bestFit="1" customWidth="1"/>
    <col min="6144" max="6376" width="11.42578125" style="79"/>
    <col min="6377" max="6377" width="16.85546875" style="79" bestFit="1" customWidth="1"/>
    <col min="6378" max="6378" width="8.7109375" style="79" bestFit="1" customWidth="1"/>
    <col min="6379" max="6379" width="5.5703125" style="79" bestFit="1" customWidth="1"/>
    <col min="6380" max="6381" width="4.5703125" style="79" bestFit="1" customWidth="1"/>
    <col min="6382" max="6382" width="1.7109375" style="79" customWidth="1"/>
    <col min="6383" max="6383" width="5.42578125" style="79" bestFit="1" customWidth="1"/>
    <col min="6384" max="6384" width="5.5703125" style="79" bestFit="1" customWidth="1"/>
    <col min="6385" max="6385" width="7.28515625" style="79" bestFit="1" customWidth="1"/>
    <col min="6386" max="6387" width="7.5703125" style="79" bestFit="1" customWidth="1"/>
    <col min="6388" max="6388" width="7.28515625" style="79" bestFit="1" customWidth="1"/>
    <col min="6389" max="6389" width="1.5703125" style="79" customWidth="1"/>
    <col min="6390" max="6391" width="5.140625" style="79" bestFit="1" customWidth="1"/>
    <col min="6392" max="6392" width="1.140625" style="79" customWidth="1"/>
    <col min="6393" max="6393" width="5.42578125" style="79" bestFit="1" customWidth="1"/>
    <col min="6394" max="6394" width="5.5703125" style="79" bestFit="1" customWidth="1"/>
    <col min="6395" max="6395" width="5.42578125" style="79" bestFit="1" customWidth="1"/>
    <col min="6396" max="6396" width="5.5703125" style="79" bestFit="1" customWidth="1"/>
    <col min="6397" max="6397" width="7.28515625" style="79" bestFit="1" customWidth="1"/>
    <col min="6398" max="6398" width="7.5703125" style="79" bestFit="1" customWidth="1"/>
    <col min="6399" max="6399" width="7.28515625" style="79" bestFit="1" customWidth="1"/>
    <col min="6400" max="6632" width="11.42578125" style="79"/>
    <col min="6633" max="6633" width="16.85546875" style="79" bestFit="1" customWidth="1"/>
    <col min="6634" max="6634" width="8.7109375" style="79" bestFit="1" customWidth="1"/>
    <col min="6635" max="6635" width="5.5703125" style="79" bestFit="1" customWidth="1"/>
    <col min="6636" max="6637" width="4.5703125" style="79" bestFit="1" customWidth="1"/>
    <col min="6638" max="6638" width="1.7109375" style="79" customWidth="1"/>
    <col min="6639" max="6639" width="5.42578125" style="79" bestFit="1" customWidth="1"/>
    <col min="6640" max="6640" width="5.5703125" style="79" bestFit="1" customWidth="1"/>
    <col min="6641" max="6641" width="7.28515625" style="79" bestFit="1" customWidth="1"/>
    <col min="6642" max="6643" width="7.5703125" style="79" bestFit="1" customWidth="1"/>
    <col min="6644" max="6644" width="7.28515625" style="79" bestFit="1" customWidth="1"/>
    <col min="6645" max="6645" width="1.5703125" style="79" customWidth="1"/>
    <col min="6646" max="6647" width="5.140625" style="79" bestFit="1" customWidth="1"/>
    <col min="6648" max="6648" width="1.140625" style="79" customWidth="1"/>
    <col min="6649" max="6649" width="5.42578125" style="79" bestFit="1" customWidth="1"/>
    <col min="6650" max="6650" width="5.5703125" style="79" bestFit="1" customWidth="1"/>
    <col min="6651" max="6651" width="5.42578125" style="79" bestFit="1" customWidth="1"/>
    <col min="6652" max="6652" width="5.5703125" style="79" bestFit="1" customWidth="1"/>
    <col min="6653" max="6653" width="7.28515625" style="79" bestFit="1" customWidth="1"/>
    <col min="6654" max="6654" width="7.5703125" style="79" bestFit="1" customWidth="1"/>
    <col min="6655" max="6655" width="7.28515625" style="79" bestFit="1" customWidth="1"/>
    <col min="6656" max="6888" width="11.42578125" style="79"/>
    <col min="6889" max="6889" width="16.85546875" style="79" bestFit="1" customWidth="1"/>
    <col min="6890" max="6890" width="8.7109375" style="79" bestFit="1" customWidth="1"/>
    <col min="6891" max="6891" width="5.5703125" style="79" bestFit="1" customWidth="1"/>
    <col min="6892" max="6893" width="4.5703125" style="79" bestFit="1" customWidth="1"/>
    <col min="6894" max="6894" width="1.7109375" style="79" customWidth="1"/>
    <col min="6895" max="6895" width="5.42578125" style="79" bestFit="1" customWidth="1"/>
    <col min="6896" max="6896" width="5.5703125" style="79" bestFit="1" customWidth="1"/>
    <col min="6897" max="6897" width="7.28515625" style="79" bestFit="1" customWidth="1"/>
    <col min="6898" max="6899" width="7.5703125" style="79" bestFit="1" customWidth="1"/>
    <col min="6900" max="6900" width="7.28515625" style="79" bestFit="1" customWidth="1"/>
    <col min="6901" max="6901" width="1.5703125" style="79" customWidth="1"/>
    <col min="6902" max="6903" width="5.140625" style="79" bestFit="1" customWidth="1"/>
    <col min="6904" max="6904" width="1.140625" style="79" customWidth="1"/>
    <col min="6905" max="6905" width="5.42578125" style="79" bestFit="1" customWidth="1"/>
    <col min="6906" max="6906" width="5.5703125" style="79" bestFit="1" customWidth="1"/>
    <col min="6907" max="6907" width="5.42578125" style="79" bestFit="1" customWidth="1"/>
    <col min="6908" max="6908" width="5.5703125" style="79" bestFit="1" customWidth="1"/>
    <col min="6909" max="6909" width="7.28515625" style="79" bestFit="1" customWidth="1"/>
    <col min="6910" max="6910" width="7.5703125" style="79" bestFit="1" customWidth="1"/>
    <col min="6911" max="6911" width="7.28515625" style="79" bestFit="1" customWidth="1"/>
    <col min="6912" max="7144" width="11.42578125" style="79"/>
    <col min="7145" max="7145" width="16.85546875" style="79" bestFit="1" customWidth="1"/>
    <col min="7146" max="7146" width="8.7109375" style="79" bestFit="1" customWidth="1"/>
    <col min="7147" max="7147" width="5.5703125" style="79" bestFit="1" customWidth="1"/>
    <col min="7148" max="7149" width="4.5703125" style="79" bestFit="1" customWidth="1"/>
    <col min="7150" max="7150" width="1.7109375" style="79" customWidth="1"/>
    <col min="7151" max="7151" width="5.42578125" style="79" bestFit="1" customWidth="1"/>
    <col min="7152" max="7152" width="5.5703125" style="79" bestFit="1" customWidth="1"/>
    <col min="7153" max="7153" width="7.28515625" style="79" bestFit="1" customWidth="1"/>
    <col min="7154" max="7155" width="7.5703125" style="79" bestFit="1" customWidth="1"/>
    <col min="7156" max="7156" width="7.28515625" style="79" bestFit="1" customWidth="1"/>
    <col min="7157" max="7157" width="1.5703125" style="79" customWidth="1"/>
    <col min="7158" max="7159" width="5.140625" style="79" bestFit="1" customWidth="1"/>
    <col min="7160" max="7160" width="1.140625" style="79" customWidth="1"/>
    <col min="7161" max="7161" width="5.42578125" style="79" bestFit="1" customWidth="1"/>
    <col min="7162" max="7162" width="5.5703125" style="79" bestFit="1" customWidth="1"/>
    <col min="7163" max="7163" width="5.42578125" style="79" bestFit="1" customWidth="1"/>
    <col min="7164" max="7164" width="5.5703125" style="79" bestFit="1" customWidth="1"/>
    <col min="7165" max="7165" width="7.28515625" style="79" bestFit="1" customWidth="1"/>
    <col min="7166" max="7166" width="7.5703125" style="79" bestFit="1" customWidth="1"/>
    <col min="7167" max="7167" width="7.28515625" style="79" bestFit="1" customWidth="1"/>
    <col min="7168" max="7400" width="11.42578125" style="79"/>
    <col min="7401" max="7401" width="16.85546875" style="79" bestFit="1" customWidth="1"/>
    <col min="7402" max="7402" width="8.7109375" style="79" bestFit="1" customWidth="1"/>
    <col min="7403" max="7403" width="5.5703125" style="79" bestFit="1" customWidth="1"/>
    <col min="7404" max="7405" width="4.5703125" style="79" bestFit="1" customWidth="1"/>
    <col min="7406" max="7406" width="1.7109375" style="79" customWidth="1"/>
    <col min="7407" max="7407" width="5.42578125" style="79" bestFit="1" customWidth="1"/>
    <col min="7408" max="7408" width="5.5703125" style="79" bestFit="1" customWidth="1"/>
    <col min="7409" max="7409" width="7.28515625" style="79" bestFit="1" customWidth="1"/>
    <col min="7410" max="7411" width="7.5703125" style="79" bestFit="1" customWidth="1"/>
    <col min="7412" max="7412" width="7.28515625" style="79" bestFit="1" customWidth="1"/>
    <col min="7413" max="7413" width="1.5703125" style="79" customWidth="1"/>
    <col min="7414" max="7415" width="5.140625" style="79" bestFit="1" customWidth="1"/>
    <col min="7416" max="7416" width="1.140625" style="79" customWidth="1"/>
    <col min="7417" max="7417" width="5.42578125" style="79" bestFit="1" customWidth="1"/>
    <col min="7418" max="7418" width="5.5703125" style="79" bestFit="1" customWidth="1"/>
    <col min="7419" max="7419" width="5.42578125" style="79" bestFit="1" customWidth="1"/>
    <col min="7420" max="7420" width="5.5703125" style="79" bestFit="1" customWidth="1"/>
    <col min="7421" max="7421" width="7.28515625" style="79" bestFit="1" customWidth="1"/>
    <col min="7422" max="7422" width="7.5703125" style="79" bestFit="1" customWidth="1"/>
    <col min="7423" max="7423" width="7.28515625" style="79" bestFit="1" customWidth="1"/>
    <col min="7424" max="7656" width="11.42578125" style="79"/>
    <col min="7657" max="7657" width="16.85546875" style="79" bestFit="1" customWidth="1"/>
    <col min="7658" max="7658" width="8.7109375" style="79" bestFit="1" customWidth="1"/>
    <col min="7659" max="7659" width="5.5703125" style="79" bestFit="1" customWidth="1"/>
    <col min="7660" max="7661" width="4.5703125" style="79" bestFit="1" customWidth="1"/>
    <col min="7662" max="7662" width="1.7109375" style="79" customWidth="1"/>
    <col min="7663" max="7663" width="5.42578125" style="79" bestFit="1" customWidth="1"/>
    <col min="7664" max="7664" width="5.5703125" style="79" bestFit="1" customWidth="1"/>
    <col min="7665" max="7665" width="7.28515625" style="79" bestFit="1" customWidth="1"/>
    <col min="7666" max="7667" width="7.5703125" style="79" bestFit="1" customWidth="1"/>
    <col min="7668" max="7668" width="7.28515625" style="79" bestFit="1" customWidth="1"/>
    <col min="7669" max="7669" width="1.5703125" style="79" customWidth="1"/>
    <col min="7670" max="7671" width="5.140625" style="79" bestFit="1" customWidth="1"/>
    <col min="7672" max="7672" width="1.140625" style="79" customWidth="1"/>
    <col min="7673" max="7673" width="5.42578125" style="79" bestFit="1" customWidth="1"/>
    <col min="7674" max="7674" width="5.5703125" style="79" bestFit="1" customWidth="1"/>
    <col min="7675" max="7675" width="5.42578125" style="79" bestFit="1" customWidth="1"/>
    <col min="7676" max="7676" width="5.5703125" style="79" bestFit="1" customWidth="1"/>
    <col min="7677" max="7677" width="7.28515625" style="79" bestFit="1" customWidth="1"/>
    <col min="7678" max="7678" width="7.5703125" style="79" bestFit="1" customWidth="1"/>
    <col min="7679" max="7679" width="7.28515625" style="79" bestFit="1" customWidth="1"/>
    <col min="7680" max="7912" width="11.42578125" style="79"/>
    <col min="7913" max="7913" width="16.85546875" style="79" bestFit="1" customWidth="1"/>
    <col min="7914" max="7914" width="8.7109375" style="79" bestFit="1" customWidth="1"/>
    <col min="7915" max="7915" width="5.5703125" style="79" bestFit="1" customWidth="1"/>
    <col min="7916" max="7917" width="4.5703125" style="79" bestFit="1" customWidth="1"/>
    <col min="7918" max="7918" width="1.7109375" style="79" customWidth="1"/>
    <col min="7919" max="7919" width="5.42578125" style="79" bestFit="1" customWidth="1"/>
    <col min="7920" max="7920" width="5.5703125" style="79" bestFit="1" customWidth="1"/>
    <col min="7921" max="7921" width="7.28515625" style="79" bestFit="1" customWidth="1"/>
    <col min="7922" max="7923" width="7.5703125" style="79" bestFit="1" customWidth="1"/>
    <col min="7924" max="7924" width="7.28515625" style="79" bestFit="1" customWidth="1"/>
    <col min="7925" max="7925" width="1.5703125" style="79" customWidth="1"/>
    <col min="7926" max="7927" width="5.140625" style="79" bestFit="1" customWidth="1"/>
    <col min="7928" max="7928" width="1.140625" style="79" customWidth="1"/>
    <col min="7929" max="7929" width="5.42578125" style="79" bestFit="1" customWidth="1"/>
    <col min="7930" max="7930" width="5.5703125" style="79" bestFit="1" customWidth="1"/>
    <col min="7931" max="7931" width="5.42578125" style="79" bestFit="1" customWidth="1"/>
    <col min="7932" max="7932" width="5.5703125" style="79" bestFit="1" customWidth="1"/>
    <col min="7933" max="7933" width="7.28515625" style="79" bestFit="1" customWidth="1"/>
    <col min="7934" max="7934" width="7.5703125" style="79" bestFit="1" customWidth="1"/>
    <col min="7935" max="7935" width="7.28515625" style="79" bestFit="1" customWidth="1"/>
    <col min="7936" max="8168" width="11.42578125" style="79"/>
    <col min="8169" max="8169" width="16.85546875" style="79" bestFit="1" customWidth="1"/>
    <col min="8170" max="8170" width="8.7109375" style="79" bestFit="1" customWidth="1"/>
    <col min="8171" max="8171" width="5.5703125" style="79" bestFit="1" customWidth="1"/>
    <col min="8172" max="8173" width="4.5703125" style="79" bestFit="1" customWidth="1"/>
    <col min="8174" max="8174" width="1.7109375" style="79" customWidth="1"/>
    <col min="8175" max="8175" width="5.42578125" style="79" bestFit="1" customWidth="1"/>
    <col min="8176" max="8176" width="5.5703125" style="79" bestFit="1" customWidth="1"/>
    <col min="8177" max="8177" width="7.28515625" style="79" bestFit="1" customWidth="1"/>
    <col min="8178" max="8179" width="7.5703125" style="79" bestFit="1" customWidth="1"/>
    <col min="8180" max="8180" width="7.28515625" style="79" bestFit="1" customWidth="1"/>
    <col min="8181" max="8181" width="1.5703125" style="79" customWidth="1"/>
    <col min="8182" max="8183" width="5.140625" style="79" bestFit="1" customWidth="1"/>
    <col min="8184" max="8184" width="1.140625" style="79" customWidth="1"/>
    <col min="8185" max="8185" width="5.42578125" style="79" bestFit="1" customWidth="1"/>
    <col min="8186" max="8186" width="5.5703125" style="79" bestFit="1" customWidth="1"/>
    <col min="8187" max="8187" width="5.42578125" style="79" bestFit="1" customWidth="1"/>
    <col min="8188" max="8188" width="5.5703125" style="79" bestFit="1" customWidth="1"/>
    <col min="8189" max="8189" width="7.28515625" style="79" bestFit="1" customWidth="1"/>
    <col min="8190" max="8190" width="7.5703125" style="79" bestFit="1" customWidth="1"/>
    <col min="8191" max="8191" width="7.28515625" style="79" bestFit="1" customWidth="1"/>
    <col min="8192" max="8424" width="11.42578125" style="79"/>
    <col min="8425" max="8425" width="16.85546875" style="79" bestFit="1" customWidth="1"/>
    <col min="8426" max="8426" width="8.7109375" style="79" bestFit="1" customWidth="1"/>
    <col min="8427" max="8427" width="5.5703125" style="79" bestFit="1" customWidth="1"/>
    <col min="8428" max="8429" width="4.5703125" style="79" bestFit="1" customWidth="1"/>
    <col min="8430" max="8430" width="1.7109375" style="79" customWidth="1"/>
    <col min="8431" max="8431" width="5.42578125" style="79" bestFit="1" customWidth="1"/>
    <col min="8432" max="8432" width="5.5703125" style="79" bestFit="1" customWidth="1"/>
    <col min="8433" max="8433" width="7.28515625" style="79" bestFit="1" customWidth="1"/>
    <col min="8434" max="8435" width="7.5703125" style="79" bestFit="1" customWidth="1"/>
    <col min="8436" max="8436" width="7.28515625" style="79" bestFit="1" customWidth="1"/>
    <col min="8437" max="8437" width="1.5703125" style="79" customWidth="1"/>
    <col min="8438" max="8439" width="5.140625" style="79" bestFit="1" customWidth="1"/>
    <col min="8440" max="8440" width="1.140625" style="79" customWidth="1"/>
    <col min="8441" max="8441" width="5.42578125" style="79" bestFit="1" customWidth="1"/>
    <col min="8442" max="8442" width="5.5703125" style="79" bestFit="1" customWidth="1"/>
    <col min="8443" max="8443" width="5.42578125" style="79" bestFit="1" customWidth="1"/>
    <col min="8444" max="8444" width="5.5703125" style="79" bestFit="1" customWidth="1"/>
    <col min="8445" max="8445" width="7.28515625" style="79" bestFit="1" customWidth="1"/>
    <col min="8446" max="8446" width="7.5703125" style="79" bestFit="1" customWidth="1"/>
    <col min="8447" max="8447" width="7.28515625" style="79" bestFit="1" customWidth="1"/>
    <col min="8448" max="8680" width="11.42578125" style="79"/>
    <col min="8681" max="8681" width="16.85546875" style="79" bestFit="1" customWidth="1"/>
    <col min="8682" max="8682" width="8.7109375" style="79" bestFit="1" customWidth="1"/>
    <col min="8683" max="8683" width="5.5703125" style="79" bestFit="1" customWidth="1"/>
    <col min="8684" max="8685" width="4.5703125" style="79" bestFit="1" customWidth="1"/>
    <col min="8686" max="8686" width="1.7109375" style="79" customWidth="1"/>
    <col min="8687" max="8687" width="5.42578125" style="79" bestFit="1" customWidth="1"/>
    <col min="8688" max="8688" width="5.5703125" style="79" bestFit="1" customWidth="1"/>
    <col min="8689" max="8689" width="7.28515625" style="79" bestFit="1" customWidth="1"/>
    <col min="8690" max="8691" width="7.5703125" style="79" bestFit="1" customWidth="1"/>
    <col min="8692" max="8692" width="7.28515625" style="79" bestFit="1" customWidth="1"/>
    <col min="8693" max="8693" width="1.5703125" style="79" customWidth="1"/>
    <col min="8694" max="8695" width="5.140625" style="79" bestFit="1" customWidth="1"/>
    <col min="8696" max="8696" width="1.140625" style="79" customWidth="1"/>
    <col min="8697" max="8697" width="5.42578125" style="79" bestFit="1" customWidth="1"/>
    <col min="8698" max="8698" width="5.5703125" style="79" bestFit="1" customWidth="1"/>
    <col min="8699" max="8699" width="5.42578125" style="79" bestFit="1" customWidth="1"/>
    <col min="8700" max="8700" width="5.5703125" style="79" bestFit="1" customWidth="1"/>
    <col min="8701" max="8701" width="7.28515625" style="79" bestFit="1" customWidth="1"/>
    <col min="8702" max="8702" width="7.5703125" style="79" bestFit="1" customWidth="1"/>
    <col min="8703" max="8703" width="7.28515625" style="79" bestFit="1" customWidth="1"/>
    <col min="8704" max="8936" width="11.42578125" style="79"/>
    <col min="8937" max="8937" width="16.85546875" style="79" bestFit="1" customWidth="1"/>
    <col min="8938" max="8938" width="8.7109375" style="79" bestFit="1" customWidth="1"/>
    <col min="8939" max="8939" width="5.5703125" style="79" bestFit="1" customWidth="1"/>
    <col min="8940" max="8941" width="4.5703125" style="79" bestFit="1" customWidth="1"/>
    <col min="8942" max="8942" width="1.7109375" style="79" customWidth="1"/>
    <col min="8943" max="8943" width="5.42578125" style="79" bestFit="1" customWidth="1"/>
    <col min="8944" max="8944" width="5.5703125" style="79" bestFit="1" customWidth="1"/>
    <col min="8945" max="8945" width="7.28515625" style="79" bestFit="1" customWidth="1"/>
    <col min="8946" max="8947" width="7.5703125" style="79" bestFit="1" customWidth="1"/>
    <col min="8948" max="8948" width="7.28515625" style="79" bestFit="1" customWidth="1"/>
    <col min="8949" max="8949" width="1.5703125" style="79" customWidth="1"/>
    <col min="8950" max="8951" width="5.140625" style="79" bestFit="1" customWidth="1"/>
    <col min="8952" max="8952" width="1.140625" style="79" customWidth="1"/>
    <col min="8953" max="8953" width="5.42578125" style="79" bestFit="1" customWidth="1"/>
    <col min="8954" max="8954" width="5.5703125" style="79" bestFit="1" customWidth="1"/>
    <col min="8955" max="8955" width="5.42578125" style="79" bestFit="1" customWidth="1"/>
    <col min="8956" max="8956" width="5.5703125" style="79" bestFit="1" customWidth="1"/>
    <col min="8957" max="8957" width="7.28515625" style="79" bestFit="1" customWidth="1"/>
    <col min="8958" max="8958" width="7.5703125" style="79" bestFit="1" customWidth="1"/>
    <col min="8959" max="8959" width="7.28515625" style="79" bestFit="1" customWidth="1"/>
    <col min="8960" max="9192" width="11.42578125" style="79"/>
    <col min="9193" max="9193" width="16.85546875" style="79" bestFit="1" customWidth="1"/>
    <col min="9194" max="9194" width="8.7109375" style="79" bestFit="1" customWidth="1"/>
    <col min="9195" max="9195" width="5.5703125" style="79" bestFit="1" customWidth="1"/>
    <col min="9196" max="9197" width="4.5703125" style="79" bestFit="1" customWidth="1"/>
    <col min="9198" max="9198" width="1.7109375" style="79" customWidth="1"/>
    <col min="9199" max="9199" width="5.42578125" style="79" bestFit="1" customWidth="1"/>
    <col min="9200" max="9200" width="5.5703125" style="79" bestFit="1" customWidth="1"/>
    <col min="9201" max="9201" width="7.28515625" style="79" bestFit="1" customWidth="1"/>
    <col min="9202" max="9203" width="7.5703125" style="79" bestFit="1" customWidth="1"/>
    <col min="9204" max="9204" width="7.28515625" style="79" bestFit="1" customWidth="1"/>
    <col min="9205" max="9205" width="1.5703125" style="79" customWidth="1"/>
    <col min="9206" max="9207" width="5.140625" style="79" bestFit="1" customWidth="1"/>
    <col min="9208" max="9208" width="1.140625" style="79" customWidth="1"/>
    <col min="9209" max="9209" width="5.42578125" style="79" bestFit="1" customWidth="1"/>
    <col min="9210" max="9210" width="5.5703125" style="79" bestFit="1" customWidth="1"/>
    <col min="9211" max="9211" width="5.42578125" style="79" bestFit="1" customWidth="1"/>
    <col min="9212" max="9212" width="5.5703125" style="79" bestFit="1" customWidth="1"/>
    <col min="9213" max="9213" width="7.28515625" style="79" bestFit="1" customWidth="1"/>
    <col min="9214" max="9214" width="7.5703125" style="79" bestFit="1" customWidth="1"/>
    <col min="9215" max="9215" width="7.28515625" style="79" bestFit="1" customWidth="1"/>
    <col min="9216" max="9448" width="11.42578125" style="79"/>
    <col min="9449" max="9449" width="16.85546875" style="79" bestFit="1" customWidth="1"/>
    <col min="9450" max="9450" width="8.7109375" style="79" bestFit="1" customWidth="1"/>
    <col min="9451" max="9451" width="5.5703125" style="79" bestFit="1" customWidth="1"/>
    <col min="9452" max="9453" width="4.5703125" style="79" bestFit="1" customWidth="1"/>
    <col min="9454" max="9454" width="1.7109375" style="79" customWidth="1"/>
    <col min="9455" max="9455" width="5.42578125" style="79" bestFit="1" customWidth="1"/>
    <col min="9456" max="9456" width="5.5703125" style="79" bestFit="1" customWidth="1"/>
    <col min="9457" max="9457" width="7.28515625" style="79" bestFit="1" customWidth="1"/>
    <col min="9458" max="9459" width="7.5703125" style="79" bestFit="1" customWidth="1"/>
    <col min="9460" max="9460" width="7.28515625" style="79" bestFit="1" customWidth="1"/>
    <col min="9461" max="9461" width="1.5703125" style="79" customWidth="1"/>
    <col min="9462" max="9463" width="5.140625" style="79" bestFit="1" customWidth="1"/>
    <col min="9464" max="9464" width="1.140625" style="79" customWidth="1"/>
    <col min="9465" max="9465" width="5.42578125" style="79" bestFit="1" customWidth="1"/>
    <col min="9466" max="9466" width="5.5703125" style="79" bestFit="1" customWidth="1"/>
    <col min="9467" max="9467" width="5.42578125" style="79" bestFit="1" customWidth="1"/>
    <col min="9468" max="9468" width="5.5703125" style="79" bestFit="1" customWidth="1"/>
    <col min="9469" max="9469" width="7.28515625" style="79" bestFit="1" customWidth="1"/>
    <col min="9470" max="9470" width="7.5703125" style="79" bestFit="1" customWidth="1"/>
    <col min="9471" max="9471" width="7.28515625" style="79" bestFit="1" customWidth="1"/>
    <col min="9472" max="9704" width="11.42578125" style="79"/>
    <col min="9705" max="9705" width="16.85546875" style="79" bestFit="1" customWidth="1"/>
    <col min="9706" max="9706" width="8.7109375" style="79" bestFit="1" customWidth="1"/>
    <col min="9707" max="9707" width="5.5703125" style="79" bestFit="1" customWidth="1"/>
    <col min="9708" max="9709" width="4.5703125" style="79" bestFit="1" customWidth="1"/>
    <col min="9710" max="9710" width="1.7109375" style="79" customWidth="1"/>
    <col min="9711" max="9711" width="5.42578125" style="79" bestFit="1" customWidth="1"/>
    <col min="9712" max="9712" width="5.5703125" style="79" bestFit="1" customWidth="1"/>
    <col min="9713" max="9713" width="7.28515625" style="79" bestFit="1" customWidth="1"/>
    <col min="9714" max="9715" width="7.5703125" style="79" bestFit="1" customWidth="1"/>
    <col min="9716" max="9716" width="7.28515625" style="79" bestFit="1" customWidth="1"/>
    <col min="9717" max="9717" width="1.5703125" style="79" customWidth="1"/>
    <col min="9718" max="9719" width="5.140625" style="79" bestFit="1" customWidth="1"/>
    <col min="9720" max="9720" width="1.140625" style="79" customWidth="1"/>
    <col min="9721" max="9721" width="5.42578125" style="79" bestFit="1" customWidth="1"/>
    <col min="9722" max="9722" width="5.5703125" style="79" bestFit="1" customWidth="1"/>
    <col min="9723" max="9723" width="5.42578125" style="79" bestFit="1" customWidth="1"/>
    <col min="9724" max="9724" width="5.5703125" style="79" bestFit="1" customWidth="1"/>
    <col min="9725" max="9725" width="7.28515625" style="79" bestFit="1" customWidth="1"/>
    <col min="9726" max="9726" width="7.5703125" style="79" bestFit="1" customWidth="1"/>
    <col min="9727" max="9727" width="7.28515625" style="79" bestFit="1" customWidth="1"/>
    <col min="9728" max="9960" width="11.42578125" style="79"/>
    <col min="9961" max="9961" width="16.85546875" style="79" bestFit="1" customWidth="1"/>
    <col min="9962" max="9962" width="8.7109375" style="79" bestFit="1" customWidth="1"/>
    <col min="9963" max="9963" width="5.5703125" style="79" bestFit="1" customWidth="1"/>
    <col min="9964" max="9965" width="4.5703125" style="79" bestFit="1" customWidth="1"/>
    <col min="9966" max="9966" width="1.7109375" style="79" customWidth="1"/>
    <col min="9967" max="9967" width="5.42578125" style="79" bestFit="1" customWidth="1"/>
    <col min="9968" max="9968" width="5.5703125" style="79" bestFit="1" customWidth="1"/>
    <col min="9969" max="9969" width="7.28515625" style="79" bestFit="1" customWidth="1"/>
    <col min="9970" max="9971" width="7.5703125" style="79" bestFit="1" customWidth="1"/>
    <col min="9972" max="9972" width="7.28515625" style="79" bestFit="1" customWidth="1"/>
    <col min="9973" max="9973" width="1.5703125" style="79" customWidth="1"/>
    <col min="9974" max="9975" width="5.140625" style="79" bestFit="1" customWidth="1"/>
    <col min="9976" max="9976" width="1.140625" style="79" customWidth="1"/>
    <col min="9977" max="9977" width="5.42578125" style="79" bestFit="1" customWidth="1"/>
    <col min="9978" max="9978" width="5.5703125" style="79" bestFit="1" customWidth="1"/>
    <col min="9979" max="9979" width="5.42578125" style="79" bestFit="1" customWidth="1"/>
    <col min="9980" max="9980" width="5.5703125" style="79" bestFit="1" customWidth="1"/>
    <col min="9981" max="9981" width="7.28515625" style="79" bestFit="1" customWidth="1"/>
    <col min="9982" max="9982" width="7.5703125" style="79" bestFit="1" customWidth="1"/>
    <col min="9983" max="9983" width="7.28515625" style="79" bestFit="1" customWidth="1"/>
    <col min="9984" max="10216" width="11.42578125" style="79"/>
    <col min="10217" max="10217" width="16.85546875" style="79" bestFit="1" customWidth="1"/>
    <col min="10218" max="10218" width="8.7109375" style="79" bestFit="1" customWidth="1"/>
    <col min="10219" max="10219" width="5.5703125" style="79" bestFit="1" customWidth="1"/>
    <col min="10220" max="10221" width="4.5703125" style="79" bestFit="1" customWidth="1"/>
    <col min="10222" max="10222" width="1.7109375" style="79" customWidth="1"/>
    <col min="10223" max="10223" width="5.42578125" style="79" bestFit="1" customWidth="1"/>
    <col min="10224" max="10224" width="5.5703125" style="79" bestFit="1" customWidth="1"/>
    <col min="10225" max="10225" width="7.28515625" style="79" bestFit="1" customWidth="1"/>
    <col min="10226" max="10227" width="7.5703125" style="79" bestFit="1" customWidth="1"/>
    <col min="10228" max="10228" width="7.28515625" style="79" bestFit="1" customWidth="1"/>
    <col min="10229" max="10229" width="1.5703125" style="79" customWidth="1"/>
    <col min="10230" max="10231" width="5.140625" style="79" bestFit="1" customWidth="1"/>
    <col min="10232" max="10232" width="1.140625" style="79" customWidth="1"/>
    <col min="10233" max="10233" width="5.42578125" style="79" bestFit="1" customWidth="1"/>
    <col min="10234" max="10234" width="5.5703125" style="79" bestFit="1" customWidth="1"/>
    <col min="10235" max="10235" width="5.42578125" style="79" bestFit="1" customWidth="1"/>
    <col min="10236" max="10236" width="5.5703125" style="79" bestFit="1" customWidth="1"/>
    <col min="10237" max="10237" width="7.28515625" style="79" bestFit="1" customWidth="1"/>
    <col min="10238" max="10238" width="7.5703125" style="79" bestFit="1" customWidth="1"/>
    <col min="10239" max="10239" width="7.28515625" style="79" bestFit="1" customWidth="1"/>
    <col min="10240" max="10472" width="11.42578125" style="79"/>
    <col min="10473" max="10473" width="16.85546875" style="79" bestFit="1" customWidth="1"/>
    <col min="10474" max="10474" width="8.7109375" style="79" bestFit="1" customWidth="1"/>
    <col min="10475" max="10475" width="5.5703125" style="79" bestFit="1" customWidth="1"/>
    <col min="10476" max="10477" width="4.5703125" style="79" bestFit="1" customWidth="1"/>
    <col min="10478" max="10478" width="1.7109375" style="79" customWidth="1"/>
    <col min="10479" max="10479" width="5.42578125" style="79" bestFit="1" customWidth="1"/>
    <col min="10480" max="10480" width="5.5703125" style="79" bestFit="1" customWidth="1"/>
    <col min="10481" max="10481" width="7.28515625" style="79" bestFit="1" customWidth="1"/>
    <col min="10482" max="10483" width="7.5703125" style="79" bestFit="1" customWidth="1"/>
    <col min="10484" max="10484" width="7.28515625" style="79" bestFit="1" customWidth="1"/>
    <col min="10485" max="10485" width="1.5703125" style="79" customWidth="1"/>
    <col min="10486" max="10487" width="5.140625" style="79" bestFit="1" customWidth="1"/>
    <col min="10488" max="10488" width="1.140625" style="79" customWidth="1"/>
    <col min="10489" max="10489" width="5.42578125" style="79" bestFit="1" customWidth="1"/>
    <col min="10490" max="10490" width="5.5703125" style="79" bestFit="1" customWidth="1"/>
    <col min="10491" max="10491" width="5.42578125" style="79" bestFit="1" customWidth="1"/>
    <col min="10492" max="10492" width="5.5703125" style="79" bestFit="1" customWidth="1"/>
    <col min="10493" max="10493" width="7.28515625" style="79" bestFit="1" customWidth="1"/>
    <col min="10494" max="10494" width="7.5703125" style="79" bestFit="1" customWidth="1"/>
    <col min="10495" max="10495" width="7.28515625" style="79" bestFit="1" customWidth="1"/>
    <col min="10496" max="10728" width="11.42578125" style="79"/>
    <col min="10729" max="10729" width="16.85546875" style="79" bestFit="1" customWidth="1"/>
    <col min="10730" max="10730" width="8.7109375" style="79" bestFit="1" customWidth="1"/>
    <col min="10731" max="10731" width="5.5703125" style="79" bestFit="1" customWidth="1"/>
    <col min="10732" max="10733" width="4.5703125" style="79" bestFit="1" customWidth="1"/>
    <col min="10734" max="10734" width="1.7109375" style="79" customWidth="1"/>
    <col min="10735" max="10735" width="5.42578125" style="79" bestFit="1" customWidth="1"/>
    <col min="10736" max="10736" width="5.5703125" style="79" bestFit="1" customWidth="1"/>
    <col min="10737" max="10737" width="7.28515625" style="79" bestFit="1" customWidth="1"/>
    <col min="10738" max="10739" width="7.5703125" style="79" bestFit="1" customWidth="1"/>
    <col min="10740" max="10740" width="7.28515625" style="79" bestFit="1" customWidth="1"/>
    <col min="10741" max="10741" width="1.5703125" style="79" customWidth="1"/>
    <col min="10742" max="10743" width="5.140625" style="79" bestFit="1" customWidth="1"/>
    <col min="10744" max="10744" width="1.140625" style="79" customWidth="1"/>
    <col min="10745" max="10745" width="5.42578125" style="79" bestFit="1" customWidth="1"/>
    <col min="10746" max="10746" width="5.5703125" style="79" bestFit="1" customWidth="1"/>
    <col min="10747" max="10747" width="5.42578125" style="79" bestFit="1" customWidth="1"/>
    <col min="10748" max="10748" width="5.5703125" style="79" bestFit="1" customWidth="1"/>
    <col min="10749" max="10749" width="7.28515625" style="79" bestFit="1" customWidth="1"/>
    <col min="10750" max="10750" width="7.5703125" style="79" bestFit="1" customWidth="1"/>
    <col min="10751" max="10751" width="7.28515625" style="79" bestFit="1" customWidth="1"/>
    <col min="10752" max="10984" width="11.42578125" style="79"/>
    <col min="10985" max="10985" width="16.85546875" style="79" bestFit="1" customWidth="1"/>
    <col min="10986" max="10986" width="8.7109375" style="79" bestFit="1" customWidth="1"/>
    <col min="10987" max="10987" width="5.5703125" style="79" bestFit="1" customWidth="1"/>
    <col min="10988" max="10989" width="4.5703125" style="79" bestFit="1" customWidth="1"/>
    <col min="10990" max="10990" width="1.7109375" style="79" customWidth="1"/>
    <col min="10991" max="10991" width="5.42578125" style="79" bestFit="1" customWidth="1"/>
    <col min="10992" max="10992" width="5.5703125" style="79" bestFit="1" customWidth="1"/>
    <col min="10993" max="10993" width="7.28515625" style="79" bestFit="1" customWidth="1"/>
    <col min="10994" max="10995" width="7.5703125" style="79" bestFit="1" customWidth="1"/>
    <col min="10996" max="10996" width="7.28515625" style="79" bestFit="1" customWidth="1"/>
    <col min="10997" max="10997" width="1.5703125" style="79" customWidth="1"/>
    <col min="10998" max="10999" width="5.140625" style="79" bestFit="1" customWidth="1"/>
    <col min="11000" max="11000" width="1.140625" style="79" customWidth="1"/>
    <col min="11001" max="11001" width="5.42578125" style="79" bestFit="1" customWidth="1"/>
    <col min="11002" max="11002" width="5.5703125" style="79" bestFit="1" customWidth="1"/>
    <col min="11003" max="11003" width="5.42578125" style="79" bestFit="1" customWidth="1"/>
    <col min="11004" max="11004" width="5.5703125" style="79" bestFit="1" customWidth="1"/>
    <col min="11005" max="11005" width="7.28515625" style="79" bestFit="1" customWidth="1"/>
    <col min="11006" max="11006" width="7.5703125" style="79" bestFit="1" customWidth="1"/>
    <col min="11007" max="11007" width="7.28515625" style="79" bestFit="1" customWidth="1"/>
    <col min="11008" max="11240" width="11.42578125" style="79"/>
    <col min="11241" max="11241" width="16.85546875" style="79" bestFit="1" customWidth="1"/>
    <col min="11242" max="11242" width="8.7109375" style="79" bestFit="1" customWidth="1"/>
    <col min="11243" max="11243" width="5.5703125" style="79" bestFit="1" customWidth="1"/>
    <col min="11244" max="11245" width="4.5703125" style="79" bestFit="1" customWidth="1"/>
    <col min="11246" max="11246" width="1.7109375" style="79" customWidth="1"/>
    <col min="11247" max="11247" width="5.42578125" style="79" bestFit="1" customWidth="1"/>
    <col min="11248" max="11248" width="5.5703125" style="79" bestFit="1" customWidth="1"/>
    <col min="11249" max="11249" width="7.28515625" style="79" bestFit="1" customWidth="1"/>
    <col min="11250" max="11251" width="7.5703125" style="79" bestFit="1" customWidth="1"/>
    <col min="11252" max="11252" width="7.28515625" style="79" bestFit="1" customWidth="1"/>
    <col min="11253" max="11253" width="1.5703125" style="79" customWidth="1"/>
    <col min="11254" max="11255" width="5.140625" style="79" bestFit="1" customWidth="1"/>
    <col min="11256" max="11256" width="1.140625" style="79" customWidth="1"/>
    <col min="11257" max="11257" width="5.42578125" style="79" bestFit="1" customWidth="1"/>
    <col min="11258" max="11258" width="5.5703125" style="79" bestFit="1" customWidth="1"/>
    <col min="11259" max="11259" width="5.42578125" style="79" bestFit="1" customWidth="1"/>
    <col min="11260" max="11260" width="5.5703125" style="79" bestFit="1" customWidth="1"/>
    <col min="11261" max="11261" width="7.28515625" style="79" bestFit="1" customWidth="1"/>
    <col min="11262" max="11262" width="7.5703125" style="79" bestFit="1" customWidth="1"/>
    <col min="11263" max="11263" width="7.28515625" style="79" bestFit="1" customWidth="1"/>
    <col min="11264" max="11496" width="11.42578125" style="79"/>
    <col min="11497" max="11497" width="16.85546875" style="79" bestFit="1" customWidth="1"/>
    <col min="11498" max="11498" width="8.7109375" style="79" bestFit="1" customWidth="1"/>
    <col min="11499" max="11499" width="5.5703125" style="79" bestFit="1" customWidth="1"/>
    <col min="11500" max="11501" width="4.5703125" style="79" bestFit="1" customWidth="1"/>
    <col min="11502" max="11502" width="1.7109375" style="79" customWidth="1"/>
    <col min="11503" max="11503" width="5.42578125" style="79" bestFit="1" customWidth="1"/>
    <col min="11504" max="11504" width="5.5703125" style="79" bestFit="1" customWidth="1"/>
    <col min="11505" max="11505" width="7.28515625" style="79" bestFit="1" customWidth="1"/>
    <col min="11506" max="11507" width="7.5703125" style="79" bestFit="1" customWidth="1"/>
    <col min="11508" max="11508" width="7.28515625" style="79" bestFit="1" customWidth="1"/>
    <col min="11509" max="11509" width="1.5703125" style="79" customWidth="1"/>
    <col min="11510" max="11511" width="5.140625" style="79" bestFit="1" customWidth="1"/>
    <col min="11512" max="11512" width="1.140625" style="79" customWidth="1"/>
    <col min="11513" max="11513" width="5.42578125" style="79" bestFit="1" customWidth="1"/>
    <col min="11514" max="11514" width="5.5703125" style="79" bestFit="1" customWidth="1"/>
    <col min="11515" max="11515" width="5.42578125" style="79" bestFit="1" customWidth="1"/>
    <col min="11516" max="11516" width="5.5703125" style="79" bestFit="1" customWidth="1"/>
    <col min="11517" max="11517" width="7.28515625" style="79" bestFit="1" customWidth="1"/>
    <col min="11518" max="11518" width="7.5703125" style="79" bestFit="1" customWidth="1"/>
    <col min="11519" max="11519" width="7.28515625" style="79" bestFit="1" customWidth="1"/>
    <col min="11520" max="11752" width="11.42578125" style="79"/>
    <col min="11753" max="11753" width="16.85546875" style="79" bestFit="1" customWidth="1"/>
    <col min="11754" max="11754" width="8.7109375" style="79" bestFit="1" customWidth="1"/>
    <col min="11755" max="11755" width="5.5703125" style="79" bestFit="1" customWidth="1"/>
    <col min="11756" max="11757" width="4.5703125" style="79" bestFit="1" customWidth="1"/>
    <col min="11758" max="11758" width="1.7109375" style="79" customWidth="1"/>
    <col min="11759" max="11759" width="5.42578125" style="79" bestFit="1" customWidth="1"/>
    <col min="11760" max="11760" width="5.5703125" style="79" bestFit="1" customWidth="1"/>
    <col min="11761" max="11761" width="7.28515625" style="79" bestFit="1" customWidth="1"/>
    <col min="11762" max="11763" width="7.5703125" style="79" bestFit="1" customWidth="1"/>
    <col min="11764" max="11764" width="7.28515625" style="79" bestFit="1" customWidth="1"/>
    <col min="11765" max="11765" width="1.5703125" style="79" customWidth="1"/>
    <col min="11766" max="11767" width="5.140625" style="79" bestFit="1" customWidth="1"/>
    <col min="11768" max="11768" width="1.140625" style="79" customWidth="1"/>
    <col min="11769" max="11769" width="5.42578125" style="79" bestFit="1" customWidth="1"/>
    <col min="11770" max="11770" width="5.5703125" style="79" bestFit="1" customWidth="1"/>
    <col min="11771" max="11771" width="5.42578125" style="79" bestFit="1" customWidth="1"/>
    <col min="11772" max="11772" width="5.5703125" style="79" bestFit="1" customWidth="1"/>
    <col min="11773" max="11773" width="7.28515625" style="79" bestFit="1" customWidth="1"/>
    <col min="11774" max="11774" width="7.5703125" style="79" bestFit="1" customWidth="1"/>
    <col min="11775" max="11775" width="7.28515625" style="79" bestFit="1" customWidth="1"/>
    <col min="11776" max="12008" width="11.42578125" style="79"/>
    <col min="12009" max="12009" width="16.85546875" style="79" bestFit="1" customWidth="1"/>
    <col min="12010" max="12010" width="8.7109375" style="79" bestFit="1" customWidth="1"/>
    <col min="12011" max="12011" width="5.5703125" style="79" bestFit="1" customWidth="1"/>
    <col min="12012" max="12013" width="4.5703125" style="79" bestFit="1" customWidth="1"/>
    <col min="12014" max="12014" width="1.7109375" style="79" customWidth="1"/>
    <col min="12015" max="12015" width="5.42578125" style="79" bestFit="1" customWidth="1"/>
    <col min="12016" max="12016" width="5.5703125" style="79" bestFit="1" customWidth="1"/>
    <col min="12017" max="12017" width="7.28515625" style="79" bestFit="1" customWidth="1"/>
    <col min="12018" max="12019" width="7.5703125" style="79" bestFit="1" customWidth="1"/>
    <col min="12020" max="12020" width="7.28515625" style="79" bestFit="1" customWidth="1"/>
    <col min="12021" max="12021" width="1.5703125" style="79" customWidth="1"/>
    <col min="12022" max="12023" width="5.140625" style="79" bestFit="1" customWidth="1"/>
    <col min="12024" max="12024" width="1.140625" style="79" customWidth="1"/>
    <col min="12025" max="12025" width="5.42578125" style="79" bestFit="1" customWidth="1"/>
    <col min="12026" max="12026" width="5.5703125" style="79" bestFit="1" customWidth="1"/>
    <col min="12027" max="12027" width="5.42578125" style="79" bestFit="1" customWidth="1"/>
    <col min="12028" max="12028" width="5.5703125" style="79" bestFit="1" customWidth="1"/>
    <col min="12029" max="12029" width="7.28515625" style="79" bestFit="1" customWidth="1"/>
    <col min="12030" max="12030" width="7.5703125" style="79" bestFit="1" customWidth="1"/>
    <col min="12031" max="12031" width="7.28515625" style="79" bestFit="1" customWidth="1"/>
    <col min="12032" max="12264" width="11.42578125" style="79"/>
    <col min="12265" max="12265" width="16.85546875" style="79" bestFit="1" customWidth="1"/>
    <col min="12266" max="12266" width="8.7109375" style="79" bestFit="1" customWidth="1"/>
    <col min="12267" max="12267" width="5.5703125" style="79" bestFit="1" customWidth="1"/>
    <col min="12268" max="12269" width="4.5703125" style="79" bestFit="1" customWidth="1"/>
    <col min="12270" max="12270" width="1.7109375" style="79" customWidth="1"/>
    <col min="12271" max="12271" width="5.42578125" style="79" bestFit="1" customWidth="1"/>
    <col min="12272" max="12272" width="5.5703125" style="79" bestFit="1" customWidth="1"/>
    <col min="12273" max="12273" width="7.28515625" style="79" bestFit="1" customWidth="1"/>
    <col min="12274" max="12275" width="7.5703125" style="79" bestFit="1" customWidth="1"/>
    <col min="12276" max="12276" width="7.28515625" style="79" bestFit="1" customWidth="1"/>
    <col min="12277" max="12277" width="1.5703125" style="79" customWidth="1"/>
    <col min="12278" max="12279" width="5.140625" style="79" bestFit="1" customWidth="1"/>
    <col min="12280" max="12280" width="1.140625" style="79" customWidth="1"/>
    <col min="12281" max="12281" width="5.42578125" style="79" bestFit="1" customWidth="1"/>
    <col min="12282" max="12282" width="5.5703125" style="79" bestFit="1" customWidth="1"/>
    <col min="12283" max="12283" width="5.42578125" style="79" bestFit="1" customWidth="1"/>
    <col min="12284" max="12284" width="5.5703125" style="79" bestFit="1" customWidth="1"/>
    <col min="12285" max="12285" width="7.28515625" style="79" bestFit="1" customWidth="1"/>
    <col min="12286" max="12286" width="7.5703125" style="79" bestFit="1" customWidth="1"/>
    <col min="12287" max="12287" width="7.28515625" style="79" bestFit="1" customWidth="1"/>
    <col min="12288" max="12520" width="11.42578125" style="79"/>
    <col min="12521" max="12521" width="16.85546875" style="79" bestFit="1" customWidth="1"/>
    <col min="12522" max="12522" width="8.7109375" style="79" bestFit="1" customWidth="1"/>
    <col min="12523" max="12523" width="5.5703125" style="79" bestFit="1" customWidth="1"/>
    <col min="12524" max="12525" width="4.5703125" style="79" bestFit="1" customWidth="1"/>
    <col min="12526" max="12526" width="1.7109375" style="79" customWidth="1"/>
    <col min="12527" max="12527" width="5.42578125" style="79" bestFit="1" customWidth="1"/>
    <col min="12528" max="12528" width="5.5703125" style="79" bestFit="1" customWidth="1"/>
    <col min="12529" max="12529" width="7.28515625" style="79" bestFit="1" customWidth="1"/>
    <col min="12530" max="12531" width="7.5703125" style="79" bestFit="1" customWidth="1"/>
    <col min="12532" max="12532" width="7.28515625" style="79" bestFit="1" customWidth="1"/>
    <col min="12533" max="12533" width="1.5703125" style="79" customWidth="1"/>
    <col min="12534" max="12535" width="5.140625" style="79" bestFit="1" customWidth="1"/>
    <col min="12536" max="12536" width="1.140625" style="79" customWidth="1"/>
    <col min="12537" max="12537" width="5.42578125" style="79" bestFit="1" customWidth="1"/>
    <col min="12538" max="12538" width="5.5703125" style="79" bestFit="1" customWidth="1"/>
    <col min="12539" max="12539" width="5.42578125" style="79" bestFit="1" customWidth="1"/>
    <col min="12540" max="12540" width="5.5703125" style="79" bestFit="1" customWidth="1"/>
    <col min="12541" max="12541" width="7.28515625" style="79" bestFit="1" customWidth="1"/>
    <col min="12542" max="12542" width="7.5703125" style="79" bestFit="1" customWidth="1"/>
    <col min="12543" max="12543" width="7.28515625" style="79" bestFit="1" customWidth="1"/>
    <col min="12544" max="12776" width="11.42578125" style="79"/>
    <col min="12777" max="12777" width="16.85546875" style="79" bestFit="1" customWidth="1"/>
    <col min="12778" max="12778" width="8.7109375" style="79" bestFit="1" customWidth="1"/>
    <col min="12779" max="12779" width="5.5703125" style="79" bestFit="1" customWidth="1"/>
    <col min="12780" max="12781" width="4.5703125" style="79" bestFit="1" customWidth="1"/>
    <col min="12782" max="12782" width="1.7109375" style="79" customWidth="1"/>
    <col min="12783" max="12783" width="5.42578125" style="79" bestFit="1" customWidth="1"/>
    <col min="12784" max="12784" width="5.5703125" style="79" bestFit="1" customWidth="1"/>
    <col min="12785" max="12785" width="7.28515625" style="79" bestFit="1" customWidth="1"/>
    <col min="12786" max="12787" width="7.5703125" style="79" bestFit="1" customWidth="1"/>
    <col min="12788" max="12788" width="7.28515625" style="79" bestFit="1" customWidth="1"/>
    <col min="12789" max="12789" width="1.5703125" style="79" customWidth="1"/>
    <col min="12790" max="12791" width="5.140625" style="79" bestFit="1" customWidth="1"/>
    <col min="12792" max="12792" width="1.140625" style="79" customWidth="1"/>
    <col min="12793" max="12793" width="5.42578125" style="79" bestFit="1" customWidth="1"/>
    <col min="12794" max="12794" width="5.5703125" style="79" bestFit="1" customWidth="1"/>
    <col min="12795" max="12795" width="5.42578125" style="79" bestFit="1" customWidth="1"/>
    <col min="12796" max="12796" width="5.5703125" style="79" bestFit="1" customWidth="1"/>
    <col min="12797" max="12797" width="7.28515625" style="79" bestFit="1" customWidth="1"/>
    <col min="12798" max="12798" width="7.5703125" style="79" bestFit="1" customWidth="1"/>
    <col min="12799" max="12799" width="7.28515625" style="79" bestFit="1" customWidth="1"/>
    <col min="12800" max="13032" width="11.42578125" style="79"/>
    <col min="13033" max="13033" width="16.85546875" style="79" bestFit="1" customWidth="1"/>
    <col min="13034" max="13034" width="8.7109375" style="79" bestFit="1" customWidth="1"/>
    <col min="13035" max="13035" width="5.5703125" style="79" bestFit="1" customWidth="1"/>
    <col min="13036" max="13037" width="4.5703125" style="79" bestFit="1" customWidth="1"/>
    <col min="13038" max="13038" width="1.7109375" style="79" customWidth="1"/>
    <col min="13039" max="13039" width="5.42578125" style="79" bestFit="1" customWidth="1"/>
    <col min="13040" max="13040" width="5.5703125" style="79" bestFit="1" customWidth="1"/>
    <col min="13041" max="13041" width="7.28515625" style="79" bestFit="1" customWidth="1"/>
    <col min="13042" max="13043" width="7.5703125" style="79" bestFit="1" customWidth="1"/>
    <col min="13044" max="13044" width="7.28515625" style="79" bestFit="1" customWidth="1"/>
    <col min="13045" max="13045" width="1.5703125" style="79" customWidth="1"/>
    <col min="13046" max="13047" width="5.140625" style="79" bestFit="1" customWidth="1"/>
    <col min="13048" max="13048" width="1.140625" style="79" customWidth="1"/>
    <col min="13049" max="13049" width="5.42578125" style="79" bestFit="1" customWidth="1"/>
    <col min="13050" max="13050" width="5.5703125" style="79" bestFit="1" customWidth="1"/>
    <col min="13051" max="13051" width="5.42578125" style="79" bestFit="1" customWidth="1"/>
    <col min="13052" max="13052" width="5.5703125" style="79" bestFit="1" customWidth="1"/>
    <col min="13053" max="13053" width="7.28515625" style="79" bestFit="1" customWidth="1"/>
    <col min="13054" max="13054" width="7.5703125" style="79" bestFit="1" customWidth="1"/>
    <col min="13055" max="13055" width="7.28515625" style="79" bestFit="1" customWidth="1"/>
    <col min="13056" max="13288" width="11.42578125" style="79"/>
    <col min="13289" max="13289" width="16.85546875" style="79" bestFit="1" customWidth="1"/>
    <col min="13290" max="13290" width="8.7109375" style="79" bestFit="1" customWidth="1"/>
    <col min="13291" max="13291" width="5.5703125" style="79" bestFit="1" customWidth="1"/>
    <col min="13292" max="13293" width="4.5703125" style="79" bestFit="1" customWidth="1"/>
    <col min="13294" max="13294" width="1.7109375" style="79" customWidth="1"/>
    <col min="13295" max="13295" width="5.42578125" style="79" bestFit="1" customWidth="1"/>
    <col min="13296" max="13296" width="5.5703125" style="79" bestFit="1" customWidth="1"/>
    <col min="13297" max="13297" width="7.28515625" style="79" bestFit="1" customWidth="1"/>
    <col min="13298" max="13299" width="7.5703125" style="79" bestFit="1" customWidth="1"/>
    <col min="13300" max="13300" width="7.28515625" style="79" bestFit="1" customWidth="1"/>
    <col min="13301" max="13301" width="1.5703125" style="79" customWidth="1"/>
    <col min="13302" max="13303" width="5.140625" style="79" bestFit="1" customWidth="1"/>
    <col min="13304" max="13304" width="1.140625" style="79" customWidth="1"/>
    <col min="13305" max="13305" width="5.42578125" style="79" bestFit="1" customWidth="1"/>
    <col min="13306" max="13306" width="5.5703125" style="79" bestFit="1" customWidth="1"/>
    <col min="13307" max="13307" width="5.42578125" style="79" bestFit="1" customWidth="1"/>
    <col min="13308" max="13308" width="5.5703125" style="79" bestFit="1" customWidth="1"/>
    <col min="13309" max="13309" width="7.28515625" style="79" bestFit="1" customWidth="1"/>
    <col min="13310" max="13310" width="7.5703125" style="79" bestFit="1" customWidth="1"/>
    <col min="13311" max="13311" width="7.28515625" style="79" bestFit="1" customWidth="1"/>
    <col min="13312" max="13544" width="11.42578125" style="79"/>
    <col min="13545" max="13545" width="16.85546875" style="79" bestFit="1" customWidth="1"/>
    <col min="13546" max="13546" width="8.7109375" style="79" bestFit="1" customWidth="1"/>
    <col min="13547" max="13547" width="5.5703125" style="79" bestFit="1" customWidth="1"/>
    <col min="13548" max="13549" width="4.5703125" style="79" bestFit="1" customWidth="1"/>
    <col min="13550" max="13550" width="1.7109375" style="79" customWidth="1"/>
    <col min="13551" max="13551" width="5.42578125" style="79" bestFit="1" customWidth="1"/>
    <col min="13552" max="13552" width="5.5703125" style="79" bestFit="1" customWidth="1"/>
    <col min="13553" max="13553" width="7.28515625" style="79" bestFit="1" customWidth="1"/>
    <col min="13554" max="13555" width="7.5703125" style="79" bestFit="1" customWidth="1"/>
    <col min="13556" max="13556" width="7.28515625" style="79" bestFit="1" customWidth="1"/>
    <col min="13557" max="13557" width="1.5703125" style="79" customWidth="1"/>
    <col min="13558" max="13559" width="5.140625" style="79" bestFit="1" customWidth="1"/>
    <col min="13560" max="13560" width="1.140625" style="79" customWidth="1"/>
    <col min="13561" max="13561" width="5.42578125" style="79" bestFit="1" customWidth="1"/>
    <col min="13562" max="13562" width="5.5703125" style="79" bestFit="1" customWidth="1"/>
    <col min="13563" max="13563" width="5.42578125" style="79" bestFit="1" customWidth="1"/>
    <col min="13564" max="13564" width="5.5703125" style="79" bestFit="1" customWidth="1"/>
    <col min="13565" max="13565" width="7.28515625" style="79" bestFit="1" customWidth="1"/>
    <col min="13566" max="13566" width="7.5703125" style="79" bestFit="1" customWidth="1"/>
    <col min="13567" max="13567" width="7.28515625" style="79" bestFit="1" customWidth="1"/>
    <col min="13568" max="13800" width="11.42578125" style="79"/>
    <col min="13801" max="13801" width="16.85546875" style="79" bestFit="1" customWidth="1"/>
    <col min="13802" max="13802" width="8.7109375" style="79" bestFit="1" customWidth="1"/>
    <col min="13803" max="13803" width="5.5703125" style="79" bestFit="1" customWidth="1"/>
    <col min="13804" max="13805" width="4.5703125" style="79" bestFit="1" customWidth="1"/>
    <col min="13806" max="13806" width="1.7109375" style="79" customWidth="1"/>
    <col min="13807" max="13807" width="5.42578125" style="79" bestFit="1" customWidth="1"/>
    <col min="13808" max="13808" width="5.5703125" style="79" bestFit="1" customWidth="1"/>
    <col min="13809" max="13809" width="7.28515625" style="79" bestFit="1" customWidth="1"/>
    <col min="13810" max="13811" width="7.5703125" style="79" bestFit="1" customWidth="1"/>
    <col min="13812" max="13812" width="7.28515625" style="79" bestFit="1" customWidth="1"/>
    <col min="13813" max="13813" width="1.5703125" style="79" customWidth="1"/>
    <col min="13814" max="13815" width="5.140625" style="79" bestFit="1" customWidth="1"/>
    <col min="13816" max="13816" width="1.140625" style="79" customWidth="1"/>
    <col min="13817" max="13817" width="5.42578125" style="79" bestFit="1" customWidth="1"/>
    <col min="13818" max="13818" width="5.5703125" style="79" bestFit="1" customWidth="1"/>
    <col min="13819" max="13819" width="5.42578125" style="79" bestFit="1" customWidth="1"/>
    <col min="13820" max="13820" width="5.5703125" style="79" bestFit="1" customWidth="1"/>
    <col min="13821" max="13821" width="7.28515625" style="79" bestFit="1" customWidth="1"/>
    <col min="13822" max="13822" width="7.5703125" style="79" bestFit="1" customWidth="1"/>
    <col min="13823" max="13823" width="7.28515625" style="79" bestFit="1" customWidth="1"/>
    <col min="13824" max="14056" width="11.42578125" style="79"/>
    <col min="14057" max="14057" width="16.85546875" style="79" bestFit="1" customWidth="1"/>
    <col min="14058" max="14058" width="8.7109375" style="79" bestFit="1" customWidth="1"/>
    <col min="14059" max="14059" width="5.5703125" style="79" bestFit="1" customWidth="1"/>
    <col min="14060" max="14061" width="4.5703125" style="79" bestFit="1" customWidth="1"/>
    <col min="14062" max="14062" width="1.7109375" style="79" customWidth="1"/>
    <col min="14063" max="14063" width="5.42578125" style="79" bestFit="1" customWidth="1"/>
    <col min="14064" max="14064" width="5.5703125" style="79" bestFit="1" customWidth="1"/>
    <col min="14065" max="14065" width="7.28515625" style="79" bestFit="1" customWidth="1"/>
    <col min="14066" max="14067" width="7.5703125" style="79" bestFit="1" customWidth="1"/>
    <col min="14068" max="14068" width="7.28515625" style="79" bestFit="1" customWidth="1"/>
    <col min="14069" max="14069" width="1.5703125" style="79" customWidth="1"/>
    <col min="14070" max="14071" width="5.140625" style="79" bestFit="1" customWidth="1"/>
    <col min="14072" max="14072" width="1.140625" style="79" customWidth="1"/>
    <col min="14073" max="14073" width="5.42578125" style="79" bestFit="1" customWidth="1"/>
    <col min="14074" max="14074" width="5.5703125" style="79" bestFit="1" customWidth="1"/>
    <col min="14075" max="14075" width="5.42578125" style="79" bestFit="1" customWidth="1"/>
    <col min="14076" max="14076" width="5.5703125" style="79" bestFit="1" customWidth="1"/>
    <col min="14077" max="14077" width="7.28515625" style="79" bestFit="1" customWidth="1"/>
    <col min="14078" max="14078" width="7.5703125" style="79" bestFit="1" customWidth="1"/>
    <col min="14079" max="14079" width="7.28515625" style="79" bestFit="1" customWidth="1"/>
    <col min="14080" max="14312" width="11.42578125" style="79"/>
    <col min="14313" max="14313" width="16.85546875" style="79" bestFit="1" customWidth="1"/>
    <col min="14314" max="14314" width="8.7109375" style="79" bestFit="1" customWidth="1"/>
    <col min="14315" max="14315" width="5.5703125" style="79" bestFit="1" customWidth="1"/>
    <col min="14316" max="14317" width="4.5703125" style="79" bestFit="1" customWidth="1"/>
    <col min="14318" max="14318" width="1.7109375" style="79" customWidth="1"/>
    <col min="14319" max="14319" width="5.42578125" style="79" bestFit="1" customWidth="1"/>
    <col min="14320" max="14320" width="5.5703125" style="79" bestFit="1" customWidth="1"/>
    <col min="14321" max="14321" width="7.28515625" style="79" bestFit="1" customWidth="1"/>
    <col min="14322" max="14323" width="7.5703125" style="79" bestFit="1" customWidth="1"/>
    <col min="14324" max="14324" width="7.28515625" style="79" bestFit="1" customWidth="1"/>
    <col min="14325" max="14325" width="1.5703125" style="79" customWidth="1"/>
    <col min="14326" max="14327" width="5.140625" style="79" bestFit="1" customWidth="1"/>
    <col min="14328" max="14328" width="1.140625" style="79" customWidth="1"/>
    <col min="14329" max="14329" width="5.42578125" style="79" bestFit="1" customWidth="1"/>
    <col min="14330" max="14330" width="5.5703125" style="79" bestFit="1" customWidth="1"/>
    <col min="14331" max="14331" width="5.42578125" style="79" bestFit="1" customWidth="1"/>
    <col min="14332" max="14332" width="5.5703125" style="79" bestFit="1" customWidth="1"/>
    <col min="14333" max="14333" width="7.28515625" style="79" bestFit="1" customWidth="1"/>
    <col min="14334" max="14334" width="7.5703125" style="79" bestFit="1" customWidth="1"/>
    <col min="14335" max="14335" width="7.28515625" style="79" bestFit="1" customWidth="1"/>
    <col min="14336" max="14568" width="11.42578125" style="79"/>
    <col min="14569" max="14569" width="16.85546875" style="79" bestFit="1" customWidth="1"/>
    <col min="14570" max="14570" width="8.7109375" style="79" bestFit="1" customWidth="1"/>
    <col min="14571" max="14571" width="5.5703125" style="79" bestFit="1" customWidth="1"/>
    <col min="14572" max="14573" width="4.5703125" style="79" bestFit="1" customWidth="1"/>
    <col min="14574" max="14574" width="1.7109375" style="79" customWidth="1"/>
    <col min="14575" max="14575" width="5.42578125" style="79" bestFit="1" customWidth="1"/>
    <col min="14576" max="14576" width="5.5703125" style="79" bestFit="1" customWidth="1"/>
    <col min="14577" max="14577" width="7.28515625" style="79" bestFit="1" customWidth="1"/>
    <col min="14578" max="14579" width="7.5703125" style="79" bestFit="1" customWidth="1"/>
    <col min="14580" max="14580" width="7.28515625" style="79" bestFit="1" customWidth="1"/>
    <col min="14581" max="14581" width="1.5703125" style="79" customWidth="1"/>
    <col min="14582" max="14583" width="5.140625" style="79" bestFit="1" customWidth="1"/>
    <col min="14584" max="14584" width="1.140625" style="79" customWidth="1"/>
    <col min="14585" max="14585" width="5.42578125" style="79" bestFit="1" customWidth="1"/>
    <col min="14586" max="14586" width="5.5703125" style="79" bestFit="1" customWidth="1"/>
    <col min="14587" max="14587" width="5.42578125" style="79" bestFit="1" customWidth="1"/>
    <col min="14588" max="14588" width="5.5703125" style="79" bestFit="1" customWidth="1"/>
    <col min="14589" max="14589" width="7.28515625" style="79" bestFit="1" customWidth="1"/>
    <col min="14590" max="14590" width="7.5703125" style="79" bestFit="1" customWidth="1"/>
    <col min="14591" max="14591" width="7.28515625" style="79" bestFit="1" customWidth="1"/>
    <col min="14592" max="14824" width="11.42578125" style="79"/>
    <col min="14825" max="14825" width="16.85546875" style="79" bestFit="1" customWidth="1"/>
    <col min="14826" max="14826" width="8.7109375" style="79" bestFit="1" customWidth="1"/>
    <col min="14827" max="14827" width="5.5703125" style="79" bestFit="1" customWidth="1"/>
    <col min="14828" max="14829" width="4.5703125" style="79" bestFit="1" customWidth="1"/>
    <col min="14830" max="14830" width="1.7109375" style="79" customWidth="1"/>
    <col min="14831" max="14831" width="5.42578125" style="79" bestFit="1" customWidth="1"/>
    <col min="14832" max="14832" width="5.5703125" style="79" bestFit="1" customWidth="1"/>
    <col min="14833" max="14833" width="7.28515625" style="79" bestFit="1" customWidth="1"/>
    <col min="14834" max="14835" width="7.5703125" style="79" bestFit="1" customWidth="1"/>
    <col min="14836" max="14836" width="7.28515625" style="79" bestFit="1" customWidth="1"/>
    <col min="14837" max="14837" width="1.5703125" style="79" customWidth="1"/>
    <col min="14838" max="14839" width="5.140625" style="79" bestFit="1" customWidth="1"/>
    <col min="14840" max="14840" width="1.140625" style="79" customWidth="1"/>
    <col min="14841" max="14841" width="5.42578125" style="79" bestFit="1" customWidth="1"/>
    <col min="14842" max="14842" width="5.5703125" style="79" bestFit="1" customWidth="1"/>
    <col min="14843" max="14843" width="5.42578125" style="79" bestFit="1" customWidth="1"/>
    <col min="14844" max="14844" width="5.5703125" style="79" bestFit="1" customWidth="1"/>
    <col min="14845" max="14845" width="7.28515625" style="79" bestFit="1" customWidth="1"/>
    <col min="14846" max="14846" width="7.5703125" style="79" bestFit="1" customWidth="1"/>
    <col min="14847" max="14847" width="7.28515625" style="79" bestFit="1" customWidth="1"/>
    <col min="14848" max="15080" width="11.42578125" style="79"/>
    <col min="15081" max="15081" width="16.85546875" style="79" bestFit="1" customWidth="1"/>
    <col min="15082" max="15082" width="8.7109375" style="79" bestFit="1" customWidth="1"/>
    <col min="15083" max="15083" width="5.5703125" style="79" bestFit="1" customWidth="1"/>
    <col min="15084" max="15085" width="4.5703125" style="79" bestFit="1" customWidth="1"/>
    <col min="15086" max="15086" width="1.7109375" style="79" customWidth="1"/>
    <col min="15087" max="15087" width="5.42578125" style="79" bestFit="1" customWidth="1"/>
    <col min="15088" max="15088" width="5.5703125" style="79" bestFit="1" customWidth="1"/>
    <col min="15089" max="15089" width="7.28515625" style="79" bestFit="1" customWidth="1"/>
    <col min="15090" max="15091" width="7.5703125" style="79" bestFit="1" customWidth="1"/>
    <col min="15092" max="15092" width="7.28515625" style="79" bestFit="1" customWidth="1"/>
    <col min="15093" max="15093" width="1.5703125" style="79" customWidth="1"/>
    <col min="15094" max="15095" width="5.140625" style="79" bestFit="1" customWidth="1"/>
    <col min="15096" max="15096" width="1.140625" style="79" customWidth="1"/>
    <col min="15097" max="15097" width="5.42578125" style="79" bestFit="1" customWidth="1"/>
    <col min="15098" max="15098" width="5.5703125" style="79" bestFit="1" customWidth="1"/>
    <col min="15099" max="15099" width="5.42578125" style="79" bestFit="1" customWidth="1"/>
    <col min="15100" max="15100" width="5.5703125" style="79" bestFit="1" customWidth="1"/>
    <col min="15101" max="15101" width="7.28515625" style="79" bestFit="1" customWidth="1"/>
    <col min="15102" max="15102" width="7.5703125" style="79" bestFit="1" customWidth="1"/>
    <col min="15103" max="15103" width="7.28515625" style="79" bestFit="1" customWidth="1"/>
    <col min="15104" max="15336" width="11.42578125" style="79"/>
    <col min="15337" max="15337" width="16.85546875" style="79" bestFit="1" customWidth="1"/>
    <col min="15338" max="15338" width="8.7109375" style="79" bestFit="1" customWidth="1"/>
    <col min="15339" max="15339" width="5.5703125" style="79" bestFit="1" customWidth="1"/>
    <col min="15340" max="15341" width="4.5703125" style="79" bestFit="1" customWidth="1"/>
    <col min="15342" max="15342" width="1.7109375" style="79" customWidth="1"/>
    <col min="15343" max="15343" width="5.42578125" style="79" bestFit="1" customWidth="1"/>
    <col min="15344" max="15344" width="5.5703125" style="79" bestFit="1" customWidth="1"/>
    <col min="15345" max="15345" width="7.28515625" style="79" bestFit="1" customWidth="1"/>
    <col min="15346" max="15347" width="7.5703125" style="79" bestFit="1" customWidth="1"/>
    <col min="15348" max="15348" width="7.28515625" style="79" bestFit="1" customWidth="1"/>
    <col min="15349" max="15349" width="1.5703125" style="79" customWidth="1"/>
    <col min="15350" max="15351" width="5.140625" style="79" bestFit="1" customWidth="1"/>
    <col min="15352" max="15352" width="1.140625" style="79" customWidth="1"/>
    <col min="15353" max="15353" width="5.42578125" style="79" bestFit="1" customWidth="1"/>
    <col min="15354" max="15354" width="5.5703125" style="79" bestFit="1" customWidth="1"/>
    <col min="15355" max="15355" width="5.42578125" style="79" bestFit="1" customWidth="1"/>
    <col min="15356" max="15356" width="5.5703125" style="79" bestFit="1" customWidth="1"/>
    <col min="15357" max="15357" width="7.28515625" style="79" bestFit="1" customWidth="1"/>
    <col min="15358" max="15358" width="7.5703125" style="79" bestFit="1" customWidth="1"/>
    <col min="15359" max="15359" width="7.28515625" style="79" bestFit="1" customWidth="1"/>
    <col min="15360" max="15592" width="11.42578125" style="79"/>
    <col min="15593" max="15593" width="16.85546875" style="79" bestFit="1" customWidth="1"/>
    <col min="15594" max="15594" width="8.7109375" style="79" bestFit="1" customWidth="1"/>
    <col min="15595" max="15595" width="5.5703125" style="79" bestFit="1" customWidth="1"/>
    <col min="15596" max="15597" width="4.5703125" style="79" bestFit="1" customWidth="1"/>
    <col min="15598" max="15598" width="1.7109375" style="79" customWidth="1"/>
    <col min="15599" max="15599" width="5.42578125" style="79" bestFit="1" customWidth="1"/>
    <col min="15600" max="15600" width="5.5703125" style="79" bestFit="1" customWidth="1"/>
    <col min="15601" max="15601" width="7.28515625" style="79" bestFit="1" customWidth="1"/>
    <col min="15602" max="15603" width="7.5703125" style="79" bestFit="1" customWidth="1"/>
    <col min="15604" max="15604" width="7.28515625" style="79" bestFit="1" customWidth="1"/>
    <col min="15605" max="15605" width="1.5703125" style="79" customWidth="1"/>
    <col min="15606" max="15607" width="5.140625" style="79" bestFit="1" customWidth="1"/>
    <col min="15608" max="15608" width="1.140625" style="79" customWidth="1"/>
    <col min="15609" max="15609" width="5.42578125" style="79" bestFit="1" customWidth="1"/>
    <col min="15610" max="15610" width="5.5703125" style="79" bestFit="1" customWidth="1"/>
    <col min="15611" max="15611" width="5.42578125" style="79" bestFit="1" customWidth="1"/>
    <col min="15612" max="15612" width="5.5703125" style="79" bestFit="1" customWidth="1"/>
    <col min="15613" max="15613" width="7.28515625" style="79" bestFit="1" customWidth="1"/>
    <col min="15614" max="15614" width="7.5703125" style="79" bestFit="1" customWidth="1"/>
    <col min="15615" max="15615" width="7.28515625" style="79" bestFit="1" customWidth="1"/>
    <col min="15616" max="15848" width="11.42578125" style="79"/>
    <col min="15849" max="15849" width="16.85546875" style="79" bestFit="1" customWidth="1"/>
    <col min="15850" max="15850" width="8.7109375" style="79" bestFit="1" customWidth="1"/>
    <col min="15851" max="15851" width="5.5703125" style="79" bestFit="1" customWidth="1"/>
    <col min="15852" max="15853" width="4.5703125" style="79" bestFit="1" customWidth="1"/>
    <col min="15854" max="15854" width="1.7109375" style="79" customWidth="1"/>
    <col min="15855" max="15855" width="5.42578125" style="79" bestFit="1" customWidth="1"/>
    <col min="15856" max="15856" width="5.5703125" style="79" bestFit="1" customWidth="1"/>
    <col min="15857" max="15857" width="7.28515625" style="79" bestFit="1" customWidth="1"/>
    <col min="15858" max="15859" width="7.5703125" style="79" bestFit="1" customWidth="1"/>
    <col min="15860" max="15860" width="7.28515625" style="79" bestFit="1" customWidth="1"/>
    <col min="15861" max="15861" width="1.5703125" style="79" customWidth="1"/>
    <col min="15862" max="15863" width="5.140625" style="79" bestFit="1" customWidth="1"/>
    <col min="15864" max="15864" width="1.140625" style="79" customWidth="1"/>
    <col min="15865" max="15865" width="5.42578125" style="79" bestFit="1" customWidth="1"/>
    <col min="15866" max="15866" width="5.5703125" style="79" bestFit="1" customWidth="1"/>
    <col min="15867" max="15867" width="5.42578125" style="79" bestFit="1" customWidth="1"/>
    <col min="15868" max="15868" width="5.5703125" style="79" bestFit="1" customWidth="1"/>
    <col min="15869" max="15869" width="7.28515625" style="79" bestFit="1" customWidth="1"/>
    <col min="15870" max="15870" width="7.5703125" style="79" bestFit="1" customWidth="1"/>
    <col min="15871" max="15871" width="7.28515625" style="79" bestFit="1" customWidth="1"/>
    <col min="15872" max="16104" width="11.42578125" style="79"/>
    <col min="16105" max="16105" width="16.85546875" style="79" bestFit="1" customWidth="1"/>
    <col min="16106" max="16106" width="8.7109375" style="79" bestFit="1" customWidth="1"/>
    <col min="16107" max="16107" width="5.5703125" style="79" bestFit="1" customWidth="1"/>
    <col min="16108" max="16109" width="4.5703125" style="79" bestFit="1" customWidth="1"/>
    <col min="16110" max="16110" width="1.7109375" style="79" customWidth="1"/>
    <col min="16111" max="16111" width="5.42578125" style="79" bestFit="1" customWidth="1"/>
    <col min="16112" max="16112" width="5.5703125" style="79" bestFit="1" customWidth="1"/>
    <col min="16113" max="16113" width="7.28515625" style="79" bestFit="1" customWidth="1"/>
    <col min="16114" max="16115" width="7.5703125" style="79" bestFit="1" customWidth="1"/>
    <col min="16116" max="16116" width="7.28515625" style="79" bestFit="1" customWidth="1"/>
    <col min="16117" max="16117" width="1.5703125" style="79" customWidth="1"/>
    <col min="16118" max="16119" width="5.140625" style="79" bestFit="1" customWidth="1"/>
    <col min="16120" max="16120" width="1.140625" style="79" customWidth="1"/>
    <col min="16121" max="16121" width="5.42578125" style="79" bestFit="1" customWidth="1"/>
    <col min="16122" max="16122" width="5.5703125" style="79" bestFit="1" customWidth="1"/>
    <col min="16123" max="16123" width="5.42578125" style="79" bestFit="1" customWidth="1"/>
    <col min="16124" max="16124" width="5.5703125" style="79" bestFit="1" customWidth="1"/>
    <col min="16125" max="16125" width="7.28515625" style="79" bestFit="1" customWidth="1"/>
    <col min="16126" max="16126" width="7.5703125" style="79" bestFit="1" customWidth="1"/>
    <col min="16127" max="16127" width="7.28515625" style="79" bestFit="1" customWidth="1"/>
    <col min="16128" max="16384" width="11.42578125" style="79"/>
  </cols>
  <sheetData>
    <row r="1" spans="1:12" ht="12.75" customHeight="1" x14ac:dyDescent="0.25">
      <c r="A1" s="422" t="s">
        <v>512</v>
      </c>
      <c r="B1" s="422"/>
      <c r="C1" s="422"/>
      <c r="D1" s="422"/>
      <c r="E1" s="422"/>
      <c r="F1" s="422"/>
      <c r="G1" s="422"/>
      <c r="H1" s="422"/>
      <c r="J1" s="69"/>
      <c r="K1" s="434" t="s">
        <v>178</v>
      </c>
      <c r="L1" s="69"/>
    </row>
    <row r="2" spans="1:12" ht="12.75" customHeight="1" x14ac:dyDescent="0.25">
      <c r="A2" s="422" t="s">
        <v>140</v>
      </c>
      <c r="B2" s="422"/>
      <c r="C2" s="422"/>
      <c r="D2" s="422"/>
      <c r="E2" s="422"/>
      <c r="F2" s="422"/>
      <c r="G2" s="422"/>
      <c r="H2" s="422"/>
      <c r="J2" s="69"/>
      <c r="K2" s="434"/>
      <c r="L2" s="69"/>
    </row>
    <row r="3" spans="1:12" x14ac:dyDescent="0.25">
      <c r="A3" s="422" t="s">
        <v>328</v>
      </c>
      <c r="B3" s="422"/>
      <c r="C3" s="422"/>
      <c r="D3" s="422"/>
      <c r="E3" s="422"/>
      <c r="F3" s="422"/>
      <c r="G3" s="422"/>
      <c r="H3" s="422"/>
    </row>
    <row r="4" spans="1:12" x14ac:dyDescent="0.25">
      <c r="A4" s="422" t="s">
        <v>161</v>
      </c>
      <c r="B4" s="422"/>
      <c r="C4" s="422"/>
      <c r="D4" s="422"/>
      <c r="E4" s="422"/>
      <c r="F4" s="422"/>
      <c r="G4" s="422"/>
      <c r="H4" s="422"/>
    </row>
    <row r="5" spans="1:12" x14ac:dyDescent="0.25">
      <c r="A5" s="422" t="s">
        <v>374</v>
      </c>
      <c r="B5" s="422"/>
      <c r="C5" s="422"/>
      <c r="D5" s="422"/>
      <c r="E5" s="422"/>
      <c r="F5" s="422"/>
      <c r="G5" s="422"/>
      <c r="H5" s="422"/>
    </row>
    <row r="6" spans="1:12" ht="13.5" thickBot="1" x14ac:dyDescent="0.3">
      <c r="A6" s="227"/>
      <c r="B6" s="379"/>
      <c r="C6" s="379"/>
      <c r="D6" s="379"/>
      <c r="E6" s="379"/>
      <c r="F6" s="227"/>
      <c r="G6" s="227"/>
      <c r="H6" s="227"/>
    </row>
    <row r="7" spans="1:12" x14ac:dyDescent="0.25">
      <c r="A7" s="426" t="s">
        <v>39</v>
      </c>
      <c r="B7" s="458" t="s">
        <v>0</v>
      </c>
      <c r="C7" s="458" t="s">
        <v>167</v>
      </c>
      <c r="D7" s="382" t="s">
        <v>154</v>
      </c>
      <c r="E7" s="382" t="s">
        <v>155</v>
      </c>
      <c r="F7" s="151" t="s">
        <v>156</v>
      </c>
      <c r="G7" s="151" t="s">
        <v>157</v>
      </c>
      <c r="H7" s="425" t="s">
        <v>151</v>
      </c>
      <c r="I7" s="228"/>
      <c r="J7" s="228"/>
    </row>
    <row r="8" spans="1:12" ht="19.5" customHeight="1" x14ac:dyDescent="0.25">
      <c r="A8" s="426"/>
      <c r="B8" s="458"/>
      <c r="C8" s="458"/>
      <c r="D8" s="382" t="s">
        <v>231</v>
      </c>
      <c r="E8" s="382" t="s">
        <v>232</v>
      </c>
      <c r="F8" s="151" t="s">
        <v>231</v>
      </c>
      <c r="G8" s="151" t="s">
        <v>232</v>
      </c>
      <c r="H8" s="425" t="s">
        <v>151</v>
      </c>
      <c r="I8" s="228"/>
      <c r="J8" s="228"/>
    </row>
    <row r="9" spans="1:12" ht="15" customHeight="1" x14ac:dyDescent="0.25">
      <c r="A9" s="432" t="s">
        <v>5</v>
      </c>
      <c r="B9" s="432"/>
      <c r="C9" s="432"/>
      <c r="D9" s="432"/>
      <c r="E9" s="432"/>
      <c r="F9" s="432"/>
      <c r="G9" s="432"/>
      <c r="H9" s="432"/>
      <c r="I9" s="210"/>
      <c r="J9" s="210"/>
    </row>
    <row r="10" spans="1:12" ht="15" customHeight="1" x14ac:dyDescent="0.25">
      <c r="A10" s="207"/>
      <c r="B10" s="383"/>
      <c r="C10" s="383"/>
      <c r="D10" s="383"/>
      <c r="E10" s="383"/>
      <c r="F10" s="81"/>
      <c r="G10" s="81"/>
      <c r="H10" s="81"/>
      <c r="J10" s="210"/>
    </row>
    <row r="11" spans="1:12" ht="15" customHeight="1" x14ac:dyDescent="0.25">
      <c r="A11" s="220" t="s">
        <v>0</v>
      </c>
      <c r="B11" s="384">
        <f t="shared" ref="B11:H11" si="0">SUM(B12:B19)</f>
        <v>652</v>
      </c>
      <c r="C11" s="384">
        <f t="shared" si="0"/>
        <v>0</v>
      </c>
      <c r="D11" s="384">
        <f t="shared" si="0"/>
        <v>0</v>
      </c>
      <c r="E11" s="384">
        <f t="shared" si="0"/>
        <v>652</v>
      </c>
      <c r="F11" s="229">
        <f t="shared" si="0"/>
        <v>0</v>
      </c>
      <c r="G11" s="229">
        <f t="shared" si="0"/>
        <v>0</v>
      </c>
      <c r="H11" s="229">
        <f t="shared" si="0"/>
        <v>0</v>
      </c>
      <c r="J11" s="210"/>
    </row>
    <row r="12" spans="1:12" ht="15" customHeight="1" x14ac:dyDescent="0.25">
      <c r="A12" s="180" t="s">
        <v>51</v>
      </c>
      <c r="B12" s="385">
        <f>SUM(C12:H12)</f>
        <v>99</v>
      </c>
      <c r="C12" s="385">
        <v>0</v>
      </c>
      <c r="D12" s="385">
        <v>0</v>
      </c>
      <c r="E12" s="385">
        <v>99</v>
      </c>
      <c r="F12" s="230">
        <v>0</v>
      </c>
      <c r="G12" s="230">
        <v>0</v>
      </c>
      <c r="H12" s="230">
        <v>0</v>
      </c>
      <c r="J12" s="210"/>
    </row>
    <row r="13" spans="1:12" ht="15" customHeight="1" x14ac:dyDescent="0.25">
      <c r="A13" s="180" t="s">
        <v>52</v>
      </c>
      <c r="B13" s="385">
        <f t="shared" ref="B13:B19" si="1">SUM(C13:H13)</f>
        <v>116</v>
      </c>
      <c r="C13" s="385">
        <v>0</v>
      </c>
      <c r="D13" s="385">
        <v>0</v>
      </c>
      <c r="E13" s="385">
        <v>116</v>
      </c>
      <c r="F13" s="230">
        <v>0</v>
      </c>
      <c r="G13" s="230">
        <v>0</v>
      </c>
      <c r="H13" s="230">
        <v>0</v>
      </c>
      <c r="J13" s="210"/>
    </row>
    <row r="14" spans="1:12" ht="15" customHeight="1" x14ac:dyDescent="0.25">
      <c r="A14" s="180" t="s">
        <v>53</v>
      </c>
      <c r="B14" s="385">
        <f t="shared" si="1"/>
        <v>95</v>
      </c>
      <c r="C14" s="385">
        <v>0</v>
      </c>
      <c r="D14" s="385">
        <v>0</v>
      </c>
      <c r="E14" s="385">
        <v>95</v>
      </c>
      <c r="F14" s="230">
        <v>0</v>
      </c>
      <c r="G14" s="230">
        <v>0</v>
      </c>
      <c r="H14" s="230">
        <v>0</v>
      </c>
      <c r="J14" s="210"/>
    </row>
    <row r="15" spans="1:12" ht="15" customHeight="1" x14ac:dyDescent="0.25">
      <c r="A15" s="180" t="s">
        <v>54</v>
      </c>
      <c r="B15" s="385">
        <f t="shared" si="1"/>
        <v>75</v>
      </c>
      <c r="C15" s="385">
        <v>0</v>
      </c>
      <c r="D15" s="385">
        <v>0</v>
      </c>
      <c r="E15" s="385">
        <v>75</v>
      </c>
      <c r="F15" s="230">
        <v>0</v>
      </c>
      <c r="G15" s="230">
        <v>0</v>
      </c>
      <c r="H15" s="230">
        <v>0</v>
      </c>
      <c r="J15" s="210"/>
    </row>
    <row r="16" spans="1:12" ht="15" customHeight="1" x14ac:dyDescent="0.25">
      <c r="A16" s="180" t="s">
        <v>55</v>
      </c>
      <c r="B16" s="385">
        <f t="shared" si="1"/>
        <v>67</v>
      </c>
      <c r="C16" s="385">
        <v>0</v>
      </c>
      <c r="D16" s="385">
        <v>0</v>
      </c>
      <c r="E16" s="385">
        <v>67</v>
      </c>
      <c r="F16" s="230">
        <v>0</v>
      </c>
      <c r="G16" s="230">
        <v>0</v>
      </c>
      <c r="H16" s="230">
        <v>0</v>
      </c>
      <c r="J16" s="210"/>
    </row>
    <row r="17" spans="1:10" ht="15" customHeight="1" x14ac:dyDescent="0.25">
      <c r="A17" s="180" t="s">
        <v>355</v>
      </c>
      <c r="B17" s="385">
        <f t="shared" si="1"/>
        <v>107</v>
      </c>
      <c r="C17" s="385">
        <v>0</v>
      </c>
      <c r="D17" s="385">
        <v>0</v>
      </c>
      <c r="E17" s="385">
        <v>107</v>
      </c>
      <c r="F17" s="230">
        <v>0</v>
      </c>
      <c r="G17" s="230">
        <v>0</v>
      </c>
      <c r="H17" s="230">
        <v>0</v>
      </c>
      <c r="J17" s="210"/>
    </row>
    <row r="18" spans="1:10" ht="15" customHeight="1" x14ac:dyDescent="0.25">
      <c r="A18" s="180" t="s">
        <v>58</v>
      </c>
      <c r="B18" s="385">
        <f t="shared" si="1"/>
        <v>93</v>
      </c>
      <c r="C18" s="385">
        <v>0</v>
      </c>
      <c r="D18" s="385">
        <v>0</v>
      </c>
      <c r="E18" s="385">
        <v>93</v>
      </c>
      <c r="F18" s="230">
        <v>0</v>
      </c>
      <c r="G18" s="230">
        <v>0</v>
      </c>
      <c r="H18" s="230">
        <v>0</v>
      </c>
      <c r="J18" s="210"/>
    </row>
    <row r="19" spans="1:10" ht="15" hidden="1" customHeight="1" x14ac:dyDescent="0.25">
      <c r="A19" s="180" t="s">
        <v>89</v>
      </c>
      <c r="B19" s="385">
        <f t="shared" si="1"/>
        <v>0</v>
      </c>
      <c r="C19" s="385">
        <v>0</v>
      </c>
      <c r="D19" s="385">
        <v>0</v>
      </c>
      <c r="E19" s="385">
        <v>0</v>
      </c>
      <c r="F19" s="230">
        <v>0</v>
      </c>
      <c r="G19" s="230">
        <v>0</v>
      </c>
      <c r="H19" s="230">
        <v>0</v>
      </c>
      <c r="J19" s="210"/>
    </row>
    <row r="20" spans="1:10" ht="15" customHeight="1" x14ac:dyDescent="0.25">
      <c r="A20" s="220"/>
      <c r="B20" s="386"/>
      <c r="C20" s="386"/>
      <c r="D20" s="386"/>
      <c r="E20" s="386"/>
      <c r="F20" s="231"/>
      <c r="G20" s="231"/>
      <c r="H20" s="231"/>
      <c r="J20" s="210"/>
    </row>
    <row r="21" spans="1:10" ht="15" customHeight="1" x14ac:dyDescent="0.25">
      <c r="A21" s="432" t="s">
        <v>8</v>
      </c>
      <c r="B21" s="432"/>
      <c r="C21" s="432"/>
      <c r="D21" s="432"/>
      <c r="E21" s="432"/>
      <c r="F21" s="432"/>
      <c r="G21" s="432"/>
      <c r="H21" s="432"/>
      <c r="J21" s="210"/>
    </row>
    <row r="22" spans="1:10" ht="15" customHeight="1" x14ac:dyDescent="0.25">
      <c r="A22" s="106"/>
      <c r="B22" s="376"/>
      <c r="C22" s="376"/>
      <c r="D22" s="376"/>
      <c r="E22" s="376"/>
      <c r="F22" s="98"/>
      <c r="G22" s="98"/>
      <c r="H22" s="98"/>
    </row>
    <row r="23" spans="1:10" ht="15" customHeight="1" x14ac:dyDescent="0.25">
      <c r="A23" s="182" t="s">
        <v>0</v>
      </c>
      <c r="B23" s="380">
        <f>SUM(C23:E23)</f>
        <v>100</v>
      </c>
      <c r="C23" s="380">
        <f t="shared" ref="C23:H30" si="2">+C11/$B11*100</f>
        <v>0</v>
      </c>
      <c r="D23" s="380">
        <f t="shared" si="2"/>
        <v>0</v>
      </c>
      <c r="E23" s="380">
        <f t="shared" si="2"/>
        <v>100</v>
      </c>
      <c r="F23" s="198">
        <f t="shared" si="2"/>
        <v>0</v>
      </c>
      <c r="G23" s="198">
        <f t="shared" si="2"/>
        <v>0</v>
      </c>
      <c r="H23" s="198">
        <f t="shared" si="2"/>
        <v>0</v>
      </c>
    </row>
    <row r="24" spans="1:10" ht="15" customHeight="1" x14ac:dyDescent="0.25">
      <c r="A24" s="196" t="s">
        <v>51</v>
      </c>
      <c r="B24" s="381">
        <f>SUM(C24:H24)</f>
        <v>100</v>
      </c>
      <c r="C24" s="381">
        <f t="shared" si="2"/>
        <v>0</v>
      </c>
      <c r="D24" s="381">
        <f t="shared" si="2"/>
        <v>0</v>
      </c>
      <c r="E24" s="381">
        <f t="shared" si="2"/>
        <v>100</v>
      </c>
      <c r="F24" s="92">
        <f t="shared" si="2"/>
        <v>0</v>
      </c>
      <c r="G24" s="92">
        <f t="shared" si="2"/>
        <v>0</v>
      </c>
      <c r="H24" s="92">
        <f t="shared" si="2"/>
        <v>0</v>
      </c>
    </row>
    <row r="25" spans="1:10" ht="15" customHeight="1" x14ac:dyDescent="0.25">
      <c r="A25" s="196" t="s">
        <v>52</v>
      </c>
      <c r="B25" s="381">
        <f t="shared" ref="B25:B30" si="3">SUM(C25:H25)</f>
        <v>100</v>
      </c>
      <c r="C25" s="381">
        <f t="shared" si="2"/>
        <v>0</v>
      </c>
      <c r="D25" s="381">
        <f t="shared" si="2"/>
        <v>0</v>
      </c>
      <c r="E25" s="381">
        <f t="shared" si="2"/>
        <v>100</v>
      </c>
      <c r="F25" s="92">
        <f t="shared" si="2"/>
        <v>0</v>
      </c>
      <c r="G25" s="92">
        <f t="shared" si="2"/>
        <v>0</v>
      </c>
      <c r="H25" s="92">
        <f t="shared" si="2"/>
        <v>0</v>
      </c>
    </row>
    <row r="26" spans="1:10" ht="15" customHeight="1" x14ac:dyDescent="0.25">
      <c r="A26" s="196" t="s">
        <v>53</v>
      </c>
      <c r="B26" s="381">
        <f t="shared" si="3"/>
        <v>100</v>
      </c>
      <c r="C26" s="381">
        <f t="shared" si="2"/>
        <v>0</v>
      </c>
      <c r="D26" s="381">
        <f t="shared" si="2"/>
        <v>0</v>
      </c>
      <c r="E26" s="381">
        <f t="shared" si="2"/>
        <v>100</v>
      </c>
      <c r="F26" s="92">
        <f t="shared" si="2"/>
        <v>0</v>
      </c>
      <c r="G26" s="92">
        <f t="shared" si="2"/>
        <v>0</v>
      </c>
      <c r="H26" s="92">
        <f t="shared" si="2"/>
        <v>0</v>
      </c>
    </row>
    <row r="27" spans="1:10" ht="15" customHeight="1" x14ac:dyDescent="0.25">
      <c r="A27" s="196" t="s">
        <v>54</v>
      </c>
      <c r="B27" s="381">
        <f t="shared" si="3"/>
        <v>100</v>
      </c>
      <c r="C27" s="381">
        <f t="shared" si="2"/>
        <v>0</v>
      </c>
      <c r="D27" s="381">
        <f t="shared" si="2"/>
        <v>0</v>
      </c>
      <c r="E27" s="381">
        <f t="shared" si="2"/>
        <v>100</v>
      </c>
      <c r="F27" s="92">
        <f t="shared" si="2"/>
        <v>0</v>
      </c>
      <c r="G27" s="92">
        <f t="shared" si="2"/>
        <v>0</v>
      </c>
      <c r="H27" s="92">
        <f t="shared" si="2"/>
        <v>0</v>
      </c>
    </row>
    <row r="28" spans="1:10" ht="15" customHeight="1" x14ac:dyDescent="0.25">
      <c r="A28" s="196" t="s">
        <v>55</v>
      </c>
      <c r="B28" s="381">
        <f t="shared" si="3"/>
        <v>100</v>
      </c>
      <c r="C28" s="381">
        <f t="shared" si="2"/>
        <v>0</v>
      </c>
      <c r="D28" s="381">
        <f t="shared" si="2"/>
        <v>0</v>
      </c>
      <c r="E28" s="381">
        <f t="shared" si="2"/>
        <v>100</v>
      </c>
      <c r="F28" s="92">
        <f t="shared" si="2"/>
        <v>0</v>
      </c>
      <c r="G28" s="92">
        <f t="shared" si="2"/>
        <v>0</v>
      </c>
      <c r="H28" s="92">
        <f t="shared" si="2"/>
        <v>0</v>
      </c>
    </row>
    <row r="29" spans="1:10" ht="15" customHeight="1" x14ac:dyDescent="0.25">
      <c r="A29" s="180" t="s">
        <v>355</v>
      </c>
      <c r="B29" s="381">
        <f t="shared" si="3"/>
        <v>100</v>
      </c>
      <c r="C29" s="381">
        <f t="shared" si="2"/>
        <v>0</v>
      </c>
      <c r="D29" s="381">
        <f t="shared" si="2"/>
        <v>0</v>
      </c>
      <c r="E29" s="381">
        <f t="shared" si="2"/>
        <v>100</v>
      </c>
      <c r="F29" s="92">
        <f t="shared" si="2"/>
        <v>0</v>
      </c>
      <c r="G29" s="92">
        <f t="shared" si="2"/>
        <v>0</v>
      </c>
      <c r="H29" s="92">
        <f t="shared" si="2"/>
        <v>0</v>
      </c>
    </row>
    <row r="30" spans="1:10" ht="15" customHeight="1" thickBot="1" x14ac:dyDescent="0.3">
      <c r="A30" s="196" t="s">
        <v>58</v>
      </c>
      <c r="B30" s="381">
        <f t="shared" si="3"/>
        <v>100</v>
      </c>
      <c r="C30" s="381">
        <f t="shared" si="2"/>
        <v>0</v>
      </c>
      <c r="D30" s="381">
        <f t="shared" si="2"/>
        <v>0</v>
      </c>
      <c r="E30" s="381">
        <f t="shared" si="2"/>
        <v>100</v>
      </c>
      <c r="F30" s="92">
        <f t="shared" si="2"/>
        <v>0</v>
      </c>
      <c r="G30" s="92">
        <f t="shared" si="2"/>
        <v>0</v>
      </c>
      <c r="H30" s="92">
        <f t="shared" si="2"/>
        <v>0</v>
      </c>
    </row>
    <row r="31" spans="1:10" ht="15" hidden="1" customHeight="1" thickBot="1" x14ac:dyDescent="0.3">
      <c r="A31" s="232" t="s">
        <v>89</v>
      </c>
      <c r="B31" s="389">
        <v>0</v>
      </c>
      <c r="C31" s="389">
        <v>0</v>
      </c>
      <c r="D31" s="389">
        <v>0</v>
      </c>
      <c r="E31" s="389">
        <v>0</v>
      </c>
      <c r="F31" s="102">
        <v>0</v>
      </c>
      <c r="G31" s="102">
        <v>0</v>
      </c>
      <c r="H31" s="102">
        <v>0</v>
      </c>
    </row>
    <row r="32" spans="1:10" ht="95.25" customHeight="1" x14ac:dyDescent="0.25">
      <c r="A32" s="404" t="s">
        <v>402</v>
      </c>
      <c r="B32" s="404"/>
      <c r="C32" s="404"/>
      <c r="D32" s="404"/>
      <c r="E32" s="404"/>
      <c r="F32" s="404"/>
      <c r="G32" s="404"/>
      <c r="H32" s="404"/>
    </row>
    <row r="33" spans="1:8" x14ac:dyDescent="0.25">
      <c r="A33" s="435" t="s">
        <v>366</v>
      </c>
      <c r="B33" s="435"/>
      <c r="C33" s="435"/>
      <c r="D33" s="435"/>
      <c r="E33" s="435"/>
      <c r="F33" s="435"/>
      <c r="G33" s="435"/>
      <c r="H33" s="435"/>
    </row>
  </sheetData>
  <mergeCells count="14">
    <mergeCell ref="A33:H33"/>
    <mergeCell ref="K1:K2"/>
    <mergeCell ref="A21:H21"/>
    <mergeCell ref="A32:H32"/>
    <mergeCell ref="H7:H8"/>
    <mergeCell ref="A9:H9"/>
    <mergeCell ref="A1:H1"/>
    <mergeCell ref="A2:H2"/>
    <mergeCell ref="A3:H3"/>
    <mergeCell ref="A4:H4"/>
    <mergeCell ref="A5:H5"/>
    <mergeCell ref="A7:A8"/>
    <mergeCell ref="B7:B8"/>
    <mergeCell ref="C7:C8"/>
  </mergeCells>
  <hyperlinks>
    <hyperlink ref="K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showGridLines="0" workbookViewId="0">
      <selection activeCell="M43" sqref="M43"/>
    </sheetView>
  </sheetViews>
  <sheetFormatPr baseColWidth="10" defaultRowHeight="15" x14ac:dyDescent="0.25"/>
  <cols>
    <col min="1" max="1" width="19.7109375" style="93" customWidth="1"/>
    <col min="2" max="2" width="19.28515625" style="390" customWidth="1"/>
    <col min="3" max="4" width="9.7109375" style="390" hidden="1" customWidth="1"/>
    <col min="5" max="5" width="21.85546875" style="390" customWidth="1"/>
    <col min="6" max="8" width="9.7109375" style="79" hidden="1" customWidth="1"/>
    <col min="9" max="12" width="11.42578125" style="79"/>
  </cols>
  <sheetData>
    <row r="1" spans="1:12" x14ac:dyDescent="0.25">
      <c r="A1" s="422" t="s">
        <v>515</v>
      </c>
      <c r="B1" s="422"/>
      <c r="C1" s="422"/>
      <c r="D1" s="422"/>
      <c r="E1" s="422"/>
      <c r="F1" s="422"/>
      <c r="G1" s="422"/>
      <c r="H1" s="422"/>
      <c r="J1" s="69"/>
      <c r="K1" s="434" t="s">
        <v>178</v>
      </c>
      <c r="L1" s="69"/>
    </row>
    <row r="2" spans="1:12" x14ac:dyDescent="0.25">
      <c r="A2" s="422" t="s">
        <v>140</v>
      </c>
      <c r="B2" s="422"/>
      <c r="C2" s="422"/>
      <c r="D2" s="422"/>
      <c r="E2" s="422"/>
      <c r="F2" s="422"/>
      <c r="G2" s="422"/>
      <c r="H2" s="422"/>
      <c r="J2" s="69"/>
      <c r="K2" s="434"/>
      <c r="L2" s="69"/>
    </row>
    <row r="3" spans="1:12" x14ac:dyDescent="0.25">
      <c r="A3" s="422" t="s">
        <v>319</v>
      </c>
      <c r="B3" s="422"/>
      <c r="C3" s="422"/>
      <c r="D3" s="422"/>
      <c r="E3" s="422"/>
      <c r="F3" s="422"/>
      <c r="G3" s="422"/>
      <c r="H3" s="422"/>
    </row>
    <row r="4" spans="1:12" x14ac:dyDescent="0.25">
      <c r="A4" s="422" t="s">
        <v>457</v>
      </c>
      <c r="B4" s="422"/>
      <c r="C4" s="422"/>
      <c r="D4" s="422"/>
      <c r="E4" s="422"/>
      <c r="F4" s="422"/>
      <c r="G4" s="422"/>
      <c r="H4" s="422"/>
    </row>
    <row r="5" spans="1:12" x14ac:dyDescent="0.25">
      <c r="A5" s="422" t="s">
        <v>374</v>
      </c>
      <c r="B5" s="422"/>
      <c r="C5" s="422"/>
      <c r="D5" s="422"/>
      <c r="E5" s="422"/>
      <c r="F5" s="422"/>
      <c r="G5" s="422"/>
      <c r="H5" s="422"/>
    </row>
    <row r="6" spans="1:12" ht="15.75" thickBot="1" x14ac:dyDescent="0.3">
      <c r="A6" s="227"/>
      <c r="B6" s="379"/>
      <c r="C6" s="379"/>
      <c r="D6" s="379"/>
      <c r="E6" s="379"/>
      <c r="F6" s="227"/>
      <c r="G6" s="227"/>
      <c r="H6" s="227"/>
    </row>
    <row r="7" spans="1:12" x14ac:dyDescent="0.25">
      <c r="A7" s="426" t="s">
        <v>77</v>
      </c>
      <c r="B7" s="458" t="s">
        <v>0</v>
      </c>
      <c r="C7" s="458" t="s">
        <v>167</v>
      </c>
      <c r="D7" s="382" t="s">
        <v>154</v>
      </c>
      <c r="E7" s="382" t="s">
        <v>155</v>
      </c>
      <c r="F7" s="151" t="s">
        <v>156</v>
      </c>
      <c r="G7" s="151" t="s">
        <v>157</v>
      </c>
      <c r="H7" s="425" t="s">
        <v>151</v>
      </c>
      <c r="I7" s="228"/>
      <c r="J7" s="228"/>
    </row>
    <row r="8" spans="1:12" x14ac:dyDescent="0.25">
      <c r="A8" s="426"/>
      <c r="B8" s="458"/>
      <c r="C8" s="458"/>
      <c r="D8" s="382" t="s">
        <v>231</v>
      </c>
      <c r="E8" s="382" t="s">
        <v>232</v>
      </c>
      <c r="F8" s="151" t="s">
        <v>231</v>
      </c>
      <c r="G8" s="151" t="s">
        <v>232</v>
      </c>
      <c r="H8" s="425" t="s">
        <v>151</v>
      </c>
      <c r="I8" s="228"/>
      <c r="J8" s="228"/>
    </row>
    <row r="9" spans="1:12" x14ac:dyDescent="0.25">
      <c r="A9" s="110" t="s">
        <v>0</v>
      </c>
      <c r="B9" s="387">
        <f>SUM(B10:B36)</f>
        <v>652</v>
      </c>
      <c r="C9" s="387">
        <f t="shared" ref="C9:H9" si="0">SUM(C10:C36)</f>
        <v>0</v>
      </c>
      <c r="D9" s="387">
        <f t="shared" si="0"/>
        <v>0</v>
      </c>
      <c r="E9" s="387">
        <f t="shared" si="0"/>
        <v>652</v>
      </c>
      <c r="F9" s="137">
        <f t="shared" si="0"/>
        <v>0</v>
      </c>
      <c r="G9" s="137">
        <f t="shared" si="0"/>
        <v>0</v>
      </c>
      <c r="H9" s="137">
        <f t="shared" si="0"/>
        <v>0</v>
      </c>
      <c r="I9" s="210"/>
      <c r="J9" s="210"/>
    </row>
    <row r="10" spans="1:12" x14ac:dyDescent="0.25">
      <c r="A10" s="98" t="s">
        <v>9</v>
      </c>
      <c r="B10" s="388">
        <f>SUM(C10:H10)</f>
        <v>37</v>
      </c>
      <c r="C10" s="391"/>
      <c r="D10" s="391"/>
      <c r="E10" s="391">
        <v>37</v>
      </c>
      <c r="F10" s="127"/>
      <c r="G10" s="127"/>
      <c r="H10" s="127"/>
      <c r="J10" s="210"/>
    </row>
    <row r="11" spans="1:12" x14ac:dyDescent="0.25">
      <c r="A11" s="98" t="s">
        <v>10</v>
      </c>
      <c r="B11" s="388">
        <f t="shared" ref="B11:B36" si="1">SUM(C11:H11)</f>
        <v>34</v>
      </c>
      <c r="C11" s="391"/>
      <c r="D11" s="391"/>
      <c r="E11" s="391">
        <v>34</v>
      </c>
      <c r="F11" s="127"/>
      <c r="G11" s="127"/>
      <c r="H11" s="127"/>
      <c r="J11" s="210"/>
    </row>
    <row r="12" spans="1:12" x14ac:dyDescent="0.25">
      <c r="A12" s="98" t="s">
        <v>11</v>
      </c>
      <c r="B12" s="388">
        <f t="shared" si="1"/>
        <v>33</v>
      </c>
      <c r="C12" s="391"/>
      <c r="D12" s="391"/>
      <c r="E12" s="391">
        <v>33</v>
      </c>
      <c r="F12" s="127"/>
      <c r="G12" s="127"/>
      <c r="H12" s="127"/>
      <c r="J12" s="210"/>
    </row>
    <row r="13" spans="1:12" x14ac:dyDescent="0.25">
      <c r="A13" s="98" t="s">
        <v>12</v>
      </c>
      <c r="B13" s="388">
        <f t="shared" si="1"/>
        <v>95</v>
      </c>
      <c r="C13" s="391"/>
      <c r="D13" s="391"/>
      <c r="E13" s="391">
        <v>95</v>
      </c>
      <c r="F13" s="127"/>
      <c r="G13" s="127"/>
      <c r="H13" s="127"/>
      <c r="J13" s="210"/>
    </row>
    <row r="14" spans="1:12" x14ac:dyDescent="0.25">
      <c r="A14" s="98" t="s">
        <v>13</v>
      </c>
      <c r="B14" s="388">
        <f t="shared" si="1"/>
        <v>15</v>
      </c>
      <c r="C14" s="391"/>
      <c r="D14" s="391"/>
      <c r="E14" s="391">
        <v>15</v>
      </c>
      <c r="F14" s="127"/>
      <c r="G14" s="127"/>
      <c r="H14" s="127"/>
      <c r="J14" s="210"/>
    </row>
    <row r="15" spans="1:12" x14ac:dyDescent="0.25">
      <c r="A15" s="98" t="s">
        <v>14</v>
      </c>
      <c r="B15" s="388">
        <f t="shared" si="1"/>
        <v>15</v>
      </c>
      <c r="C15" s="391"/>
      <c r="D15" s="391"/>
      <c r="E15" s="391">
        <v>15</v>
      </c>
      <c r="F15" s="127"/>
      <c r="G15" s="127"/>
      <c r="H15" s="127"/>
      <c r="J15" s="210"/>
    </row>
    <row r="16" spans="1:12" x14ac:dyDescent="0.25">
      <c r="A16" s="98" t="s">
        <v>15</v>
      </c>
      <c r="B16" s="388">
        <f t="shared" si="1"/>
        <v>7</v>
      </c>
      <c r="C16" s="391"/>
      <c r="D16" s="391"/>
      <c r="E16" s="391">
        <v>7</v>
      </c>
      <c r="F16" s="127"/>
      <c r="G16" s="127"/>
      <c r="H16" s="127"/>
      <c r="J16" s="210"/>
    </row>
    <row r="17" spans="1:10" x14ac:dyDescent="0.25">
      <c r="A17" s="98" t="s">
        <v>16</v>
      </c>
      <c r="B17" s="388">
        <f t="shared" si="1"/>
        <v>88</v>
      </c>
      <c r="C17" s="391"/>
      <c r="D17" s="391"/>
      <c r="E17" s="391">
        <v>88</v>
      </c>
      <c r="F17" s="127"/>
      <c r="G17" s="127"/>
      <c r="H17" s="127"/>
      <c r="J17" s="210"/>
    </row>
    <row r="18" spans="1:10" x14ac:dyDescent="0.25">
      <c r="A18" s="98" t="s">
        <v>17</v>
      </c>
      <c r="B18" s="388">
        <f t="shared" si="1"/>
        <v>20</v>
      </c>
      <c r="C18" s="391"/>
      <c r="D18" s="391"/>
      <c r="E18" s="391">
        <v>20</v>
      </c>
      <c r="F18" s="127"/>
      <c r="G18" s="127"/>
      <c r="H18" s="127"/>
      <c r="J18" s="210"/>
    </row>
    <row r="19" spans="1:10" x14ac:dyDescent="0.25">
      <c r="A19" s="98" t="s">
        <v>18</v>
      </c>
      <c r="B19" s="388">
        <f t="shared" si="1"/>
        <v>33</v>
      </c>
      <c r="C19" s="391"/>
      <c r="D19" s="391"/>
      <c r="E19" s="391">
        <v>33</v>
      </c>
      <c r="F19" s="127"/>
      <c r="G19" s="127"/>
      <c r="H19" s="127"/>
      <c r="J19" s="210"/>
    </row>
    <row r="20" spans="1:10" x14ac:dyDescent="0.25">
      <c r="A20" s="98" t="s">
        <v>19</v>
      </c>
      <c r="B20" s="388">
        <f t="shared" si="1"/>
        <v>8</v>
      </c>
      <c r="C20" s="391"/>
      <c r="D20" s="391"/>
      <c r="E20" s="391">
        <v>8</v>
      </c>
      <c r="F20" s="127"/>
      <c r="G20" s="127"/>
      <c r="H20" s="127"/>
      <c r="J20" s="210"/>
    </row>
    <row r="21" spans="1:10" x14ac:dyDescent="0.25">
      <c r="A21" s="193" t="s">
        <v>20</v>
      </c>
      <c r="B21" s="388">
        <f t="shared" si="1"/>
        <v>47</v>
      </c>
      <c r="C21" s="391"/>
      <c r="D21" s="391"/>
      <c r="E21" s="391">
        <v>47</v>
      </c>
      <c r="F21" s="127"/>
      <c r="G21" s="127"/>
      <c r="H21" s="127"/>
      <c r="J21" s="210"/>
    </row>
    <row r="22" spans="1:10" x14ac:dyDescent="0.25">
      <c r="A22" s="98" t="s">
        <v>21</v>
      </c>
      <c r="B22" s="388">
        <f t="shared" si="1"/>
        <v>26</v>
      </c>
      <c r="C22" s="391"/>
      <c r="D22" s="391"/>
      <c r="E22" s="391">
        <v>26</v>
      </c>
      <c r="F22" s="127"/>
      <c r="G22" s="127"/>
      <c r="H22" s="127"/>
    </row>
    <row r="23" spans="1:10" x14ac:dyDescent="0.25">
      <c r="A23" s="98" t="s">
        <v>22</v>
      </c>
      <c r="B23" s="388">
        <f t="shared" si="1"/>
        <v>37</v>
      </c>
      <c r="C23" s="391"/>
      <c r="D23" s="391"/>
      <c r="E23" s="391">
        <v>37</v>
      </c>
      <c r="F23" s="127"/>
      <c r="G23" s="127"/>
      <c r="H23" s="127"/>
    </row>
    <row r="24" spans="1:10" x14ac:dyDescent="0.25">
      <c r="A24" s="98" t="s">
        <v>23</v>
      </c>
      <c r="B24" s="388">
        <f t="shared" si="1"/>
        <v>0</v>
      </c>
      <c r="C24" s="391"/>
      <c r="D24" s="391"/>
      <c r="E24" s="391"/>
      <c r="F24" s="127"/>
      <c r="G24" s="127"/>
      <c r="H24" s="127"/>
    </row>
    <row r="25" spans="1:10" x14ac:dyDescent="0.25">
      <c r="A25" s="98" t="s">
        <v>24</v>
      </c>
      <c r="B25" s="388">
        <f t="shared" si="1"/>
        <v>22</v>
      </c>
      <c r="C25" s="391"/>
      <c r="D25" s="391"/>
      <c r="E25" s="391">
        <v>22</v>
      </c>
      <c r="F25" s="127"/>
      <c r="G25" s="127"/>
      <c r="H25" s="127"/>
    </row>
    <row r="26" spans="1:10" x14ac:dyDescent="0.25">
      <c r="A26" s="98" t="s">
        <v>25</v>
      </c>
      <c r="B26" s="388">
        <f t="shared" si="1"/>
        <v>6</v>
      </c>
      <c r="C26" s="391"/>
      <c r="D26" s="391"/>
      <c r="E26" s="391">
        <v>6</v>
      </c>
      <c r="F26" s="127"/>
      <c r="G26" s="127"/>
      <c r="H26" s="127"/>
    </row>
    <row r="27" spans="1:10" x14ac:dyDescent="0.25">
      <c r="A27" s="98" t="s">
        <v>26</v>
      </c>
      <c r="B27" s="388">
        <f t="shared" si="1"/>
        <v>6</v>
      </c>
      <c r="C27" s="391"/>
      <c r="D27" s="391"/>
      <c r="E27" s="391">
        <v>6</v>
      </c>
      <c r="F27" s="127"/>
      <c r="G27" s="127"/>
      <c r="H27" s="127"/>
    </row>
    <row r="28" spans="1:10" x14ac:dyDescent="0.25">
      <c r="A28" s="98" t="s">
        <v>27</v>
      </c>
      <c r="B28" s="388">
        <f t="shared" si="1"/>
        <v>13</v>
      </c>
      <c r="C28" s="391"/>
      <c r="D28" s="391"/>
      <c r="E28" s="391">
        <v>13</v>
      </c>
      <c r="F28" s="127"/>
      <c r="G28" s="127"/>
      <c r="H28" s="127"/>
    </row>
    <row r="29" spans="1:10" x14ac:dyDescent="0.25">
      <c r="A29" s="98" t="s">
        <v>28</v>
      </c>
      <c r="B29" s="388">
        <f t="shared" si="1"/>
        <v>7</v>
      </c>
      <c r="C29" s="391"/>
      <c r="D29" s="391"/>
      <c r="E29" s="391">
        <v>7</v>
      </c>
      <c r="F29" s="127"/>
      <c r="G29" s="127"/>
      <c r="H29" s="127"/>
    </row>
    <row r="30" spans="1:10" x14ac:dyDescent="0.25">
      <c r="A30" s="98" t="s">
        <v>29</v>
      </c>
      <c r="B30" s="388">
        <f t="shared" si="1"/>
        <v>20</v>
      </c>
      <c r="C30" s="391"/>
      <c r="D30" s="391"/>
      <c r="E30" s="391">
        <v>20</v>
      </c>
      <c r="F30" s="127"/>
      <c r="G30" s="127"/>
      <c r="H30" s="127"/>
    </row>
    <row r="31" spans="1:10" x14ac:dyDescent="0.25">
      <c r="A31" s="98" t="s">
        <v>30</v>
      </c>
      <c r="B31" s="388">
        <f t="shared" si="1"/>
        <v>7</v>
      </c>
      <c r="C31" s="391"/>
      <c r="D31" s="391"/>
      <c r="E31" s="391">
        <v>7</v>
      </c>
      <c r="F31" s="127"/>
      <c r="G31" s="127"/>
      <c r="H31" s="127"/>
    </row>
    <row r="32" spans="1:10" ht="15" customHeight="1" x14ac:dyDescent="0.25">
      <c r="A32" s="98" t="s">
        <v>31</v>
      </c>
      <c r="B32" s="388">
        <f t="shared" si="1"/>
        <v>16</v>
      </c>
      <c r="C32" s="391"/>
      <c r="D32" s="391"/>
      <c r="E32" s="391">
        <v>16</v>
      </c>
      <c r="F32" s="127"/>
      <c r="G32" s="127"/>
      <c r="H32" s="127"/>
    </row>
    <row r="33" spans="1:8" ht="15" customHeight="1" x14ac:dyDescent="0.25">
      <c r="A33" s="98" t="s">
        <v>32</v>
      </c>
      <c r="B33" s="388">
        <f t="shared" si="1"/>
        <v>0</v>
      </c>
      <c r="C33" s="391"/>
      <c r="D33" s="391"/>
      <c r="E33" s="391"/>
      <c r="F33" s="127"/>
      <c r="G33" s="127"/>
      <c r="H33" s="127"/>
    </row>
    <row r="34" spans="1:8" x14ac:dyDescent="0.25">
      <c r="A34" s="98" t="s">
        <v>33</v>
      </c>
      <c r="B34" s="388">
        <f t="shared" si="1"/>
        <v>31</v>
      </c>
      <c r="C34" s="391"/>
      <c r="D34" s="391"/>
      <c r="E34" s="391">
        <v>31</v>
      </c>
      <c r="F34" s="127"/>
      <c r="G34" s="127"/>
      <c r="H34" s="127"/>
    </row>
    <row r="35" spans="1:8" x14ac:dyDescent="0.25">
      <c r="A35" s="98" t="s">
        <v>34</v>
      </c>
      <c r="B35" s="388">
        <f t="shared" si="1"/>
        <v>22</v>
      </c>
      <c r="C35" s="391"/>
      <c r="D35" s="391"/>
      <c r="E35" s="391">
        <v>22</v>
      </c>
      <c r="F35" s="127"/>
      <c r="G35" s="127"/>
      <c r="H35" s="127"/>
    </row>
    <row r="36" spans="1:8" ht="15.75" thickBot="1" x14ac:dyDescent="0.3">
      <c r="A36" s="135" t="s">
        <v>35</v>
      </c>
      <c r="B36" s="388">
        <f t="shared" si="1"/>
        <v>7</v>
      </c>
      <c r="C36" s="389"/>
      <c r="D36" s="389"/>
      <c r="E36" s="389">
        <v>7</v>
      </c>
      <c r="F36" s="139"/>
      <c r="G36" s="139"/>
      <c r="H36" s="139"/>
    </row>
    <row r="37" spans="1:8" ht="68.25" customHeight="1" x14ac:dyDescent="0.25">
      <c r="A37" s="404" t="s">
        <v>402</v>
      </c>
      <c r="B37" s="404"/>
      <c r="C37" s="404"/>
      <c r="D37" s="404"/>
      <c r="E37" s="404"/>
      <c r="F37" s="404"/>
      <c r="G37" s="404"/>
      <c r="H37" s="404"/>
    </row>
    <row r="38" spans="1:8" x14ac:dyDescent="0.25">
      <c r="A38" s="435" t="s">
        <v>366</v>
      </c>
      <c r="B38" s="435"/>
      <c r="C38" s="435"/>
      <c r="D38" s="435"/>
      <c r="E38" s="435"/>
      <c r="F38" s="435"/>
      <c r="G38" s="435"/>
      <c r="H38" s="435"/>
    </row>
    <row r="39" spans="1:8" x14ac:dyDescent="0.25">
      <c r="A39" s="190"/>
      <c r="F39" s="176"/>
      <c r="G39" s="176"/>
      <c r="H39" s="176"/>
    </row>
  </sheetData>
  <mergeCells count="12">
    <mergeCell ref="A5:H5"/>
    <mergeCell ref="A1:H1"/>
    <mergeCell ref="K1:K2"/>
    <mergeCell ref="A2:H2"/>
    <mergeCell ref="A3:H3"/>
    <mergeCell ref="A4:H4"/>
    <mergeCell ref="A37:H37"/>
    <mergeCell ref="A38:H38"/>
    <mergeCell ref="A7:A8"/>
    <mergeCell ref="B7:B8"/>
    <mergeCell ref="C7:C8"/>
    <mergeCell ref="H7:H8"/>
  </mergeCells>
  <hyperlinks>
    <hyperlink ref="K1" location="INDICE!A1" display="INDICE"/>
  </hyperlinks>
  <printOptions horizontalCentered="1"/>
  <pageMargins left="0.70866141732283472" right="0.70866141732283472" top="0.74803149606299213" bottom="0.74803149606299213" header="0.31496062992125984" footer="0.31496062992125984"/>
  <pageSetup orientation="portrait"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1"/>
  <sheetViews>
    <sheetView showGridLines="0" zoomScaleNormal="100" workbookViewId="0">
      <pane ySplit="7" topLeftCell="A26" activePane="bottomLeft" state="frozen"/>
      <selection activeCell="J34" sqref="A34:Q45"/>
      <selection pane="bottomLeft" activeCell="B44" sqref="B44"/>
    </sheetView>
  </sheetViews>
  <sheetFormatPr baseColWidth="10" defaultRowHeight="12.75" x14ac:dyDescent="0.25"/>
  <cols>
    <col min="1" max="1" width="8.42578125" style="122" customWidth="1"/>
    <col min="2" max="2" width="8.5703125" style="69" customWidth="1"/>
    <col min="3" max="3" width="9.140625" style="69" bestFit="1" customWidth="1"/>
    <col min="4" max="4" width="10.140625" style="69" customWidth="1"/>
    <col min="5" max="5" width="9" style="69" bestFit="1" customWidth="1"/>
    <col min="6" max="6" width="10.7109375" style="69" bestFit="1" customWidth="1"/>
    <col min="7" max="7" width="9.42578125" style="69" bestFit="1" customWidth="1"/>
    <col min="8" max="8" width="7.42578125" style="69" customWidth="1"/>
    <col min="9" max="9" width="12.5703125" style="69" customWidth="1"/>
    <col min="10" max="12" width="11.42578125" style="69"/>
    <col min="13" max="20" width="11.42578125" style="69" customWidth="1"/>
    <col min="21" max="257" width="11.42578125" style="69"/>
    <col min="258" max="258" width="8.42578125" style="69" customWidth="1"/>
    <col min="259" max="259" width="8.5703125" style="69" customWidth="1"/>
    <col min="260" max="260" width="10.7109375" style="69" bestFit="1" customWidth="1"/>
    <col min="261" max="261" width="10.85546875" style="69" bestFit="1" customWidth="1"/>
    <col min="262" max="262" width="10" style="69" bestFit="1" customWidth="1"/>
    <col min="263" max="263" width="12.85546875" style="69" bestFit="1" customWidth="1"/>
    <col min="264" max="264" width="10.42578125" style="69" bestFit="1" customWidth="1"/>
    <col min="265" max="265" width="7.85546875" style="69" bestFit="1" customWidth="1"/>
    <col min="266" max="513" width="11.42578125" style="69"/>
    <col min="514" max="514" width="8.42578125" style="69" customWidth="1"/>
    <col min="515" max="515" width="8.5703125" style="69" customWidth="1"/>
    <col min="516" max="516" width="10.7109375" style="69" bestFit="1" customWidth="1"/>
    <col min="517" max="517" width="10.85546875" style="69" bestFit="1" customWidth="1"/>
    <col min="518" max="518" width="10" style="69" bestFit="1" customWidth="1"/>
    <col min="519" max="519" width="12.85546875" style="69" bestFit="1" customWidth="1"/>
    <col min="520" max="520" width="10.42578125" style="69" bestFit="1" customWidth="1"/>
    <col min="521" max="521" width="7.85546875" style="69" bestFit="1" customWidth="1"/>
    <col min="522" max="769" width="11.42578125" style="69"/>
    <col min="770" max="770" width="8.42578125" style="69" customWidth="1"/>
    <col min="771" max="771" width="8.5703125" style="69" customWidth="1"/>
    <col min="772" max="772" width="10.7109375" style="69" bestFit="1" customWidth="1"/>
    <col min="773" max="773" width="10.85546875" style="69" bestFit="1" customWidth="1"/>
    <col min="774" max="774" width="10" style="69" bestFit="1" customWidth="1"/>
    <col min="775" max="775" width="12.85546875" style="69" bestFit="1" customWidth="1"/>
    <col min="776" max="776" width="10.42578125" style="69" bestFit="1" customWidth="1"/>
    <col min="777" max="777" width="7.85546875" style="69" bestFit="1" customWidth="1"/>
    <col min="778" max="1025" width="11.42578125" style="69"/>
    <col min="1026" max="1026" width="8.42578125" style="69" customWidth="1"/>
    <col min="1027" max="1027" width="8.5703125" style="69" customWidth="1"/>
    <col min="1028" max="1028" width="10.7109375" style="69" bestFit="1" customWidth="1"/>
    <col min="1029" max="1029" width="10.85546875" style="69" bestFit="1" customWidth="1"/>
    <col min="1030" max="1030" width="10" style="69" bestFit="1" customWidth="1"/>
    <col min="1031" max="1031" width="12.85546875" style="69" bestFit="1" customWidth="1"/>
    <col min="1032" max="1032" width="10.42578125" style="69" bestFit="1" customWidth="1"/>
    <col min="1033" max="1033" width="7.85546875" style="69" bestFit="1" customWidth="1"/>
    <col min="1034" max="1281" width="11.42578125" style="69"/>
    <col min="1282" max="1282" width="8.42578125" style="69" customWidth="1"/>
    <col min="1283" max="1283" width="8.5703125" style="69" customWidth="1"/>
    <col min="1284" max="1284" width="10.7109375" style="69" bestFit="1" customWidth="1"/>
    <col min="1285" max="1285" width="10.85546875" style="69" bestFit="1" customWidth="1"/>
    <col min="1286" max="1286" width="10" style="69" bestFit="1" customWidth="1"/>
    <col min="1287" max="1287" width="12.85546875" style="69" bestFit="1" customWidth="1"/>
    <col min="1288" max="1288" width="10.42578125" style="69" bestFit="1" customWidth="1"/>
    <col min="1289" max="1289" width="7.85546875" style="69" bestFit="1" customWidth="1"/>
    <col min="1290" max="1537" width="11.42578125" style="69"/>
    <col min="1538" max="1538" width="8.42578125" style="69" customWidth="1"/>
    <col min="1539" max="1539" width="8.5703125" style="69" customWidth="1"/>
    <col min="1540" max="1540" width="10.7109375" style="69" bestFit="1" customWidth="1"/>
    <col min="1541" max="1541" width="10.85546875" style="69" bestFit="1" customWidth="1"/>
    <col min="1542" max="1542" width="10" style="69" bestFit="1" customWidth="1"/>
    <col min="1543" max="1543" width="12.85546875" style="69" bestFit="1" customWidth="1"/>
    <col min="1544" max="1544" width="10.42578125" style="69" bestFit="1" customWidth="1"/>
    <col min="1545" max="1545" width="7.85546875" style="69" bestFit="1" customWidth="1"/>
    <col min="1546" max="1793" width="11.42578125" style="69"/>
    <col min="1794" max="1794" width="8.42578125" style="69" customWidth="1"/>
    <col min="1795" max="1795" width="8.5703125" style="69" customWidth="1"/>
    <col min="1796" max="1796" width="10.7109375" style="69" bestFit="1" customWidth="1"/>
    <col min="1797" max="1797" width="10.85546875" style="69" bestFit="1" customWidth="1"/>
    <col min="1798" max="1798" width="10" style="69" bestFit="1" customWidth="1"/>
    <col min="1799" max="1799" width="12.85546875" style="69" bestFit="1" customWidth="1"/>
    <col min="1800" max="1800" width="10.42578125" style="69" bestFit="1" customWidth="1"/>
    <col min="1801" max="1801" width="7.85546875" style="69" bestFit="1" customWidth="1"/>
    <col min="1802" max="2049" width="11.42578125" style="69"/>
    <col min="2050" max="2050" width="8.42578125" style="69" customWidth="1"/>
    <col min="2051" max="2051" width="8.5703125" style="69" customWidth="1"/>
    <col min="2052" max="2052" width="10.7109375" style="69" bestFit="1" customWidth="1"/>
    <col min="2053" max="2053" width="10.85546875" style="69" bestFit="1" customWidth="1"/>
    <col min="2054" max="2054" width="10" style="69" bestFit="1" customWidth="1"/>
    <col min="2055" max="2055" width="12.85546875" style="69" bestFit="1" customWidth="1"/>
    <col min="2056" max="2056" width="10.42578125" style="69" bestFit="1" customWidth="1"/>
    <col min="2057" max="2057" width="7.85546875" style="69" bestFit="1" customWidth="1"/>
    <col min="2058" max="2305" width="11.42578125" style="69"/>
    <col min="2306" max="2306" width="8.42578125" style="69" customWidth="1"/>
    <col min="2307" max="2307" width="8.5703125" style="69" customWidth="1"/>
    <col min="2308" max="2308" width="10.7109375" style="69" bestFit="1" customWidth="1"/>
    <col min="2309" max="2309" width="10.85546875" style="69" bestFit="1" customWidth="1"/>
    <col min="2310" max="2310" width="10" style="69" bestFit="1" customWidth="1"/>
    <col min="2311" max="2311" width="12.85546875" style="69" bestFit="1" customWidth="1"/>
    <col min="2312" max="2312" width="10.42578125" style="69" bestFit="1" customWidth="1"/>
    <col min="2313" max="2313" width="7.85546875" style="69" bestFit="1" customWidth="1"/>
    <col min="2314" max="2561" width="11.42578125" style="69"/>
    <col min="2562" max="2562" width="8.42578125" style="69" customWidth="1"/>
    <col min="2563" max="2563" width="8.5703125" style="69" customWidth="1"/>
    <col min="2564" max="2564" width="10.7109375" style="69" bestFit="1" customWidth="1"/>
    <col min="2565" max="2565" width="10.85546875" style="69" bestFit="1" customWidth="1"/>
    <col min="2566" max="2566" width="10" style="69" bestFit="1" customWidth="1"/>
    <col min="2567" max="2567" width="12.85546875" style="69" bestFit="1" customWidth="1"/>
    <col min="2568" max="2568" width="10.42578125" style="69" bestFit="1" customWidth="1"/>
    <col min="2569" max="2569" width="7.85546875" style="69" bestFit="1" customWidth="1"/>
    <col min="2570" max="2817" width="11.42578125" style="69"/>
    <col min="2818" max="2818" width="8.42578125" style="69" customWidth="1"/>
    <col min="2819" max="2819" width="8.5703125" style="69" customWidth="1"/>
    <col min="2820" max="2820" width="10.7109375" style="69" bestFit="1" customWidth="1"/>
    <col min="2821" max="2821" width="10.85546875" style="69" bestFit="1" customWidth="1"/>
    <col min="2822" max="2822" width="10" style="69" bestFit="1" customWidth="1"/>
    <col min="2823" max="2823" width="12.85546875" style="69" bestFit="1" customWidth="1"/>
    <col min="2824" max="2824" width="10.42578125" style="69" bestFit="1" customWidth="1"/>
    <col min="2825" max="2825" width="7.85546875" style="69" bestFit="1" customWidth="1"/>
    <col min="2826" max="3073" width="11.42578125" style="69"/>
    <col min="3074" max="3074" width="8.42578125" style="69" customWidth="1"/>
    <col min="3075" max="3075" width="8.5703125" style="69" customWidth="1"/>
    <col min="3076" max="3076" width="10.7109375" style="69" bestFit="1" customWidth="1"/>
    <col min="3077" max="3077" width="10.85546875" style="69" bestFit="1" customWidth="1"/>
    <col min="3078" max="3078" width="10" style="69" bestFit="1" customWidth="1"/>
    <col min="3079" max="3079" width="12.85546875" style="69" bestFit="1" customWidth="1"/>
    <col min="3080" max="3080" width="10.42578125" style="69" bestFit="1" customWidth="1"/>
    <col min="3081" max="3081" width="7.85546875" style="69" bestFit="1" customWidth="1"/>
    <col min="3082" max="3329" width="11.42578125" style="69"/>
    <col min="3330" max="3330" width="8.42578125" style="69" customWidth="1"/>
    <col min="3331" max="3331" width="8.5703125" style="69" customWidth="1"/>
    <col min="3332" max="3332" width="10.7109375" style="69" bestFit="1" customWidth="1"/>
    <col min="3333" max="3333" width="10.85546875" style="69" bestFit="1" customWidth="1"/>
    <col min="3334" max="3334" width="10" style="69" bestFit="1" customWidth="1"/>
    <col min="3335" max="3335" width="12.85546875" style="69" bestFit="1" customWidth="1"/>
    <col min="3336" max="3336" width="10.42578125" style="69" bestFit="1" customWidth="1"/>
    <col min="3337" max="3337" width="7.85546875" style="69" bestFit="1" customWidth="1"/>
    <col min="3338" max="3585" width="11.42578125" style="69"/>
    <col min="3586" max="3586" width="8.42578125" style="69" customWidth="1"/>
    <col min="3587" max="3587" width="8.5703125" style="69" customWidth="1"/>
    <col min="3588" max="3588" width="10.7109375" style="69" bestFit="1" customWidth="1"/>
    <col min="3589" max="3589" width="10.85546875" style="69" bestFit="1" customWidth="1"/>
    <col min="3590" max="3590" width="10" style="69" bestFit="1" customWidth="1"/>
    <col min="3591" max="3591" width="12.85546875" style="69" bestFit="1" customWidth="1"/>
    <col min="3592" max="3592" width="10.42578125" style="69" bestFit="1" customWidth="1"/>
    <col min="3593" max="3593" width="7.85546875" style="69" bestFit="1" customWidth="1"/>
    <col min="3594" max="3841" width="11.42578125" style="69"/>
    <col min="3842" max="3842" width="8.42578125" style="69" customWidth="1"/>
    <col min="3843" max="3843" width="8.5703125" style="69" customWidth="1"/>
    <col min="3844" max="3844" width="10.7109375" style="69" bestFit="1" customWidth="1"/>
    <col min="3845" max="3845" width="10.85546875" style="69" bestFit="1" customWidth="1"/>
    <col min="3846" max="3846" width="10" style="69" bestFit="1" customWidth="1"/>
    <col min="3847" max="3847" width="12.85546875" style="69" bestFit="1" customWidth="1"/>
    <col min="3848" max="3848" width="10.42578125" style="69" bestFit="1" customWidth="1"/>
    <col min="3849" max="3849" width="7.85546875" style="69" bestFit="1" customWidth="1"/>
    <col min="3850" max="4097" width="11.42578125" style="69"/>
    <col min="4098" max="4098" width="8.42578125" style="69" customWidth="1"/>
    <col min="4099" max="4099" width="8.5703125" style="69" customWidth="1"/>
    <col min="4100" max="4100" width="10.7109375" style="69" bestFit="1" customWidth="1"/>
    <col min="4101" max="4101" width="10.85546875" style="69" bestFit="1" customWidth="1"/>
    <col min="4102" max="4102" width="10" style="69" bestFit="1" customWidth="1"/>
    <col min="4103" max="4103" width="12.85546875" style="69" bestFit="1" customWidth="1"/>
    <col min="4104" max="4104" width="10.42578125" style="69" bestFit="1" customWidth="1"/>
    <col min="4105" max="4105" width="7.85546875" style="69" bestFit="1" customWidth="1"/>
    <col min="4106" max="4353" width="11.42578125" style="69"/>
    <col min="4354" max="4354" width="8.42578125" style="69" customWidth="1"/>
    <col min="4355" max="4355" width="8.5703125" style="69" customWidth="1"/>
    <col min="4356" max="4356" width="10.7109375" style="69" bestFit="1" customWidth="1"/>
    <col min="4357" max="4357" width="10.85546875" style="69" bestFit="1" customWidth="1"/>
    <col min="4358" max="4358" width="10" style="69" bestFit="1" customWidth="1"/>
    <col min="4359" max="4359" width="12.85546875" style="69" bestFit="1" customWidth="1"/>
    <col min="4360" max="4360" width="10.42578125" style="69" bestFit="1" customWidth="1"/>
    <col min="4361" max="4361" width="7.85546875" style="69" bestFit="1" customWidth="1"/>
    <col min="4362" max="4609" width="11.42578125" style="69"/>
    <col min="4610" max="4610" width="8.42578125" style="69" customWidth="1"/>
    <col min="4611" max="4611" width="8.5703125" style="69" customWidth="1"/>
    <col min="4612" max="4612" width="10.7109375" style="69" bestFit="1" customWidth="1"/>
    <col min="4613" max="4613" width="10.85546875" style="69" bestFit="1" customWidth="1"/>
    <col min="4614" max="4614" width="10" style="69" bestFit="1" customWidth="1"/>
    <col min="4615" max="4615" width="12.85546875" style="69" bestFit="1" customWidth="1"/>
    <col min="4616" max="4616" width="10.42578125" style="69" bestFit="1" customWidth="1"/>
    <col min="4617" max="4617" width="7.85546875" style="69" bestFit="1" customWidth="1"/>
    <col min="4618" max="4865" width="11.42578125" style="69"/>
    <col min="4866" max="4866" width="8.42578125" style="69" customWidth="1"/>
    <col min="4867" max="4867" width="8.5703125" style="69" customWidth="1"/>
    <col min="4868" max="4868" width="10.7109375" style="69" bestFit="1" customWidth="1"/>
    <col min="4869" max="4869" width="10.85546875" style="69" bestFit="1" customWidth="1"/>
    <col min="4870" max="4870" width="10" style="69" bestFit="1" customWidth="1"/>
    <col min="4871" max="4871" width="12.85546875" style="69" bestFit="1" customWidth="1"/>
    <col min="4872" max="4872" width="10.42578125" style="69" bestFit="1" customWidth="1"/>
    <col min="4873" max="4873" width="7.85546875" style="69" bestFit="1" customWidth="1"/>
    <col min="4874" max="5121" width="11.42578125" style="69"/>
    <col min="5122" max="5122" width="8.42578125" style="69" customWidth="1"/>
    <col min="5123" max="5123" width="8.5703125" style="69" customWidth="1"/>
    <col min="5124" max="5124" width="10.7109375" style="69" bestFit="1" customWidth="1"/>
    <col min="5125" max="5125" width="10.85546875" style="69" bestFit="1" customWidth="1"/>
    <col min="5126" max="5126" width="10" style="69" bestFit="1" customWidth="1"/>
    <col min="5127" max="5127" width="12.85546875" style="69" bestFit="1" customWidth="1"/>
    <col min="5128" max="5128" width="10.42578125" style="69" bestFit="1" customWidth="1"/>
    <col min="5129" max="5129" width="7.85546875" style="69" bestFit="1" customWidth="1"/>
    <col min="5130" max="5377" width="11.42578125" style="69"/>
    <col min="5378" max="5378" width="8.42578125" style="69" customWidth="1"/>
    <col min="5379" max="5379" width="8.5703125" style="69" customWidth="1"/>
    <col min="5380" max="5380" width="10.7109375" style="69" bestFit="1" customWidth="1"/>
    <col min="5381" max="5381" width="10.85546875" style="69" bestFit="1" customWidth="1"/>
    <col min="5382" max="5382" width="10" style="69" bestFit="1" customWidth="1"/>
    <col min="5383" max="5383" width="12.85546875" style="69" bestFit="1" customWidth="1"/>
    <col min="5384" max="5384" width="10.42578125" style="69" bestFit="1" customWidth="1"/>
    <col min="5385" max="5385" width="7.85546875" style="69" bestFit="1" customWidth="1"/>
    <col min="5386" max="5633" width="11.42578125" style="69"/>
    <col min="5634" max="5634" width="8.42578125" style="69" customWidth="1"/>
    <col min="5635" max="5635" width="8.5703125" style="69" customWidth="1"/>
    <col min="5636" max="5636" width="10.7109375" style="69" bestFit="1" customWidth="1"/>
    <col min="5637" max="5637" width="10.85546875" style="69" bestFit="1" customWidth="1"/>
    <col min="5638" max="5638" width="10" style="69" bestFit="1" customWidth="1"/>
    <col min="5639" max="5639" width="12.85546875" style="69" bestFit="1" customWidth="1"/>
    <col min="5640" max="5640" width="10.42578125" style="69" bestFit="1" customWidth="1"/>
    <col min="5641" max="5641" width="7.85546875" style="69" bestFit="1" customWidth="1"/>
    <col min="5642" max="5889" width="11.42578125" style="69"/>
    <col min="5890" max="5890" width="8.42578125" style="69" customWidth="1"/>
    <col min="5891" max="5891" width="8.5703125" style="69" customWidth="1"/>
    <col min="5892" max="5892" width="10.7109375" style="69" bestFit="1" customWidth="1"/>
    <col min="5893" max="5893" width="10.85546875" style="69" bestFit="1" customWidth="1"/>
    <col min="5894" max="5894" width="10" style="69" bestFit="1" customWidth="1"/>
    <col min="5895" max="5895" width="12.85546875" style="69" bestFit="1" customWidth="1"/>
    <col min="5896" max="5896" width="10.42578125" style="69" bestFit="1" customWidth="1"/>
    <col min="5897" max="5897" width="7.85546875" style="69" bestFit="1" customWidth="1"/>
    <col min="5898" max="6145" width="11.42578125" style="69"/>
    <col min="6146" max="6146" width="8.42578125" style="69" customWidth="1"/>
    <col min="6147" max="6147" width="8.5703125" style="69" customWidth="1"/>
    <col min="6148" max="6148" width="10.7109375" style="69" bestFit="1" customWidth="1"/>
    <col min="6149" max="6149" width="10.85546875" style="69" bestFit="1" customWidth="1"/>
    <col min="6150" max="6150" width="10" style="69" bestFit="1" customWidth="1"/>
    <col min="6151" max="6151" width="12.85546875" style="69" bestFit="1" customWidth="1"/>
    <col min="6152" max="6152" width="10.42578125" style="69" bestFit="1" customWidth="1"/>
    <col min="6153" max="6153" width="7.85546875" style="69" bestFit="1" customWidth="1"/>
    <col min="6154" max="6401" width="11.42578125" style="69"/>
    <col min="6402" max="6402" width="8.42578125" style="69" customWidth="1"/>
    <col min="6403" max="6403" width="8.5703125" style="69" customWidth="1"/>
    <col min="6404" max="6404" width="10.7109375" style="69" bestFit="1" customWidth="1"/>
    <col min="6405" max="6405" width="10.85546875" style="69" bestFit="1" customWidth="1"/>
    <col min="6406" max="6406" width="10" style="69" bestFit="1" customWidth="1"/>
    <col min="6407" max="6407" width="12.85546875" style="69" bestFit="1" customWidth="1"/>
    <col min="6408" max="6408" width="10.42578125" style="69" bestFit="1" customWidth="1"/>
    <col min="6409" max="6409" width="7.85546875" style="69" bestFit="1" customWidth="1"/>
    <col min="6410" max="6657" width="11.42578125" style="69"/>
    <col min="6658" max="6658" width="8.42578125" style="69" customWidth="1"/>
    <col min="6659" max="6659" width="8.5703125" style="69" customWidth="1"/>
    <col min="6660" max="6660" width="10.7109375" style="69" bestFit="1" customWidth="1"/>
    <col min="6661" max="6661" width="10.85546875" style="69" bestFit="1" customWidth="1"/>
    <col min="6662" max="6662" width="10" style="69" bestFit="1" customWidth="1"/>
    <col min="6663" max="6663" width="12.85546875" style="69" bestFit="1" customWidth="1"/>
    <col min="6664" max="6664" width="10.42578125" style="69" bestFit="1" customWidth="1"/>
    <col min="6665" max="6665" width="7.85546875" style="69" bestFit="1" customWidth="1"/>
    <col min="6666" max="6913" width="11.42578125" style="69"/>
    <col min="6914" max="6914" width="8.42578125" style="69" customWidth="1"/>
    <col min="6915" max="6915" width="8.5703125" style="69" customWidth="1"/>
    <col min="6916" max="6916" width="10.7109375" style="69" bestFit="1" customWidth="1"/>
    <col min="6917" max="6917" width="10.85546875" style="69" bestFit="1" customWidth="1"/>
    <col min="6918" max="6918" width="10" style="69" bestFit="1" customWidth="1"/>
    <col min="6919" max="6919" width="12.85546875" style="69" bestFit="1" customWidth="1"/>
    <col min="6920" max="6920" width="10.42578125" style="69" bestFit="1" customWidth="1"/>
    <col min="6921" max="6921" width="7.85546875" style="69" bestFit="1" customWidth="1"/>
    <col min="6922" max="7169" width="11.42578125" style="69"/>
    <col min="7170" max="7170" width="8.42578125" style="69" customWidth="1"/>
    <col min="7171" max="7171" width="8.5703125" style="69" customWidth="1"/>
    <col min="7172" max="7172" width="10.7109375" style="69" bestFit="1" customWidth="1"/>
    <col min="7173" max="7173" width="10.85546875" style="69" bestFit="1" customWidth="1"/>
    <col min="7174" max="7174" width="10" style="69" bestFit="1" customWidth="1"/>
    <col min="7175" max="7175" width="12.85546875" style="69" bestFit="1" customWidth="1"/>
    <col min="7176" max="7176" width="10.42578125" style="69" bestFit="1" customWidth="1"/>
    <col min="7177" max="7177" width="7.85546875" style="69" bestFit="1" customWidth="1"/>
    <col min="7178" max="7425" width="11.42578125" style="69"/>
    <col min="7426" max="7426" width="8.42578125" style="69" customWidth="1"/>
    <col min="7427" max="7427" width="8.5703125" style="69" customWidth="1"/>
    <col min="7428" max="7428" width="10.7109375" style="69" bestFit="1" customWidth="1"/>
    <col min="7429" max="7429" width="10.85546875" style="69" bestFit="1" customWidth="1"/>
    <col min="7430" max="7430" width="10" style="69" bestFit="1" customWidth="1"/>
    <col min="7431" max="7431" width="12.85546875" style="69" bestFit="1" customWidth="1"/>
    <col min="7432" max="7432" width="10.42578125" style="69" bestFit="1" customWidth="1"/>
    <col min="7433" max="7433" width="7.85546875" style="69" bestFit="1" customWidth="1"/>
    <col min="7434" max="7681" width="11.42578125" style="69"/>
    <col min="7682" max="7682" width="8.42578125" style="69" customWidth="1"/>
    <col min="7683" max="7683" width="8.5703125" style="69" customWidth="1"/>
    <col min="7684" max="7684" width="10.7109375" style="69" bestFit="1" customWidth="1"/>
    <col min="7685" max="7685" width="10.85546875" style="69" bestFit="1" customWidth="1"/>
    <col min="7686" max="7686" width="10" style="69" bestFit="1" customWidth="1"/>
    <col min="7687" max="7687" width="12.85546875" style="69" bestFit="1" customWidth="1"/>
    <col min="7688" max="7688" width="10.42578125" style="69" bestFit="1" customWidth="1"/>
    <col min="7689" max="7689" width="7.85546875" style="69" bestFit="1" customWidth="1"/>
    <col min="7690" max="7937" width="11.42578125" style="69"/>
    <col min="7938" max="7938" width="8.42578125" style="69" customWidth="1"/>
    <col min="7939" max="7939" width="8.5703125" style="69" customWidth="1"/>
    <col min="7940" max="7940" width="10.7109375" style="69" bestFit="1" customWidth="1"/>
    <col min="7941" max="7941" width="10.85546875" style="69" bestFit="1" customWidth="1"/>
    <col min="7942" max="7942" width="10" style="69" bestFit="1" customWidth="1"/>
    <col min="7943" max="7943" width="12.85546875" style="69" bestFit="1" customWidth="1"/>
    <col min="7944" max="7944" width="10.42578125" style="69" bestFit="1" customWidth="1"/>
    <col min="7945" max="7945" width="7.85546875" style="69" bestFit="1" customWidth="1"/>
    <col min="7946" max="8193" width="11.42578125" style="69"/>
    <col min="8194" max="8194" width="8.42578125" style="69" customWidth="1"/>
    <col min="8195" max="8195" width="8.5703125" style="69" customWidth="1"/>
    <col min="8196" max="8196" width="10.7109375" style="69" bestFit="1" customWidth="1"/>
    <col min="8197" max="8197" width="10.85546875" style="69" bestFit="1" customWidth="1"/>
    <col min="8198" max="8198" width="10" style="69" bestFit="1" customWidth="1"/>
    <col min="8199" max="8199" width="12.85546875" style="69" bestFit="1" customWidth="1"/>
    <col min="8200" max="8200" width="10.42578125" style="69" bestFit="1" customWidth="1"/>
    <col min="8201" max="8201" width="7.85546875" style="69" bestFit="1" customWidth="1"/>
    <col min="8202" max="8449" width="11.42578125" style="69"/>
    <col min="8450" max="8450" width="8.42578125" style="69" customWidth="1"/>
    <col min="8451" max="8451" width="8.5703125" style="69" customWidth="1"/>
    <col min="8452" max="8452" width="10.7109375" style="69" bestFit="1" customWidth="1"/>
    <col min="8453" max="8453" width="10.85546875" style="69" bestFit="1" customWidth="1"/>
    <col min="8454" max="8454" width="10" style="69" bestFit="1" customWidth="1"/>
    <col min="8455" max="8455" width="12.85546875" style="69" bestFit="1" customWidth="1"/>
    <col min="8456" max="8456" width="10.42578125" style="69" bestFit="1" customWidth="1"/>
    <col min="8457" max="8457" width="7.85546875" style="69" bestFit="1" customWidth="1"/>
    <col min="8458" max="8705" width="11.42578125" style="69"/>
    <col min="8706" max="8706" width="8.42578125" style="69" customWidth="1"/>
    <col min="8707" max="8707" width="8.5703125" style="69" customWidth="1"/>
    <col min="8708" max="8708" width="10.7109375" style="69" bestFit="1" customWidth="1"/>
    <col min="8709" max="8709" width="10.85546875" style="69" bestFit="1" customWidth="1"/>
    <col min="8710" max="8710" width="10" style="69" bestFit="1" customWidth="1"/>
    <col min="8711" max="8711" width="12.85546875" style="69" bestFit="1" customWidth="1"/>
    <col min="8712" max="8712" width="10.42578125" style="69" bestFit="1" customWidth="1"/>
    <col min="8713" max="8713" width="7.85546875" style="69" bestFit="1" customWidth="1"/>
    <col min="8714" max="8961" width="11.42578125" style="69"/>
    <col min="8962" max="8962" width="8.42578125" style="69" customWidth="1"/>
    <col min="8963" max="8963" width="8.5703125" style="69" customWidth="1"/>
    <col min="8964" max="8964" width="10.7109375" style="69" bestFit="1" customWidth="1"/>
    <col min="8965" max="8965" width="10.85546875" style="69" bestFit="1" customWidth="1"/>
    <col min="8966" max="8966" width="10" style="69" bestFit="1" customWidth="1"/>
    <col min="8967" max="8967" width="12.85546875" style="69" bestFit="1" customWidth="1"/>
    <col min="8968" max="8968" width="10.42578125" style="69" bestFit="1" customWidth="1"/>
    <col min="8969" max="8969" width="7.85546875" style="69" bestFit="1" customWidth="1"/>
    <col min="8970" max="9217" width="11.42578125" style="69"/>
    <col min="9218" max="9218" width="8.42578125" style="69" customWidth="1"/>
    <col min="9219" max="9219" width="8.5703125" style="69" customWidth="1"/>
    <col min="9220" max="9220" width="10.7109375" style="69" bestFit="1" customWidth="1"/>
    <col min="9221" max="9221" width="10.85546875" style="69" bestFit="1" customWidth="1"/>
    <col min="9222" max="9222" width="10" style="69" bestFit="1" customWidth="1"/>
    <col min="9223" max="9223" width="12.85546875" style="69" bestFit="1" customWidth="1"/>
    <col min="9224" max="9224" width="10.42578125" style="69" bestFit="1" customWidth="1"/>
    <col min="9225" max="9225" width="7.85546875" style="69" bestFit="1" customWidth="1"/>
    <col min="9226" max="9473" width="11.42578125" style="69"/>
    <col min="9474" max="9474" width="8.42578125" style="69" customWidth="1"/>
    <col min="9475" max="9475" width="8.5703125" style="69" customWidth="1"/>
    <col min="9476" max="9476" width="10.7109375" style="69" bestFit="1" customWidth="1"/>
    <col min="9477" max="9477" width="10.85546875" style="69" bestFit="1" customWidth="1"/>
    <col min="9478" max="9478" width="10" style="69" bestFit="1" customWidth="1"/>
    <col min="9479" max="9479" width="12.85546875" style="69" bestFit="1" customWidth="1"/>
    <col min="9480" max="9480" width="10.42578125" style="69" bestFit="1" customWidth="1"/>
    <col min="9481" max="9481" width="7.85546875" style="69" bestFit="1" customWidth="1"/>
    <col min="9482" max="9729" width="11.42578125" style="69"/>
    <col min="9730" max="9730" width="8.42578125" style="69" customWidth="1"/>
    <col min="9731" max="9731" width="8.5703125" style="69" customWidth="1"/>
    <col min="9732" max="9732" width="10.7109375" style="69" bestFit="1" customWidth="1"/>
    <col min="9733" max="9733" width="10.85546875" style="69" bestFit="1" customWidth="1"/>
    <col min="9734" max="9734" width="10" style="69" bestFit="1" customWidth="1"/>
    <col min="9735" max="9735" width="12.85546875" style="69" bestFit="1" customWidth="1"/>
    <col min="9736" max="9736" width="10.42578125" style="69" bestFit="1" customWidth="1"/>
    <col min="9737" max="9737" width="7.85546875" style="69" bestFit="1" customWidth="1"/>
    <col min="9738" max="9985" width="11.42578125" style="69"/>
    <col min="9986" max="9986" width="8.42578125" style="69" customWidth="1"/>
    <col min="9987" max="9987" width="8.5703125" style="69" customWidth="1"/>
    <col min="9988" max="9988" width="10.7109375" style="69" bestFit="1" customWidth="1"/>
    <col min="9989" max="9989" width="10.85546875" style="69" bestFit="1" customWidth="1"/>
    <col min="9990" max="9990" width="10" style="69" bestFit="1" customWidth="1"/>
    <col min="9991" max="9991" width="12.85546875" style="69" bestFit="1" customWidth="1"/>
    <col min="9992" max="9992" width="10.42578125" style="69" bestFit="1" customWidth="1"/>
    <col min="9993" max="9993" width="7.85546875" style="69" bestFit="1" customWidth="1"/>
    <col min="9994" max="10241" width="11.42578125" style="69"/>
    <col min="10242" max="10242" width="8.42578125" style="69" customWidth="1"/>
    <col min="10243" max="10243" width="8.5703125" style="69" customWidth="1"/>
    <col min="10244" max="10244" width="10.7109375" style="69" bestFit="1" customWidth="1"/>
    <col min="10245" max="10245" width="10.85546875" style="69" bestFit="1" customWidth="1"/>
    <col min="10246" max="10246" width="10" style="69" bestFit="1" customWidth="1"/>
    <col min="10247" max="10247" width="12.85546875" style="69" bestFit="1" customWidth="1"/>
    <col min="10248" max="10248" width="10.42578125" style="69" bestFit="1" customWidth="1"/>
    <col min="10249" max="10249" width="7.85546875" style="69" bestFit="1" customWidth="1"/>
    <col min="10250" max="10497" width="11.42578125" style="69"/>
    <col min="10498" max="10498" width="8.42578125" style="69" customWidth="1"/>
    <col min="10499" max="10499" width="8.5703125" style="69" customWidth="1"/>
    <col min="10500" max="10500" width="10.7109375" style="69" bestFit="1" customWidth="1"/>
    <col min="10501" max="10501" width="10.85546875" style="69" bestFit="1" customWidth="1"/>
    <col min="10502" max="10502" width="10" style="69" bestFit="1" customWidth="1"/>
    <col min="10503" max="10503" width="12.85546875" style="69" bestFit="1" customWidth="1"/>
    <col min="10504" max="10504" width="10.42578125" style="69" bestFit="1" customWidth="1"/>
    <col min="10505" max="10505" width="7.85546875" style="69" bestFit="1" customWidth="1"/>
    <col min="10506" max="10753" width="11.42578125" style="69"/>
    <col min="10754" max="10754" width="8.42578125" style="69" customWidth="1"/>
    <col min="10755" max="10755" width="8.5703125" style="69" customWidth="1"/>
    <col min="10756" max="10756" width="10.7109375" style="69" bestFit="1" customWidth="1"/>
    <col min="10757" max="10757" width="10.85546875" style="69" bestFit="1" customWidth="1"/>
    <col min="10758" max="10758" width="10" style="69" bestFit="1" customWidth="1"/>
    <col min="10759" max="10759" width="12.85546875" style="69" bestFit="1" customWidth="1"/>
    <col min="10760" max="10760" width="10.42578125" style="69" bestFit="1" customWidth="1"/>
    <col min="10761" max="10761" width="7.85546875" style="69" bestFit="1" customWidth="1"/>
    <col min="10762" max="11009" width="11.42578125" style="69"/>
    <col min="11010" max="11010" width="8.42578125" style="69" customWidth="1"/>
    <col min="11011" max="11011" width="8.5703125" style="69" customWidth="1"/>
    <col min="11012" max="11012" width="10.7109375" style="69" bestFit="1" customWidth="1"/>
    <col min="11013" max="11013" width="10.85546875" style="69" bestFit="1" customWidth="1"/>
    <col min="11014" max="11014" width="10" style="69" bestFit="1" customWidth="1"/>
    <col min="11015" max="11015" width="12.85546875" style="69" bestFit="1" customWidth="1"/>
    <col min="11016" max="11016" width="10.42578125" style="69" bestFit="1" customWidth="1"/>
    <col min="11017" max="11017" width="7.85546875" style="69" bestFit="1" customWidth="1"/>
    <col min="11018" max="11265" width="11.42578125" style="69"/>
    <col min="11266" max="11266" width="8.42578125" style="69" customWidth="1"/>
    <col min="11267" max="11267" width="8.5703125" style="69" customWidth="1"/>
    <col min="11268" max="11268" width="10.7109375" style="69" bestFit="1" customWidth="1"/>
    <col min="11269" max="11269" width="10.85546875" style="69" bestFit="1" customWidth="1"/>
    <col min="11270" max="11270" width="10" style="69" bestFit="1" customWidth="1"/>
    <col min="11271" max="11271" width="12.85546875" style="69" bestFit="1" customWidth="1"/>
    <col min="11272" max="11272" width="10.42578125" style="69" bestFit="1" customWidth="1"/>
    <col min="11273" max="11273" width="7.85546875" style="69" bestFit="1" customWidth="1"/>
    <col min="11274" max="11521" width="11.42578125" style="69"/>
    <col min="11522" max="11522" width="8.42578125" style="69" customWidth="1"/>
    <col min="11523" max="11523" width="8.5703125" style="69" customWidth="1"/>
    <col min="11524" max="11524" width="10.7109375" style="69" bestFit="1" customWidth="1"/>
    <col min="11525" max="11525" width="10.85546875" style="69" bestFit="1" customWidth="1"/>
    <col min="11526" max="11526" width="10" style="69" bestFit="1" customWidth="1"/>
    <col min="11527" max="11527" width="12.85546875" style="69" bestFit="1" customWidth="1"/>
    <col min="11528" max="11528" width="10.42578125" style="69" bestFit="1" customWidth="1"/>
    <col min="11529" max="11529" width="7.85546875" style="69" bestFit="1" customWidth="1"/>
    <col min="11530" max="11777" width="11.42578125" style="69"/>
    <col min="11778" max="11778" width="8.42578125" style="69" customWidth="1"/>
    <col min="11779" max="11779" width="8.5703125" style="69" customWidth="1"/>
    <col min="11780" max="11780" width="10.7109375" style="69" bestFit="1" customWidth="1"/>
    <col min="11781" max="11781" width="10.85546875" style="69" bestFit="1" customWidth="1"/>
    <col min="11782" max="11782" width="10" style="69" bestFit="1" customWidth="1"/>
    <col min="11783" max="11783" width="12.85546875" style="69" bestFit="1" customWidth="1"/>
    <col min="11784" max="11784" width="10.42578125" style="69" bestFit="1" customWidth="1"/>
    <col min="11785" max="11785" width="7.85546875" style="69" bestFit="1" customWidth="1"/>
    <col min="11786" max="12033" width="11.42578125" style="69"/>
    <col min="12034" max="12034" width="8.42578125" style="69" customWidth="1"/>
    <col min="12035" max="12035" width="8.5703125" style="69" customWidth="1"/>
    <col min="12036" max="12036" width="10.7109375" style="69" bestFit="1" customWidth="1"/>
    <col min="12037" max="12037" width="10.85546875" style="69" bestFit="1" customWidth="1"/>
    <col min="12038" max="12038" width="10" style="69" bestFit="1" customWidth="1"/>
    <col min="12039" max="12039" width="12.85546875" style="69" bestFit="1" customWidth="1"/>
    <col min="12040" max="12040" width="10.42578125" style="69" bestFit="1" customWidth="1"/>
    <col min="12041" max="12041" width="7.85546875" style="69" bestFit="1" customWidth="1"/>
    <col min="12042" max="12289" width="11.42578125" style="69"/>
    <col min="12290" max="12290" width="8.42578125" style="69" customWidth="1"/>
    <col min="12291" max="12291" width="8.5703125" style="69" customWidth="1"/>
    <col min="12292" max="12292" width="10.7109375" style="69" bestFit="1" customWidth="1"/>
    <col min="12293" max="12293" width="10.85546875" style="69" bestFit="1" customWidth="1"/>
    <col min="12294" max="12294" width="10" style="69" bestFit="1" customWidth="1"/>
    <col min="12295" max="12295" width="12.85546875" style="69" bestFit="1" customWidth="1"/>
    <col min="12296" max="12296" width="10.42578125" style="69" bestFit="1" customWidth="1"/>
    <col min="12297" max="12297" width="7.85546875" style="69" bestFit="1" customWidth="1"/>
    <col min="12298" max="12545" width="11.42578125" style="69"/>
    <col min="12546" max="12546" width="8.42578125" style="69" customWidth="1"/>
    <col min="12547" max="12547" width="8.5703125" style="69" customWidth="1"/>
    <col min="12548" max="12548" width="10.7109375" style="69" bestFit="1" customWidth="1"/>
    <col min="12549" max="12549" width="10.85546875" style="69" bestFit="1" customWidth="1"/>
    <col min="12550" max="12550" width="10" style="69" bestFit="1" customWidth="1"/>
    <col min="12551" max="12551" width="12.85546875" style="69" bestFit="1" customWidth="1"/>
    <col min="12552" max="12552" width="10.42578125" style="69" bestFit="1" customWidth="1"/>
    <col min="12553" max="12553" width="7.85546875" style="69" bestFit="1" customWidth="1"/>
    <col min="12554" max="12801" width="11.42578125" style="69"/>
    <col min="12802" max="12802" width="8.42578125" style="69" customWidth="1"/>
    <col min="12803" max="12803" width="8.5703125" style="69" customWidth="1"/>
    <col min="12804" max="12804" width="10.7109375" style="69" bestFit="1" customWidth="1"/>
    <col min="12805" max="12805" width="10.85546875" style="69" bestFit="1" customWidth="1"/>
    <col min="12806" max="12806" width="10" style="69" bestFit="1" customWidth="1"/>
    <col min="12807" max="12807" width="12.85546875" style="69" bestFit="1" customWidth="1"/>
    <col min="12808" max="12808" width="10.42578125" style="69" bestFit="1" customWidth="1"/>
    <col min="12809" max="12809" width="7.85546875" style="69" bestFit="1" customWidth="1"/>
    <col min="12810" max="13057" width="11.42578125" style="69"/>
    <col min="13058" max="13058" width="8.42578125" style="69" customWidth="1"/>
    <col min="13059" max="13059" width="8.5703125" style="69" customWidth="1"/>
    <col min="13060" max="13060" width="10.7109375" style="69" bestFit="1" customWidth="1"/>
    <col min="13061" max="13061" width="10.85546875" style="69" bestFit="1" customWidth="1"/>
    <col min="13062" max="13062" width="10" style="69" bestFit="1" customWidth="1"/>
    <col min="13063" max="13063" width="12.85546875" style="69" bestFit="1" customWidth="1"/>
    <col min="13064" max="13064" width="10.42578125" style="69" bestFit="1" customWidth="1"/>
    <col min="13065" max="13065" width="7.85546875" style="69" bestFit="1" customWidth="1"/>
    <col min="13066" max="13313" width="11.42578125" style="69"/>
    <col min="13314" max="13314" width="8.42578125" style="69" customWidth="1"/>
    <col min="13315" max="13315" width="8.5703125" style="69" customWidth="1"/>
    <col min="13316" max="13316" width="10.7109375" style="69" bestFit="1" customWidth="1"/>
    <col min="13317" max="13317" width="10.85546875" style="69" bestFit="1" customWidth="1"/>
    <col min="13318" max="13318" width="10" style="69" bestFit="1" customWidth="1"/>
    <col min="13319" max="13319" width="12.85546875" style="69" bestFit="1" customWidth="1"/>
    <col min="13320" max="13320" width="10.42578125" style="69" bestFit="1" customWidth="1"/>
    <col min="13321" max="13321" width="7.85546875" style="69" bestFit="1" customWidth="1"/>
    <col min="13322" max="13569" width="11.42578125" style="69"/>
    <col min="13570" max="13570" width="8.42578125" style="69" customWidth="1"/>
    <col min="13571" max="13571" width="8.5703125" style="69" customWidth="1"/>
    <col min="13572" max="13572" width="10.7109375" style="69" bestFit="1" customWidth="1"/>
    <col min="13573" max="13573" width="10.85546875" style="69" bestFit="1" customWidth="1"/>
    <col min="13574" max="13574" width="10" style="69" bestFit="1" customWidth="1"/>
    <col min="13575" max="13575" width="12.85546875" style="69" bestFit="1" customWidth="1"/>
    <col min="13576" max="13576" width="10.42578125" style="69" bestFit="1" customWidth="1"/>
    <col min="13577" max="13577" width="7.85546875" style="69" bestFit="1" customWidth="1"/>
    <col min="13578" max="13825" width="11.42578125" style="69"/>
    <col min="13826" max="13826" width="8.42578125" style="69" customWidth="1"/>
    <col min="13827" max="13827" width="8.5703125" style="69" customWidth="1"/>
    <col min="13828" max="13828" width="10.7109375" style="69" bestFit="1" customWidth="1"/>
    <col min="13829" max="13829" width="10.85546875" style="69" bestFit="1" customWidth="1"/>
    <col min="13830" max="13830" width="10" style="69" bestFit="1" customWidth="1"/>
    <col min="13831" max="13831" width="12.85546875" style="69" bestFit="1" customWidth="1"/>
    <col min="13832" max="13832" width="10.42578125" style="69" bestFit="1" customWidth="1"/>
    <col min="13833" max="13833" width="7.85546875" style="69" bestFit="1" customWidth="1"/>
    <col min="13834" max="14081" width="11.42578125" style="69"/>
    <col min="14082" max="14082" width="8.42578125" style="69" customWidth="1"/>
    <col min="14083" max="14083" width="8.5703125" style="69" customWidth="1"/>
    <col min="14084" max="14084" width="10.7109375" style="69" bestFit="1" customWidth="1"/>
    <col min="14085" max="14085" width="10.85546875" style="69" bestFit="1" customWidth="1"/>
    <col min="14086" max="14086" width="10" style="69" bestFit="1" customWidth="1"/>
    <col min="14087" max="14087" width="12.85546875" style="69" bestFit="1" customWidth="1"/>
    <col min="14088" max="14088" width="10.42578125" style="69" bestFit="1" customWidth="1"/>
    <col min="14089" max="14089" width="7.85546875" style="69" bestFit="1" customWidth="1"/>
    <col min="14090" max="14337" width="11.42578125" style="69"/>
    <col min="14338" max="14338" width="8.42578125" style="69" customWidth="1"/>
    <col min="14339" max="14339" width="8.5703125" style="69" customWidth="1"/>
    <col min="14340" max="14340" width="10.7109375" style="69" bestFit="1" customWidth="1"/>
    <col min="14341" max="14341" width="10.85546875" style="69" bestFit="1" customWidth="1"/>
    <col min="14342" max="14342" width="10" style="69" bestFit="1" customWidth="1"/>
    <col min="14343" max="14343" width="12.85546875" style="69" bestFit="1" customWidth="1"/>
    <col min="14344" max="14344" width="10.42578125" style="69" bestFit="1" customWidth="1"/>
    <col min="14345" max="14345" width="7.85546875" style="69" bestFit="1" customWidth="1"/>
    <col min="14346" max="14593" width="11.42578125" style="69"/>
    <col min="14594" max="14594" width="8.42578125" style="69" customWidth="1"/>
    <col min="14595" max="14595" width="8.5703125" style="69" customWidth="1"/>
    <col min="14596" max="14596" width="10.7109375" style="69" bestFit="1" customWidth="1"/>
    <col min="14597" max="14597" width="10.85546875" style="69" bestFit="1" customWidth="1"/>
    <col min="14598" max="14598" width="10" style="69" bestFit="1" customWidth="1"/>
    <col min="14599" max="14599" width="12.85546875" style="69" bestFit="1" customWidth="1"/>
    <col min="14600" max="14600" width="10.42578125" style="69" bestFit="1" customWidth="1"/>
    <col min="14601" max="14601" width="7.85546875" style="69" bestFit="1" customWidth="1"/>
    <col min="14602" max="14849" width="11.42578125" style="69"/>
    <col min="14850" max="14850" width="8.42578125" style="69" customWidth="1"/>
    <col min="14851" max="14851" width="8.5703125" style="69" customWidth="1"/>
    <col min="14852" max="14852" width="10.7109375" style="69" bestFit="1" customWidth="1"/>
    <col min="14853" max="14853" width="10.85546875" style="69" bestFit="1" customWidth="1"/>
    <col min="14854" max="14854" width="10" style="69" bestFit="1" customWidth="1"/>
    <col min="14855" max="14855" width="12.85546875" style="69" bestFit="1" customWidth="1"/>
    <col min="14856" max="14856" width="10.42578125" style="69" bestFit="1" customWidth="1"/>
    <col min="14857" max="14857" width="7.85546875" style="69" bestFit="1" customWidth="1"/>
    <col min="14858" max="15105" width="11.42578125" style="69"/>
    <col min="15106" max="15106" width="8.42578125" style="69" customWidth="1"/>
    <col min="15107" max="15107" width="8.5703125" style="69" customWidth="1"/>
    <col min="15108" max="15108" width="10.7109375" style="69" bestFit="1" customWidth="1"/>
    <col min="15109" max="15109" width="10.85546875" style="69" bestFit="1" customWidth="1"/>
    <col min="15110" max="15110" width="10" style="69" bestFit="1" customWidth="1"/>
    <col min="15111" max="15111" width="12.85546875" style="69" bestFit="1" customWidth="1"/>
    <col min="15112" max="15112" width="10.42578125" style="69" bestFit="1" customWidth="1"/>
    <col min="15113" max="15113" width="7.85546875" style="69" bestFit="1" customWidth="1"/>
    <col min="15114" max="15361" width="11.42578125" style="69"/>
    <col min="15362" max="15362" width="8.42578125" style="69" customWidth="1"/>
    <col min="15363" max="15363" width="8.5703125" style="69" customWidth="1"/>
    <col min="15364" max="15364" width="10.7109375" style="69" bestFit="1" customWidth="1"/>
    <col min="15365" max="15365" width="10.85546875" style="69" bestFit="1" customWidth="1"/>
    <col min="15366" max="15366" width="10" style="69" bestFit="1" customWidth="1"/>
    <col min="15367" max="15367" width="12.85546875" style="69" bestFit="1" customWidth="1"/>
    <col min="15368" max="15368" width="10.42578125" style="69" bestFit="1" customWidth="1"/>
    <col min="15369" max="15369" width="7.85546875" style="69" bestFit="1" customWidth="1"/>
    <col min="15370" max="15617" width="11.42578125" style="69"/>
    <col min="15618" max="15618" width="8.42578125" style="69" customWidth="1"/>
    <col min="15619" max="15619" width="8.5703125" style="69" customWidth="1"/>
    <col min="15620" max="15620" width="10.7109375" style="69" bestFit="1" customWidth="1"/>
    <col min="15621" max="15621" width="10.85546875" style="69" bestFit="1" customWidth="1"/>
    <col min="15622" max="15622" width="10" style="69" bestFit="1" customWidth="1"/>
    <col min="15623" max="15623" width="12.85546875" style="69" bestFit="1" customWidth="1"/>
    <col min="15624" max="15624" width="10.42578125" style="69" bestFit="1" customWidth="1"/>
    <col min="15625" max="15625" width="7.85546875" style="69" bestFit="1" customWidth="1"/>
    <col min="15626" max="15873" width="11.42578125" style="69"/>
    <col min="15874" max="15874" width="8.42578125" style="69" customWidth="1"/>
    <col min="15875" max="15875" width="8.5703125" style="69" customWidth="1"/>
    <col min="15876" max="15876" width="10.7109375" style="69" bestFit="1" customWidth="1"/>
    <col min="15877" max="15877" width="10.85546875" style="69" bestFit="1" customWidth="1"/>
    <col min="15878" max="15878" width="10" style="69" bestFit="1" customWidth="1"/>
    <col min="15879" max="15879" width="12.85546875" style="69" bestFit="1" customWidth="1"/>
    <col min="15880" max="15880" width="10.42578125" style="69" bestFit="1" customWidth="1"/>
    <col min="15881" max="15881" width="7.85546875" style="69" bestFit="1" customWidth="1"/>
    <col min="15882" max="16129" width="11.42578125" style="69"/>
    <col min="16130" max="16130" width="8.42578125" style="69" customWidth="1"/>
    <col min="16131" max="16131" width="8.5703125" style="69" customWidth="1"/>
    <col min="16132" max="16132" width="10.7109375" style="69" bestFit="1" customWidth="1"/>
    <col min="16133" max="16133" width="10.85546875" style="69" bestFit="1" customWidth="1"/>
    <col min="16134" max="16134" width="10" style="69" bestFit="1" customWidth="1"/>
    <col min="16135" max="16135" width="12.85546875" style="69" bestFit="1" customWidth="1"/>
    <col min="16136" max="16136" width="10.42578125" style="69" bestFit="1" customWidth="1"/>
    <col min="16137" max="16137" width="7.85546875" style="69" bestFit="1" customWidth="1"/>
    <col min="16138" max="16384" width="11.42578125" style="69"/>
  </cols>
  <sheetData>
    <row r="1" spans="1:33" ht="15" customHeight="1" x14ac:dyDescent="0.25">
      <c r="A1" s="403" t="s">
        <v>192</v>
      </c>
      <c r="B1" s="403"/>
      <c r="C1" s="403"/>
      <c r="D1" s="403"/>
      <c r="E1" s="403"/>
      <c r="F1" s="403"/>
      <c r="G1" s="403"/>
      <c r="H1" s="403"/>
      <c r="I1" s="403"/>
      <c r="K1" s="70"/>
      <c r="L1" s="400" t="s">
        <v>178</v>
      </c>
      <c r="M1" s="70"/>
    </row>
    <row r="2" spans="1:33" ht="15" customHeight="1" x14ac:dyDescent="0.25">
      <c r="A2" s="403" t="s">
        <v>129</v>
      </c>
      <c r="B2" s="403"/>
      <c r="C2" s="403"/>
      <c r="D2" s="403"/>
      <c r="E2" s="403"/>
      <c r="F2" s="403"/>
      <c r="G2" s="403"/>
      <c r="H2" s="403"/>
      <c r="I2" s="403"/>
      <c r="L2" s="400"/>
      <c r="M2" s="71"/>
    </row>
    <row r="3" spans="1:33" ht="15" x14ac:dyDescent="0.25">
      <c r="A3" s="403" t="s">
        <v>335</v>
      </c>
      <c r="B3" s="403"/>
      <c r="C3" s="403"/>
      <c r="D3" s="403"/>
      <c r="E3" s="403"/>
      <c r="F3" s="403"/>
      <c r="G3" s="403"/>
      <c r="H3" s="403"/>
      <c r="I3" s="403"/>
      <c r="K3" s="70"/>
      <c r="L3" s="70"/>
      <c r="M3" s="70"/>
    </row>
    <row r="4" spans="1:33" x14ac:dyDescent="0.25">
      <c r="A4" s="403" t="s">
        <v>328</v>
      </c>
      <c r="B4" s="403"/>
      <c r="C4" s="403"/>
      <c r="D4" s="403"/>
      <c r="E4" s="403"/>
      <c r="F4" s="403"/>
      <c r="G4" s="403"/>
      <c r="H4" s="403"/>
      <c r="I4" s="403"/>
    </row>
    <row r="5" spans="1:33" x14ac:dyDescent="0.25">
      <c r="A5" s="403" t="s">
        <v>364</v>
      </c>
      <c r="B5" s="403"/>
      <c r="C5" s="403"/>
      <c r="D5" s="403"/>
      <c r="E5" s="403"/>
      <c r="F5" s="403"/>
      <c r="G5" s="403"/>
      <c r="H5" s="403"/>
      <c r="I5" s="403"/>
    </row>
    <row r="6" spans="1:33" x14ac:dyDescent="0.25">
      <c r="A6" s="119"/>
      <c r="B6" s="78"/>
      <c r="C6" s="78"/>
      <c r="D6" s="78"/>
      <c r="E6" s="78"/>
      <c r="F6" s="78"/>
      <c r="G6" s="78"/>
      <c r="H6" s="78"/>
      <c r="I6" s="78"/>
    </row>
    <row r="7" spans="1:33" ht="51" x14ac:dyDescent="0.25">
      <c r="A7" s="353" t="s">
        <v>118</v>
      </c>
      <c r="B7" s="146" t="s">
        <v>0</v>
      </c>
      <c r="C7" s="146" t="s">
        <v>119</v>
      </c>
      <c r="D7" s="147" t="s">
        <v>120</v>
      </c>
      <c r="E7" s="146" t="s">
        <v>123</v>
      </c>
      <c r="F7" s="146" t="s">
        <v>124</v>
      </c>
      <c r="G7" s="146" t="s">
        <v>125</v>
      </c>
      <c r="H7" s="146" t="s">
        <v>126</v>
      </c>
      <c r="I7" s="146" t="s">
        <v>455</v>
      </c>
      <c r="K7" s="320"/>
      <c r="L7" s="320"/>
      <c r="M7" s="324"/>
      <c r="N7" s="324"/>
      <c r="O7" s="324"/>
      <c r="P7" s="324"/>
      <c r="Q7" s="324"/>
      <c r="R7" s="324"/>
      <c r="S7" s="324"/>
      <c r="T7" s="324"/>
      <c r="U7" s="320"/>
      <c r="V7" s="320"/>
      <c r="W7" s="320"/>
      <c r="X7" s="320"/>
      <c r="Y7" s="320"/>
      <c r="Z7" s="320"/>
      <c r="AA7" s="320"/>
      <c r="AB7" s="320"/>
      <c r="AC7" s="320"/>
      <c r="AD7" s="320"/>
      <c r="AE7" s="320"/>
      <c r="AF7" s="320"/>
      <c r="AG7" s="320"/>
    </row>
    <row r="8" spans="1:33" x14ac:dyDescent="0.25">
      <c r="A8" s="120"/>
      <c r="B8" s="72"/>
      <c r="C8" s="72"/>
      <c r="D8" s="72"/>
      <c r="E8" s="72"/>
      <c r="F8" s="72"/>
      <c r="G8" s="72"/>
      <c r="H8" s="72"/>
      <c r="I8" s="72"/>
      <c r="K8" s="320"/>
      <c r="L8" s="320"/>
      <c r="M8" s="320"/>
      <c r="N8" s="320"/>
      <c r="O8" s="320"/>
      <c r="P8" s="320"/>
      <c r="Q8" s="320"/>
      <c r="R8" s="320"/>
      <c r="S8" s="320"/>
      <c r="T8" s="320"/>
      <c r="U8" s="320"/>
      <c r="V8" s="320"/>
      <c r="W8" s="320"/>
      <c r="X8" s="320"/>
      <c r="Y8" s="320"/>
      <c r="Z8" s="320"/>
      <c r="AA8" s="320"/>
      <c r="AB8" s="320"/>
      <c r="AC8" s="320"/>
      <c r="AD8" s="320"/>
      <c r="AE8" s="320"/>
      <c r="AF8" s="320"/>
      <c r="AG8" s="320"/>
    </row>
    <row r="9" spans="1:33" x14ac:dyDescent="0.25">
      <c r="A9" s="352">
        <v>1986</v>
      </c>
      <c r="B9" s="89">
        <f t="shared" ref="B9:B24" si="0">+C9+D9+E9+F9+G9</f>
        <v>4769</v>
      </c>
      <c r="C9" s="89">
        <v>290</v>
      </c>
      <c r="D9" s="89">
        <v>2577</v>
      </c>
      <c r="E9" s="89">
        <v>26</v>
      </c>
      <c r="F9" s="89">
        <v>1741</v>
      </c>
      <c r="G9" s="89">
        <v>135</v>
      </c>
      <c r="H9" s="89" t="s">
        <v>121</v>
      </c>
      <c r="I9" s="89" t="s">
        <v>121</v>
      </c>
      <c r="K9" s="320"/>
      <c r="L9" s="320"/>
      <c r="M9" s="320"/>
      <c r="N9" s="320"/>
      <c r="O9" s="320"/>
      <c r="P9" s="320"/>
      <c r="Q9" s="320"/>
      <c r="R9" s="320"/>
      <c r="S9" s="320"/>
      <c r="T9" s="320"/>
      <c r="U9" s="320"/>
      <c r="V9" s="320"/>
      <c r="W9" s="320"/>
      <c r="X9" s="320"/>
      <c r="Y9" s="320"/>
      <c r="Z9" s="320"/>
      <c r="AA9" s="320"/>
      <c r="AB9" s="320"/>
      <c r="AC9" s="320"/>
      <c r="AD9" s="320"/>
      <c r="AE9" s="320"/>
      <c r="AF9" s="320"/>
      <c r="AG9" s="320"/>
    </row>
    <row r="10" spans="1:33" x14ac:dyDescent="0.25">
      <c r="A10" s="352">
        <v>1987</v>
      </c>
      <c r="B10" s="89">
        <f t="shared" si="0"/>
        <v>5114</v>
      </c>
      <c r="C10" s="89">
        <v>289</v>
      </c>
      <c r="D10" s="89">
        <v>3093</v>
      </c>
      <c r="E10" s="89">
        <v>27</v>
      </c>
      <c r="F10" s="89">
        <v>1571</v>
      </c>
      <c r="G10" s="89">
        <v>134</v>
      </c>
      <c r="H10" s="89" t="s">
        <v>121</v>
      </c>
      <c r="I10" s="89" t="s">
        <v>121</v>
      </c>
      <c r="K10" s="320"/>
      <c r="L10" s="320"/>
      <c r="M10" s="320"/>
      <c r="N10" s="320"/>
      <c r="O10" s="320"/>
      <c r="P10" s="320"/>
      <c r="Q10" s="320"/>
      <c r="R10" s="320"/>
      <c r="S10" s="320"/>
      <c r="T10" s="320"/>
      <c r="U10" s="320"/>
      <c r="V10" s="320"/>
      <c r="W10" s="320"/>
      <c r="X10" s="320"/>
      <c r="Y10" s="320"/>
      <c r="Z10" s="320"/>
      <c r="AA10" s="320"/>
      <c r="AB10" s="320"/>
      <c r="AC10" s="320"/>
      <c r="AD10" s="320"/>
      <c r="AE10" s="320"/>
      <c r="AF10" s="320"/>
      <c r="AG10" s="320"/>
    </row>
    <row r="11" spans="1:33" x14ac:dyDescent="0.25">
      <c r="A11" s="352">
        <v>1988</v>
      </c>
      <c r="B11" s="89">
        <f t="shared" si="0"/>
        <v>3652</v>
      </c>
      <c r="C11" s="89">
        <v>172</v>
      </c>
      <c r="D11" s="89">
        <v>1731</v>
      </c>
      <c r="E11" s="89">
        <v>25</v>
      </c>
      <c r="F11" s="89">
        <v>1626</v>
      </c>
      <c r="G11" s="89">
        <v>98</v>
      </c>
      <c r="H11" s="89" t="s">
        <v>121</v>
      </c>
      <c r="I11" s="89" t="s">
        <v>121</v>
      </c>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row>
    <row r="12" spans="1:33" x14ac:dyDescent="0.25">
      <c r="A12" s="352">
        <v>1989</v>
      </c>
      <c r="B12" s="89">
        <f t="shared" si="0"/>
        <v>5204</v>
      </c>
      <c r="C12" s="89">
        <v>154</v>
      </c>
      <c r="D12" s="89">
        <v>3245</v>
      </c>
      <c r="E12" s="89">
        <v>21</v>
      </c>
      <c r="F12" s="89">
        <v>1605</v>
      </c>
      <c r="G12" s="89">
        <v>179</v>
      </c>
      <c r="H12" s="89" t="s">
        <v>121</v>
      </c>
      <c r="I12" s="89" t="s">
        <v>121</v>
      </c>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row>
    <row r="13" spans="1:33" x14ac:dyDescent="0.25">
      <c r="A13" s="352">
        <v>1990</v>
      </c>
      <c r="B13" s="89">
        <f t="shared" si="0"/>
        <v>5637</v>
      </c>
      <c r="C13" s="89">
        <v>455</v>
      </c>
      <c r="D13" s="89">
        <v>3128</v>
      </c>
      <c r="E13" s="89">
        <v>24</v>
      </c>
      <c r="F13" s="89">
        <v>1796</v>
      </c>
      <c r="G13" s="89">
        <v>234</v>
      </c>
      <c r="H13" s="89" t="s">
        <v>121</v>
      </c>
      <c r="I13" s="89" t="s">
        <v>121</v>
      </c>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row>
    <row r="14" spans="1:33" x14ac:dyDescent="0.25">
      <c r="A14" s="352">
        <v>1991</v>
      </c>
      <c r="B14" s="89">
        <f t="shared" si="0"/>
        <v>3501</v>
      </c>
      <c r="C14" s="89">
        <v>166</v>
      </c>
      <c r="D14" s="89">
        <v>1738</v>
      </c>
      <c r="E14" s="89">
        <v>20</v>
      </c>
      <c r="F14" s="89">
        <v>1467</v>
      </c>
      <c r="G14" s="89">
        <v>110</v>
      </c>
      <c r="H14" s="89" t="s">
        <v>121</v>
      </c>
      <c r="I14" s="89" t="s">
        <v>121</v>
      </c>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row>
    <row r="15" spans="1:33" x14ac:dyDescent="0.25">
      <c r="A15" s="352">
        <v>1992</v>
      </c>
      <c r="B15" s="89">
        <f t="shared" si="0"/>
        <v>3675</v>
      </c>
      <c r="C15" s="89">
        <v>165</v>
      </c>
      <c r="D15" s="89">
        <v>1764</v>
      </c>
      <c r="E15" s="89">
        <v>19</v>
      </c>
      <c r="F15" s="89">
        <v>1659</v>
      </c>
      <c r="G15" s="89">
        <v>68</v>
      </c>
      <c r="H15" s="89" t="s">
        <v>121</v>
      </c>
      <c r="I15" s="89" t="s">
        <v>121</v>
      </c>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row>
    <row r="16" spans="1:33" x14ac:dyDescent="0.25">
      <c r="A16" s="352">
        <v>1993</v>
      </c>
      <c r="B16" s="89">
        <f t="shared" si="0"/>
        <v>3929</v>
      </c>
      <c r="C16" s="90">
        <v>152</v>
      </c>
      <c r="D16" s="89">
        <v>1996</v>
      </c>
      <c r="E16" s="89">
        <v>22</v>
      </c>
      <c r="F16" s="89">
        <v>1628</v>
      </c>
      <c r="G16" s="89">
        <v>131</v>
      </c>
      <c r="H16" s="89" t="s">
        <v>121</v>
      </c>
      <c r="I16" s="89" t="s">
        <v>121</v>
      </c>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row>
    <row r="17" spans="1:33" x14ac:dyDescent="0.25">
      <c r="A17" s="352">
        <v>1994</v>
      </c>
      <c r="B17" s="89">
        <f t="shared" si="0"/>
        <v>5242</v>
      </c>
      <c r="C17" s="89">
        <v>313</v>
      </c>
      <c r="D17" s="89">
        <v>2787</v>
      </c>
      <c r="E17" s="89">
        <v>28</v>
      </c>
      <c r="F17" s="89">
        <v>1979</v>
      </c>
      <c r="G17" s="89">
        <v>135</v>
      </c>
      <c r="H17" s="89" t="s">
        <v>121</v>
      </c>
      <c r="I17" s="89" t="s">
        <v>121</v>
      </c>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row>
    <row r="18" spans="1:33" x14ac:dyDescent="0.25">
      <c r="A18" s="352">
        <v>1995</v>
      </c>
      <c r="B18" s="89">
        <f t="shared" si="0"/>
        <v>5490</v>
      </c>
      <c r="C18" s="89">
        <v>253</v>
      </c>
      <c r="D18" s="89">
        <v>3020</v>
      </c>
      <c r="E18" s="89">
        <v>23</v>
      </c>
      <c r="F18" s="89">
        <v>2070</v>
      </c>
      <c r="G18" s="89">
        <v>124</v>
      </c>
      <c r="H18" s="89" t="s">
        <v>121</v>
      </c>
      <c r="I18" s="89" t="s">
        <v>121</v>
      </c>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row>
    <row r="19" spans="1:33" x14ac:dyDescent="0.25">
      <c r="A19" s="352">
        <v>1996</v>
      </c>
      <c r="B19" s="89">
        <f t="shared" si="0"/>
        <v>5883</v>
      </c>
      <c r="C19" s="89">
        <v>227</v>
      </c>
      <c r="D19" s="89">
        <v>3270</v>
      </c>
      <c r="E19" s="89">
        <v>20</v>
      </c>
      <c r="F19" s="89">
        <v>2245</v>
      </c>
      <c r="G19" s="89">
        <v>121</v>
      </c>
      <c r="H19" s="89" t="s">
        <v>121</v>
      </c>
      <c r="I19" s="89" t="s">
        <v>121</v>
      </c>
      <c r="K19" s="320"/>
      <c r="L19" s="320"/>
      <c r="M19" s="320"/>
      <c r="N19" s="320"/>
      <c r="O19" s="320"/>
      <c r="P19" s="320"/>
      <c r="Q19" s="320"/>
      <c r="R19" s="320"/>
      <c r="S19" s="320"/>
      <c r="T19" s="320"/>
      <c r="U19" s="320"/>
      <c r="V19" s="320"/>
      <c r="W19" s="320"/>
      <c r="X19" s="320"/>
      <c r="Y19" s="320"/>
      <c r="Z19" s="320"/>
      <c r="AA19" s="320"/>
      <c r="AB19" s="320"/>
      <c r="AC19" s="320"/>
      <c r="AD19" s="320"/>
      <c r="AE19" s="320"/>
      <c r="AF19" s="320"/>
      <c r="AG19" s="320"/>
    </row>
    <row r="20" spans="1:33" x14ac:dyDescent="0.25">
      <c r="A20" s="352">
        <v>1997</v>
      </c>
      <c r="B20" s="89">
        <f t="shared" si="0"/>
        <v>6143</v>
      </c>
      <c r="C20" s="89">
        <v>260</v>
      </c>
      <c r="D20" s="89">
        <v>3377</v>
      </c>
      <c r="E20" s="89">
        <v>16</v>
      </c>
      <c r="F20" s="89">
        <v>2331</v>
      </c>
      <c r="G20" s="89">
        <v>159</v>
      </c>
      <c r="H20" s="89" t="s">
        <v>121</v>
      </c>
      <c r="I20" s="89" t="s">
        <v>121</v>
      </c>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row>
    <row r="21" spans="1:33" x14ac:dyDescent="0.25">
      <c r="A21" s="121">
        <v>1998</v>
      </c>
      <c r="B21" s="89">
        <f t="shared" si="0"/>
        <v>6647</v>
      </c>
      <c r="C21" s="90">
        <v>257</v>
      </c>
      <c r="D21" s="90">
        <v>3746</v>
      </c>
      <c r="E21" s="90">
        <v>16</v>
      </c>
      <c r="F21" s="90">
        <v>2467</v>
      </c>
      <c r="G21" s="90">
        <v>161</v>
      </c>
      <c r="H21" s="89" t="s">
        <v>121</v>
      </c>
      <c r="I21" s="89" t="s">
        <v>121</v>
      </c>
      <c r="J21" s="73"/>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row>
    <row r="22" spans="1:33" x14ac:dyDescent="0.25">
      <c r="A22" s="121">
        <v>1999</v>
      </c>
      <c r="B22" s="89">
        <f t="shared" si="0"/>
        <v>7503</v>
      </c>
      <c r="C22" s="90">
        <v>293</v>
      </c>
      <c r="D22" s="90">
        <v>4371</v>
      </c>
      <c r="E22" s="90">
        <v>17</v>
      </c>
      <c r="F22" s="90">
        <v>2649</v>
      </c>
      <c r="G22" s="90">
        <v>173</v>
      </c>
      <c r="H22" s="89" t="s">
        <v>121</v>
      </c>
      <c r="I22" s="89" t="s">
        <v>121</v>
      </c>
      <c r="J22" s="73"/>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row>
    <row r="23" spans="1:33" x14ac:dyDescent="0.25">
      <c r="A23" s="121">
        <v>2000</v>
      </c>
      <c r="B23" s="89">
        <f t="shared" si="0"/>
        <v>7985</v>
      </c>
      <c r="C23" s="90">
        <v>249</v>
      </c>
      <c r="D23" s="90">
        <v>4740</v>
      </c>
      <c r="E23" s="90">
        <v>17</v>
      </c>
      <c r="F23" s="90">
        <v>2797</v>
      </c>
      <c r="G23" s="90">
        <v>182</v>
      </c>
      <c r="H23" s="89" t="s">
        <v>121</v>
      </c>
      <c r="I23" s="89" t="s">
        <v>121</v>
      </c>
      <c r="J23" s="73"/>
      <c r="K23" s="320"/>
      <c r="L23" s="320"/>
      <c r="M23" s="320"/>
      <c r="N23" s="320"/>
      <c r="O23" s="320"/>
      <c r="P23" s="320"/>
      <c r="Q23" s="320"/>
      <c r="R23" s="320"/>
      <c r="S23" s="320"/>
      <c r="T23" s="320"/>
      <c r="U23" s="320"/>
      <c r="V23" s="320"/>
      <c r="W23" s="320"/>
      <c r="X23" s="320"/>
      <c r="Y23" s="320"/>
      <c r="Z23" s="320"/>
      <c r="AA23" s="320"/>
      <c r="AB23" s="320"/>
      <c r="AC23" s="320"/>
      <c r="AD23" s="320"/>
      <c r="AE23" s="320"/>
      <c r="AF23" s="320"/>
      <c r="AG23" s="320"/>
    </row>
    <row r="24" spans="1:33" x14ac:dyDescent="0.25">
      <c r="A24" s="121">
        <v>2001</v>
      </c>
      <c r="B24" s="89">
        <f t="shared" si="0"/>
        <v>8557</v>
      </c>
      <c r="C24" s="90">
        <v>343</v>
      </c>
      <c r="D24" s="90">
        <v>5134</v>
      </c>
      <c r="E24" s="90">
        <v>16</v>
      </c>
      <c r="F24" s="90">
        <v>2873</v>
      </c>
      <c r="G24" s="90">
        <v>191</v>
      </c>
      <c r="H24" s="89" t="s">
        <v>121</v>
      </c>
      <c r="I24" s="89" t="s">
        <v>121</v>
      </c>
      <c r="K24" s="320"/>
      <c r="L24" s="320"/>
      <c r="M24" s="320"/>
      <c r="N24" s="320"/>
      <c r="O24" s="320"/>
      <c r="P24" s="320"/>
      <c r="Q24" s="320"/>
      <c r="R24" s="320"/>
      <c r="S24" s="320"/>
      <c r="T24" s="320"/>
      <c r="U24" s="320"/>
      <c r="V24" s="320"/>
      <c r="W24" s="320"/>
      <c r="X24" s="320"/>
      <c r="Y24" s="320"/>
      <c r="Z24" s="320"/>
      <c r="AA24" s="320"/>
      <c r="AB24" s="320"/>
      <c r="AC24" s="320"/>
      <c r="AD24" s="320"/>
      <c r="AE24" s="320"/>
      <c r="AF24" s="320"/>
      <c r="AG24" s="320"/>
    </row>
    <row r="25" spans="1:33" x14ac:dyDescent="0.25">
      <c r="A25" s="121">
        <v>2002</v>
      </c>
      <c r="B25" s="90">
        <f t="shared" ref="B25:B28" si="1">+C25+D25+E25+F25+G25+H25</f>
        <v>9900</v>
      </c>
      <c r="C25" s="90">
        <v>510</v>
      </c>
      <c r="D25" s="90">
        <v>5687</v>
      </c>
      <c r="E25" s="90">
        <v>14</v>
      </c>
      <c r="F25" s="90">
        <v>3298</v>
      </c>
      <c r="G25" s="90">
        <v>236</v>
      </c>
      <c r="H25" s="90">
        <v>155</v>
      </c>
      <c r="I25" s="89" t="s">
        <v>121</v>
      </c>
      <c r="K25" s="322"/>
      <c r="L25" s="320"/>
      <c r="M25" s="320"/>
      <c r="N25" s="320"/>
      <c r="O25" s="320"/>
      <c r="P25" s="320"/>
      <c r="Q25" s="320"/>
      <c r="R25" s="320"/>
      <c r="S25" s="320"/>
      <c r="T25" s="320"/>
      <c r="U25" s="320"/>
      <c r="V25" s="320"/>
      <c r="W25" s="320"/>
      <c r="X25" s="320"/>
      <c r="Y25" s="320"/>
      <c r="Z25" s="320"/>
      <c r="AA25" s="320"/>
      <c r="AB25" s="320"/>
      <c r="AC25" s="320"/>
      <c r="AD25" s="320"/>
      <c r="AE25" s="320"/>
      <c r="AF25" s="320"/>
      <c r="AG25" s="320"/>
    </row>
    <row r="26" spans="1:33" x14ac:dyDescent="0.25">
      <c r="A26" s="121">
        <v>2003</v>
      </c>
      <c r="B26" s="90">
        <f t="shared" si="1"/>
        <v>10704</v>
      </c>
      <c r="C26" s="90">
        <v>672</v>
      </c>
      <c r="D26" s="90">
        <v>5934</v>
      </c>
      <c r="E26" s="90">
        <v>9</v>
      </c>
      <c r="F26" s="90">
        <v>3673</v>
      </c>
      <c r="G26" s="90">
        <v>278</v>
      </c>
      <c r="H26" s="90">
        <v>138</v>
      </c>
      <c r="I26" s="89" t="s">
        <v>121</v>
      </c>
      <c r="K26" s="322"/>
      <c r="L26" s="320"/>
      <c r="M26" s="320"/>
      <c r="N26" s="320"/>
      <c r="O26" s="320"/>
      <c r="P26" s="320"/>
      <c r="Q26" s="320"/>
      <c r="R26" s="320"/>
      <c r="S26" s="320"/>
      <c r="T26" s="320"/>
      <c r="U26" s="320"/>
      <c r="V26" s="320"/>
      <c r="W26" s="320"/>
      <c r="X26" s="320"/>
      <c r="Y26" s="320"/>
      <c r="Z26" s="320"/>
      <c r="AA26" s="320"/>
      <c r="AB26" s="320"/>
      <c r="AC26" s="320"/>
      <c r="AD26" s="320"/>
      <c r="AE26" s="320"/>
      <c r="AF26" s="320"/>
      <c r="AG26" s="320"/>
    </row>
    <row r="27" spans="1:33" x14ac:dyDescent="0.25">
      <c r="A27" s="121">
        <v>2004</v>
      </c>
      <c r="B27" s="90">
        <f>+C27+D27+E27+F27+G27+H27+I27</f>
        <v>12299</v>
      </c>
      <c r="C27" s="90">
        <v>797</v>
      </c>
      <c r="D27" s="90">
        <v>6609</v>
      </c>
      <c r="E27" s="90">
        <v>18</v>
      </c>
      <c r="F27" s="90">
        <v>4161</v>
      </c>
      <c r="G27" s="90">
        <v>360</v>
      </c>
      <c r="H27" s="90">
        <v>174</v>
      </c>
      <c r="I27" s="90">
        <v>180</v>
      </c>
      <c r="K27" s="322"/>
      <c r="L27" s="320"/>
      <c r="M27" s="320"/>
      <c r="N27" s="320"/>
      <c r="O27" s="320"/>
      <c r="P27" s="320"/>
      <c r="Q27" s="320"/>
      <c r="R27" s="320"/>
      <c r="S27" s="320"/>
      <c r="T27" s="320"/>
      <c r="U27" s="320"/>
      <c r="V27" s="320"/>
      <c r="W27" s="320"/>
      <c r="X27" s="320"/>
      <c r="Y27" s="320"/>
      <c r="Z27" s="320"/>
      <c r="AA27" s="320"/>
      <c r="AB27" s="320"/>
      <c r="AC27" s="320"/>
      <c r="AD27" s="320"/>
      <c r="AE27" s="320"/>
      <c r="AF27" s="320"/>
      <c r="AG27" s="320"/>
    </row>
    <row r="28" spans="1:33" x14ac:dyDescent="0.25">
      <c r="A28" s="121">
        <v>2005</v>
      </c>
      <c r="B28" s="90">
        <f t="shared" si="1"/>
        <v>12289</v>
      </c>
      <c r="C28" s="90">
        <v>773</v>
      </c>
      <c r="D28" s="90">
        <v>7037</v>
      </c>
      <c r="E28" s="90">
        <v>10</v>
      </c>
      <c r="F28" s="90">
        <v>3976</v>
      </c>
      <c r="G28" s="90">
        <v>272</v>
      </c>
      <c r="H28" s="90">
        <v>221</v>
      </c>
      <c r="I28" s="90" t="s">
        <v>122</v>
      </c>
      <c r="K28" s="322"/>
      <c r="L28" s="320"/>
      <c r="M28" s="320"/>
      <c r="N28" s="320"/>
      <c r="O28" s="320"/>
      <c r="P28" s="320"/>
      <c r="Q28" s="320"/>
      <c r="R28" s="320"/>
      <c r="S28" s="320"/>
      <c r="T28" s="320"/>
      <c r="U28" s="320"/>
      <c r="V28" s="320"/>
      <c r="W28" s="320"/>
      <c r="X28" s="320"/>
      <c r="Y28" s="320"/>
      <c r="Z28" s="320"/>
      <c r="AA28" s="320"/>
      <c r="AB28" s="320"/>
      <c r="AC28" s="320"/>
      <c r="AD28" s="320"/>
      <c r="AE28" s="320"/>
      <c r="AF28" s="320"/>
      <c r="AG28" s="320"/>
    </row>
    <row r="29" spans="1:33" x14ac:dyDescent="0.25">
      <c r="A29" s="121">
        <v>2006</v>
      </c>
      <c r="B29" s="90">
        <f t="shared" ref="B29:B34" si="2">+C29+D29+E29+F29+G29+H29+I29</f>
        <v>13050</v>
      </c>
      <c r="C29" s="90">
        <v>917</v>
      </c>
      <c r="D29" s="90">
        <v>7244</v>
      </c>
      <c r="E29" s="90">
        <v>16</v>
      </c>
      <c r="F29" s="90">
        <v>4154</v>
      </c>
      <c r="G29" s="90">
        <v>393</v>
      </c>
      <c r="H29" s="90">
        <v>214</v>
      </c>
      <c r="I29" s="90">
        <v>112</v>
      </c>
      <c r="K29" s="322"/>
      <c r="L29" s="320"/>
      <c r="M29" s="320"/>
      <c r="N29" s="320"/>
      <c r="O29" s="320"/>
      <c r="P29" s="320"/>
      <c r="Q29" s="320"/>
      <c r="R29" s="320"/>
      <c r="S29" s="320"/>
      <c r="T29" s="320"/>
      <c r="U29" s="320"/>
      <c r="V29" s="320"/>
      <c r="W29" s="320"/>
      <c r="X29" s="320"/>
      <c r="Y29" s="320"/>
      <c r="Z29" s="320"/>
      <c r="AA29" s="320"/>
      <c r="AB29" s="320"/>
      <c r="AC29" s="320"/>
      <c r="AD29" s="320"/>
      <c r="AE29" s="320"/>
      <c r="AF29" s="320"/>
      <c r="AG29" s="320"/>
    </row>
    <row r="30" spans="1:33" x14ac:dyDescent="0.25">
      <c r="A30" s="121">
        <v>2007</v>
      </c>
      <c r="B30" s="90">
        <f t="shared" si="2"/>
        <v>12920</v>
      </c>
      <c r="C30" s="90">
        <v>486</v>
      </c>
      <c r="D30" s="90">
        <v>7387</v>
      </c>
      <c r="E30" s="90">
        <v>16</v>
      </c>
      <c r="F30" s="90">
        <v>4421</v>
      </c>
      <c r="G30" s="90">
        <v>280</v>
      </c>
      <c r="H30" s="90">
        <v>214</v>
      </c>
      <c r="I30" s="90">
        <v>116</v>
      </c>
      <c r="K30" s="322"/>
      <c r="L30" s="320"/>
      <c r="M30" s="320"/>
      <c r="N30" s="320"/>
      <c r="O30" s="320"/>
      <c r="P30" s="320"/>
      <c r="Q30" s="320"/>
      <c r="R30" s="320"/>
      <c r="S30" s="320"/>
      <c r="T30" s="320"/>
      <c r="U30" s="320"/>
      <c r="V30" s="320"/>
      <c r="W30" s="320"/>
      <c r="X30" s="320"/>
      <c r="Y30" s="320"/>
      <c r="Z30" s="320"/>
      <c r="AA30" s="320"/>
      <c r="AB30" s="320"/>
      <c r="AC30" s="320"/>
      <c r="AD30" s="320"/>
      <c r="AE30" s="320"/>
      <c r="AF30" s="320"/>
      <c r="AG30" s="320"/>
    </row>
    <row r="31" spans="1:33" s="73" customFormat="1" x14ac:dyDescent="0.25">
      <c r="A31" s="121">
        <v>2008</v>
      </c>
      <c r="B31" s="90">
        <f t="shared" si="2"/>
        <v>14473</v>
      </c>
      <c r="C31" s="90">
        <v>936</v>
      </c>
      <c r="D31" s="90">
        <v>8034</v>
      </c>
      <c r="E31" s="90">
        <v>6</v>
      </c>
      <c r="F31" s="90">
        <v>4820</v>
      </c>
      <c r="G31" s="90">
        <v>319</v>
      </c>
      <c r="H31" s="90">
        <v>231</v>
      </c>
      <c r="I31" s="90">
        <v>127</v>
      </c>
      <c r="J31" s="69"/>
      <c r="K31" s="322"/>
      <c r="L31" s="321"/>
      <c r="M31" s="321"/>
      <c r="N31" s="321"/>
      <c r="O31" s="321"/>
      <c r="P31" s="321"/>
      <c r="Q31" s="321"/>
      <c r="R31" s="321"/>
      <c r="S31" s="321"/>
      <c r="T31" s="321"/>
      <c r="U31" s="321"/>
      <c r="V31" s="321"/>
      <c r="W31" s="321"/>
      <c r="X31" s="321"/>
      <c r="Y31" s="321"/>
      <c r="Z31" s="321"/>
      <c r="AA31" s="321"/>
      <c r="AB31" s="321"/>
      <c r="AC31" s="321"/>
      <c r="AD31" s="321"/>
      <c r="AE31" s="321"/>
      <c r="AF31" s="321"/>
      <c r="AG31" s="321"/>
    </row>
    <row r="32" spans="1:33" s="73" customFormat="1" x14ac:dyDescent="0.25">
      <c r="A32" s="121">
        <v>2009</v>
      </c>
      <c r="B32" s="90">
        <f t="shared" si="2"/>
        <v>15162</v>
      </c>
      <c r="C32" s="90">
        <v>1046</v>
      </c>
      <c r="D32" s="90">
        <v>8482</v>
      </c>
      <c r="E32" s="90">
        <v>17</v>
      </c>
      <c r="F32" s="90">
        <v>4940</v>
      </c>
      <c r="G32" s="90">
        <v>283</v>
      </c>
      <c r="H32" s="90">
        <v>249</v>
      </c>
      <c r="I32" s="90">
        <v>145</v>
      </c>
      <c r="J32" s="69"/>
      <c r="K32" s="322"/>
      <c r="L32" s="321"/>
      <c r="M32" s="321"/>
      <c r="N32" s="321"/>
      <c r="O32" s="321"/>
      <c r="P32" s="321"/>
      <c r="Q32" s="321"/>
      <c r="R32" s="321"/>
      <c r="S32" s="321"/>
      <c r="T32" s="321"/>
      <c r="U32" s="321"/>
      <c r="V32" s="321"/>
      <c r="W32" s="321"/>
      <c r="X32" s="321"/>
      <c r="Y32" s="321"/>
      <c r="Z32" s="321"/>
      <c r="AA32" s="321"/>
      <c r="AB32" s="321"/>
      <c r="AC32" s="321"/>
      <c r="AD32" s="321"/>
      <c r="AE32" s="321"/>
      <c r="AF32" s="321"/>
      <c r="AG32" s="321"/>
    </row>
    <row r="33" spans="1:33" s="73" customFormat="1" x14ac:dyDescent="0.25">
      <c r="A33" s="121">
        <v>2010</v>
      </c>
      <c r="B33" s="90">
        <f t="shared" si="2"/>
        <v>15682</v>
      </c>
      <c r="C33" s="90">
        <v>902</v>
      </c>
      <c r="D33" s="90">
        <v>8955</v>
      </c>
      <c r="E33" s="90">
        <v>16</v>
      </c>
      <c r="F33" s="90">
        <v>5080</v>
      </c>
      <c r="G33" s="90">
        <v>288</v>
      </c>
      <c r="H33" s="90">
        <v>271</v>
      </c>
      <c r="I33" s="90">
        <v>170</v>
      </c>
      <c r="J33" s="69"/>
      <c r="K33" s="322"/>
      <c r="L33" s="321"/>
      <c r="M33" s="321"/>
      <c r="N33" s="321"/>
      <c r="O33" s="321"/>
      <c r="P33" s="321"/>
      <c r="Q33" s="321"/>
      <c r="R33" s="321"/>
      <c r="S33" s="321"/>
      <c r="T33" s="321"/>
      <c r="U33" s="321"/>
      <c r="V33" s="321"/>
      <c r="W33" s="321"/>
      <c r="X33" s="321"/>
      <c r="Y33" s="321"/>
      <c r="Z33" s="321"/>
      <c r="AA33" s="321"/>
      <c r="AB33" s="321"/>
      <c r="AC33" s="321"/>
      <c r="AD33" s="321"/>
      <c r="AE33" s="321"/>
      <c r="AF33" s="321"/>
      <c r="AG33" s="321"/>
    </row>
    <row r="34" spans="1:33" x14ac:dyDescent="0.25">
      <c r="A34" s="121">
        <v>2011</v>
      </c>
      <c r="B34" s="90">
        <f t="shared" si="2"/>
        <v>16432</v>
      </c>
      <c r="C34" s="90">
        <v>763</v>
      </c>
      <c r="D34" s="90">
        <v>9461</v>
      </c>
      <c r="E34" s="90">
        <v>15</v>
      </c>
      <c r="F34" s="90">
        <v>5443</v>
      </c>
      <c r="G34" s="90">
        <v>322</v>
      </c>
      <c r="H34" s="90">
        <v>247</v>
      </c>
      <c r="I34" s="90">
        <v>181</v>
      </c>
      <c r="K34" s="322"/>
      <c r="L34" s="320"/>
      <c r="M34" s="320"/>
      <c r="N34" s="320"/>
      <c r="O34" s="320"/>
      <c r="P34" s="320"/>
      <c r="Q34" s="320"/>
      <c r="R34" s="320"/>
      <c r="S34" s="320"/>
      <c r="T34" s="320"/>
      <c r="U34" s="320"/>
      <c r="V34" s="320"/>
      <c r="W34" s="320"/>
      <c r="X34" s="320"/>
      <c r="Y34" s="320"/>
      <c r="Z34" s="320"/>
      <c r="AA34" s="320"/>
      <c r="AB34" s="320"/>
      <c r="AC34" s="320"/>
      <c r="AD34" s="320"/>
      <c r="AE34" s="320"/>
      <c r="AF34" s="320"/>
      <c r="AG34" s="320"/>
    </row>
    <row r="35" spans="1:33" x14ac:dyDescent="0.25">
      <c r="A35" s="121">
        <v>2012</v>
      </c>
      <c r="B35" s="90" t="s">
        <v>122</v>
      </c>
      <c r="C35" s="90" t="s">
        <v>122</v>
      </c>
      <c r="D35" s="90" t="s">
        <v>122</v>
      </c>
      <c r="E35" s="90" t="s">
        <v>122</v>
      </c>
      <c r="F35" s="90" t="s">
        <v>122</v>
      </c>
      <c r="G35" s="90" t="s">
        <v>122</v>
      </c>
      <c r="H35" s="90" t="s">
        <v>122</v>
      </c>
      <c r="I35" s="9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row>
    <row r="36" spans="1:33" x14ac:dyDescent="0.25">
      <c r="A36" s="121">
        <v>2013</v>
      </c>
      <c r="B36" s="90" t="s">
        <v>122</v>
      </c>
      <c r="C36" s="90" t="s">
        <v>122</v>
      </c>
      <c r="D36" s="90" t="s">
        <v>122</v>
      </c>
      <c r="E36" s="90" t="s">
        <v>122</v>
      </c>
      <c r="F36" s="90" t="s">
        <v>122</v>
      </c>
      <c r="G36" s="90" t="s">
        <v>122</v>
      </c>
      <c r="H36" s="90" t="s">
        <v>122</v>
      </c>
      <c r="I36" s="90"/>
      <c r="K36" s="320"/>
      <c r="L36" s="320"/>
      <c r="M36" s="320"/>
      <c r="N36" s="320"/>
      <c r="O36" s="320"/>
      <c r="P36" s="320"/>
      <c r="Q36" s="320"/>
      <c r="R36" s="320"/>
      <c r="S36" s="74"/>
      <c r="T36" s="320"/>
      <c r="U36" s="320"/>
      <c r="V36" s="320"/>
      <c r="W36" s="320"/>
      <c r="X36" s="320"/>
      <c r="Y36" s="320"/>
      <c r="Z36" s="320"/>
      <c r="AA36" s="320"/>
      <c r="AB36" s="320"/>
      <c r="AC36" s="320"/>
      <c r="AD36" s="320"/>
      <c r="AE36" s="320"/>
      <c r="AF36" s="320"/>
      <c r="AG36" s="320"/>
    </row>
    <row r="37" spans="1:33" x14ac:dyDescent="0.25">
      <c r="A37" s="121">
        <v>2014</v>
      </c>
      <c r="B37" s="90">
        <f t="shared" ref="B37:B42" si="3">+C37+D37+E37+F37+G37+H37+I37</f>
        <v>18365</v>
      </c>
      <c r="C37" s="90">
        <v>899</v>
      </c>
      <c r="D37" s="90">
        <v>10186</v>
      </c>
      <c r="E37" s="90">
        <v>11</v>
      </c>
      <c r="F37" s="90">
        <v>6298</v>
      </c>
      <c r="G37" s="90">
        <v>452</v>
      </c>
      <c r="H37" s="90">
        <v>347</v>
      </c>
      <c r="I37" s="90">
        <v>172</v>
      </c>
      <c r="K37" s="322"/>
      <c r="L37" s="320"/>
      <c r="M37" s="320"/>
      <c r="N37" s="320"/>
      <c r="O37" s="320"/>
      <c r="P37" s="320"/>
      <c r="Q37" s="320"/>
      <c r="R37" s="320"/>
      <c r="S37" s="320"/>
      <c r="T37" s="320"/>
      <c r="U37" s="320"/>
      <c r="V37" s="322"/>
      <c r="W37" s="322"/>
      <c r="X37" s="322"/>
      <c r="Y37" s="322"/>
      <c r="Z37" s="322"/>
      <c r="AA37" s="322"/>
      <c r="AB37" s="322"/>
      <c r="AC37" s="322"/>
      <c r="AD37" s="320"/>
      <c r="AE37" s="320"/>
      <c r="AF37" s="320"/>
      <c r="AG37" s="320"/>
    </row>
    <row r="38" spans="1:33" x14ac:dyDescent="0.25">
      <c r="A38" s="121">
        <v>2015</v>
      </c>
      <c r="B38" s="90">
        <f t="shared" si="3"/>
        <v>18953</v>
      </c>
      <c r="C38" s="90">
        <v>1427</v>
      </c>
      <c r="D38" s="90">
        <v>10106</v>
      </c>
      <c r="E38" s="90">
        <v>15</v>
      </c>
      <c r="F38" s="90">
        <v>6085</v>
      </c>
      <c r="G38" s="90">
        <v>746</v>
      </c>
      <c r="H38" s="90">
        <v>393</v>
      </c>
      <c r="I38" s="90">
        <v>181</v>
      </c>
      <c r="K38" s="322"/>
      <c r="L38" s="74"/>
      <c r="M38" s="74"/>
      <c r="N38" s="74"/>
      <c r="O38" s="74"/>
      <c r="P38" s="74"/>
      <c r="Q38" s="74"/>
      <c r="R38" s="320"/>
      <c r="S38" s="320"/>
      <c r="T38" s="320"/>
      <c r="U38" s="320"/>
      <c r="V38" s="322"/>
      <c r="W38" s="322"/>
      <c r="X38" s="322"/>
      <c r="Y38" s="322"/>
      <c r="Z38" s="322"/>
      <c r="AA38" s="322"/>
      <c r="AB38" s="322"/>
      <c r="AC38" s="322"/>
      <c r="AD38" s="320"/>
      <c r="AE38" s="320"/>
      <c r="AF38" s="320"/>
      <c r="AG38" s="320"/>
    </row>
    <row r="39" spans="1:33" x14ac:dyDescent="0.25">
      <c r="A39" s="121">
        <v>2016</v>
      </c>
      <c r="B39" s="90">
        <f t="shared" si="3"/>
        <v>19991</v>
      </c>
      <c r="C39" s="90">
        <v>1189</v>
      </c>
      <c r="D39" s="90">
        <v>10764</v>
      </c>
      <c r="E39" s="90">
        <v>16</v>
      </c>
      <c r="F39" s="90">
        <v>6697</v>
      </c>
      <c r="G39" s="90">
        <v>711</v>
      </c>
      <c r="H39" s="90">
        <v>476</v>
      </c>
      <c r="I39" s="90">
        <v>138</v>
      </c>
      <c r="K39" s="322"/>
      <c r="L39" s="320"/>
      <c r="M39" s="320"/>
      <c r="N39" s="320"/>
      <c r="O39" s="320"/>
      <c r="P39" s="320"/>
      <c r="Q39" s="320"/>
      <c r="R39" s="320"/>
      <c r="S39" s="320"/>
      <c r="T39" s="320"/>
      <c r="U39" s="320"/>
      <c r="V39" s="322"/>
      <c r="W39" s="322"/>
      <c r="X39" s="322"/>
      <c r="Y39" s="322"/>
      <c r="Z39" s="322"/>
      <c r="AA39" s="322"/>
      <c r="AB39" s="322"/>
      <c r="AC39" s="322"/>
      <c r="AD39" s="320"/>
      <c r="AE39" s="320"/>
      <c r="AF39" s="320"/>
      <c r="AG39" s="320"/>
    </row>
    <row r="40" spans="1:33" x14ac:dyDescent="0.25">
      <c r="A40" s="121">
        <v>2017</v>
      </c>
      <c r="B40" s="90">
        <f t="shared" si="3"/>
        <v>21025</v>
      </c>
      <c r="C40" s="90">
        <v>1413</v>
      </c>
      <c r="D40" s="90">
        <v>11700</v>
      </c>
      <c r="E40" s="90">
        <v>16</v>
      </c>
      <c r="F40" s="90">
        <v>6664</v>
      </c>
      <c r="G40" s="90">
        <v>661</v>
      </c>
      <c r="H40" s="90">
        <v>423</v>
      </c>
      <c r="I40" s="90">
        <v>148</v>
      </c>
      <c r="K40" s="322"/>
      <c r="L40" s="320"/>
      <c r="M40" s="320"/>
      <c r="N40" s="320"/>
      <c r="O40" s="320"/>
      <c r="P40" s="320"/>
      <c r="Q40" s="320"/>
      <c r="R40" s="320"/>
      <c r="S40" s="320"/>
      <c r="T40" s="320"/>
      <c r="U40" s="320"/>
      <c r="V40" s="322"/>
      <c r="W40" s="322"/>
      <c r="X40" s="322"/>
      <c r="Y40" s="322"/>
      <c r="Z40" s="322"/>
      <c r="AA40" s="322"/>
      <c r="AB40" s="322"/>
      <c r="AC40" s="322"/>
      <c r="AD40" s="320"/>
      <c r="AE40" s="320"/>
      <c r="AF40" s="320"/>
      <c r="AG40" s="320"/>
    </row>
    <row r="41" spans="1:33" x14ac:dyDescent="0.25">
      <c r="A41" s="121">
        <v>2018</v>
      </c>
      <c r="B41" s="90">
        <f t="shared" si="3"/>
        <v>21800</v>
      </c>
      <c r="C41" s="90">
        <v>1372</v>
      </c>
      <c r="D41" s="90">
        <v>12039</v>
      </c>
      <c r="E41" s="90">
        <v>14</v>
      </c>
      <c r="F41" s="90">
        <v>6925</v>
      </c>
      <c r="G41" s="90">
        <v>684</v>
      </c>
      <c r="H41" s="90">
        <v>573</v>
      </c>
      <c r="I41" s="90">
        <v>193</v>
      </c>
      <c r="K41" s="322"/>
      <c r="L41" s="320"/>
      <c r="M41" s="320"/>
      <c r="N41" s="320"/>
      <c r="O41" s="320"/>
      <c r="P41" s="320"/>
      <c r="Q41" s="320"/>
      <c r="R41" s="320"/>
      <c r="S41" s="320"/>
      <c r="T41" s="320"/>
      <c r="U41" s="320"/>
      <c r="V41" s="322"/>
      <c r="W41" s="322"/>
      <c r="X41" s="322"/>
      <c r="Y41" s="322"/>
      <c r="Z41" s="322"/>
      <c r="AA41" s="322"/>
      <c r="AB41" s="322"/>
      <c r="AC41" s="322"/>
      <c r="AD41" s="320"/>
      <c r="AE41" s="320"/>
      <c r="AF41" s="320"/>
      <c r="AG41" s="320"/>
    </row>
    <row r="42" spans="1:33" x14ac:dyDescent="0.25">
      <c r="A42" s="121">
        <v>2019</v>
      </c>
      <c r="B42" s="90">
        <f t="shared" si="3"/>
        <v>23400</v>
      </c>
      <c r="C42" s="90">
        <v>1583</v>
      </c>
      <c r="D42" s="90">
        <v>12828</v>
      </c>
      <c r="E42" s="90">
        <v>9</v>
      </c>
      <c r="F42" s="90">
        <v>7332</v>
      </c>
      <c r="G42" s="90">
        <v>765</v>
      </c>
      <c r="H42" s="90">
        <v>670</v>
      </c>
      <c r="I42" s="90">
        <v>213</v>
      </c>
      <c r="K42" s="322"/>
      <c r="L42" s="320"/>
      <c r="M42" s="320"/>
      <c r="N42" s="320"/>
      <c r="O42" s="320"/>
      <c r="P42" s="320"/>
      <c r="Q42" s="320"/>
      <c r="R42" s="320"/>
      <c r="S42" s="320"/>
      <c r="T42" s="320"/>
      <c r="U42" s="320"/>
      <c r="V42" s="322"/>
      <c r="W42" s="322"/>
      <c r="X42" s="322"/>
      <c r="Y42" s="322"/>
      <c r="Z42" s="322"/>
      <c r="AA42" s="322"/>
      <c r="AB42" s="322"/>
      <c r="AC42" s="322"/>
      <c r="AD42" s="320"/>
      <c r="AE42" s="320"/>
      <c r="AF42" s="320"/>
      <c r="AG42" s="320"/>
    </row>
    <row r="43" spans="1:33" x14ac:dyDescent="0.25">
      <c r="A43" s="121">
        <v>2020</v>
      </c>
      <c r="B43" s="90">
        <f>+C43+D43+E43+F43+G43+H43+I43</f>
        <v>25565</v>
      </c>
      <c r="C43" s="90">
        <v>1610</v>
      </c>
      <c r="D43" s="90">
        <v>14248</v>
      </c>
      <c r="E43" s="90">
        <v>17</v>
      </c>
      <c r="F43" s="90">
        <v>7845</v>
      </c>
      <c r="G43" s="90">
        <v>865</v>
      </c>
      <c r="H43" s="90">
        <v>729</v>
      </c>
      <c r="I43" s="90">
        <v>251</v>
      </c>
      <c r="K43" s="322"/>
      <c r="L43" s="320"/>
      <c r="M43" s="320"/>
      <c r="N43" s="320"/>
      <c r="O43" s="320"/>
      <c r="P43" s="320"/>
      <c r="Q43" s="320"/>
      <c r="R43" s="320"/>
      <c r="S43" s="320"/>
      <c r="T43" s="320"/>
      <c r="U43" s="320"/>
      <c r="V43" s="322"/>
      <c r="W43" s="322"/>
      <c r="X43" s="322"/>
      <c r="Y43" s="322"/>
      <c r="Z43" s="322"/>
      <c r="AA43" s="322"/>
      <c r="AB43" s="322"/>
      <c r="AC43" s="322"/>
      <c r="AD43" s="320"/>
      <c r="AE43" s="320"/>
      <c r="AF43" s="320"/>
      <c r="AG43" s="320"/>
    </row>
    <row r="44" spans="1:33" ht="13.5" thickBot="1" x14ac:dyDescent="0.3">
      <c r="A44" s="121">
        <v>2021</v>
      </c>
      <c r="B44" s="155">
        <f>+C44+D44+E44+F44+G44+H44+I44</f>
        <v>24512</v>
      </c>
      <c r="C44" s="90">
        <v>1184</v>
      </c>
      <c r="D44" s="90">
        <v>13991</v>
      </c>
      <c r="E44" s="90">
        <v>11</v>
      </c>
      <c r="F44" s="90">
        <v>7672</v>
      </c>
      <c r="G44" s="90">
        <v>792</v>
      </c>
      <c r="H44" s="90">
        <v>694</v>
      </c>
      <c r="I44" s="155">
        <v>168</v>
      </c>
      <c r="K44" s="322"/>
      <c r="L44" s="320"/>
      <c r="M44" s="320"/>
      <c r="N44" s="320"/>
      <c r="O44" s="320"/>
      <c r="P44" s="320"/>
      <c r="Q44" s="320"/>
      <c r="R44" s="320"/>
      <c r="S44" s="320"/>
      <c r="T44" s="320"/>
      <c r="U44" s="320"/>
      <c r="V44" s="320"/>
      <c r="W44" s="320"/>
      <c r="X44" s="320"/>
      <c r="Y44" s="320"/>
      <c r="Z44" s="320"/>
      <c r="AA44" s="320"/>
      <c r="AB44" s="320"/>
      <c r="AC44" s="320"/>
      <c r="AD44" s="320"/>
      <c r="AE44" s="320"/>
      <c r="AF44" s="320"/>
      <c r="AG44" s="320"/>
    </row>
    <row r="45" spans="1:33" s="75" customFormat="1" ht="48" customHeight="1" x14ac:dyDescent="0.25">
      <c r="A45" s="404" t="s">
        <v>402</v>
      </c>
      <c r="B45" s="404"/>
      <c r="C45" s="404"/>
      <c r="D45" s="404"/>
      <c r="E45" s="404"/>
      <c r="F45" s="404"/>
      <c r="G45" s="404"/>
      <c r="H45" s="404"/>
      <c r="I45" s="404"/>
      <c r="J45" s="264"/>
      <c r="K45" s="325"/>
      <c r="L45" s="325"/>
      <c r="M45" s="325"/>
      <c r="N45" s="325"/>
      <c r="O45" s="325"/>
      <c r="P45" s="325"/>
      <c r="Q45" s="325"/>
      <c r="R45" s="323"/>
      <c r="S45" s="323"/>
      <c r="T45" s="323"/>
      <c r="U45" s="323"/>
      <c r="V45" s="323"/>
      <c r="W45" s="323"/>
      <c r="X45" s="323"/>
      <c r="Y45" s="323"/>
      <c r="Z45" s="323"/>
      <c r="AA45" s="323"/>
      <c r="AB45" s="323"/>
      <c r="AC45" s="323"/>
      <c r="AD45" s="323"/>
      <c r="AE45" s="323"/>
      <c r="AF45" s="323"/>
      <c r="AG45" s="323"/>
    </row>
    <row r="46" spans="1:33" s="75" customFormat="1" x14ac:dyDescent="0.25">
      <c r="A46" s="405" t="s">
        <v>367</v>
      </c>
      <c r="B46" s="405"/>
      <c r="C46" s="405"/>
      <c r="D46" s="405"/>
      <c r="E46" s="405"/>
      <c r="F46" s="405"/>
      <c r="G46" s="405"/>
      <c r="H46" s="405"/>
      <c r="I46" s="405"/>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row>
    <row r="47" spans="1:33" s="75" customFormat="1" x14ac:dyDescent="0.25">
      <c r="A47" s="402" t="s">
        <v>368</v>
      </c>
      <c r="B47" s="402"/>
      <c r="C47" s="402"/>
      <c r="D47" s="402"/>
      <c r="E47" s="402"/>
      <c r="F47" s="402"/>
      <c r="G47" s="402"/>
      <c r="H47" s="402"/>
      <c r="I47" s="402"/>
      <c r="J47" s="76"/>
      <c r="K47" s="76"/>
      <c r="L47" s="76"/>
      <c r="M47" s="76"/>
      <c r="N47" s="76"/>
      <c r="O47" s="76"/>
      <c r="P47" s="76"/>
      <c r="Q47" s="76"/>
      <c r="R47" s="76"/>
      <c r="S47" s="76"/>
      <c r="T47" s="76"/>
      <c r="U47" s="76"/>
      <c r="V47" s="76"/>
      <c r="W47" s="76"/>
      <c r="X47" s="76"/>
      <c r="Y47" s="76"/>
      <c r="Z47" s="323"/>
      <c r="AA47" s="323"/>
      <c r="AB47" s="323"/>
      <c r="AC47" s="323"/>
      <c r="AD47" s="323"/>
      <c r="AE47" s="323"/>
      <c r="AF47" s="323"/>
      <c r="AG47" s="323"/>
    </row>
    <row r="48" spans="1:33" x14ac:dyDescent="0.25">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row>
    <row r="49" spans="2:33" x14ac:dyDescent="0.25">
      <c r="B49" s="319"/>
      <c r="C49" s="319"/>
      <c r="D49" s="319"/>
      <c r="E49" s="319"/>
      <c r="F49" s="319"/>
      <c r="G49" s="319"/>
      <c r="H49" s="319"/>
      <c r="I49" s="319"/>
      <c r="K49" s="320"/>
      <c r="L49" s="320"/>
      <c r="M49" s="320"/>
      <c r="N49" s="320"/>
      <c r="O49" s="320"/>
      <c r="P49" s="320"/>
      <c r="Q49" s="320"/>
      <c r="R49" s="320"/>
      <c r="S49" s="320"/>
      <c r="T49" s="320"/>
      <c r="U49" s="320"/>
      <c r="V49" s="320"/>
      <c r="W49" s="320"/>
      <c r="X49" s="320"/>
      <c r="Y49" s="320"/>
      <c r="Z49" s="320"/>
      <c r="AA49" s="320"/>
      <c r="AB49" s="320"/>
      <c r="AC49" s="320"/>
      <c r="AD49" s="320"/>
      <c r="AE49" s="320"/>
      <c r="AF49" s="320"/>
      <c r="AG49" s="320"/>
    </row>
    <row r="50" spans="2:33" x14ac:dyDescent="0.25">
      <c r="K50" s="320"/>
      <c r="L50" s="320"/>
      <c r="M50" s="320"/>
      <c r="N50" s="320"/>
      <c r="O50" s="320"/>
      <c r="P50" s="320"/>
      <c r="Q50" s="320"/>
      <c r="R50" s="320"/>
      <c r="S50" s="320"/>
      <c r="T50" s="320"/>
      <c r="U50" s="320"/>
      <c r="V50" s="320"/>
      <c r="W50" s="320"/>
      <c r="X50" s="320"/>
      <c r="Y50" s="320"/>
      <c r="Z50" s="320"/>
      <c r="AA50" s="320"/>
      <c r="AB50" s="320"/>
      <c r="AC50" s="320"/>
      <c r="AD50" s="320"/>
      <c r="AE50" s="320"/>
      <c r="AF50" s="320"/>
      <c r="AG50" s="320"/>
    </row>
    <row r="51" spans="2:33" x14ac:dyDescent="0.25">
      <c r="K51" s="320"/>
      <c r="L51" s="320"/>
      <c r="M51" s="320"/>
      <c r="N51" s="320"/>
      <c r="O51" s="320"/>
      <c r="P51" s="320"/>
      <c r="Q51" s="320"/>
      <c r="R51" s="320"/>
      <c r="S51" s="320"/>
      <c r="T51" s="320"/>
      <c r="U51" s="320"/>
      <c r="V51" s="320"/>
      <c r="W51" s="320"/>
      <c r="X51" s="320"/>
      <c r="Y51" s="320"/>
      <c r="Z51" s="320"/>
      <c r="AA51" s="320"/>
      <c r="AB51" s="320"/>
      <c r="AC51" s="320"/>
      <c r="AD51" s="320"/>
      <c r="AE51" s="320"/>
      <c r="AF51" s="320"/>
      <c r="AG51" s="320"/>
    </row>
  </sheetData>
  <mergeCells count="9">
    <mergeCell ref="A45:I45"/>
    <mergeCell ref="A46:I46"/>
    <mergeCell ref="A47:I47"/>
    <mergeCell ref="L1:L2"/>
    <mergeCell ref="A2:I2"/>
    <mergeCell ref="A3:I3"/>
    <mergeCell ref="A4:I4"/>
    <mergeCell ref="A5:I5"/>
    <mergeCell ref="A1:I1"/>
  </mergeCells>
  <hyperlinks>
    <hyperlink ref="L1" location="INDICE!A1" display="INDICE"/>
  </hyperlinks>
  <printOptions horizontalCentered="1"/>
  <pageMargins left="0.70866141732283472" right="0.70866141732283472" top="0.74803149606299213" bottom="0.74803149606299213" header="0.31496062992125984" footer="0.31496062992125984"/>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
  <sheetViews>
    <sheetView showGridLines="0" zoomScaleNormal="100" workbookViewId="0">
      <selection activeCell="T15" sqref="T15"/>
    </sheetView>
  </sheetViews>
  <sheetFormatPr baseColWidth="10" defaultRowHeight="12.75" x14ac:dyDescent="0.25"/>
  <cols>
    <col min="1" max="1" width="6.5703125" style="123" customWidth="1"/>
    <col min="2" max="2" width="7.5703125" style="79" bestFit="1" customWidth="1"/>
    <col min="3" max="3" width="9.140625" style="79" bestFit="1" customWidth="1"/>
    <col min="4" max="4" width="8.7109375" style="79" customWidth="1"/>
    <col min="5" max="5" width="9.42578125" style="79" bestFit="1" customWidth="1"/>
    <col min="6" max="6" width="11.5703125" style="79" bestFit="1" customWidth="1"/>
    <col min="7" max="7" width="8.5703125" style="79" bestFit="1" customWidth="1"/>
    <col min="8" max="8" width="6.7109375" style="79" bestFit="1" customWidth="1"/>
    <col min="9" max="9" width="11.85546875" style="79" customWidth="1"/>
    <col min="10" max="10" width="1.7109375" style="79" customWidth="1"/>
    <col min="11" max="11" width="6.5703125" style="79" bestFit="1" customWidth="1"/>
    <col min="12" max="12" width="9.140625" style="79" bestFit="1" customWidth="1"/>
    <col min="13" max="13" width="8.42578125" style="79" customWidth="1"/>
    <col min="14" max="14" width="9.42578125" style="79" bestFit="1" customWidth="1"/>
    <col min="15" max="15" width="11.5703125" style="79" bestFit="1" customWidth="1"/>
    <col min="16" max="16" width="8.5703125" style="79" bestFit="1" customWidth="1"/>
    <col min="17" max="17" width="8" style="79" bestFit="1" customWidth="1"/>
    <col min="18" max="18" width="11.85546875" style="79" customWidth="1"/>
    <col min="19" max="258" width="11.42578125" style="79"/>
    <col min="259" max="259" width="6.5703125" style="79" customWidth="1"/>
    <col min="260" max="260" width="8.85546875" style="79" bestFit="1" customWidth="1"/>
    <col min="261" max="261" width="7.85546875" style="79" bestFit="1" customWidth="1"/>
    <col min="262" max="262" width="8.85546875" style="79" bestFit="1" customWidth="1"/>
    <col min="263" max="263" width="9.5703125" style="79" bestFit="1" customWidth="1"/>
    <col min="264" max="264" width="8.85546875" style="79" bestFit="1" customWidth="1"/>
    <col min="265" max="265" width="7.85546875" style="79" bestFit="1" customWidth="1"/>
    <col min="266" max="266" width="7.7109375" style="79" customWidth="1"/>
    <col min="267" max="267" width="1.7109375" style="79" customWidth="1"/>
    <col min="268" max="270" width="7" style="79" bestFit="1" customWidth="1"/>
    <col min="271" max="271" width="9.28515625" style="79" bestFit="1" customWidth="1"/>
    <col min="272" max="272" width="8.28515625" style="79" bestFit="1" customWidth="1"/>
    <col min="273" max="273" width="7.5703125" style="79" bestFit="1" customWidth="1"/>
    <col min="274" max="274" width="7.7109375" style="79" customWidth="1"/>
    <col min="275" max="514" width="11.42578125" style="79"/>
    <col min="515" max="515" width="6.5703125" style="79" customWidth="1"/>
    <col min="516" max="516" width="8.85546875" style="79" bestFit="1" customWidth="1"/>
    <col min="517" max="517" width="7.85546875" style="79" bestFit="1" customWidth="1"/>
    <col min="518" max="518" width="8.85546875" style="79" bestFit="1" customWidth="1"/>
    <col min="519" max="519" width="9.5703125" style="79" bestFit="1" customWidth="1"/>
    <col min="520" max="520" width="8.85546875" style="79" bestFit="1" customWidth="1"/>
    <col min="521" max="521" width="7.85546875" style="79" bestFit="1" customWidth="1"/>
    <col min="522" max="522" width="7.7109375" style="79" customWidth="1"/>
    <col min="523" max="523" width="1.7109375" style="79" customWidth="1"/>
    <col min="524" max="526" width="7" style="79" bestFit="1" customWidth="1"/>
    <col min="527" max="527" width="9.28515625" style="79" bestFit="1" customWidth="1"/>
    <col min="528" max="528" width="8.28515625" style="79" bestFit="1" customWidth="1"/>
    <col min="529" max="529" width="7.5703125" style="79" bestFit="1" customWidth="1"/>
    <col min="530" max="530" width="7.7109375" style="79" customWidth="1"/>
    <col min="531" max="770" width="11.42578125" style="79"/>
    <col min="771" max="771" width="6.5703125" style="79" customWidth="1"/>
    <col min="772" max="772" width="8.85546875" style="79" bestFit="1" customWidth="1"/>
    <col min="773" max="773" width="7.85546875" style="79" bestFit="1" customWidth="1"/>
    <col min="774" max="774" width="8.85546875" style="79" bestFit="1" customWidth="1"/>
    <col min="775" max="775" width="9.5703125" style="79" bestFit="1" customWidth="1"/>
    <col min="776" max="776" width="8.85546875" style="79" bestFit="1" customWidth="1"/>
    <col min="777" max="777" width="7.85546875" style="79" bestFit="1" customWidth="1"/>
    <col min="778" max="778" width="7.7109375" style="79" customWidth="1"/>
    <col min="779" max="779" width="1.7109375" style="79" customWidth="1"/>
    <col min="780" max="782" width="7" style="79" bestFit="1" customWidth="1"/>
    <col min="783" max="783" width="9.28515625" style="79" bestFit="1" customWidth="1"/>
    <col min="784" max="784" width="8.28515625" style="79" bestFit="1" customWidth="1"/>
    <col min="785" max="785" width="7.5703125" style="79" bestFit="1" customWidth="1"/>
    <col min="786" max="786" width="7.7109375" style="79" customWidth="1"/>
    <col min="787" max="1026" width="11.42578125" style="79"/>
    <col min="1027" max="1027" width="6.5703125" style="79" customWidth="1"/>
    <col min="1028" max="1028" width="8.85546875" style="79" bestFit="1" customWidth="1"/>
    <col min="1029" max="1029" width="7.85546875" style="79" bestFit="1" customWidth="1"/>
    <col min="1030" max="1030" width="8.85546875" style="79" bestFit="1" customWidth="1"/>
    <col min="1031" max="1031" width="9.5703125" style="79" bestFit="1" customWidth="1"/>
    <col min="1032" max="1032" width="8.85546875" style="79" bestFit="1" customWidth="1"/>
    <col min="1033" max="1033" width="7.85546875" style="79" bestFit="1" customWidth="1"/>
    <col min="1034" max="1034" width="7.7109375" style="79" customWidth="1"/>
    <col min="1035" max="1035" width="1.7109375" style="79" customWidth="1"/>
    <col min="1036" max="1038" width="7" style="79" bestFit="1" customWidth="1"/>
    <col min="1039" max="1039" width="9.28515625" style="79" bestFit="1" customWidth="1"/>
    <col min="1040" max="1040" width="8.28515625" style="79" bestFit="1" customWidth="1"/>
    <col min="1041" max="1041" width="7.5703125" style="79" bestFit="1" customWidth="1"/>
    <col min="1042" max="1042" width="7.7109375" style="79" customWidth="1"/>
    <col min="1043" max="1282" width="11.42578125" style="79"/>
    <col min="1283" max="1283" width="6.5703125" style="79" customWidth="1"/>
    <col min="1284" max="1284" width="8.85546875" style="79" bestFit="1" customWidth="1"/>
    <col min="1285" max="1285" width="7.85546875" style="79" bestFit="1" customWidth="1"/>
    <col min="1286" max="1286" width="8.85546875" style="79" bestFit="1" customWidth="1"/>
    <col min="1287" max="1287" width="9.5703125" style="79" bestFit="1" customWidth="1"/>
    <col min="1288" max="1288" width="8.85546875" style="79" bestFit="1" customWidth="1"/>
    <col min="1289" max="1289" width="7.85546875" style="79" bestFit="1" customWidth="1"/>
    <col min="1290" max="1290" width="7.7109375" style="79" customWidth="1"/>
    <col min="1291" max="1291" width="1.7109375" style="79" customWidth="1"/>
    <col min="1292" max="1294" width="7" style="79" bestFit="1" customWidth="1"/>
    <col min="1295" max="1295" width="9.28515625" style="79" bestFit="1" customWidth="1"/>
    <col min="1296" max="1296" width="8.28515625" style="79" bestFit="1" customWidth="1"/>
    <col min="1297" max="1297" width="7.5703125" style="79" bestFit="1" customWidth="1"/>
    <col min="1298" max="1298" width="7.7109375" style="79" customWidth="1"/>
    <col min="1299" max="1538" width="11.42578125" style="79"/>
    <col min="1539" max="1539" width="6.5703125" style="79" customWidth="1"/>
    <col min="1540" max="1540" width="8.85546875" style="79" bestFit="1" customWidth="1"/>
    <col min="1541" max="1541" width="7.85546875" style="79" bestFit="1" customWidth="1"/>
    <col min="1542" max="1542" width="8.85546875" style="79" bestFit="1" customWidth="1"/>
    <col min="1543" max="1543" width="9.5703125" style="79" bestFit="1" customWidth="1"/>
    <col min="1544" max="1544" width="8.85546875" style="79" bestFit="1" customWidth="1"/>
    <col min="1545" max="1545" width="7.85546875" style="79" bestFit="1" customWidth="1"/>
    <col min="1546" max="1546" width="7.7109375" style="79" customWidth="1"/>
    <col min="1547" max="1547" width="1.7109375" style="79" customWidth="1"/>
    <col min="1548" max="1550" width="7" style="79" bestFit="1" customWidth="1"/>
    <col min="1551" max="1551" width="9.28515625" style="79" bestFit="1" customWidth="1"/>
    <col min="1552" max="1552" width="8.28515625" style="79" bestFit="1" customWidth="1"/>
    <col min="1553" max="1553" width="7.5703125" style="79" bestFit="1" customWidth="1"/>
    <col min="1554" max="1554" width="7.7109375" style="79" customWidth="1"/>
    <col min="1555" max="1794" width="11.42578125" style="79"/>
    <col min="1795" max="1795" width="6.5703125" style="79" customWidth="1"/>
    <col min="1796" max="1796" width="8.85546875" style="79" bestFit="1" customWidth="1"/>
    <col min="1797" max="1797" width="7.85546875" style="79" bestFit="1" customWidth="1"/>
    <col min="1798" max="1798" width="8.85546875" style="79" bestFit="1" customWidth="1"/>
    <col min="1799" max="1799" width="9.5703125" style="79" bestFit="1" customWidth="1"/>
    <col min="1800" max="1800" width="8.85546875" style="79" bestFit="1" customWidth="1"/>
    <col min="1801" max="1801" width="7.85546875" style="79" bestFit="1" customWidth="1"/>
    <col min="1802" max="1802" width="7.7109375" style="79" customWidth="1"/>
    <col min="1803" max="1803" width="1.7109375" style="79" customWidth="1"/>
    <col min="1804" max="1806" width="7" style="79" bestFit="1" customWidth="1"/>
    <col min="1807" max="1807" width="9.28515625" style="79" bestFit="1" customWidth="1"/>
    <col min="1808" max="1808" width="8.28515625" style="79" bestFit="1" customWidth="1"/>
    <col min="1809" max="1809" width="7.5703125" style="79" bestFit="1" customWidth="1"/>
    <col min="1810" max="1810" width="7.7109375" style="79" customWidth="1"/>
    <col min="1811" max="2050" width="11.42578125" style="79"/>
    <col min="2051" max="2051" width="6.5703125" style="79" customWidth="1"/>
    <col min="2052" max="2052" width="8.85546875" style="79" bestFit="1" customWidth="1"/>
    <col min="2053" max="2053" width="7.85546875" style="79" bestFit="1" customWidth="1"/>
    <col min="2054" max="2054" width="8.85546875" style="79" bestFit="1" customWidth="1"/>
    <col min="2055" max="2055" width="9.5703125" style="79" bestFit="1" customWidth="1"/>
    <col min="2056" max="2056" width="8.85546875" style="79" bestFit="1" customWidth="1"/>
    <col min="2057" max="2057" width="7.85546875" style="79" bestFit="1" customWidth="1"/>
    <col min="2058" max="2058" width="7.7109375" style="79" customWidth="1"/>
    <col min="2059" max="2059" width="1.7109375" style="79" customWidth="1"/>
    <col min="2060" max="2062" width="7" style="79" bestFit="1" customWidth="1"/>
    <col min="2063" max="2063" width="9.28515625" style="79" bestFit="1" customWidth="1"/>
    <col min="2064" max="2064" width="8.28515625" style="79" bestFit="1" customWidth="1"/>
    <col min="2065" max="2065" width="7.5703125" style="79" bestFit="1" customWidth="1"/>
    <col min="2066" max="2066" width="7.7109375" style="79" customWidth="1"/>
    <col min="2067" max="2306" width="11.42578125" style="79"/>
    <col min="2307" max="2307" width="6.5703125" style="79" customWidth="1"/>
    <col min="2308" max="2308" width="8.85546875" style="79" bestFit="1" customWidth="1"/>
    <col min="2309" max="2309" width="7.85546875" style="79" bestFit="1" customWidth="1"/>
    <col min="2310" max="2310" width="8.85546875" style="79" bestFit="1" customWidth="1"/>
    <col min="2311" max="2311" width="9.5703125" style="79" bestFit="1" customWidth="1"/>
    <col min="2312" max="2312" width="8.85546875" style="79" bestFit="1" customWidth="1"/>
    <col min="2313" max="2313" width="7.85546875" style="79" bestFit="1" customWidth="1"/>
    <col min="2314" max="2314" width="7.7109375" style="79" customWidth="1"/>
    <col min="2315" max="2315" width="1.7109375" style="79" customWidth="1"/>
    <col min="2316" max="2318" width="7" style="79" bestFit="1" customWidth="1"/>
    <col min="2319" max="2319" width="9.28515625" style="79" bestFit="1" customWidth="1"/>
    <col min="2320" max="2320" width="8.28515625" style="79" bestFit="1" customWidth="1"/>
    <col min="2321" max="2321" width="7.5703125" style="79" bestFit="1" customWidth="1"/>
    <col min="2322" max="2322" width="7.7109375" style="79" customWidth="1"/>
    <col min="2323" max="2562" width="11.42578125" style="79"/>
    <col min="2563" max="2563" width="6.5703125" style="79" customWidth="1"/>
    <col min="2564" max="2564" width="8.85546875" style="79" bestFit="1" customWidth="1"/>
    <col min="2565" max="2565" width="7.85546875" style="79" bestFit="1" customWidth="1"/>
    <col min="2566" max="2566" width="8.85546875" style="79" bestFit="1" customWidth="1"/>
    <col min="2567" max="2567" width="9.5703125" style="79" bestFit="1" customWidth="1"/>
    <col min="2568" max="2568" width="8.85546875" style="79" bestFit="1" customWidth="1"/>
    <col min="2569" max="2569" width="7.85546875" style="79" bestFit="1" customWidth="1"/>
    <col min="2570" max="2570" width="7.7109375" style="79" customWidth="1"/>
    <col min="2571" max="2571" width="1.7109375" style="79" customWidth="1"/>
    <col min="2572" max="2574" width="7" style="79" bestFit="1" customWidth="1"/>
    <col min="2575" max="2575" width="9.28515625" style="79" bestFit="1" customWidth="1"/>
    <col min="2576" max="2576" width="8.28515625" style="79" bestFit="1" customWidth="1"/>
    <col min="2577" max="2577" width="7.5703125" style="79" bestFit="1" customWidth="1"/>
    <col min="2578" max="2578" width="7.7109375" style="79" customWidth="1"/>
    <col min="2579" max="2818" width="11.42578125" style="79"/>
    <col min="2819" max="2819" width="6.5703125" style="79" customWidth="1"/>
    <col min="2820" max="2820" width="8.85546875" style="79" bestFit="1" customWidth="1"/>
    <col min="2821" max="2821" width="7.85546875" style="79" bestFit="1" customWidth="1"/>
    <col min="2822" max="2822" width="8.85546875" style="79" bestFit="1" customWidth="1"/>
    <col min="2823" max="2823" width="9.5703125" style="79" bestFit="1" customWidth="1"/>
    <col min="2824" max="2824" width="8.85546875" style="79" bestFit="1" customWidth="1"/>
    <col min="2825" max="2825" width="7.85546875" style="79" bestFit="1" customWidth="1"/>
    <col min="2826" max="2826" width="7.7109375" style="79" customWidth="1"/>
    <col min="2827" max="2827" width="1.7109375" style="79" customWidth="1"/>
    <col min="2828" max="2830" width="7" style="79" bestFit="1" customWidth="1"/>
    <col min="2831" max="2831" width="9.28515625" style="79" bestFit="1" customWidth="1"/>
    <col min="2832" max="2832" width="8.28515625" style="79" bestFit="1" customWidth="1"/>
    <col min="2833" max="2833" width="7.5703125" style="79" bestFit="1" customWidth="1"/>
    <col min="2834" max="2834" width="7.7109375" style="79" customWidth="1"/>
    <col min="2835" max="3074" width="11.42578125" style="79"/>
    <col min="3075" max="3075" width="6.5703125" style="79" customWidth="1"/>
    <col min="3076" max="3076" width="8.85546875" style="79" bestFit="1" customWidth="1"/>
    <col min="3077" max="3077" width="7.85546875" style="79" bestFit="1" customWidth="1"/>
    <col min="3078" max="3078" width="8.85546875" style="79" bestFit="1" customWidth="1"/>
    <col min="3079" max="3079" width="9.5703125" style="79" bestFit="1" customWidth="1"/>
    <col min="3080" max="3080" width="8.85546875" style="79" bestFit="1" customWidth="1"/>
    <col min="3081" max="3081" width="7.85546875" style="79" bestFit="1" customWidth="1"/>
    <col min="3082" max="3082" width="7.7109375" style="79" customWidth="1"/>
    <col min="3083" max="3083" width="1.7109375" style="79" customWidth="1"/>
    <col min="3084" max="3086" width="7" style="79" bestFit="1" customWidth="1"/>
    <col min="3087" max="3087" width="9.28515625" style="79" bestFit="1" customWidth="1"/>
    <col min="3088" max="3088" width="8.28515625" style="79" bestFit="1" customWidth="1"/>
    <col min="3089" max="3089" width="7.5703125" style="79" bestFit="1" customWidth="1"/>
    <col min="3090" max="3090" width="7.7109375" style="79" customWidth="1"/>
    <col min="3091" max="3330" width="11.42578125" style="79"/>
    <col min="3331" max="3331" width="6.5703125" style="79" customWidth="1"/>
    <col min="3332" max="3332" width="8.85546875" style="79" bestFit="1" customWidth="1"/>
    <col min="3333" max="3333" width="7.85546875" style="79" bestFit="1" customWidth="1"/>
    <col min="3334" max="3334" width="8.85546875" style="79" bestFit="1" customWidth="1"/>
    <col min="3335" max="3335" width="9.5703125" style="79" bestFit="1" customWidth="1"/>
    <col min="3336" max="3336" width="8.85546875" style="79" bestFit="1" customWidth="1"/>
    <col min="3337" max="3337" width="7.85546875" style="79" bestFit="1" customWidth="1"/>
    <col min="3338" max="3338" width="7.7109375" style="79" customWidth="1"/>
    <col min="3339" max="3339" width="1.7109375" style="79" customWidth="1"/>
    <col min="3340" max="3342" width="7" style="79" bestFit="1" customWidth="1"/>
    <col min="3343" max="3343" width="9.28515625" style="79" bestFit="1" customWidth="1"/>
    <col min="3344" max="3344" width="8.28515625" style="79" bestFit="1" customWidth="1"/>
    <col min="3345" max="3345" width="7.5703125" style="79" bestFit="1" customWidth="1"/>
    <col min="3346" max="3346" width="7.7109375" style="79" customWidth="1"/>
    <col min="3347" max="3586" width="11.42578125" style="79"/>
    <col min="3587" max="3587" width="6.5703125" style="79" customWidth="1"/>
    <col min="3588" max="3588" width="8.85546875" style="79" bestFit="1" customWidth="1"/>
    <col min="3589" max="3589" width="7.85546875" style="79" bestFit="1" customWidth="1"/>
    <col min="3590" max="3590" width="8.85546875" style="79" bestFit="1" customWidth="1"/>
    <col min="3591" max="3591" width="9.5703125" style="79" bestFit="1" customWidth="1"/>
    <col min="3592" max="3592" width="8.85546875" style="79" bestFit="1" customWidth="1"/>
    <col min="3593" max="3593" width="7.85546875" style="79" bestFit="1" customWidth="1"/>
    <col min="3594" max="3594" width="7.7109375" style="79" customWidth="1"/>
    <col min="3595" max="3595" width="1.7109375" style="79" customWidth="1"/>
    <col min="3596" max="3598" width="7" style="79" bestFit="1" customWidth="1"/>
    <col min="3599" max="3599" width="9.28515625" style="79" bestFit="1" customWidth="1"/>
    <col min="3600" max="3600" width="8.28515625" style="79" bestFit="1" customWidth="1"/>
    <col min="3601" max="3601" width="7.5703125" style="79" bestFit="1" customWidth="1"/>
    <col min="3602" max="3602" width="7.7109375" style="79" customWidth="1"/>
    <col min="3603" max="3842" width="11.42578125" style="79"/>
    <col min="3843" max="3843" width="6.5703125" style="79" customWidth="1"/>
    <col min="3844" max="3844" width="8.85546875" style="79" bestFit="1" customWidth="1"/>
    <col min="3845" max="3845" width="7.85546875" style="79" bestFit="1" customWidth="1"/>
    <col min="3846" max="3846" width="8.85546875" style="79" bestFit="1" customWidth="1"/>
    <col min="3847" max="3847" width="9.5703125" style="79" bestFit="1" customWidth="1"/>
    <col min="3848" max="3848" width="8.85546875" style="79" bestFit="1" customWidth="1"/>
    <col min="3849" max="3849" width="7.85546875" style="79" bestFit="1" customWidth="1"/>
    <col min="3850" max="3850" width="7.7109375" style="79" customWidth="1"/>
    <col min="3851" max="3851" width="1.7109375" style="79" customWidth="1"/>
    <col min="3852" max="3854" width="7" style="79" bestFit="1" customWidth="1"/>
    <col min="3855" max="3855" width="9.28515625" style="79" bestFit="1" customWidth="1"/>
    <col min="3856" max="3856" width="8.28515625" style="79" bestFit="1" customWidth="1"/>
    <col min="3857" max="3857" width="7.5703125" style="79" bestFit="1" customWidth="1"/>
    <col min="3858" max="3858" width="7.7109375" style="79" customWidth="1"/>
    <col min="3859" max="4098" width="11.42578125" style="79"/>
    <col min="4099" max="4099" width="6.5703125" style="79" customWidth="1"/>
    <col min="4100" max="4100" width="8.85546875" style="79" bestFit="1" customWidth="1"/>
    <col min="4101" max="4101" width="7.85546875" style="79" bestFit="1" customWidth="1"/>
    <col min="4102" max="4102" width="8.85546875" style="79" bestFit="1" customWidth="1"/>
    <col min="4103" max="4103" width="9.5703125" style="79" bestFit="1" customWidth="1"/>
    <col min="4104" max="4104" width="8.85546875" style="79" bestFit="1" customWidth="1"/>
    <col min="4105" max="4105" width="7.85546875" style="79" bestFit="1" customWidth="1"/>
    <col min="4106" max="4106" width="7.7109375" style="79" customWidth="1"/>
    <col min="4107" max="4107" width="1.7109375" style="79" customWidth="1"/>
    <col min="4108" max="4110" width="7" style="79" bestFit="1" customWidth="1"/>
    <col min="4111" max="4111" width="9.28515625" style="79" bestFit="1" customWidth="1"/>
    <col min="4112" max="4112" width="8.28515625" style="79" bestFit="1" customWidth="1"/>
    <col min="4113" max="4113" width="7.5703125" style="79" bestFit="1" customWidth="1"/>
    <col min="4114" max="4114" width="7.7109375" style="79" customWidth="1"/>
    <col min="4115" max="4354" width="11.42578125" style="79"/>
    <col min="4355" max="4355" width="6.5703125" style="79" customWidth="1"/>
    <col min="4356" max="4356" width="8.85546875" style="79" bestFit="1" customWidth="1"/>
    <col min="4357" max="4357" width="7.85546875" style="79" bestFit="1" customWidth="1"/>
    <col min="4358" max="4358" width="8.85546875" style="79" bestFit="1" customWidth="1"/>
    <col min="4359" max="4359" width="9.5703125" style="79" bestFit="1" customWidth="1"/>
    <col min="4360" max="4360" width="8.85546875" style="79" bestFit="1" customWidth="1"/>
    <col min="4361" max="4361" width="7.85546875" style="79" bestFit="1" customWidth="1"/>
    <col min="4362" max="4362" width="7.7109375" style="79" customWidth="1"/>
    <col min="4363" max="4363" width="1.7109375" style="79" customWidth="1"/>
    <col min="4364" max="4366" width="7" style="79" bestFit="1" customWidth="1"/>
    <col min="4367" max="4367" width="9.28515625" style="79" bestFit="1" customWidth="1"/>
    <col min="4368" max="4368" width="8.28515625" style="79" bestFit="1" customWidth="1"/>
    <col min="4369" max="4369" width="7.5703125" style="79" bestFit="1" customWidth="1"/>
    <col min="4370" max="4370" width="7.7109375" style="79" customWidth="1"/>
    <col min="4371" max="4610" width="11.42578125" style="79"/>
    <col min="4611" max="4611" width="6.5703125" style="79" customWidth="1"/>
    <col min="4612" max="4612" width="8.85546875" style="79" bestFit="1" customWidth="1"/>
    <col min="4613" max="4613" width="7.85546875" style="79" bestFit="1" customWidth="1"/>
    <col min="4614" max="4614" width="8.85546875" style="79" bestFit="1" customWidth="1"/>
    <col min="4615" max="4615" width="9.5703125" style="79" bestFit="1" customWidth="1"/>
    <col min="4616" max="4616" width="8.85546875" style="79" bestFit="1" customWidth="1"/>
    <col min="4617" max="4617" width="7.85546875" style="79" bestFit="1" customWidth="1"/>
    <col min="4618" max="4618" width="7.7109375" style="79" customWidth="1"/>
    <col min="4619" max="4619" width="1.7109375" style="79" customWidth="1"/>
    <col min="4620" max="4622" width="7" style="79" bestFit="1" customWidth="1"/>
    <col min="4623" max="4623" width="9.28515625" style="79" bestFit="1" customWidth="1"/>
    <col min="4624" max="4624" width="8.28515625" style="79" bestFit="1" customWidth="1"/>
    <col min="4625" max="4625" width="7.5703125" style="79" bestFit="1" customWidth="1"/>
    <col min="4626" max="4626" width="7.7109375" style="79" customWidth="1"/>
    <col min="4627" max="4866" width="11.42578125" style="79"/>
    <col min="4867" max="4867" width="6.5703125" style="79" customWidth="1"/>
    <col min="4868" max="4868" width="8.85546875" style="79" bestFit="1" customWidth="1"/>
    <col min="4869" max="4869" width="7.85546875" style="79" bestFit="1" customWidth="1"/>
    <col min="4870" max="4870" width="8.85546875" style="79" bestFit="1" customWidth="1"/>
    <col min="4871" max="4871" width="9.5703125" style="79" bestFit="1" customWidth="1"/>
    <col min="4872" max="4872" width="8.85546875" style="79" bestFit="1" customWidth="1"/>
    <col min="4873" max="4873" width="7.85546875" style="79" bestFit="1" customWidth="1"/>
    <col min="4874" max="4874" width="7.7109375" style="79" customWidth="1"/>
    <col min="4875" max="4875" width="1.7109375" style="79" customWidth="1"/>
    <col min="4876" max="4878" width="7" style="79" bestFit="1" customWidth="1"/>
    <col min="4879" max="4879" width="9.28515625" style="79" bestFit="1" customWidth="1"/>
    <col min="4880" max="4880" width="8.28515625" style="79" bestFit="1" customWidth="1"/>
    <col min="4881" max="4881" width="7.5703125" style="79" bestFit="1" customWidth="1"/>
    <col min="4882" max="4882" width="7.7109375" style="79" customWidth="1"/>
    <col min="4883" max="5122" width="11.42578125" style="79"/>
    <col min="5123" max="5123" width="6.5703125" style="79" customWidth="1"/>
    <col min="5124" max="5124" width="8.85546875" style="79" bestFit="1" customWidth="1"/>
    <col min="5125" max="5125" width="7.85546875" style="79" bestFit="1" customWidth="1"/>
    <col min="5126" max="5126" width="8.85546875" style="79" bestFit="1" customWidth="1"/>
    <col min="5127" max="5127" width="9.5703125" style="79" bestFit="1" customWidth="1"/>
    <col min="5128" max="5128" width="8.85546875" style="79" bestFit="1" customWidth="1"/>
    <col min="5129" max="5129" width="7.85546875" style="79" bestFit="1" customWidth="1"/>
    <col min="5130" max="5130" width="7.7109375" style="79" customWidth="1"/>
    <col min="5131" max="5131" width="1.7109375" style="79" customWidth="1"/>
    <col min="5132" max="5134" width="7" style="79" bestFit="1" customWidth="1"/>
    <col min="5135" max="5135" width="9.28515625" style="79" bestFit="1" customWidth="1"/>
    <col min="5136" max="5136" width="8.28515625" style="79" bestFit="1" customWidth="1"/>
    <col min="5137" max="5137" width="7.5703125" style="79" bestFit="1" customWidth="1"/>
    <col min="5138" max="5138" width="7.7109375" style="79" customWidth="1"/>
    <col min="5139" max="5378" width="11.42578125" style="79"/>
    <col min="5379" max="5379" width="6.5703125" style="79" customWidth="1"/>
    <col min="5380" max="5380" width="8.85546875" style="79" bestFit="1" customWidth="1"/>
    <col min="5381" max="5381" width="7.85546875" style="79" bestFit="1" customWidth="1"/>
    <col min="5382" max="5382" width="8.85546875" style="79" bestFit="1" customWidth="1"/>
    <col min="5383" max="5383" width="9.5703125" style="79" bestFit="1" customWidth="1"/>
    <col min="5384" max="5384" width="8.85546875" style="79" bestFit="1" customWidth="1"/>
    <col min="5385" max="5385" width="7.85546875" style="79" bestFit="1" customWidth="1"/>
    <col min="5386" max="5386" width="7.7109375" style="79" customWidth="1"/>
    <col min="5387" max="5387" width="1.7109375" style="79" customWidth="1"/>
    <col min="5388" max="5390" width="7" style="79" bestFit="1" customWidth="1"/>
    <col min="5391" max="5391" width="9.28515625" style="79" bestFit="1" customWidth="1"/>
    <col min="5392" max="5392" width="8.28515625" style="79" bestFit="1" customWidth="1"/>
    <col min="5393" max="5393" width="7.5703125" style="79" bestFit="1" customWidth="1"/>
    <col min="5394" max="5394" width="7.7109375" style="79" customWidth="1"/>
    <col min="5395" max="5634" width="11.42578125" style="79"/>
    <col min="5635" max="5635" width="6.5703125" style="79" customWidth="1"/>
    <col min="5636" max="5636" width="8.85546875" style="79" bestFit="1" customWidth="1"/>
    <col min="5637" max="5637" width="7.85546875" style="79" bestFit="1" customWidth="1"/>
    <col min="5638" max="5638" width="8.85546875" style="79" bestFit="1" customWidth="1"/>
    <col min="5639" max="5639" width="9.5703125" style="79" bestFit="1" customWidth="1"/>
    <col min="5640" max="5640" width="8.85546875" style="79" bestFit="1" customWidth="1"/>
    <col min="5641" max="5641" width="7.85546875" style="79" bestFit="1" customWidth="1"/>
    <col min="5642" max="5642" width="7.7109375" style="79" customWidth="1"/>
    <col min="5643" max="5643" width="1.7109375" style="79" customWidth="1"/>
    <col min="5644" max="5646" width="7" style="79" bestFit="1" customWidth="1"/>
    <col min="5647" max="5647" width="9.28515625" style="79" bestFit="1" customWidth="1"/>
    <col min="5648" max="5648" width="8.28515625" style="79" bestFit="1" customWidth="1"/>
    <col min="5649" max="5649" width="7.5703125" style="79" bestFit="1" customWidth="1"/>
    <col min="5650" max="5650" width="7.7109375" style="79" customWidth="1"/>
    <col min="5651" max="5890" width="11.42578125" style="79"/>
    <col min="5891" max="5891" width="6.5703125" style="79" customWidth="1"/>
    <col min="5892" max="5892" width="8.85546875" style="79" bestFit="1" customWidth="1"/>
    <col min="5893" max="5893" width="7.85546875" style="79" bestFit="1" customWidth="1"/>
    <col min="5894" max="5894" width="8.85546875" style="79" bestFit="1" customWidth="1"/>
    <col min="5895" max="5895" width="9.5703125" style="79" bestFit="1" customWidth="1"/>
    <col min="5896" max="5896" width="8.85546875" style="79" bestFit="1" customWidth="1"/>
    <col min="5897" max="5897" width="7.85546875" style="79" bestFit="1" customWidth="1"/>
    <col min="5898" max="5898" width="7.7109375" style="79" customWidth="1"/>
    <col min="5899" max="5899" width="1.7109375" style="79" customWidth="1"/>
    <col min="5900" max="5902" width="7" style="79" bestFit="1" customWidth="1"/>
    <col min="5903" max="5903" width="9.28515625" style="79" bestFit="1" customWidth="1"/>
    <col min="5904" max="5904" width="8.28515625" style="79" bestFit="1" customWidth="1"/>
    <col min="5905" max="5905" width="7.5703125" style="79" bestFit="1" customWidth="1"/>
    <col min="5906" max="5906" width="7.7109375" style="79" customWidth="1"/>
    <col min="5907" max="6146" width="11.42578125" style="79"/>
    <col min="6147" max="6147" width="6.5703125" style="79" customWidth="1"/>
    <col min="6148" max="6148" width="8.85546875" style="79" bestFit="1" customWidth="1"/>
    <col min="6149" max="6149" width="7.85546875" style="79" bestFit="1" customWidth="1"/>
    <col min="6150" max="6150" width="8.85546875" style="79" bestFit="1" customWidth="1"/>
    <col min="6151" max="6151" width="9.5703125" style="79" bestFit="1" customWidth="1"/>
    <col min="6152" max="6152" width="8.85546875" style="79" bestFit="1" customWidth="1"/>
    <col min="6153" max="6153" width="7.85546875" style="79" bestFit="1" customWidth="1"/>
    <col min="6154" max="6154" width="7.7109375" style="79" customWidth="1"/>
    <col min="6155" max="6155" width="1.7109375" style="79" customWidth="1"/>
    <col min="6156" max="6158" width="7" style="79" bestFit="1" customWidth="1"/>
    <col min="6159" max="6159" width="9.28515625" style="79" bestFit="1" customWidth="1"/>
    <col min="6160" max="6160" width="8.28515625" style="79" bestFit="1" customWidth="1"/>
    <col min="6161" max="6161" width="7.5703125" style="79" bestFit="1" customWidth="1"/>
    <col min="6162" max="6162" width="7.7109375" style="79" customWidth="1"/>
    <col min="6163" max="6402" width="11.42578125" style="79"/>
    <col min="6403" max="6403" width="6.5703125" style="79" customWidth="1"/>
    <col min="6404" max="6404" width="8.85546875" style="79" bestFit="1" customWidth="1"/>
    <col min="6405" max="6405" width="7.85546875" style="79" bestFit="1" customWidth="1"/>
    <col min="6406" max="6406" width="8.85546875" style="79" bestFit="1" customWidth="1"/>
    <col min="6407" max="6407" width="9.5703125" style="79" bestFit="1" customWidth="1"/>
    <col min="6408" max="6408" width="8.85546875" style="79" bestFit="1" customWidth="1"/>
    <col min="6409" max="6409" width="7.85546875" style="79" bestFit="1" customWidth="1"/>
    <col min="6410" max="6410" width="7.7109375" style="79" customWidth="1"/>
    <col min="6411" max="6411" width="1.7109375" style="79" customWidth="1"/>
    <col min="6412" max="6414" width="7" style="79" bestFit="1" customWidth="1"/>
    <col min="6415" max="6415" width="9.28515625" style="79" bestFit="1" customWidth="1"/>
    <col min="6416" max="6416" width="8.28515625" style="79" bestFit="1" customWidth="1"/>
    <col min="6417" max="6417" width="7.5703125" style="79" bestFit="1" customWidth="1"/>
    <col min="6418" max="6418" width="7.7109375" style="79" customWidth="1"/>
    <col min="6419" max="6658" width="11.42578125" style="79"/>
    <col min="6659" max="6659" width="6.5703125" style="79" customWidth="1"/>
    <col min="6660" max="6660" width="8.85546875" style="79" bestFit="1" customWidth="1"/>
    <col min="6661" max="6661" width="7.85546875" style="79" bestFit="1" customWidth="1"/>
    <col min="6662" max="6662" width="8.85546875" style="79" bestFit="1" customWidth="1"/>
    <col min="6663" max="6663" width="9.5703125" style="79" bestFit="1" customWidth="1"/>
    <col min="6664" max="6664" width="8.85546875" style="79" bestFit="1" customWidth="1"/>
    <col min="6665" max="6665" width="7.85546875" style="79" bestFit="1" customWidth="1"/>
    <col min="6666" max="6666" width="7.7109375" style="79" customWidth="1"/>
    <col min="6667" max="6667" width="1.7109375" style="79" customWidth="1"/>
    <col min="6668" max="6670" width="7" style="79" bestFit="1" customWidth="1"/>
    <col min="6671" max="6671" width="9.28515625" style="79" bestFit="1" customWidth="1"/>
    <col min="6672" max="6672" width="8.28515625" style="79" bestFit="1" customWidth="1"/>
    <col min="6673" max="6673" width="7.5703125" style="79" bestFit="1" customWidth="1"/>
    <col min="6674" max="6674" width="7.7109375" style="79" customWidth="1"/>
    <col min="6675" max="6914" width="11.42578125" style="79"/>
    <col min="6915" max="6915" width="6.5703125" style="79" customWidth="1"/>
    <col min="6916" max="6916" width="8.85546875" style="79" bestFit="1" customWidth="1"/>
    <col min="6917" max="6917" width="7.85546875" style="79" bestFit="1" customWidth="1"/>
    <col min="6918" max="6918" width="8.85546875" style="79" bestFit="1" customWidth="1"/>
    <col min="6919" max="6919" width="9.5703125" style="79" bestFit="1" customWidth="1"/>
    <col min="6920" max="6920" width="8.85546875" style="79" bestFit="1" customWidth="1"/>
    <col min="6921" max="6921" width="7.85546875" style="79" bestFit="1" customWidth="1"/>
    <col min="6922" max="6922" width="7.7109375" style="79" customWidth="1"/>
    <col min="6923" max="6923" width="1.7109375" style="79" customWidth="1"/>
    <col min="6924" max="6926" width="7" style="79" bestFit="1" customWidth="1"/>
    <col min="6927" max="6927" width="9.28515625" style="79" bestFit="1" customWidth="1"/>
    <col min="6928" max="6928" width="8.28515625" style="79" bestFit="1" customWidth="1"/>
    <col min="6929" max="6929" width="7.5703125" style="79" bestFit="1" customWidth="1"/>
    <col min="6930" max="6930" width="7.7109375" style="79" customWidth="1"/>
    <col min="6931" max="7170" width="11.42578125" style="79"/>
    <col min="7171" max="7171" width="6.5703125" style="79" customWidth="1"/>
    <col min="7172" max="7172" width="8.85546875" style="79" bestFit="1" customWidth="1"/>
    <col min="7173" max="7173" width="7.85546875" style="79" bestFit="1" customWidth="1"/>
    <col min="7174" max="7174" width="8.85546875" style="79" bestFit="1" customWidth="1"/>
    <col min="7175" max="7175" width="9.5703125" style="79" bestFit="1" customWidth="1"/>
    <col min="7176" max="7176" width="8.85546875" style="79" bestFit="1" customWidth="1"/>
    <col min="7177" max="7177" width="7.85546875" style="79" bestFit="1" customWidth="1"/>
    <col min="7178" max="7178" width="7.7109375" style="79" customWidth="1"/>
    <col min="7179" max="7179" width="1.7109375" style="79" customWidth="1"/>
    <col min="7180" max="7182" width="7" style="79" bestFit="1" customWidth="1"/>
    <col min="7183" max="7183" width="9.28515625" style="79" bestFit="1" customWidth="1"/>
    <col min="7184" max="7184" width="8.28515625" style="79" bestFit="1" customWidth="1"/>
    <col min="7185" max="7185" width="7.5703125" style="79" bestFit="1" customWidth="1"/>
    <col min="7186" max="7186" width="7.7109375" style="79" customWidth="1"/>
    <col min="7187" max="7426" width="11.42578125" style="79"/>
    <col min="7427" max="7427" width="6.5703125" style="79" customWidth="1"/>
    <col min="7428" max="7428" width="8.85546875" style="79" bestFit="1" customWidth="1"/>
    <col min="7429" max="7429" width="7.85546875" style="79" bestFit="1" customWidth="1"/>
    <col min="7430" max="7430" width="8.85546875" style="79" bestFit="1" customWidth="1"/>
    <col min="7431" max="7431" width="9.5703125" style="79" bestFit="1" customWidth="1"/>
    <col min="7432" max="7432" width="8.85546875" style="79" bestFit="1" customWidth="1"/>
    <col min="7433" max="7433" width="7.85546875" style="79" bestFit="1" customWidth="1"/>
    <col min="7434" max="7434" width="7.7109375" style="79" customWidth="1"/>
    <col min="7435" max="7435" width="1.7109375" style="79" customWidth="1"/>
    <col min="7436" max="7438" width="7" style="79" bestFit="1" customWidth="1"/>
    <col min="7439" max="7439" width="9.28515625" style="79" bestFit="1" customWidth="1"/>
    <col min="7440" max="7440" width="8.28515625" style="79" bestFit="1" customWidth="1"/>
    <col min="7441" max="7441" width="7.5703125" style="79" bestFit="1" customWidth="1"/>
    <col min="7442" max="7442" width="7.7109375" style="79" customWidth="1"/>
    <col min="7443" max="7682" width="11.42578125" style="79"/>
    <col min="7683" max="7683" width="6.5703125" style="79" customWidth="1"/>
    <col min="7684" max="7684" width="8.85546875" style="79" bestFit="1" customWidth="1"/>
    <col min="7685" max="7685" width="7.85546875" style="79" bestFit="1" customWidth="1"/>
    <col min="7686" max="7686" width="8.85546875" style="79" bestFit="1" customWidth="1"/>
    <col min="7687" max="7687" width="9.5703125" style="79" bestFit="1" customWidth="1"/>
    <col min="7688" max="7688" width="8.85546875" style="79" bestFit="1" customWidth="1"/>
    <col min="7689" max="7689" width="7.85546875" style="79" bestFit="1" customWidth="1"/>
    <col min="7690" max="7690" width="7.7109375" style="79" customWidth="1"/>
    <col min="7691" max="7691" width="1.7109375" style="79" customWidth="1"/>
    <col min="7692" max="7694" width="7" style="79" bestFit="1" customWidth="1"/>
    <col min="7695" max="7695" width="9.28515625" style="79" bestFit="1" customWidth="1"/>
    <col min="7696" max="7696" width="8.28515625" style="79" bestFit="1" customWidth="1"/>
    <col min="7697" max="7697" width="7.5703125" style="79" bestFit="1" customWidth="1"/>
    <col min="7698" max="7698" width="7.7109375" style="79" customWidth="1"/>
    <col min="7699" max="7938" width="11.42578125" style="79"/>
    <col min="7939" max="7939" width="6.5703125" style="79" customWidth="1"/>
    <col min="7940" max="7940" width="8.85546875" style="79" bestFit="1" customWidth="1"/>
    <col min="7941" max="7941" width="7.85546875" style="79" bestFit="1" customWidth="1"/>
    <col min="7942" max="7942" width="8.85546875" style="79" bestFit="1" customWidth="1"/>
    <col min="7943" max="7943" width="9.5703125" style="79" bestFit="1" customWidth="1"/>
    <col min="7944" max="7944" width="8.85546875" style="79" bestFit="1" customWidth="1"/>
    <col min="7945" max="7945" width="7.85546875" style="79" bestFit="1" customWidth="1"/>
    <col min="7946" max="7946" width="7.7109375" style="79" customWidth="1"/>
    <col min="7947" max="7947" width="1.7109375" style="79" customWidth="1"/>
    <col min="7948" max="7950" width="7" style="79" bestFit="1" customWidth="1"/>
    <col min="7951" max="7951" width="9.28515625" style="79" bestFit="1" customWidth="1"/>
    <col min="7952" max="7952" width="8.28515625" style="79" bestFit="1" customWidth="1"/>
    <col min="7953" max="7953" width="7.5703125" style="79" bestFit="1" customWidth="1"/>
    <col min="7954" max="7954" width="7.7109375" style="79" customWidth="1"/>
    <col min="7955" max="8194" width="11.42578125" style="79"/>
    <col min="8195" max="8195" width="6.5703125" style="79" customWidth="1"/>
    <col min="8196" max="8196" width="8.85546875" style="79" bestFit="1" customWidth="1"/>
    <col min="8197" max="8197" width="7.85546875" style="79" bestFit="1" customWidth="1"/>
    <col min="8198" max="8198" width="8.85546875" style="79" bestFit="1" customWidth="1"/>
    <col min="8199" max="8199" width="9.5703125" style="79" bestFit="1" customWidth="1"/>
    <col min="8200" max="8200" width="8.85546875" style="79" bestFit="1" customWidth="1"/>
    <col min="8201" max="8201" width="7.85546875" style="79" bestFit="1" customWidth="1"/>
    <col min="8202" max="8202" width="7.7109375" style="79" customWidth="1"/>
    <col min="8203" max="8203" width="1.7109375" style="79" customWidth="1"/>
    <col min="8204" max="8206" width="7" style="79" bestFit="1" customWidth="1"/>
    <col min="8207" max="8207" width="9.28515625" style="79" bestFit="1" customWidth="1"/>
    <col min="8208" max="8208" width="8.28515625" style="79" bestFit="1" customWidth="1"/>
    <col min="8209" max="8209" width="7.5703125" style="79" bestFit="1" customWidth="1"/>
    <col min="8210" max="8210" width="7.7109375" style="79" customWidth="1"/>
    <col min="8211" max="8450" width="11.42578125" style="79"/>
    <col min="8451" max="8451" width="6.5703125" style="79" customWidth="1"/>
    <col min="8452" max="8452" width="8.85546875" style="79" bestFit="1" customWidth="1"/>
    <col min="8453" max="8453" width="7.85546875" style="79" bestFit="1" customWidth="1"/>
    <col min="8454" max="8454" width="8.85546875" style="79" bestFit="1" customWidth="1"/>
    <col min="8455" max="8455" width="9.5703125" style="79" bestFit="1" customWidth="1"/>
    <col min="8456" max="8456" width="8.85546875" style="79" bestFit="1" customWidth="1"/>
    <col min="8457" max="8457" width="7.85546875" style="79" bestFit="1" customWidth="1"/>
    <col min="8458" max="8458" width="7.7109375" style="79" customWidth="1"/>
    <col min="8459" max="8459" width="1.7109375" style="79" customWidth="1"/>
    <col min="8460" max="8462" width="7" style="79" bestFit="1" customWidth="1"/>
    <col min="8463" max="8463" width="9.28515625" style="79" bestFit="1" customWidth="1"/>
    <col min="8464" max="8464" width="8.28515625" style="79" bestFit="1" customWidth="1"/>
    <col min="8465" max="8465" width="7.5703125" style="79" bestFit="1" customWidth="1"/>
    <col min="8466" max="8466" width="7.7109375" style="79" customWidth="1"/>
    <col min="8467" max="8706" width="11.42578125" style="79"/>
    <col min="8707" max="8707" width="6.5703125" style="79" customWidth="1"/>
    <col min="8708" max="8708" width="8.85546875" style="79" bestFit="1" customWidth="1"/>
    <col min="8709" max="8709" width="7.85546875" style="79" bestFit="1" customWidth="1"/>
    <col min="8710" max="8710" width="8.85546875" style="79" bestFit="1" customWidth="1"/>
    <col min="8711" max="8711" width="9.5703125" style="79" bestFit="1" customWidth="1"/>
    <col min="8712" max="8712" width="8.85546875" style="79" bestFit="1" customWidth="1"/>
    <col min="8713" max="8713" width="7.85546875" style="79" bestFit="1" customWidth="1"/>
    <col min="8714" max="8714" width="7.7109375" style="79" customWidth="1"/>
    <col min="8715" max="8715" width="1.7109375" style="79" customWidth="1"/>
    <col min="8716" max="8718" width="7" style="79" bestFit="1" customWidth="1"/>
    <col min="8719" max="8719" width="9.28515625" style="79" bestFit="1" customWidth="1"/>
    <col min="8720" max="8720" width="8.28515625" style="79" bestFit="1" customWidth="1"/>
    <col min="8721" max="8721" width="7.5703125" style="79" bestFit="1" customWidth="1"/>
    <col min="8722" max="8722" width="7.7109375" style="79" customWidth="1"/>
    <col min="8723" max="8962" width="11.42578125" style="79"/>
    <col min="8963" max="8963" width="6.5703125" style="79" customWidth="1"/>
    <col min="8964" max="8964" width="8.85546875" style="79" bestFit="1" customWidth="1"/>
    <col min="8965" max="8965" width="7.85546875" style="79" bestFit="1" customWidth="1"/>
    <col min="8966" max="8966" width="8.85546875" style="79" bestFit="1" customWidth="1"/>
    <col min="8967" max="8967" width="9.5703125" style="79" bestFit="1" customWidth="1"/>
    <col min="8968" max="8968" width="8.85546875" style="79" bestFit="1" customWidth="1"/>
    <col min="8969" max="8969" width="7.85546875" style="79" bestFit="1" customWidth="1"/>
    <col min="8970" max="8970" width="7.7109375" style="79" customWidth="1"/>
    <col min="8971" max="8971" width="1.7109375" style="79" customWidth="1"/>
    <col min="8972" max="8974" width="7" style="79" bestFit="1" customWidth="1"/>
    <col min="8975" max="8975" width="9.28515625" style="79" bestFit="1" customWidth="1"/>
    <col min="8976" max="8976" width="8.28515625" style="79" bestFit="1" customWidth="1"/>
    <col min="8977" max="8977" width="7.5703125" style="79" bestFit="1" customWidth="1"/>
    <col min="8978" max="8978" width="7.7109375" style="79" customWidth="1"/>
    <col min="8979" max="9218" width="11.42578125" style="79"/>
    <col min="9219" max="9219" width="6.5703125" style="79" customWidth="1"/>
    <col min="9220" max="9220" width="8.85546875" style="79" bestFit="1" customWidth="1"/>
    <col min="9221" max="9221" width="7.85546875" style="79" bestFit="1" customWidth="1"/>
    <col min="9222" max="9222" width="8.85546875" style="79" bestFit="1" customWidth="1"/>
    <col min="9223" max="9223" width="9.5703125" style="79" bestFit="1" customWidth="1"/>
    <col min="9224" max="9224" width="8.85546875" style="79" bestFit="1" customWidth="1"/>
    <col min="9225" max="9225" width="7.85546875" style="79" bestFit="1" customWidth="1"/>
    <col min="9226" max="9226" width="7.7109375" style="79" customWidth="1"/>
    <col min="9227" max="9227" width="1.7109375" style="79" customWidth="1"/>
    <col min="9228" max="9230" width="7" style="79" bestFit="1" customWidth="1"/>
    <col min="9231" max="9231" width="9.28515625" style="79" bestFit="1" customWidth="1"/>
    <col min="9232" max="9232" width="8.28515625" style="79" bestFit="1" customWidth="1"/>
    <col min="9233" max="9233" width="7.5703125" style="79" bestFit="1" customWidth="1"/>
    <col min="9234" max="9234" width="7.7109375" style="79" customWidth="1"/>
    <col min="9235" max="9474" width="11.42578125" style="79"/>
    <col min="9475" max="9475" width="6.5703125" style="79" customWidth="1"/>
    <col min="9476" max="9476" width="8.85546875" style="79" bestFit="1" customWidth="1"/>
    <col min="9477" max="9477" width="7.85546875" style="79" bestFit="1" customWidth="1"/>
    <col min="9478" max="9478" width="8.85546875" style="79" bestFit="1" customWidth="1"/>
    <col min="9479" max="9479" width="9.5703125" style="79" bestFit="1" customWidth="1"/>
    <col min="9480" max="9480" width="8.85546875" style="79" bestFit="1" customWidth="1"/>
    <col min="9481" max="9481" width="7.85546875" style="79" bestFit="1" customWidth="1"/>
    <col min="9482" max="9482" width="7.7109375" style="79" customWidth="1"/>
    <col min="9483" max="9483" width="1.7109375" style="79" customWidth="1"/>
    <col min="9484" max="9486" width="7" style="79" bestFit="1" customWidth="1"/>
    <col min="9487" max="9487" width="9.28515625" style="79" bestFit="1" customWidth="1"/>
    <col min="9488" max="9488" width="8.28515625" style="79" bestFit="1" customWidth="1"/>
    <col min="9489" max="9489" width="7.5703125" style="79" bestFit="1" customWidth="1"/>
    <col min="9490" max="9490" width="7.7109375" style="79" customWidth="1"/>
    <col min="9491" max="9730" width="11.42578125" style="79"/>
    <col min="9731" max="9731" width="6.5703125" style="79" customWidth="1"/>
    <col min="9732" max="9732" width="8.85546875" style="79" bestFit="1" customWidth="1"/>
    <col min="9733" max="9733" width="7.85546875" style="79" bestFit="1" customWidth="1"/>
    <col min="9734" max="9734" width="8.85546875" style="79" bestFit="1" customWidth="1"/>
    <col min="9735" max="9735" width="9.5703125" style="79" bestFit="1" customWidth="1"/>
    <col min="9736" max="9736" width="8.85546875" style="79" bestFit="1" customWidth="1"/>
    <col min="9737" max="9737" width="7.85546875" style="79" bestFit="1" customWidth="1"/>
    <col min="9738" max="9738" width="7.7109375" style="79" customWidth="1"/>
    <col min="9739" max="9739" width="1.7109375" style="79" customWidth="1"/>
    <col min="9740" max="9742" width="7" style="79" bestFit="1" customWidth="1"/>
    <col min="9743" max="9743" width="9.28515625" style="79" bestFit="1" customWidth="1"/>
    <col min="9744" max="9744" width="8.28515625" style="79" bestFit="1" customWidth="1"/>
    <col min="9745" max="9745" width="7.5703125" style="79" bestFit="1" customWidth="1"/>
    <col min="9746" max="9746" width="7.7109375" style="79" customWidth="1"/>
    <col min="9747" max="9986" width="11.42578125" style="79"/>
    <col min="9987" max="9987" width="6.5703125" style="79" customWidth="1"/>
    <col min="9988" max="9988" width="8.85546875" style="79" bestFit="1" customWidth="1"/>
    <col min="9989" max="9989" width="7.85546875" style="79" bestFit="1" customWidth="1"/>
    <col min="9990" max="9990" width="8.85546875" style="79" bestFit="1" customWidth="1"/>
    <col min="9991" max="9991" width="9.5703125" style="79" bestFit="1" customWidth="1"/>
    <col min="9992" max="9992" width="8.85546875" style="79" bestFit="1" customWidth="1"/>
    <col min="9993" max="9993" width="7.85546875" style="79" bestFit="1" customWidth="1"/>
    <col min="9994" max="9994" width="7.7109375" style="79" customWidth="1"/>
    <col min="9995" max="9995" width="1.7109375" style="79" customWidth="1"/>
    <col min="9996" max="9998" width="7" style="79" bestFit="1" customWidth="1"/>
    <col min="9999" max="9999" width="9.28515625" style="79" bestFit="1" customWidth="1"/>
    <col min="10000" max="10000" width="8.28515625" style="79" bestFit="1" customWidth="1"/>
    <col min="10001" max="10001" width="7.5703125" style="79" bestFit="1" customWidth="1"/>
    <col min="10002" max="10002" width="7.7109375" style="79" customWidth="1"/>
    <col min="10003" max="10242" width="11.42578125" style="79"/>
    <col min="10243" max="10243" width="6.5703125" style="79" customWidth="1"/>
    <col min="10244" max="10244" width="8.85546875" style="79" bestFit="1" customWidth="1"/>
    <col min="10245" max="10245" width="7.85546875" style="79" bestFit="1" customWidth="1"/>
    <col min="10246" max="10246" width="8.85546875" style="79" bestFit="1" customWidth="1"/>
    <col min="10247" max="10247" width="9.5703125" style="79" bestFit="1" customWidth="1"/>
    <col min="10248" max="10248" width="8.85546875" style="79" bestFit="1" customWidth="1"/>
    <col min="10249" max="10249" width="7.85546875" style="79" bestFit="1" customWidth="1"/>
    <col min="10250" max="10250" width="7.7109375" style="79" customWidth="1"/>
    <col min="10251" max="10251" width="1.7109375" style="79" customWidth="1"/>
    <col min="10252" max="10254" width="7" style="79" bestFit="1" customWidth="1"/>
    <col min="10255" max="10255" width="9.28515625" style="79" bestFit="1" customWidth="1"/>
    <col min="10256" max="10256" width="8.28515625" style="79" bestFit="1" customWidth="1"/>
    <col min="10257" max="10257" width="7.5703125" style="79" bestFit="1" customWidth="1"/>
    <col min="10258" max="10258" width="7.7109375" style="79" customWidth="1"/>
    <col min="10259" max="10498" width="11.42578125" style="79"/>
    <col min="10499" max="10499" width="6.5703125" style="79" customWidth="1"/>
    <col min="10500" max="10500" width="8.85546875" style="79" bestFit="1" customWidth="1"/>
    <col min="10501" max="10501" width="7.85546875" style="79" bestFit="1" customWidth="1"/>
    <col min="10502" max="10502" width="8.85546875" style="79" bestFit="1" customWidth="1"/>
    <col min="10503" max="10503" width="9.5703125" style="79" bestFit="1" customWidth="1"/>
    <col min="10504" max="10504" width="8.85546875" style="79" bestFit="1" customWidth="1"/>
    <col min="10505" max="10505" width="7.85546875" style="79" bestFit="1" customWidth="1"/>
    <col min="10506" max="10506" width="7.7109375" style="79" customWidth="1"/>
    <col min="10507" max="10507" width="1.7109375" style="79" customWidth="1"/>
    <col min="10508" max="10510" width="7" style="79" bestFit="1" customWidth="1"/>
    <col min="10511" max="10511" width="9.28515625" style="79" bestFit="1" customWidth="1"/>
    <col min="10512" max="10512" width="8.28515625" style="79" bestFit="1" customWidth="1"/>
    <col min="10513" max="10513" width="7.5703125" style="79" bestFit="1" customWidth="1"/>
    <col min="10514" max="10514" width="7.7109375" style="79" customWidth="1"/>
    <col min="10515" max="10754" width="11.42578125" style="79"/>
    <col min="10755" max="10755" width="6.5703125" style="79" customWidth="1"/>
    <col min="10756" max="10756" width="8.85546875" style="79" bestFit="1" customWidth="1"/>
    <col min="10757" max="10757" width="7.85546875" style="79" bestFit="1" customWidth="1"/>
    <col min="10758" max="10758" width="8.85546875" style="79" bestFit="1" customWidth="1"/>
    <col min="10759" max="10759" width="9.5703125" style="79" bestFit="1" customWidth="1"/>
    <col min="10760" max="10760" width="8.85546875" style="79" bestFit="1" customWidth="1"/>
    <col min="10761" max="10761" width="7.85546875" style="79" bestFit="1" customWidth="1"/>
    <col min="10762" max="10762" width="7.7109375" style="79" customWidth="1"/>
    <col min="10763" max="10763" width="1.7109375" style="79" customWidth="1"/>
    <col min="10764" max="10766" width="7" style="79" bestFit="1" customWidth="1"/>
    <col min="10767" max="10767" width="9.28515625" style="79" bestFit="1" customWidth="1"/>
    <col min="10768" max="10768" width="8.28515625" style="79" bestFit="1" customWidth="1"/>
    <col min="10769" max="10769" width="7.5703125" style="79" bestFit="1" customWidth="1"/>
    <col min="10770" max="10770" width="7.7109375" style="79" customWidth="1"/>
    <col min="10771" max="11010" width="11.42578125" style="79"/>
    <col min="11011" max="11011" width="6.5703125" style="79" customWidth="1"/>
    <col min="11012" max="11012" width="8.85546875" style="79" bestFit="1" customWidth="1"/>
    <col min="11013" max="11013" width="7.85546875" style="79" bestFit="1" customWidth="1"/>
    <col min="11014" max="11014" width="8.85546875" style="79" bestFit="1" customWidth="1"/>
    <col min="11015" max="11015" width="9.5703125" style="79" bestFit="1" customWidth="1"/>
    <col min="11016" max="11016" width="8.85546875" style="79" bestFit="1" customWidth="1"/>
    <col min="11017" max="11017" width="7.85546875" style="79" bestFit="1" customWidth="1"/>
    <col min="11018" max="11018" width="7.7109375" style="79" customWidth="1"/>
    <col min="11019" max="11019" width="1.7109375" style="79" customWidth="1"/>
    <col min="11020" max="11022" width="7" style="79" bestFit="1" customWidth="1"/>
    <col min="11023" max="11023" width="9.28515625" style="79" bestFit="1" customWidth="1"/>
    <col min="11024" max="11024" width="8.28515625" style="79" bestFit="1" customWidth="1"/>
    <col min="11025" max="11025" width="7.5703125" style="79" bestFit="1" customWidth="1"/>
    <col min="11026" max="11026" width="7.7109375" style="79" customWidth="1"/>
    <col min="11027" max="11266" width="11.42578125" style="79"/>
    <col min="11267" max="11267" width="6.5703125" style="79" customWidth="1"/>
    <col min="11268" max="11268" width="8.85546875" style="79" bestFit="1" customWidth="1"/>
    <col min="11269" max="11269" width="7.85546875" style="79" bestFit="1" customWidth="1"/>
    <col min="11270" max="11270" width="8.85546875" style="79" bestFit="1" customWidth="1"/>
    <col min="11271" max="11271" width="9.5703125" style="79" bestFit="1" customWidth="1"/>
    <col min="11272" max="11272" width="8.85546875" style="79" bestFit="1" customWidth="1"/>
    <col min="11273" max="11273" width="7.85546875" style="79" bestFit="1" customWidth="1"/>
    <col min="11274" max="11274" width="7.7109375" style="79" customWidth="1"/>
    <col min="11275" max="11275" width="1.7109375" style="79" customWidth="1"/>
    <col min="11276" max="11278" width="7" style="79" bestFit="1" customWidth="1"/>
    <col min="11279" max="11279" width="9.28515625" style="79" bestFit="1" customWidth="1"/>
    <col min="11280" max="11280" width="8.28515625" style="79" bestFit="1" customWidth="1"/>
    <col min="11281" max="11281" width="7.5703125" style="79" bestFit="1" customWidth="1"/>
    <col min="11282" max="11282" width="7.7109375" style="79" customWidth="1"/>
    <col min="11283" max="11522" width="11.42578125" style="79"/>
    <col min="11523" max="11523" width="6.5703125" style="79" customWidth="1"/>
    <col min="11524" max="11524" width="8.85546875" style="79" bestFit="1" customWidth="1"/>
    <col min="11525" max="11525" width="7.85546875" style="79" bestFit="1" customWidth="1"/>
    <col min="11526" max="11526" width="8.85546875" style="79" bestFit="1" customWidth="1"/>
    <col min="11527" max="11527" width="9.5703125" style="79" bestFit="1" customWidth="1"/>
    <col min="11528" max="11528" width="8.85546875" style="79" bestFit="1" customWidth="1"/>
    <col min="11529" max="11529" width="7.85546875" style="79" bestFit="1" customWidth="1"/>
    <col min="11530" max="11530" width="7.7109375" style="79" customWidth="1"/>
    <col min="11531" max="11531" width="1.7109375" style="79" customWidth="1"/>
    <col min="11532" max="11534" width="7" style="79" bestFit="1" customWidth="1"/>
    <col min="11535" max="11535" width="9.28515625" style="79" bestFit="1" customWidth="1"/>
    <col min="11536" max="11536" width="8.28515625" style="79" bestFit="1" customWidth="1"/>
    <col min="11537" max="11537" width="7.5703125" style="79" bestFit="1" customWidth="1"/>
    <col min="11538" max="11538" width="7.7109375" style="79" customWidth="1"/>
    <col min="11539" max="11778" width="11.42578125" style="79"/>
    <col min="11779" max="11779" width="6.5703125" style="79" customWidth="1"/>
    <col min="11780" max="11780" width="8.85546875" style="79" bestFit="1" customWidth="1"/>
    <col min="11781" max="11781" width="7.85546875" style="79" bestFit="1" customWidth="1"/>
    <col min="11782" max="11782" width="8.85546875" style="79" bestFit="1" customWidth="1"/>
    <col min="11783" max="11783" width="9.5703125" style="79" bestFit="1" customWidth="1"/>
    <col min="11784" max="11784" width="8.85546875" style="79" bestFit="1" customWidth="1"/>
    <col min="11785" max="11785" width="7.85546875" style="79" bestFit="1" customWidth="1"/>
    <col min="11786" max="11786" width="7.7109375" style="79" customWidth="1"/>
    <col min="11787" max="11787" width="1.7109375" style="79" customWidth="1"/>
    <col min="11788" max="11790" width="7" style="79" bestFit="1" customWidth="1"/>
    <col min="11791" max="11791" width="9.28515625" style="79" bestFit="1" customWidth="1"/>
    <col min="11792" max="11792" width="8.28515625" style="79" bestFit="1" customWidth="1"/>
    <col min="11793" max="11793" width="7.5703125" style="79" bestFit="1" customWidth="1"/>
    <col min="11794" max="11794" width="7.7109375" style="79" customWidth="1"/>
    <col min="11795" max="12034" width="11.42578125" style="79"/>
    <col min="12035" max="12035" width="6.5703125" style="79" customWidth="1"/>
    <col min="12036" max="12036" width="8.85546875" style="79" bestFit="1" customWidth="1"/>
    <col min="12037" max="12037" width="7.85546875" style="79" bestFit="1" customWidth="1"/>
    <col min="12038" max="12038" width="8.85546875" style="79" bestFit="1" customWidth="1"/>
    <col min="12039" max="12039" width="9.5703125" style="79" bestFit="1" customWidth="1"/>
    <col min="12040" max="12040" width="8.85546875" style="79" bestFit="1" customWidth="1"/>
    <col min="12041" max="12041" width="7.85546875" style="79" bestFit="1" customWidth="1"/>
    <col min="12042" max="12042" width="7.7109375" style="79" customWidth="1"/>
    <col min="12043" max="12043" width="1.7109375" style="79" customWidth="1"/>
    <col min="12044" max="12046" width="7" style="79" bestFit="1" customWidth="1"/>
    <col min="12047" max="12047" width="9.28515625" style="79" bestFit="1" customWidth="1"/>
    <col min="12048" max="12048" width="8.28515625" style="79" bestFit="1" customWidth="1"/>
    <col min="12049" max="12049" width="7.5703125" style="79" bestFit="1" customWidth="1"/>
    <col min="12050" max="12050" width="7.7109375" style="79" customWidth="1"/>
    <col min="12051" max="12290" width="11.42578125" style="79"/>
    <col min="12291" max="12291" width="6.5703125" style="79" customWidth="1"/>
    <col min="12292" max="12292" width="8.85546875" style="79" bestFit="1" customWidth="1"/>
    <col min="12293" max="12293" width="7.85546875" style="79" bestFit="1" customWidth="1"/>
    <col min="12294" max="12294" width="8.85546875" style="79" bestFit="1" customWidth="1"/>
    <col min="12295" max="12295" width="9.5703125" style="79" bestFit="1" customWidth="1"/>
    <col min="12296" max="12296" width="8.85546875" style="79" bestFit="1" customWidth="1"/>
    <col min="12297" max="12297" width="7.85546875" style="79" bestFit="1" customWidth="1"/>
    <col min="12298" max="12298" width="7.7109375" style="79" customWidth="1"/>
    <col min="12299" max="12299" width="1.7109375" style="79" customWidth="1"/>
    <col min="12300" max="12302" width="7" style="79" bestFit="1" customWidth="1"/>
    <col min="12303" max="12303" width="9.28515625" style="79" bestFit="1" customWidth="1"/>
    <col min="12304" max="12304" width="8.28515625" style="79" bestFit="1" customWidth="1"/>
    <col min="12305" max="12305" width="7.5703125" style="79" bestFit="1" customWidth="1"/>
    <col min="12306" max="12306" width="7.7109375" style="79" customWidth="1"/>
    <col min="12307" max="12546" width="11.42578125" style="79"/>
    <col min="12547" max="12547" width="6.5703125" style="79" customWidth="1"/>
    <col min="12548" max="12548" width="8.85546875" style="79" bestFit="1" customWidth="1"/>
    <col min="12549" max="12549" width="7.85546875" style="79" bestFit="1" customWidth="1"/>
    <col min="12550" max="12550" width="8.85546875" style="79" bestFit="1" customWidth="1"/>
    <col min="12551" max="12551" width="9.5703125" style="79" bestFit="1" customWidth="1"/>
    <col min="12552" max="12552" width="8.85546875" style="79" bestFit="1" customWidth="1"/>
    <col min="12553" max="12553" width="7.85546875" style="79" bestFit="1" customWidth="1"/>
    <col min="12554" max="12554" width="7.7109375" style="79" customWidth="1"/>
    <col min="12555" max="12555" width="1.7109375" style="79" customWidth="1"/>
    <col min="12556" max="12558" width="7" style="79" bestFit="1" customWidth="1"/>
    <col min="12559" max="12559" width="9.28515625" style="79" bestFit="1" customWidth="1"/>
    <col min="12560" max="12560" width="8.28515625" style="79" bestFit="1" customWidth="1"/>
    <col min="12561" max="12561" width="7.5703125" style="79" bestFit="1" customWidth="1"/>
    <col min="12562" max="12562" width="7.7109375" style="79" customWidth="1"/>
    <col min="12563" max="12802" width="11.42578125" style="79"/>
    <col min="12803" max="12803" width="6.5703125" style="79" customWidth="1"/>
    <col min="12804" max="12804" width="8.85546875" style="79" bestFit="1" customWidth="1"/>
    <col min="12805" max="12805" width="7.85546875" style="79" bestFit="1" customWidth="1"/>
    <col min="12806" max="12806" width="8.85546875" style="79" bestFit="1" customWidth="1"/>
    <col min="12807" max="12807" width="9.5703125" style="79" bestFit="1" customWidth="1"/>
    <col min="12808" max="12808" width="8.85546875" style="79" bestFit="1" customWidth="1"/>
    <col min="12809" max="12809" width="7.85546875" style="79" bestFit="1" customWidth="1"/>
    <col min="12810" max="12810" width="7.7109375" style="79" customWidth="1"/>
    <col min="12811" max="12811" width="1.7109375" style="79" customWidth="1"/>
    <col min="12812" max="12814" width="7" style="79" bestFit="1" customWidth="1"/>
    <col min="12815" max="12815" width="9.28515625" style="79" bestFit="1" customWidth="1"/>
    <col min="12816" max="12816" width="8.28515625" style="79" bestFit="1" customWidth="1"/>
    <col min="12817" max="12817" width="7.5703125" style="79" bestFit="1" customWidth="1"/>
    <col min="12818" max="12818" width="7.7109375" style="79" customWidth="1"/>
    <col min="12819" max="13058" width="11.42578125" style="79"/>
    <col min="13059" max="13059" width="6.5703125" style="79" customWidth="1"/>
    <col min="13060" max="13060" width="8.85546875" style="79" bestFit="1" customWidth="1"/>
    <col min="13061" max="13061" width="7.85546875" style="79" bestFit="1" customWidth="1"/>
    <col min="13062" max="13062" width="8.85546875" style="79" bestFit="1" customWidth="1"/>
    <col min="13063" max="13063" width="9.5703125" style="79" bestFit="1" customWidth="1"/>
    <col min="13064" max="13064" width="8.85546875" style="79" bestFit="1" customWidth="1"/>
    <col min="13065" max="13065" width="7.85546875" style="79" bestFit="1" customWidth="1"/>
    <col min="13066" max="13066" width="7.7109375" style="79" customWidth="1"/>
    <col min="13067" max="13067" width="1.7109375" style="79" customWidth="1"/>
    <col min="13068" max="13070" width="7" style="79" bestFit="1" customWidth="1"/>
    <col min="13071" max="13071" width="9.28515625" style="79" bestFit="1" customWidth="1"/>
    <col min="13072" max="13072" width="8.28515625" style="79" bestFit="1" customWidth="1"/>
    <col min="13073" max="13073" width="7.5703125" style="79" bestFit="1" customWidth="1"/>
    <col min="13074" max="13074" width="7.7109375" style="79" customWidth="1"/>
    <col min="13075" max="13314" width="11.42578125" style="79"/>
    <col min="13315" max="13315" width="6.5703125" style="79" customWidth="1"/>
    <col min="13316" max="13316" width="8.85546875" style="79" bestFit="1" customWidth="1"/>
    <col min="13317" max="13317" width="7.85546875" style="79" bestFit="1" customWidth="1"/>
    <col min="13318" max="13318" width="8.85546875" style="79" bestFit="1" customWidth="1"/>
    <col min="13319" max="13319" width="9.5703125" style="79" bestFit="1" customWidth="1"/>
    <col min="13320" max="13320" width="8.85546875" style="79" bestFit="1" customWidth="1"/>
    <col min="13321" max="13321" width="7.85546875" style="79" bestFit="1" customWidth="1"/>
    <col min="13322" max="13322" width="7.7109375" style="79" customWidth="1"/>
    <col min="13323" max="13323" width="1.7109375" style="79" customWidth="1"/>
    <col min="13324" max="13326" width="7" style="79" bestFit="1" customWidth="1"/>
    <col min="13327" max="13327" width="9.28515625" style="79" bestFit="1" customWidth="1"/>
    <col min="13328" max="13328" width="8.28515625" style="79" bestFit="1" customWidth="1"/>
    <col min="13329" max="13329" width="7.5703125" style="79" bestFit="1" customWidth="1"/>
    <col min="13330" max="13330" width="7.7109375" style="79" customWidth="1"/>
    <col min="13331" max="13570" width="11.42578125" style="79"/>
    <col min="13571" max="13571" width="6.5703125" style="79" customWidth="1"/>
    <col min="13572" max="13572" width="8.85546875" style="79" bestFit="1" customWidth="1"/>
    <col min="13573" max="13573" width="7.85546875" style="79" bestFit="1" customWidth="1"/>
    <col min="13574" max="13574" width="8.85546875" style="79" bestFit="1" customWidth="1"/>
    <col min="13575" max="13575" width="9.5703125" style="79" bestFit="1" customWidth="1"/>
    <col min="13576" max="13576" width="8.85546875" style="79" bestFit="1" customWidth="1"/>
    <col min="13577" max="13577" width="7.85546875" style="79" bestFit="1" customWidth="1"/>
    <col min="13578" max="13578" width="7.7109375" style="79" customWidth="1"/>
    <col min="13579" max="13579" width="1.7109375" style="79" customWidth="1"/>
    <col min="13580" max="13582" width="7" style="79" bestFit="1" customWidth="1"/>
    <col min="13583" max="13583" width="9.28515625" style="79" bestFit="1" customWidth="1"/>
    <col min="13584" max="13584" width="8.28515625" style="79" bestFit="1" customWidth="1"/>
    <col min="13585" max="13585" width="7.5703125" style="79" bestFit="1" customWidth="1"/>
    <col min="13586" max="13586" width="7.7109375" style="79" customWidth="1"/>
    <col min="13587" max="13826" width="11.42578125" style="79"/>
    <col min="13827" max="13827" width="6.5703125" style="79" customWidth="1"/>
    <col min="13828" max="13828" width="8.85546875" style="79" bestFit="1" customWidth="1"/>
    <col min="13829" max="13829" width="7.85546875" style="79" bestFit="1" customWidth="1"/>
    <col min="13830" max="13830" width="8.85546875" style="79" bestFit="1" customWidth="1"/>
    <col min="13831" max="13831" width="9.5703125" style="79" bestFit="1" customWidth="1"/>
    <col min="13832" max="13832" width="8.85546875" style="79" bestFit="1" customWidth="1"/>
    <col min="13833" max="13833" width="7.85546875" style="79" bestFit="1" customWidth="1"/>
    <col min="13834" max="13834" width="7.7109375" style="79" customWidth="1"/>
    <col min="13835" max="13835" width="1.7109375" style="79" customWidth="1"/>
    <col min="13836" max="13838" width="7" style="79" bestFit="1" customWidth="1"/>
    <col min="13839" max="13839" width="9.28515625" style="79" bestFit="1" customWidth="1"/>
    <col min="13840" max="13840" width="8.28515625" style="79" bestFit="1" customWidth="1"/>
    <col min="13841" max="13841" width="7.5703125" style="79" bestFit="1" customWidth="1"/>
    <col min="13842" max="13842" width="7.7109375" style="79" customWidth="1"/>
    <col min="13843" max="14082" width="11.42578125" style="79"/>
    <col min="14083" max="14083" width="6.5703125" style="79" customWidth="1"/>
    <col min="14084" max="14084" width="8.85546875" style="79" bestFit="1" customWidth="1"/>
    <col min="14085" max="14085" width="7.85546875" style="79" bestFit="1" customWidth="1"/>
    <col min="14086" max="14086" width="8.85546875" style="79" bestFit="1" customWidth="1"/>
    <col min="14087" max="14087" width="9.5703125" style="79" bestFit="1" customWidth="1"/>
    <col min="14088" max="14088" width="8.85546875" style="79" bestFit="1" customWidth="1"/>
    <col min="14089" max="14089" width="7.85546875" style="79" bestFit="1" customWidth="1"/>
    <col min="14090" max="14090" width="7.7109375" style="79" customWidth="1"/>
    <col min="14091" max="14091" width="1.7109375" style="79" customWidth="1"/>
    <col min="14092" max="14094" width="7" style="79" bestFit="1" customWidth="1"/>
    <col min="14095" max="14095" width="9.28515625" style="79" bestFit="1" customWidth="1"/>
    <col min="14096" max="14096" width="8.28515625" style="79" bestFit="1" customWidth="1"/>
    <col min="14097" max="14097" width="7.5703125" style="79" bestFit="1" customWidth="1"/>
    <col min="14098" max="14098" width="7.7109375" style="79" customWidth="1"/>
    <col min="14099" max="14338" width="11.42578125" style="79"/>
    <col min="14339" max="14339" width="6.5703125" style="79" customWidth="1"/>
    <col min="14340" max="14340" width="8.85546875" style="79" bestFit="1" customWidth="1"/>
    <col min="14341" max="14341" width="7.85546875" style="79" bestFit="1" customWidth="1"/>
    <col min="14342" max="14342" width="8.85546875" style="79" bestFit="1" customWidth="1"/>
    <col min="14343" max="14343" width="9.5703125" style="79" bestFit="1" customWidth="1"/>
    <col min="14344" max="14344" width="8.85546875" style="79" bestFit="1" customWidth="1"/>
    <col min="14345" max="14345" width="7.85546875" style="79" bestFit="1" customWidth="1"/>
    <col min="14346" max="14346" width="7.7109375" style="79" customWidth="1"/>
    <col min="14347" max="14347" width="1.7109375" style="79" customWidth="1"/>
    <col min="14348" max="14350" width="7" style="79" bestFit="1" customWidth="1"/>
    <col min="14351" max="14351" width="9.28515625" style="79" bestFit="1" customWidth="1"/>
    <col min="14352" max="14352" width="8.28515625" style="79" bestFit="1" customWidth="1"/>
    <col min="14353" max="14353" width="7.5703125" style="79" bestFit="1" customWidth="1"/>
    <col min="14354" max="14354" width="7.7109375" style="79" customWidth="1"/>
    <col min="14355" max="14594" width="11.42578125" style="79"/>
    <col min="14595" max="14595" width="6.5703125" style="79" customWidth="1"/>
    <col min="14596" max="14596" width="8.85546875" style="79" bestFit="1" customWidth="1"/>
    <col min="14597" max="14597" width="7.85546875" style="79" bestFit="1" customWidth="1"/>
    <col min="14598" max="14598" width="8.85546875" style="79" bestFit="1" customWidth="1"/>
    <col min="14599" max="14599" width="9.5703125" style="79" bestFit="1" customWidth="1"/>
    <col min="14600" max="14600" width="8.85546875" style="79" bestFit="1" customWidth="1"/>
    <col min="14601" max="14601" width="7.85546875" style="79" bestFit="1" customWidth="1"/>
    <col min="14602" max="14602" width="7.7109375" style="79" customWidth="1"/>
    <col min="14603" max="14603" width="1.7109375" style="79" customWidth="1"/>
    <col min="14604" max="14606" width="7" style="79" bestFit="1" customWidth="1"/>
    <col min="14607" max="14607" width="9.28515625" style="79" bestFit="1" customWidth="1"/>
    <col min="14608" max="14608" width="8.28515625" style="79" bestFit="1" customWidth="1"/>
    <col min="14609" max="14609" width="7.5703125" style="79" bestFit="1" customWidth="1"/>
    <col min="14610" max="14610" width="7.7109375" style="79" customWidth="1"/>
    <col min="14611" max="14850" width="11.42578125" style="79"/>
    <col min="14851" max="14851" width="6.5703125" style="79" customWidth="1"/>
    <col min="14852" max="14852" width="8.85546875" style="79" bestFit="1" customWidth="1"/>
    <col min="14853" max="14853" width="7.85546875" style="79" bestFit="1" customWidth="1"/>
    <col min="14854" max="14854" width="8.85546875" style="79" bestFit="1" customWidth="1"/>
    <col min="14855" max="14855" width="9.5703125" style="79" bestFit="1" customWidth="1"/>
    <col min="14856" max="14856" width="8.85546875" style="79" bestFit="1" customWidth="1"/>
    <col min="14857" max="14857" width="7.85546875" style="79" bestFit="1" customWidth="1"/>
    <col min="14858" max="14858" width="7.7109375" style="79" customWidth="1"/>
    <col min="14859" max="14859" width="1.7109375" style="79" customWidth="1"/>
    <col min="14860" max="14862" width="7" style="79" bestFit="1" customWidth="1"/>
    <col min="14863" max="14863" width="9.28515625" style="79" bestFit="1" customWidth="1"/>
    <col min="14864" max="14864" width="8.28515625" style="79" bestFit="1" customWidth="1"/>
    <col min="14865" max="14865" width="7.5703125" style="79" bestFit="1" customWidth="1"/>
    <col min="14866" max="14866" width="7.7109375" style="79" customWidth="1"/>
    <col min="14867" max="15106" width="11.42578125" style="79"/>
    <col min="15107" max="15107" width="6.5703125" style="79" customWidth="1"/>
    <col min="15108" max="15108" width="8.85546875" style="79" bestFit="1" customWidth="1"/>
    <col min="15109" max="15109" width="7.85546875" style="79" bestFit="1" customWidth="1"/>
    <col min="15110" max="15110" width="8.85546875" style="79" bestFit="1" customWidth="1"/>
    <col min="15111" max="15111" width="9.5703125" style="79" bestFit="1" customWidth="1"/>
    <col min="15112" max="15112" width="8.85546875" style="79" bestFit="1" customWidth="1"/>
    <col min="15113" max="15113" width="7.85546875" style="79" bestFit="1" customWidth="1"/>
    <col min="15114" max="15114" width="7.7109375" style="79" customWidth="1"/>
    <col min="15115" max="15115" width="1.7109375" style="79" customWidth="1"/>
    <col min="15116" max="15118" width="7" style="79" bestFit="1" customWidth="1"/>
    <col min="15119" max="15119" width="9.28515625" style="79" bestFit="1" customWidth="1"/>
    <col min="15120" max="15120" width="8.28515625" style="79" bestFit="1" customWidth="1"/>
    <col min="15121" max="15121" width="7.5703125" style="79" bestFit="1" customWidth="1"/>
    <col min="15122" max="15122" width="7.7109375" style="79" customWidth="1"/>
    <col min="15123" max="15362" width="11.42578125" style="79"/>
    <col min="15363" max="15363" width="6.5703125" style="79" customWidth="1"/>
    <col min="15364" max="15364" width="8.85546875" style="79" bestFit="1" customWidth="1"/>
    <col min="15365" max="15365" width="7.85546875" style="79" bestFit="1" customWidth="1"/>
    <col min="15366" max="15366" width="8.85546875" style="79" bestFit="1" customWidth="1"/>
    <col min="15367" max="15367" width="9.5703125" style="79" bestFit="1" customWidth="1"/>
    <col min="15368" max="15368" width="8.85546875" style="79" bestFit="1" customWidth="1"/>
    <col min="15369" max="15369" width="7.85546875" style="79" bestFit="1" customWidth="1"/>
    <col min="15370" max="15370" width="7.7109375" style="79" customWidth="1"/>
    <col min="15371" max="15371" width="1.7109375" style="79" customWidth="1"/>
    <col min="15372" max="15374" width="7" style="79" bestFit="1" customWidth="1"/>
    <col min="15375" max="15375" width="9.28515625" style="79" bestFit="1" customWidth="1"/>
    <col min="15376" max="15376" width="8.28515625" style="79" bestFit="1" customWidth="1"/>
    <col min="15377" max="15377" width="7.5703125" style="79" bestFit="1" customWidth="1"/>
    <col min="15378" max="15378" width="7.7109375" style="79" customWidth="1"/>
    <col min="15379" max="15618" width="11.42578125" style="79"/>
    <col min="15619" max="15619" width="6.5703125" style="79" customWidth="1"/>
    <col min="15620" max="15620" width="8.85546875" style="79" bestFit="1" customWidth="1"/>
    <col min="15621" max="15621" width="7.85546875" style="79" bestFit="1" customWidth="1"/>
    <col min="15622" max="15622" width="8.85546875" style="79" bestFit="1" customWidth="1"/>
    <col min="15623" max="15623" width="9.5703125" style="79" bestFit="1" customWidth="1"/>
    <col min="15624" max="15624" width="8.85546875" style="79" bestFit="1" customWidth="1"/>
    <col min="15625" max="15625" width="7.85546875" style="79" bestFit="1" customWidth="1"/>
    <col min="15626" max="15626" width="7.7109375" style="79" customWidth="1"/>
    <col min="15627" max="15627" width="1.7109375" style="79" customWidth="1"/>
    <col min="15628" max="15630" width="7" style="79" bestFit="1" customWidth="1"/>
    <col min="15631" max="15631" width="9.28515625" style="79" bestFit="1" customWidth="1"/>
    <col min="15632" max="15632" width="8.28515625" style="79" bestFit="1" customWidth="1"/>
    <col min="15633" max="15633" width="7.5703125" style="79" bestFit="1" customWidth="1"/>
    <col min="15634" max="15634" width="7.7109375" style="79" customWidth="1"/>
    <col min="15635" max="15874" width="11.42578125" style="79"/>
    <col min="15875" max="15875" width="6.5703125" style="79" customWidth="1"/>
    <col min="15876" max="15876" width="8.85546875" style="79" bestFit="1" customWidth="1"/>
    <col min="15877" max="15877" width="7.85546875" style="79" bestFit="1" customWidth="1"/>
    <col min="15878" max="15878" width="8.85546875" style="79" bestFit="1" customWidth="1"/>
    <col min="15879" max="15879" width="9.5703125" style="79" bestFit="1" customWidth="1"/>
    <col min="15880" max="15880" width="8.85546875" style="79" bestFit="1" customWidth="1"/>
    <col min="15881" max="15881" width="7.85546875" style="79" bestFit="1" customWidth="1"/>
    <col min="15882" max="15882" width="7.7109375" style="79" customWidth="1"/>
    <col min="15883" max="15883" width="1.7109375" style="79" customWidth="1"/>
    <col min="15884" max="15886" width="7" style="79" bestFit="1" customWidth="1"/>
    <col min="15887" max="15887" width="9.28515625" style="79" bestFit="1" customWidth="1"/>
    <col min="15888" max="15888" width="8.28515625" style="79" bestFit="1" customWidth="1"/>
    <col min="15889" max="15889" width="7.5703125" style="79" bestFit="1" customWidth="1"/>
    <col min="15890" max="15890" width="7.7109375" style="79" customWidth="1"/>
    <col min="15891" max="16130" width="11.42578125" style="79"/>
    <col min="16131" max="16131" width="6.5703125" style="79" customWidth="1"/>
    <col min="16132" max="16132" width="8.85546875" style="79" bestFit="1" customWidth="1"/>
    <col min="16133" max="16133" width="7.85546875" style="79" bestFit="1" customWidth="1"/>
    <col min="16134" max="16134" width="8.85546875" style="79" bestFit="1" customWidth="1"/>
    <col min="16135" max="16135" width="9.5703125" style="79" bestFit="1" customWidth="1"/>
    <col min="16136" max="16136" width="8.85546875" style="79" bestFit="1" customWidth="1"/>
    <col min="16137" max="16137" width="7.85546875" style="79" bestFit="1" customWidth="1"/>
    <col min="16138" max="16138" width="7.7109375" style="79" customWidth="1"/>
    <col min="16139" max="16139" width="1.7109375" style="79" customWidth="1"/>
    <col min="16140" max="16142" width="7" style="79" bestFit="1" customWidth="1"/>
    <col min="16143" max="16143" width="9.28515625" style="79" bestFit="1" customWidth="1"/>
    <col min="16144" max="16144" width="8.28515625" style="79" bestFit="1" customWidth="1"/>
    <col min="16145" max="16145" width="7.5703125" style="79" bestFit="1" customWidth="1"/>
    <col min="16146" max="16146" width="7.7109375" style="79" customWidth="1"/>
    <col min="16147" max="16384" width="11.42578125" style="79"/>
  </cols>
  <sheetData>
    <row r="1" spans="1:21" ht="12.75" customHeight="1" x14ac:dyDescent="0.25">
      <c r="A1" s="406" t="s">
        <v>193</v>
      </c>
      <c r="B1" s="406"/>
      <c r="C1" s="406"/>
      <c r="D1" s="406"/>
      <c r="E1" s="406"/>
      <c r="F1" s="406"/>
      <c r="G1" s="406"/>
      <c r="H1" s="406"/>
      <c r="I1" s="406"/>
      <c r="J1" s="406"/>
      <c r="K1" s="406"/>
      <c r="L1" s="406"/>
      <c r="M1" s="406"/>
      <c r="N1" s="406"/>
      <c r="O1" s="406"/>
      <c r="P1" s="406"/>
      <c r="Q1" s="406"/>
      <c r="R1" s="406"/>
      <c r="S1" s="69"/>
      <c r="T1" s="400" t="s">
        <v>178</v>
      </c>
      <c r="U1" s="69"/>
    </row>
    <row r="2" spans="1:21" ht="12.75" customHeight="1" x14ac:dyDescent="0.25">
      <c r="A2" s="406" t="s">
        <v>127</v>
      </c>
      <c r="B2" s="406"/>
      <c r="C2" s="406"/>
      <c r="D2" s="406"/>
      <c r="E2" s="406"/>
      <c r="F2" s="406"/>
      <c r="G2" s="406"/>
      <c r="H2" s="406"/>
      <c r="I2" s="406"/>
      <c r="J2" s="406"/>
      <c r="K2" s="406"/>
      <c r="L2" s="406"/>
      <c r="M2" s="406"/>
      <c r="N2" s="406"/>
      <c r="O2" s="406"/>
      <c r="P2" s="406"/>
      <c r="Q2" s="406"/>
      <c r="R2" s="406"/>
      <c r="S2" s="69"/>
      <c r="T2" s="400"/>
      <c r="U2" s="69"/>
    </row>
    <row r="3" spans="1:21" x14ac:dyDescent="0.25">
      <c r="A3" s="406" t="s">
        <v>369</v>
      </c>
      <c r="B3" s="406"/>
      <c r="C3" s="406"/>
      <c r="D3" s="406"/>
      <c r="E3" s="406"/>
      <c r="F3" s="406"/>
      <c r="G3" s="406"/>
      <c r="H3" s="406"/>
      <c r="I3" s="406"/>
      <c r="J3" s="406"/>
      <c r="K3" s="406"/>
      <c r="L3" s="406"/>
      <c r="M3" s="406"/>
      <c r="N3" s="406"/>
      <c r="O3" s="406"/>
      <c r="P3" s="406"/>
      <c r="Q3" s="406"/>
      <c r="R3" s="406"/>
    </row>
    <row r="4" spans="1:21" x14ac:dyDescent="0.25">
      <c r="A4" s="406" t="s">
        <v>328</v>
      </c>
      <c r="B4" s="406"/>
      <c r="C4" s="406"/>
      <c r="D4" s="406"/>
      <c r="E4" s="406"/>
      <c r="F4" s="406"/>
      <c r="G4" s="406"/>
      <c r="H4" s="406"/>
      <c r="I4" s="406"/>
      <c r="J4" s="406"/>
      <c r="K4" s="406"/>
      <c r="L4" s="406"/>
      <c r="M4" s="406"/>
      <c r="N4" s="406"/>
      <c r="O4" s="406"/>
      <c r="P4" s="406"/>
      <c r="Q4" s="406"/>
      <c r="R4" s="406"/>
    </row>
    <row r="5" spans="1:21" x14ac:dyDescent="0.25">
      <c r="A5" s="406" t="s">
        <v>370</v>
      </c>
      <c r="B5" s="406"/>
      <c r="C5" s="406"/>
      <c r="D5" s="406"/>
      <c r="E5" s="406"/>
      <c r="F5" s="406"/>
      <c r="G5" s="406"/>
      <c r="H5" s="406"/>
      <c r="I5" s="406"/>
      <c r="J5" s="406"/>
      <c r="K5" s="406"/>
      <c r="L5" s="406"/>
      <c r="M5" s="406"/>
      <c r="N5" s="406"/>
      <c r="O5" s="406"/>
      <c r="P5" s="406"/>
      <c r="Q5" s="406"/>
      <c r="R5" s="406"/>
    </row>
    <row r="6" spans="1:21" x14ac:dyDescent="0.25">
      <c r="A6" s="96"/>
      <c r="B6" s="88"/>
      <c r="C6" s="88"/>
      <c r="D6" s="88"/>
      <c r="E6" s="88"/>
      <c r="F6" s="88"/>
      <c r="G6" s="88"/>
      <c r="H6" s="88"/>
      <c r="I6" s="88"/>
      <c r="J6" s="88"/>
      <c r="K6" s="88"/>
      <c r="L6" s="88"/>
      <c r="M6" s="88"/>
      <c r="N6" s="88"/>
      <c r="O6" s="88"/>
      <c r="P6" s="88"/>
      <c r="Q6" s="88"/>
      <c r="R6" s="88"/>
    </row>
    <row r="7" spans="1:21" ht="15" customHeight="1" x14ac:dyDescent="0.25">
      <c r="A7" s="408" t="s">
        <v>118</v>
      </c>
      <c r="B7" s="407" t="s">
        <v>5</v>
      </c>
      <c r="C7" s="407"/>
      <c r="D7" s="407"/>
      <c r="E7" s="407"/>
      <c r="F7" s="407"/>
      <c r="G7" s="407"/>
      <c r="H7" s="407"/>
      <c r="I7" s="407"/>
      <c r="J7" s="148"/>
      <c r="K7" s="407" t="s">
        <v>8</v>
      </c>
      <c r="L7" s="407"/>
      <c r="M7" s="407"/>
      <c r="N7" s="407"/>
      <c r="O7" s="407"/>
      <c r="P7" s="407"/>
      <c r="Q7" s="407"/>
      <c r="R7" s="407"/>
    </row>
    <row r="8" spans="1:21" ht="56.25" customHeight="1" x14ac:dyDescent="0.25">
      <c r="A8" s="408"/>
      <c r="B8" s="146" t="s">
        <v>0</v>
      </c>
      <c r="C8" s="146" t="s">
        <v>119</v>
      </c>
      <c r="D8" s="147" t="s">
        <v>120</v>
      </c>
      <c r="E8" s="146" t="s">
        <v>123</v>
      </c>
      <c r="F8" s="146" t="s">
        <v>124</v>
      </c>
      <c r="G8" s="146" t="s">
        <v>125</v>
      </c>
      <c r="H8" s="146" t="s">
        <v>126</v>
      </c>
      <c r="I8" s="146" t="s">
        <v>455</v>
      </c>
      <c r="J8" s="149"/>
      <c r="K8" s="146" t="s">
        <v>0</v>
      </c>
      <c r="L8" s="146" t="s">
        <v>119</v>
      </c>
      <c r="M8" s="147" t="s">
        <v>120</v>
      </c>
      <c r="N8" s="146" t="s">
        <v>123</v>
      </c>
      <c r="O8" s="146" t="s">
        <v>124</v>
      </c>
      <c r="P8" s="146" t="s">
        <v>125</v>
      </c>
      <c r="Q8" s="146" t="s">
        <v>126</v>
      </c>
      <c r="R8" s="146" t="s">
        <v>455</v>
      </c>
    </row>
    <row r="9" spans="1:21" ht="15" customHeight="1" x14ac:dyDescent="0.25">
      <c r="A9" s="409" t="s">
        <v>0</v>
      </c>
      <c r="B9" s="409"/>
      <c r="C9" s="409"/>
      <c r="D9" s="409"/>
      <c r="E9" s="409"/>
      <c r="F9" s="409"/>
      <c r="G9" s="409"/>
      <c r="H9" s="409"/>
      <c r="I9" s="409"/>
      <c r="J9" s="409"/>
      <c r="K9" s="409"/>
      <c r="L9" s="409"/>
      <c r="M9" s="409"/>
      <c r="N9" s="409"/>
      <c r="O9" s="409"/>
      <c r="P9" s="409"/>
      <c r="Q9" s="409"/>
      <c r="R9" s="312"/>
    </row>
    <row r="10" spans="1:21" x14ac:dyDescent="0.25">
      <c r="A10" s="116">
        <v>2010</v>
      </c>
      <c r="B10" s="89">
        <f t="shared" ref="B10:I11" si="0">+B23+B36</f>
        <v>8008</v>
      </c>
      <c r="C10" s="89">
        <f t="shared" si="0"/>
        <v>460</v>
      </c>
      <c r="D10" s="89">
        <f t="shared" si="0"/>
        <v>3589</v>
      </c>
      <c r="E10" s="89">
        <f t="shared" si="0"/>
        <v>8</v>
      </c>
      <c r="F10" s="89">
        <f t="shared" si="0"/>
        <v>3505</v>
      </c>
      <c r="G10" s="89">
        <f t="shared" si="0"/>
        <v>24</v>
      </c>
      <c r="H10" s="89">
        <f t="shared" si="0"/>
        <v>285</v>
      </c>
      <c r="I10" s="89">
        <f t="shared" si="0"/>
        <v>137</v>
      </c>
      <c r="J10" s="82"/>
      <c r="K10" s="91">
        <f t="shared" ref="K10:Q11" si="1">+K23+K36</f>
        <v>100</v>
      </c>
      <c r="L10" s="91">
        <f t="shared" si="1"/>
        <v>100.00000000000001</v>
      </c>
      <c r="M10" s="91">
        <f t="shared" si="1"/>
        <v>100</v>
      </c>
      <c r="N10" s="91">
        <f t="shared" si="1"/>
        <v>100</v>
      </c>
      <c r="O10" s="91">
        <f t="shared" si="1"/>
        <v>100</v>
      </c>
      <c r="P10" s="91">
        <f t="shared" si="1"/>
        <v>100</v>
      </c>
      <c r="Q10" s="91">
        <f t="shared" si="1"/>
        <v>100</v>
      </c>
      <c r="R10" s="91">
        <f t="shared" ref="R10" si="2">+R23+R36</f>
        <v>100</v>
      </c>
      <c r="U10" s="169"/>
    </row>
    <row r="11" spans="1:21" x14ac:dyDescent="0.25">
      <c r="A11" s="116">
        <v>2011</v>
      </c>
      <c r="B11" s="89">
        <f t="shared" si="0"/>
        <v>8102</v>
      </c>
      <c r="C11" s="89">
        <f t="shared" si="0"/>
        <v>400</v>
      </c>
      <c r="D11" s="89">
        <f t="shared" si="0"/>
        <v>3575</v>
      </c>
      <c r="E11" s="89">
        <f t="shared" si="0"/>
        <v>7</v>
      </c>
      <c r="F11" s="89">
        <f t="shared" si="0"/>
        <v>3712</v>
      </c>
      <c r="G11" s="89">
        <f t="shared" si="0"/>
        <v>41</v>
      </c>
      <c r="H11" s="89">
        <f t="shared" si="0"/>
        <v>212</v>
      </c>
      <c r="I11" s="89">
        <f t="shared" si="0"/>
        <v>155</v>
      </c>
      <c r="J11" s="82"/>
      <c r="K11" s="91">
        <f t="shared" si="1"/>
        <v>100</v>
      </c>
      <c r="L11" s="91">
        <f t="shared" si="1"/>
        <v>100</v>
      </c>
      <c r="M11" s="91">
        <f t="shared" si="1"/>
        <v>100</v>
      </c>
      <c r="N11" s="91">
        <f t="shared" si="1"/>
        <v>100</v>
      </c>
      <c r="O11" s="91">
        <f t="shared" si="1"/>
        <v>100.00000000000001</v>
      </c>
      <c r="P11" s="91">
        <f t="shared" si="1"/>
        <v>100</v>
      </c>
      <c r="Q11" s="91">
        <f t="shared" si="1"/>
        <v>100</v>
      </c>
      <c r="R11" s="91">
        <f t="shared" ref="R11" si="3">+R24+R37</f>
        <v>100</v>
      </c>
      <c r="U11" s="169"/>
    </row>
    <row r="12" spans="1:21" x14ac:dyDescent="0.25">
      <c r="A12" s="99">
        <v>2012</v>
      </c>
      <c r="B12" s="89" t="s">
        <v>122</v>
      </c>
      <c r="C12" s="90" t="s">
        <v>122</v>
      </c>
      <c r="D12" s="90" t="s">
        <v>122</v>
      </c>
      <c r="E12" s="90" t="s">
        <v>122</v>
      </c>
      <c r="F12" s="90" t="s">
        <v>122</v>
      </c>
      <c r="G12" s="90" t="s">
        <v>122</v>
      </c>
      <c r="H12" s="90" t="s">
        <v>122</v>
      </c>
      <c r="I12" s="90"/>
      <c r="J12" s="84"/>
      <c r="K12" s="91" t="s">
        <v>122</v>
      </c>
      <c r="L12" s="92" t="s">
        <v>122</v>
      </c>
      <c r="M12" s="92" t="s">
        <v>122</v>
      </c>
      <c r="N12" s="92" t="s">
        <v>122</v>
      </c>
      <c r="O12" s="92" t="s">
        <v>122</v>
      </c>
      <c r="P12" s="92" t="s">
        <v>122</v>
      </c>
      <c r="Q12" s="92" t="s">
        <v>122</v>
      </c>
      <c r="R12" s="92" t="s">
        <v>122</v>
      </c>
      <c r="U12" s="169"/>
    </row>
    <row r="13" spans="1:21" x14ac:dyDescent="0.25">
      <c r="A13" s="99">
        <v>2013</v>
      </c>
      <c r="B13" s="89" t="s">
        <v>122</v>
      </c>
      <c r="C13" s="90" t="s">
        <v>122</v>
      </c>
      <c r="D13" s="90" t="s">
        <v>122</v>
      </c>
      <c r="E13" s="90" t="s">
        <v>122</v>
      </c>
      <c r="F13" s="90" t="s">
        <v>122</v>
      </c>
      <c r="G13" s="90" t="s">
        <v>122</v>
      </c>
      <c r="H13" s="90" t="s">
        <v>122</v>
      </c>
      <c r="I13" s="90"/>
      <c r="J13" s="84"/>
      <c r="K13" s="91" t="s">
        <v>122</v>
      </c>
      <c r="L13" s="92" t="s">
        <v>122</v>
      </c>
      <c r="M13" s="92" t="s">
        <v>122</v>
      </c>
      <c r="N13" s="92" t="s">
        <v>122</v>
      </c>
      <c r="O13" s="92" t="s">
        <v>122</v>
      </c>
      <c r="P13" s="92" t="s">
        <v>122</v>
      </c>
      <c r="Q13" s="92" t="s">
        <v>122</v>
      </c>
      <c r="R13" s="92" t="s">
        <v>122</v>
      </c>
      <c r="U13" s="169"/>
    </row>
    <row r="14" spans="1:21" x14ac:dyDescent="0.25">
      <c r="A14" s="99">
        <v>2014</v>
      </c>
      <c r="B14" s="89">
        <f t="shared" ref="B14:I21" si="4">+B27+B40</f>
        <v>9339</v>
      </c>
      <c r="C14" s="89">
        <f t="shared" si="4"/>
        <v>497</v>
      </c>
      <c r="D14" s="89">
        <f t="shared" si="4"/>
        <v>3958</v>
      </c>
      <c r="E14" s="89">
        <f t="shared" si="4"/>
        <v>5</v>
      </c>
      <c r="F14" s="89">
        <f t="shared" si="4"/>
        <v>4401</v>
      </c>
      <c r="G14" s="89">
        <f t="shared" si="4"/>
        <v>87</v>
      </c>
      <c r="H14" s="89">
        <f t="shared" si="4"/>
        <v>239</v>
      </c>
      <c r="I14" s="89">
        <f t="shared" ref="I14" si="5">+I27+I40</f>
        <v>152</v>
      </c>
      <c r="J14" s="84"/>
      <c r="K14" s="91">
        <f t="shared" ref="K14:Q21" si="6">+K27+K40</f>
        <v>100</v>
      </c>
      <c r="L14" s="91">
        <f t="shared" si="6"/>
        <v>100.00000000000001</v>
      </c>
      <c r="M14" s="91">
        <f t="shared" si="6"/>
        <v>100</v>
      </c>
      <c r="N14" s="91">
        <f t="shared" si="6"/>
        <v>100</v>
      </c>
      <c r="O14" s="91">
        <f t="shared" si="6"/>
        <v>100</v>
      </c>
      <c r="P14" s="91">
        <f t="shared" si="6"/>
        <v>100</v>
      </c>
      <c r="Q14" s="91">
        <f t="shared" si="6"/>
        <v>100</v>
      </c>
      <c r="R14" s="91">
        <f t="shared" ref="R14" si="7">+R27+R40</f>
        <v>100</v>
      </c>
      <c r="U14" s="169"/>
    </row>
    <row r="15" spans="1:21" x14ac:dyDescent="0.25">
      <c r="A15" s="99">
        <v>2015</v>
      </c>
      <c r="B15" s="89">
        <f t="shared" si="4"/>
        <v>10022</v>
      </c>
      <c r="C15" s="89">
        <f t="shared" si="4"/>
        <v>704</v>
      </c>
      <c r="D15" s="89">
        <f t="shared" si="4"/>
        <v>4164</v>
      </c>
      <c r="E15" s="89">
        <f t="shared" si="4"/>
        <v>4</v>
      </c>
      <c r="F15" s="89">
        <f t="shared" si="4"/>
        <v>4539</v>
      </c>
      <c r="G15" s="89">
        <f t="shared" si="4"/>
        <v>120</v>
      </c>
      <c r="H15" s="89">
        <f t="shared" si="4"/>
        <v>335</v>
      </c>
      <c r="I15" s="89">
        <f t="shared" ref="I15" si="8">+I28+I41</f>
        <v>156</v>
      </c>
      <c r="J15" s="84"/>
      <c r="K15" s="91">
        <f t="shared" si="6"/>
        <v>100</v>
      </c>
      <c r="L15" s="91">
        <f t="shared" si="6"/>
        <v>100</v>
      </c>
      <c r="M15" s="91">
        <f t="shared" si="6"/>
        <v>100</v>
      </c>
      <c r="N15" s="91">
        <f t="shared" si="6"/>
        <v>100</v>
      </c>
      <c r="O15" s="91">
        <f t="shared" si="6"/>
        <v>100</v>
      </c>
      <c r="P15" s="91">
        <f t="shared" si="6"/>
        <v>100</v>
      </c>
      <c r="Q15" s="91">
        <f t="shared" si="6"/>
        <v>100</v>
      </c>
      <c r="R15" s="91">
        <f t="shared" ref="R15" si="9">+R28+R41</f>
        <v>100</v>
      </c>
      <c r="U15" s="169"/>
    </row>
    <row r="16" spans="1:21" x14ac:dyDescent="0.25">
      <c r="A16" s="99">
        <v>2016</v>
      </c>
      <c r="B16" s="89">
        <f t="shared" si="4"/>
        <v>10154</v>
      </c>
      <c r="C16" s="89">
        <f t="shared" si="4"/>
        <v>608</v>
      </c>
      <c r="D16" s="89">
        <f t="shared" si="4"/>
        <v>4169</v>
      </c>
      <c r="E16" s="89">
        <f t="shared" si="4"/>
        <v>6</v>
      </c>
      <c r="F16" s="89">
        <f t="shared" si="4"/>
        <v>4720</v>
      </c>
      <c r="G16" s="89">
        <f t="shared" si="4"/>
        <v>65</v>
      </c>
      <c r="H16" s="89">
        <f t="shared" si="4"/>
        <v>414</v>
      </c>
      <c r="I16" s="89">
        <f t="shared" ref="I16" si="10">+I29+I42</f>
        <v>172</v>
      </c>
      <c r="J16" s="84"/>
      <c r="K16" s="91">
        <f t="shared" si="6"/>
        <v>100</v>
      </c>
      <c r="L16" s="91">
        <f t="shared" si="6"/>
        <v>100</v>
      </c>
      <c r="M16" s="91">
        <f t="shared" si="6"/>
        <v>100</v>
      </c>
      <c r="N16" s="91">
        <f t="shared" si="6"/>
        <v>100</v>
      </c>
      <c r="O16" s="91">
        <f t="shared" si="6"/>
        <v>100</v>
      </c>
      <c r="P16" s="91">
        <f t="shared" si="6"/>
        <v>100.00000000000001</v>
      </c>
      <c r="Q16" s="91">
        <f t="shared" si="6"/>
        <v>99.999999999999986</v>
      </c>
      <c r="R16" s="91">
        <f t="shared" ref="R16" si="11">+R29+R42</f>
        <v>100</v>
      </c>
      <c r="U16" s="169"/>
    </row>
    <row r="17" spans="1:21" x14ac:dyDescent="0.25">
      <c r="A17" s="99">
        <v>2017</v>
      </c>
      <c r="B17" s="89">
        <f t="shared" si="4"/>
        <v>10165</v>
      </c>
      <c r="C17" s="89">
        <f t="shared" si="4"/>
        <v>550</v>
      </c>
      <c r="D17" s="89">
        <f t="shared" si="4"/>
        <v>4398</v>
      </c>
      <c r="E17" s="89">
        <f t="shared" si="4"/>
        <v>8</v>
      </c>
      <c r="F17" s="89">
        <f t="shared" si="4"/>
        <v>4671</v>
      </c>
      <c r="G17" s="89">
        <f t="shared" si="4"/>
        <v>56</v>
      </c>
      <c r="H17" s="89">
        <f t="shared" si="4"/>
        <v>335</v>
      </c>
      <c r="I17" s="89">
        <f t="shared" ref="I17" si="12">+I30+I43</f>
        <v>147</v>
      </c>
      <c r="J17" s="84"/>
      <c r="K17" s="91">
        <f t="shared" si="6"/>
        <v>100</v>
      </c>
      <c r="L17" s="91">
        <f t="shared" si="6"/>
        <v>100</v>
      </c>
      <c r="M17" s="91">
        <f t="shared" si="6"/>
        <v>100</v>
      </c>
      <c r="N17" s="91">
        <f t="shared" si="6"/>
        <v>100</v>
      </c>
      <c r="O17" s="91">
        <f t="shared" si="6"/>
        <v>100</v>
      </c>
      <c r="P17" s="91">
        <f t="shared" si="6"/>
        <v>100</v>
      </c>
      <c r="Q17" s="91">
        <f t="shared" si="6"/>
        <v>100</v>
      </c>
      <c r="R17" s="91">
        <f t="shared" ref="R17" si="13">+R30+R43</f>
        <v>100</v>
      </c>
      <c r="U17" s="169"/>
    </row>
    <row r="18" spans="1:21" x14ac:dyDescent="0.25">
      <c r="A18" s="99">
        <v>2018</v>
      </c>
      <c r="B18" s="89">
        <f t="shared" si="4"/>
        <v>10001</v>
      </c>
      <c r="C18" s="89">
        <f t="shared" si="4"/>
        <v>445</v>
      </c>
      <c r="D18" s="89">
        <f t="shared" si="4"/>
        <v>4219</v>
      </c>
      <c r="E18" s="89">
        <f t="shared" si="4"/>
        <v>8</v>
      </c>
      <c r="F18" s="89">
        <f t="shared" si="4"/>
        <v>4710</v>
      </c>
      <c r="G18" s="89">
        <f t="shared" si="4"/>
        <v>76</v>
      </c>
      <c r="H18" s="89">
        <f t="shared" si="4"/>
        <v>395</v>
      </c>
      <c r="I18" s="89">
        <f t="shared" ref="I18" si="14">+I31+I44</f>
        <v>148</v>
      </c>
      <c r="J18" s="84"/>
      <c r="K18" s="91">
        <f t="shared" si="6"/>
        <v>100</v>
      </c>
      <c r="L18" s="91">
        <f t="shared" si="6"/>
        <v>100</v>
      </c>
      <c r="M18" s="91">
        <f t="shared" si="6"/>
        <v>100</v>
      </c>
      <c r="N18" s="91">
        <f t="shared" si="6"/>
        <v>100</v>
      </c>
      <c r="O18" s="91">
        <f t="shared" si="6"/>
        <v>100</v>
      </c>
      <c r="P18" s="91">
        <f t="shared" si="6"/>
        <v>100</v>
      </c>
      <c r="Q18" s="91">
        <f t="shared" si="6"/>
        <v>100</v>
      </c>
      <c r="R18" s="91">
        <f t="shared" ref="R18" si="15">+R31+R44</f>
        <v>100</v>
      </c>
      <c r="U18" s="169"/>
    </row>
    <row r="19" spans="1:21" x14ac:dyDescent="0.25">
      <c r="A19" s="99">
        <v>2019</v>
      </c>
      <c r="B19" s="89">
        <f t="shared" si="4"/>
        <v>10205</v>
      </c>
      <c r="C19" s="89">
        <f t="shared" si="4"/>
        <v>571</v>
      </c>
      <c r="D19" s="89">
        <f t="shared" si="4"/>
        <v>4267</v>
      </c>
      <c r="E19" s="89">
        <f t="shared" si="4"/>
        <v>7</v>
      </c>
      <c r="F19" s="89">
        <f t="shared" si="4"/>
        <v>4730</v>
      </c>
      <c r="G19" s="89">
        <f t="shared" si="4"/>
        <v>68</v>
      </c>
      <c r="H19" s="89">
        <f t="shared" si="4"/>
        <v>414</v>
      </c>
      <c r="I19" s="89">
        <f t="shared" ref="I19" si="16">+I32+I45</f>
        <v>148</v>
      </c>
      <c r="J19" s="84"/>
      <c r="K19" s="91">
        <f t="shared" si="6"/>
        <v>100</v>
      </c>
      <c r="L19" s="91">
        <f t="shared" si="6"/>
        <v>100</v>
      </c>
      <c r="M19" s="91">
        <f t="shared" si="6"/>
        <v>100</v>
      </c>
      <c r="N19" s="91">
        <f t="shared" si="6"/>
        <v>100</v>
      </c>
      <c r="O19" s="91">
        <f t="shared" si="6"/>
        <v>100.00000000000001</v>
      </c>
      <c r="P19" s="91">
        <f t="shared" si="6"/>
        <v>100</v>
      </c>
      <c r="Q19" s="91">
        <f t="shared" si="6"/>
        <v>100</v>
      </c>
      <c r="R19" s="91">
        <f t="shared" ref="R19" si="17">+R32+R45</f>
        <v>100</v>
      </c>
      <c r="U19" s="169"/>
    </row>
    <row r="20" spans="1:21" x14ac:dyDescent="0.25">
      <c r="A20" s="99">
        <v>2020</v>
      </c>
      <c r="B20" s="89">
        <f t="shared" si="4"/>
        <v>10509</v>
      </c>
      <c r="C20" s="89">
        <f t="shared" si="4"/>
        <v>604</v>
      </c>
      <c r="D20" s="89">
        <f t="shared" si="4"/>
        <v>4438</v>
      </c>
      <c r="E20" s="89">
        <f t="shared" si="4"/>
        <v>6</v>
      </c>
      <c r="F20" s="89">
        <f t="shared" si="4"/>
        <v>4811</v>
      </c>
      <c r="G20" s="89">
        <f t="shared" si="4"/>
        <v>72</v>
      </c>
      <c r="H20" s="89">
        <f t="shared" si="4"/>
        <v>438</v>
      </c>
      <c r="I20" s="89">
        <f t="shared" si="4"/>
        <v>140</v>
      </c>
      <c r="J20" s="84"/>
      <c r="K20" s="91">
        <f t="shared" si="6"/>
        <v>100</v>
      </c>
      <c r="L20" s="91">
        <f t="shared" si="6"/>
        <v>100</v>
      </c>
      <c r="M20" s="91">
        <f t="shared" si="6"/>
        <v>100</v>
      </c>
      <c r="N20" s="91">
        <f t="shared" si="6"/>
        <v>100</v>
      </c>
      <c r="O20" s="91">
        <f t="shared" si="6"/>
        <v>100</v>
      </c>
      <c r="P20" s="91">
        <f t="shared" si="6"/>
        <v>100</v>
      </c>
      <c r="Q20" s="91">
        <f t="shared" si="6"/>
        <v>100</v>
      </c>
      <c r="R20" s="91">
        <f t="shared" ref="R20" si="18">+R33+R46</f>
        <v>100</v>
      </c>
      <c r="U20" s="169"/>
    </row>
    <row r="21" spans="1:21" x14ac:dyDescent="0.25">
      <c r="A21" s="99">
        <v>2021</v>
      </c>
      <c r="B21" s="89">
        <f t="shared" si="4"/>
        <v>10154</v>
      </c>
      <c r="C21" s="89">
        <f t="shared" si="4"/>
        <v>453</v>
      </c>
      <c r="D21" s="89">
        <f t="shared" si="4"/>
        <v>4333</v>
      </c>
      <c r="E21" s="89">
        <f t="shared" si="4"/>
        <v>7</v>
      </c>
      <c r="F21" s="89">
        <f t="shared" si="4"/>
        <v>4749</v>
      </c>
      <c r="G21" s="89">
        <f t="shared" si="4"/>
        <v>65</v>
      </c>
      <c r="H21" s="89">
        <f t="shared" si="4"/>
        <v>437</v>
      </c>
      <c r="I21" s="89">
        <f t="shared" si="4"/>
        <v>110</v>
      </c>
      <c r="J21" s="84"/>
      <c r="K21" s="91">
        <f t="shared" si="6"/>
        <v>100</v>
      </c>
      <c r="L21" s="91">
        <f t="shared" si="6"/>
        <v>100</v>
      </c>
      <c r="M21" s="91">
        <f t="shared" si="6"/>
        <v>99.999999999999986</v>
      </c>
      <c r="N21" s="91">
        <f t="shared" si="6"/>
        <v>100</v>
      </c>
      <c r="O21" s="91">
        <f t="shared" si="6"/>
        <v>100</v>
      </c>
      <c r="P21" s="91">
        <f t="shared" si="6"/>
        <v>100</v>
      </c>
      <c r="Q21" s="91">
        <f t="shared" si="6"/>
        <v>100</v>
      </c>
      <c r="R21" s="91">
        <f t="shared" ref="R21" si="19">+R34+R47</f>
        <v>100</v>
      </c>
      <c r="U21" s="169"/>
    </row>
    <row r="22" spans="1:21" x14ac:dyDescent="0.25">
      <c r="A22" s="409" t="s">
        <v>130</v>
      </c>
      <c r="B22" s="409"/>
      <c r="C22" s="409"/>
      <c r="D22" s="409"/>
      <c r="E22" s="409"/>
      <c r="F22" s="409"/>
      <c r="G22" s="409"/>
      <c r="H22" s="409"/>
      <c r="I22" s="409"/>
      <c r="J22" s="409"/>
      <c r="K22" s="409"/>
      <c r="L22" s="409"/>
      <c r="M22" s="409"/>
      <c r="N22" s="409"/>
      <c r="O22" s="409"/>
      <c r="P22" s="409"/>
      <c r="Q22" s="409"/>
      <c r="R22" s="312"/>
    </row>
    <row r="23" spans="1:21" x14ac:dyDescent="0.25">
      <c r="A23" s="116">
        <v>2010</v>
      </c>
      <c r="B23" s="89">
        <f t="shared" ref="B23:B24" si="20">+C23+D23+E23+F23+G23+H23+I23</f>
        <v>2484</v>
      </c>
      <c r="C23" s="89">
        <v>48</v>
      </c>
      <c r="D23" s="89">
        <v>1266</v>
      </c>
      <c r="E23" s="89">
        <v>1</v>
      </c>
      <c r="F23" s="89">
        <v>978</v>
      </c>
      <c r="G23" s="89">
        <v>0</v>
      </c>
      <c r="H23" s="89">
        <v>115</v>
      </c>
      <c r="I23" s="89">
        <v>76</v>
      </c>
      <c r="J23" s="82"/>
      <c r="K23" s="91">
        <f t="shared" ref="K23:R24" si="21">+B23/B10*100</f>
        <v>31.018981018981016</v>
      </c>
      <c r="L23" s="91">
        <f t="shared" si="21"/>
        <v>10.434782608695652</v>
      </c>
      <c r="M23" s="91">
        <f t="shared" si="21"/>
        <v>35.274449707439395</v>
      </c>
      <c r="N23" s="91">
        <f t="shared" si="21"/>
        <v>12.5</v>
      </c>
      <c r="O23" s="91">
        <f t="shared" si="21"/>
        <v>27.902995720399431</v>
      </c>
      <c r="P23" s="91">
        <f t="shared" si="21"/>
        <v>0</v>
      </c>
      <c r="Q23" s="91">
        <f t="shared" si="21"/>
        <v>40.350877192982452</v>
      </c>
      <c r="R23" s="91">
        <f t="shared" si="21"/>
        <v>55.474452554744524</v>
      </c>
    </row>
    <row r="24" spans="1:21" x14ac:dyDescent="0.25">
      <c r="A24" s="116">
        <v>2011</v>
      </c>
      <c r="B24" s="89">
        <f t="shared" si="20"/>
        <v>2514</v>
      </c>
      <c r="C24" s="89">
        <v>41</v>
      </c>
      <c r="D24" s="89">
        <v>1255</v>
      </c>
      <c r="E24" s="89">
        <v>1</v>
      </c>
      <c r="F24" s="89">
        <v>1054</v>
      </c>
      <c r="G24" s="89">
        <v>2</v>
      </c>
      <c r="H24" s="89">
        <v>78</v>
      </c>
      <c r="I24" s="89">
        <v>83</v>
      </c>
      <c r="J24" s="82"/>
      <c r="K24" s="91">
        <f t="shared" si="21"/>
        <v>31.02937546284868</v>
      </c>
      <c r="L24" s="91">
        <f t="shared" si="21"/>
        <v>10.25</v>
      </c>
      <c r="M24" s="91">
        <f t="shared" si="21"/>
        <v>35.104895104895107</v>
      </c>
      <c r="N24" s="91">
        <f t="shared" si="21"/>
        <v>14.285714285714285</v>
      </c>
      <c r="O24" s="91">
        <f t="shared" si="21"/>
        <v>28.394396551724139</v>
      </c>
      <c r="P24" s="91">
        <f t="shared" si="21"/>
        <v>4.8780487804878048</v>
      </c>
      <c r="Q24" s="91">
        <f t="shared" si="21"/>
        <v>36.79245283018868</v>
      </c>
      <c r="R24" s="91">
        <f t="shared" si="21"/>
        <v>53.548387096774199</v>
      </c>
    </row>
    <row r="25" spans="1:21" x14ac:dyDescent="0.25">
      <c r="A25" s="99">
        <v>2012</v>
      </c>
      <c r="B25" s="89" t="s">
        <v>122</v>
      </c>
      <c r="C25" s="90" t="s">
        <v>122</v>
      </c>
      <c r="D25" s="90" t="s">
        <v>122</v>
      </c>
      <c r="E25" s="90" t="s">
        <v>122</v>
      </c>
      <c r="F25" s="90" t="s">
        <v>122</v>
      </c>
      <c r="G25" s="90" t="s">
        <v>122</v>
      </c>
      <c r="H25" s="90" t="s">
        <v>122</v>
      </c>
      <c r="I25" s="90"/>
      <c r="J25" s="84"/>
      <c r="K25" s="91" t="s">
        <v>122</v>
      </c>
      <c r="L25" s="92" t="s">
        <v>122</v>
      </c>
      <c r="M25" s="92" t="s">
        <v>122</v>
      </c>
      <c r="N25" s="92" t="s">
        <v>122</v>
      </c>
      <c r="O25" s="92" t="s">
        <v>122</v>
      </c>
      <c r="P25" s="92" t="s">
        <v>122</v>
      </c>
      <c r="Q25" s="92" t="s">
        <v>122</v>
      </c>
      <c r="R25" s="92" t="s">
        <v>122</v>
      </c>
    </row>
    <row r="26" spans="1:21" x14ac:dyDescent="0.25">
      <c r="A26" s="99">
        <v>2013</v>
      </c>
      <c r="B26" s="89" t="s">
        <v>122</v>
      </c>
      <c r="C26" s="90" t="s">
        <v>122</v>
      </c>
      <c r="D26" s="90" t="s">
        <v>122</v>
      </c>
      <c r="E26" s="90" t="s">
        <v>122</v>
      </c>
      <c r="F26" s="90" t="s">
        <v>122</v>
      </c>
      <c r="G26" s="90" t="s">
        <v>122</v>
      </c>
      <c r="H26" s="90" t="s">
        <v>122</v>
      </c>
      <c r="I26" s="90"/>
      <c r="J26" s="84"/>
      <c r="K26" s="91" t="s">
        <v>122</v>
      </c>
      <c r="L26" s="92" t="s">
        <v>122</v>
      </c>
      <c r="M26" s="92" t="s">
        <v>122</v>
      </c>
      <c r="N26" s="92" t="s">
        <v>122</v>
      </c>
      <c r="O26" s="92" t="s">
        <v>122</v>
      </c>
      <c r="P26" s="92" t="s">
        <v>122</v>
      </c>
      <c r="Q26" s="92" t="s">
        <v>122</v>
      </c>
      <c r="R26" s="92" t="s">
        <v>122</v>
      </c>
    </row>
    <row r="27" spans="1:21" x14ac:dyDescent="0.25">
      <c r="A27" s="99">
        <v>2014</v>
      </c>
      <c r="B27" s="89">
        <f t="shared" ref="B27:B33" si="22">+C27+D27+E27+F27+G27+H27+I27</f>
        <v>2732</v>
      </c>
      <c r="C27" s="89">
        <v>55</v>
      </c>
      <c r="D27" s="89">
        <v>1193</v>
      </c>
      <c r="E27" s="89">
        <v>1</v>
      </c>
      <c r="F27" s="89">
        <v>1313</v>
      </c>
      <c r="G27" s="89">
        <v>19</v>
      </c>
      <c r="H27" s="89">
        <v>81</v>
      </c>
      <c r="I27" s="89">
        <v>70</v>
      </c>
      <c r="J27" s="84"/>
      <c r="K27" s="91">
        <f t="shared" ref="K27:R34" si="23">+B27/B14*100</f>
        <v>29.253667416211588</v>
      </c>
      <c r="L27" s="91">
        <f t="shared" si="23"/>
        <v>11.066398390342053</v>
      </c>
      <c r="M27" s="91">
        <f t="shared" si="23"/>
        <v>30.141485598787266</v>
      </c>
      <c r="N27" s="91">
        <f t="shared" si="23"/>
        <v>20</v>
      </c>
      <c r="O27" s="91">
        <f t="shared" si="23"/>
        <v>29.83412860713474</v>
      </c>
      <c r="P27" s="91">
        <f t="shared" si="23"/>
        <v>21.839080459770116</v>
      </c>
      <c r="Q27" s="91">
        <f t="shared" si="23"/>
        <v>33.89121338912134</v>
      </c>
      <c r="R27" s="91">
        <f t="shared" si="23"/>
        <v>46.05263157894737</v>
      </c>
    </row>
    <row r="28" spans="1:21" x14ac:dyDescent="0.25">
      <c r="A28" s="99">
        <v>2015</v>
      </c>
      <c r="B28" s="89">
        <f t="shared" si="22"/>
        <v>2880</v>
      </c>
      <c r="C28" s="89">
        <v>101</v>
      </c>
      <c r="D28" s="89">
        <v>1212</v>
      </c>
      <c r="E28" s="89">
        <v>0</v>
      </c>
      <c r="F28" s="89">
        <v>1336</v>
      </c>
      <c r="G28" s="89">
        <v>33</v>
      </c>
      <c r="H28" s="89">
        <v>114</v>
      </c>
      <c r="I28" s="89">
        <v>84</v>
      </c>
      <c r="J28" s="84"/>
      <c r="K28" s="91">
        <f t="shared" si="23"/>
        <v>28.736779086010777</v>
      </c>
      <c r="L28" s="91">
        <f t="shared" si="23"/>
        <v>14.346590909090908</v>
      </c>
      <c r="M28" s="91">
        <f t="shared" si="23"/>
        <v>29.106628242074926</v>
      </c>
      <c r="N28" s="91">
        <f t="shared" si="23"/>
        <v>0</v>
      </c>
      <c r="O28" s="91">
        <f t="shared" si="23"/>
        <v>29.433795990306233</v>
      </c>
      <c r="P28" s="91">
        <f t="shared" si="23"/>
        <v>27.500000000000004</v>
      </c>
      <c r="Q28" s="91">
        <f t="shared" si="23"/>
        <v>34.029850746268657</v>
      </c>
      <c r="R28" s="91">
        <f t="shared" si="23"/>
        <v>53.846153846153847</v>
      </c>
    </row>
    <row r="29" spans="1:21" x14ac:dyDescent="0.25">
      <c r="A29" s="99">
        <v>2016</v>
      </c>
      <c r="B29" s="89">
        <f t="shared" si="22"/>
        <v>2875</v>
      </c>
      <c r="C29" s="89">
        <v>85</v>
      </c>
      <c r="D29" s="89">
        <v>1152</v>
      </c>
      <c r="E29" s="89">
        <v>1</v>
      </c>
      <c r="F29" s="89">
        <v>1385</v>
      </c>
      <c r="G29" s="89">
        <v>7</v>
      </c>
      <c r="H29" s="89">
        <v>148</v>
      </c>
      <c r="I29" s="89">
        <v>97</v>
      </c>
      <c r="J29" s="84"/>
      <c r="K29" s="91">
        <f t="shared" si="23"/>
        <v>28.31396493992515</v>
      </c>
      <c r="L29" s="91">
        <f t="shared" si="23"/>
        <v>13.980263157894738</v>
      </c>
      <c r="M29" s="91">
        <f t="shared" si="23"/>
        <v>27.632525785560087</v>
      </c>
      <c r="N29" s="91">
        <f t="shared" si="23"/>
        <v>16.666666666666664</v>
      </c>
      <c r="O29" s="91">
        <f t="shared" si="23"/>
        <v>29.343220338983052</v>
      </c>
      <c r="P29" s="91">
        <f t="shared" si="23"/>
        <v>10.76923076923077</v>
      </c>
      <c r="Q29" s="91">
        <f t="shared" si="23"/>
        <v>35.748792270531396</v>
      </c>
      <c r="R29" s="91">
        <f t="shared" si="23"/>
        <v>56.395348837209305</v>
      </c>
    </row>
    <row r="30" spans="1:21" x14ac:dyDescent="0.25">
      <c r="A30" s="99">
        <v>2017</v>
      </c>
      <c r="B30" s="89">
        <f t="shared" si="22"/>
        <v>2878</v>
      </c>
      <c r="C30" s="89">
        <f>59+10</f>
        <v>69</v>
      </c>
      <c r="D30" s="89">
        <f>1088+125</f>
        <v>1213</v>
      </c>
      <c r="E30" s="89">
        <v>1</v>
      </c>
      <c r="F30" s="89">
        <f>1091+301</f>
        <v>1392</v>
      </c>
      <c r="G30" s="89">
        <v>6</v>
      </c>
      <c r="H30" s="89">
        <f>108+12</f>
        <v>120</v>
      </c>
      <c r="I30" s="89">
        <v>77</v>
      </c>
      <c r="J30" s="84"/>
      <c r="K30" s="91">
        <f t="shared" si="23"/>
        <v>28.312838170191835</v>
      </c>
      <c r="L30" s="91">
        <f t="shared" si="23"/>
        <v>12.545454545454545</v>
      </c>
      <c r="M30" s="91">
        <f t="shared" si="23"/>
        <v>27.580718508412915</v>
      </c>
      <c r="N30" s="91">
        <f t="shared" si="23"/>
        <v>12.5</v>
      </c>
      <c r="O30" s="91">
        <f t="shared" si="23"/>
        <v>29.800899165061011</v>
      </c>
      <c r="P30" s="91">
        <f t="shared" si="23"/>
        <v>10.714285714285714</v>
      </c>
      <c r="Q30" s="91">
        <f t="shared" si="23"/>
        <v>35.820895522388057</v>
      </c>
      <c r="R30" s="91">
        <f t="shared" si="23"/>
        <v>52.380952380952387</v>
      </c>
    </row>
    <row r="31" spans="1:21" x14ac:dyDescent="0.25">
      <c r="A31" s="99">
        <v>2018</v>
      </c>
      <c r="B31" s="89">
        <f t="shared" si="22"/>
        <v>2809</v>
      </c>
      <c r="C31" s="89">
        <v>52</v>
      </c>
      <c r="D31" s="89">
        <v>1124</v>
      </c>
      <c r="E31" s="89">
        <v>1</v>
      </c>
      <c r="F31" s="89">
        <v>1404</v>
      </c>
      <c r="G31" s="89">
        <v>8</v>
      </c>
      <c r="H31" s="89">
        <v>137</v>
      </c>
      <c r="I31" s="89">
        <v>83</v>
      </c>
      <c r="J31" s="84"/>
      <c r="K31" s="91">
        <f t="shared" si="23"/>
        <v>28.087191280871913</v>
      </c>
      <c r="L31" s="91">
        <f t="shared" si="23"/>
        <v>11.685393258426966</v>
      </c>
      <c r="M31" s="91">
        <f t="shared" si="23"/>
        <v>26.641384214268783</v>
      </c>
      <c r="N31" s="91">
        <f t="shared" si="23"/>
        <v>12.5</v>
      </c>
      <c r="O31" s="91">
        <f t="shared" si="23"/>
        <v>29.808917197452228</v>
      </c>
      <c r="P31" s="91">
        <f t="shared" si="23"/>
        <v>10.526315789473683</v>
      </c>
      <c r="Q31" s="91">
        <f t="shared" si="23"/>
        <v>34.683544303797468</v>
      </c>
      <c r="R31" s="91">
        <f t="shared" si="23"/>
        <v>56.081081081081088</v>
      </c>
    </row>
    <row r="32" spans="1:21" x14ac:dyDescent="0.25">
      <c r="A32" s="99">
        <v>2019</v>
      </c>
      <c r="B32" s="89">
        <f t="shared" si="22"/>
        <v>2827</v>
      </c>
      <c r="C32" s="89">
        <f>66+5</f>
        <v>71</v>
      </c>
      <c r="D32" s="89">
        <f>992+108</f>
        <v>1100</v>
      </c>
      <c r="E32" s="89">
        <v>1</v>
      </c>
      <c r="F32" s="89">
        <f>1133+301</f>
        <v>1434</v>
      </c>
      <c r="G32" s="89">
        <v>7</v>
      </c>
      <c r="H32" s="89">
        <f>124+13</f>
        <v>137</v>
      </c>
      <c r="I32" s="89">
        <v>77</v>
      </c>
      <c r="J32" s="84"/>
      <c r="K32" s="91">
        <f t="shared" si="23"/>
        <v>27.702106810387068</v>
      </c>
      <c r="L32" s="91">
        <f t="shared" si="23"/>
        <v>12.43432574430823</v>
      </c>
      <c r="M32" s="91">
        <f t="shared" si="23"/>
        <v>25.779235997187723</v>
      </c>
      <c r="N32" s="91">
        <f t="shared" si="23"/>
        <v>14.285714285714285</v>
      </c>
      <c r="O32" s="91">
        <f t="shared" si="23"/>
        <v>30.31712473572939</v>
      </c>
      <c r="P32" s="91">
        <f t="shared" si="23"/>
        <v>10.294117647058822</v>
      </c>
      <c r="Q32" s="91">
        <f t="shared" si="23"/>
        <v>33.091787439613526</v>
      </c>
      <c r="R32" s="91">
        <f t="shared" si="23"/>
        <v>52.027027027027032</v>
      </c>
    </row>
    <row r="33" spans="1:18" x14ac:dyDescent="0.25">
      <c r="A33" s="99">
        <v>2020</v>
      </c>
      <c r="B33" s="89">
        <f t="shared" si="22"/>
        <v>2824</v>
      </c>
      <c r="C33" s="89">
        <f>66+8</f>
        <v>74</v>
      </c>
      <c r="D33" s="89">
        <f>113+983</f>
        <v>1096</v>
      </c>
      <c r="E33" s="89">
        <v>0</v>
      </c>
      <c r="F33" s="89">
        <f>310+1103</f>
        <v>1413</v>
      </c>
      <c r="G33" s="89">
        <v>9</v>
      </c>
      <c r="H33" s="89">
        <v>157</v>
      </c>
      <c r="I33" s="89">
        <v>75</v>
      </c>
      <c r="J33" s="84"/>
      <c r="K33" s="91">
        <f t="shared" si="23"/>
        <v>26.872204776857934</v>
      </c>
      <c r="L33" s="91">
        <f t="shared" si="23"/>
        <v>12.251655629139073</v>
      </c>
      <c r="M33" s="91">
        <f t="shared" si="23"/>
        <v>24.695808922938262</v>
      </c>
      <c r="N33" s="91">
        <f t="shared" si="23"/>
        <v>0</v>
      </c>
      <c r="O33" s="91">
        <f t="shared" si="23"/>
        <v>29.370193307004783</v>
      </c>
      <c r="P33" s="91">
        <f t="shared" si="23"/>
        <v>12.5</v>
      </c>
      <c r="Q33" s="91">
        <f t="shared" si="23"/>
        <v>35.844748858447488</v>
      </c>
      <c r="R33" s="91">
        <f t="shared" si="23"/>
        <v>53.571428571428569</v>
      </c>
    </row>
    <row r="34" spans="1:18" x14ac:dyDescent="0.25">
      <c r="A34" s="99">
        <v>2021</v>
      </c>
      <c r="B34" s="89">
        <f>+C34+D34+E34+F34+G34+H34+I34</f>
        <v>2692</v>
      </c>
      <c r="C34" s="89">
        <v>33</v>
      </c>
      <c r="D34" s="89">
        <v>1048</v>
      </c>
      <c r="E34" s="89">
        <v>1</v>
      </c>
      <c r="F34" s="89">
        <v>1392</v>
      </c>
      <c r="G34" s="89">
        <v>5</v>
      </c>
      <c r="H34" s="89">
        <v>155</v>
      </c>
      <c r="I34" s="89">
        <v>58</v>
      </c>
      <c r="J34" s="84"/>
      <c r="K34" s="91">
        <f t="shared" si="23"/>
        <v>26.511719519401222</v>
      </c>
      <c r="L34" s="91">
        <f t="shared" si="23"/>
        <v>7.2847682119205297</v>
      </c>
      <c r="M34" s="91">
        <f t="shared" si="23"/>
        <v>24.18647588276021</v>
      </c>
      <c r="N34" s="91">
        <f t="shared" si="23"/>
        <v>14.285714285714285</v>
      </c>
      <c r="O34" s="91">
        <f t="shared" si="23"/>
        <v>29.311433986102337</v>
      </c>
      <c r="P34" s="91">
        <f t="shared" si="23"/>
        <v>7.6923076923076925</v>
      </c>
      <c r="Q34" s="91">
        <f t="shared" si="23"/>
        <v>35.469107551487419</v>
      </c>
      <c r="R34" s="91">
        <f t="shared" si="23"/>
        <v>52.72727272727272</v>
      </c>
    </row>
    <row r="35" spans="1:18" x14ac:dyDescent="0.25">
      <c r="A35" s="409" t="s">
        <v>131</v>
      </c>
      <c r="B35" s="409" t="s">
        <v>131</v>
      </c>
      <c r="C35" s="409"/>
      <c r="D35" s="409"/>
      <c r="E35" s="409"/>
      <c r="F35" s="409"/>
      <c r="G35" s="409"/>
      <c r="H35" s="409"/>
      <c r="I35" s="409"/>
      <c r="J35" s="409"/>
      <c r="K35" s="409"/>
      <c r="L35" s="409"/>
      <c r="M35" s="409"/>
      <c r="N35" s="409"/>
      <c r="O35" s="409"/>
      <c r="P35" s="409"/>
      <c r="Q35" s="409"/>
      <c r="R35" s="312"/>
    </row>
    <row r="36" spans="1:18" x14ac:dyDescent="0.25">
      <c r="A36" s="99">
        <v>2010</v>
      </c>
      <c r="B36" s="89">
        <f t="shared" ref="B36" si="24">+C36+D36+E36+F36+G36+H36+I36</f>
        <v>5524</v>
      </c>
      <c r="C36" s="89">
        <v>412</v>
      </c>
      <c r="D36" s="89">
        <v>2323</v>
      </c>
      <c r="E36" s="89">
        <v>7</v>
      </c>
      <c r="F36" s="89">
        <v>2527</v>
      </c>
      <c r="G36" s="89">
        <v>24</v>
      </c>
      <c r="H36" s="89">
        <v>170</v>
      </c>
      <c r="I36" s="89">
        <v>61</v>
      </c>
      <c r="J36" s="82"/>
      <c r="K36" s="91">
        <f t="shared" ref="K36:R37" si="25">+B36/B10*100</f>
        <v>68.981018981018977</v>
      </c>
      <c r="L36" s="91">
        <f t="shared" si="25"/>
        <v>89.565217391304358</v>
      </c>
      <c r="M36" s="91">
        <f t="shared" si="25"/>
        <v>64.725550292560598</v>
      </c>
      <c r="N36" s="91">
        <f t="shared" si="25"/>
        <v>87.5</v>
      </c>
      <c r="O36" s="91">
        <f t="shared" si="25"/>
        <v>72.097004279600569</v>
      </c>
      <c r="P36" s="91">
        <f t="shared" si="25"/>
        <v>100</v>
      </c>
      <c r="Q36" s="91">
        <f t="shared" si="25"/>
        <v>59.649122807017541</v>
      </c>
      <c r="R36" s="91">
        <f t="shared" si="25"/>
        <v>44.525547445255476</v>
      </c>
    </row>
    <row r="37" spans="1:18" x14ac:dyDescent="0.25">
      <c r="A37" s="99">
        <v>2011</v>
      </c>
      <c r="B37" s="89">
        <f t="shared" ref="B37" si="26">+C37+D37+E37+F37+G37+H37+I37</f>
        <v>5588</v>
      </c>
      <c r="C37" s="89">
        <v>359</v>
      </c>
      <c r="D37" s="89">
        <v>2320</v>
      </c>
      <c r="E37" s="89">
        <v>6</v>
      </c>
      <c r="F37" s="89">
        <v>2658</v>
      </c>
      <c r="G37" s="89">
        <v>39</v>
      </c>
      <c r="H37" s="89">
        <v>134</v>
      </c>
      <c r="I37" s="89">
        <v>72</v>
      </c>
      <c r="J37" s="82"/>
      <c r="K37" s="91">
        <f t="shared" si="25"/>
        <v>68.970624537151323</v>
      </c>
      <c r="L37" s="91">
        <f t="shared" si="25"/>
        <v>89.75</v>
      </c>
      <c r="M37" s="91">
        <f t="shared" si="25"/>
        <v>64.895104895104893</v>
      </c>
      <c r="N37" s="91">
        <f t="shared" si="25"/>
        <v>85.714285714285708</v>
      </c>
      <c r="O37" s="91">
        <f t="shared" si="25"/>
        <v>71.605603448275872</v>
      </c>
      <c r="P37" s="91">
        <f t="shared" si="25"/>
        <v>95.121951219512198</v>
      </c>
      <c r="Q37" s="91">
        <f t="shared" si="25"/>
        <v>63.20754716981132</v>
      </c>
      <c r="R37" s="91">
        <f t="shared" si="25"/>
        <v>46.451612903225808</v>
      </c>
    </row>
    <row r="38" spans="1:18" x14ac:dyDescent="0.25">
      <c r="A38" s="99">
        <v>2012</v>
      </c>
      <c r="B38" s="89" t="s">
        <v>122</v>
      </c>
      <c r="C38" s="90" t="s">
        <v>122</v>
      </c>
      <c r="D38" s="90" t="s">
        <v>122</v>
      </c>
      <c r="E38" s="90" t="s">
        <v>122</v>
      </c>
      <c r="F38" s="90" t="s">
        <v>122</v>
      </c>
      <c r="G38" s="90" t="s">
        <v>122</v>
      </c>
      <c r="H38" s="90" t="s">
        <v>122</v>
      </c>
      <c r="I38" s="90"/>
      <c r="J38" s="84"/>
      <c r="K38" s="91" t="s">
        <v>122</v>
      </c>
      <c r="L38" s="92" t="s">
        <v>122</v>
      </c>
      <c r="M38" s="92" t="s">
        <v>122</v>
      </c>
      <c r="N38" s="92" t="s">
        <v>122</v>
      </c>
      <c r="O38" s="92" t="s">
        <v>122</v>
      </c>
      <c r="P38" s="92" t="s">
        <v>122</v>
      </c>
      <c r="Q38" s="92" t="s">
        <v>122</v>
      </c>
      <c r="R38" s="92" t="s">
        <v>122</v>
      </c>
    </row>
    <row r="39" spans="1:18" x14ac:dyDescent="0.25">
      <c r="A39" s="99">
        <v>2013</v>
      </c>
      <c r="B39" s="89" t="s">
        <v>122</v>
      </c>
      <c r="C39" s="90" t="s">
        <v>122</v>
      </c>
      <c r="D39" s="90" t="s">
        <v>122</v>
      </c>
      <c r="E39" s="90" t="s">
        <v>122</v>
      </c>
      <c r="F39" s="90" t="s">
        <v>122</v>
      </c>
      <c r="G39" s="90" t="s">
        <v>122</v>
      </c>
      <c r="H39" s="90" t="s">
        <v>122</v>
      </c>
      <c r="I39" s="90"/>
      <c r="J39" s="84"/>
      <c r="K39" s="91" t="s">
        <v>122</v>
      </c>
      <c r="L39" s="92" t="s">
        <v>122</v>
      </c>
      <c r="M39" s="92" t="s">
        <v>122</v>
      </c>
      <c r="N39" s="92" t="s">
        <v>122</v>
      </c>
      <c r="O39" s="92" t="s">
        <v>122</v>
      </c>
      <c r="P39" s="92" t="s">
        <v>122</v>
      </c>
      <c r="Q39" s="92" t="s">
        <v>122</v>
      </c>
      <c r="R39" s="92" t="s">
        <v>122</v>
      </c>
    </row>
    <row r="40" spans="1:18" x14ac:dyDescent="0.25">
      <c r="A40" s="99">
        <v>2014</v>
      </c>
      <c r="B40" s="89">
        <f t="shared" ref="B40:B44" si="27">+C40+D40+E40+F40+G40+H40+I40</f>
        <v>6607</v>
      </c>
      <c r="C40" s="89">
        <v>442</v>
      </c>
      <c r="D40" s="89">
        <v>2765</v>
      </c>
      <c r="E40" s="89">
        <v>4</v>
      </c>
      <c r="F40" s="89">
        <v>3088</v>
      </c>
      <c r="G40" s="89">
        <v>68</v>
      </c>
      <c r="H40" s="89">
        <v>158</v>
      </c>
      <c r="I40" s="89">
        <v>82</v>
      </c>
      <c r="J40" s="84"/>
      <c r="K40" s="91">
        <f t="shared" ref="K40:R47" si="28">+B40/B14*100</f>
        <v>70.746332583788416</v>
      </c>
      <c r="L40" s="91">
        <f t="shared" si="28"/>
        <v>88.933601609657956</v>
      </c>
      <c r="M40" s="91">
        <f t="shared" si="28"/>
        <v>69.85851440121273</v>
      </c>
      <c r="N40" s="91">
        <f t="shared" si="28"/>
        <v>80</v>
      </c>
      <c r="O40" s="91">
        <f t="shared" si="28"/>
        <v>70.165871392865256</v>
      </c>
      <c r="P40" s="91">
        <f t="shared" si="28"/>
        <v>78.160919540229884</v>
      </c>
      <c r="Q40" s="91">
        <f t="shared" si="28"/>
        <v>66.108786610878653</v>
      </c>
      <c r="R40" s="91">
        <f t="shared" si="28"/>
        <v>53.94736842105263</v>
      </c>
    </row>
    <row r="41" spans="1:18" x14ac:dyDescent="0.25">
      <c r="A41" s="99">
        <v>2015</v>
      </c>
      <c r="B41" s="89">
        <f t="shared" si="27"/>
        <v>7142</v>
      </c>
      <c r="C41" s="89">
        <v>603</v>
      </c>
      <c r="D41" s="89">
        <v>2952</v>
      </c>
      <c r="E41" s="89">
        <v>4</v>
      </c>
      <c r="F41" s="89">
        <v>3203</v>
      </c>
      <c r="G41" s="89">
        <v>87</v>
      </c>
      <c r="H41" s="89">
        <v>221</v>
      </c>
      <c r="I41" s="89">
        <v>72</v>
      </c>
      <c r="J41" s="84"/>
      <c r="K41" s="91">
        <f t="shared" si="28"/>
        <v>71.263220913989215</v>
      </c>
      <c r="L41" s="91">
        <f t="shared" si="28"/>
        <v>85.653409090909093</v>
      </c>
      <c r="M41" s="91">
        <f t="shared" si="28"/>
        <v>70.893371757925067</v>
      </c>
      <c r="N41" s="91">
        <f t="shared" si="28"/>
        <v>100</v>
      </c>
      <c r="O41" s="91">
        <f t="shared" si="28"/>
        <v>70.566204009693763</v>
      </c>
      <c r="P41" s="91">
        <f t="shared" si="28"/>
        <v>72.5</v>
      </c>
      <c r="Q41" s="91">
        <f t="shared" si="28"/>
        <v>65.97014925373135</v>
      </c>
      <c r="R41" s="91">
        <f t="shared" si="28"/>
        <v>46.153846153846153</v>
      </c>
    </row>
    <row r="42" spans="1:18" x14ac:dyDescent="0.25">
      <c r="A42" s="99">
        <v>2016</v>
      </c>
      <c r="B42" s="89">
        <f t="shared" si="27"/>
        <v>7279</v>
      </c>
      <c r="C42" s="89">
        <v>523</v>
      </c>
      <c r="D42" s="89">
        <v>3017</v>
      </c>
      <c r="E42" s="89">
        <v>5</v>
      </c>
      <c r="F42" s="89">
        <v>3335</v>
      </c>
      <c r="G42" s="89">
        <v>58</v>
      </c>
      <c r="H42" s="89">
        <v>266</v>
      </c>
      <c r="I42" s="89">
        <v>75</v>
      </c>
      <c r="J42" s="84"/>
      <c r="K42" s="91">
        <f t="shared" si="28"/>
        <v>71.686035060074843</v>
      </c>
      <c r="L42" s="91">
        <f t="shared" si="28"/>
        <v>86.01973684210526</v>
      </c>
      <c r="M42" s="91">
        <f t="shared" si="28"/>
        <v>72.367474214439909</v>
      </c>
      <c r="N42" s="91">
        <f t="shared" si="28"/>
        <v>83.333333333333343</v>
      </c>
      <c r="O42" s="91">
        <f t="shared" si="28"/>
        <v>70.656779661016941</v>
      </c>
      <c r="P42" s="91">
        <f t="shared" si="28"/>
        <v>89.230769230769241</v>
      </c>
      <c r="Q42" s="91">
        <f t="shared" si="28"/>
        <v>64.251207729468589</v>
      </c>
      <c r="R42" s="91">
        <f t="shared" si="28"/>
        <v>43.604651162790695</v>
      </c>
    </row>
    <row r="43" spans="1:18" x14ac:dyDescent="0.25">
      <c r="A43" s="99">
        <v>2017</v>
      </c>
      <c r="B43" s="89">
        <f t="shared" si="27"/>
        <v>7287</v>
      </c>
      <c r="C43" s="89">
        <f>373+108</f>
        <v>481</v>
      </c>
      <c r="D43" s="89">
        <f>2300+885</f>
        <v>3185</v>
      </c>
      <c r="E43" s="89">
        <v>7</v>
      </c>
      <c r="F43" s="89">
        <f>1699+1580</f>
        <v>3279</v>
      </c>
      <c r="G43" s="89">
        <f>47+3</f>
        <v>50</v>
      </c>
      <c r="H43" s="89">
        <f>121+94</f>
        <v>215</v>
      </c>
      <c r="I43" s="89">
        <v>70</v>
      </c>
      <c r="J43" s="84"/>
      <c r="K43" s="91">
        <f t="shared" si="28"/>
        <v>71.687161829808161</v>
      </c>
      <c r="L43" s="91">
        <f t="shared" si="28"/>
        <v>87.454545454545453</v>
      </c>
      <c r="M43" s="91">
        <f t="shared" si="28"/>
        <v>72.419281491587085</v>
      </c>
      <c r="N43" s="91">
        <f t="shared" si="28"/>
        <v>87.5</v>
      </c>
      <c r="O43" s="91">
        <f t="shared" si="28"/>
        <v>70.199100834938989</v>
      </c>
      <c r="P43" s="91">
        <f t="shared" si="28"/>
        <v>89.285714285714292</v>
      </c>
      <c r="Q43" s="91">
        <f t="shared" si="28"/>
        <v>64.179104477611943</v>
      </c>
      <c r="R43" s="91">
        <f t="shared" si="28"/>
        <v>47.619047619047613</v>
      </c>
    </row>
    <row r="44" spans="1:18" x14ac:dyDescent="0.25">
      <c r="A44" s="99">
        <v>2018</v>
      </c>
      <c r="B44" s="89">
        <f t="shared" si="27"/>
        <v>7192</v>
      </c>
      <c r="C44" s="89">
        <v>393</v>
      </c>
      <c r="D44" s="89">
        <v>3095</v>
      </c>
      <c r="E44" s="89">
        <v>7</v>
      </c>
      <c r="F44" s="89">
        <v>3306</v>
      </c>
      <c r="G44" s="89">
        <v>68</v>
      </c>
      <c r="H44" s="89">
        <v>258</v>
      </c>
      <c r="I44" s="89">
        <v>65</v>
      </c>
      <c r="J44" s="84"/>
      <c r="K44" s="91">
        <f t="shared" si="28"/>
        <v>71.91280871912808</v>
      </c>
      <c r="L44" s="91">
        <f t="shared" si="28"/>
        <v>88.31460674157303</v>
      </c>
      <c r="M44" s="91">
        <f t="shared" si="28"/>
        <v>73.358615785731217</v>
      </c>
      <c r="N44" s="91">
        <f t="shared" si="28"/>
        <v>87.5</v>
      </c>
      <c r="O44" s="91">
        <f t="shared" si="28"/>
        <v>70.191082802547768</v>
      </c>
      <c r="P44" s="91">
        <f t="shared" si="28"/>
        <v>89.473684210526315</v>
      </c>
      <c r="Q44" s="91">
        <f t="shared" si="28"/>
        <v>65.316455696202539</v>
      </c>
      <c r="R44" s="91">
        <f t="shared" si="28"/>
        <v>43.918918918918919</v>
      </c>
    </row>
    <row r="45" spans="1:18" x14ac:dyDescent="0.25">
      <c r="A45" s="99">
        <v>2019</v>
      </c>
      <c r="B45" s="89">
        <f>+C45+D45+E45+F45+G45+H45+I45</f>
        <v>7378</v>
      </c>
      <c r="C45" s="89">
        <f>444+56</f>
        <v>500</v>
      </c>
      <c r="D45" s="89">
        <f>878+2289</f>
        <v>3167</v>
      </c>
      <c r="E45" s="89">
        <v>6</v>
      </c>
      <c r="F45" s="89">
        <f>1710+1586</f>
        <v>3296</v>
      </c>
      <c r="G45" s="89">
        <v>61</v>
      </c>
      <c r="H45" s="89">
        <f>169+108</f>
        <v>277</v>
      </c>
      <c r="I45" s="89">
        <v>71</v>
      </c>
      <c r="J45" s="84"/>
      <c r="K45" s="91">
        <f t="shared" si="28"/>
        <v>72.297893189612935</v>
      </c>
      <c r="L45" s="91">
        <f t="shared" si="28"/>
        <v>87.565674255691775</v>
      </c>
      <c r="M45" s="91">
        <f t="shared" si="28"/>
        <v>74.220764002812274</v>
      </c>
      <c r="N45" s="91">
        <f t="shared" si="28"/>
        <v>85.714285714285708</v>
      </c>
      <c r="O45" s="91">
        <f t="shared" si="28"/>
        <v>69.682875264270621</v>
      </c>
      <c r="P45" s="91">
        <f t="shared" si="28"/>
        <v>89.705882352941174</v>
      </c>
      <c r="Q45" s="91">
        <f t="shared" si="28"/>
        <v>66.908212560386474</v>
      </c>
      <c r="R45" s="91">
        <f t="shared" si="28"/>
        <v>47.972972972972968</v>
      </c>
    </row>
    <row r="46" spans="1:18" x14ac:dyDescent="0.25">
      <c r="A46" s="99">
        <v>2020</v>
      </c>
      <c r="B46" s="89">
        <f>+C46+D46+E46+F46+G46+H46+I46</f>
        <v>7685</v>
      </c>
      <c r="C46" s="89">
        <f>75+455</f>
        <v>530</v>
      </c>
      <c r="D46" s="89">
        <f>2426+916</f>
        <v>3342</v>
      </c>
      <c r="E46" s="89">
        <v>6</v>
      </c>
      <c r="F46" s="89">
        <f>1767+1631</f>
        <v>3398</v>
      </c>
      <c r="G46" s="89">
        <v>63</v>
      </c>
      <c r="H46" s="89">
        <f>112+169</f>
        <v>281</v>
      </c>
      <c r="I46" s="89">
        <v>65</v>
      </c>
      <c r="J46" s="84"/>
      <c r="K46" s="91">
        <f t="shared" si="28"/>
        <v>73.127795223142073</v>
      </c>
      <c r="L46" s="91">
        <f t="shared" si="28"/>
        <v>87.748344370860934</v>
      </c>
      <c r="M46" s="91">
        <f t="shared" si="28"/>
        <v>75.304191077061745</v>
      </c>
      <c r="N46" s="91">
        <f t="shared" si="28"/>
        <v>100</v>
      </c>
      <c r="O46" s="91">
        <f t="shared" si="28"/>
        <v>70.629806692995217</v>
      </c>
      <c r="P46" s="91">
        <f t="shared" si="28"/>
        <v>87.5</v>
      </c>
      <c r="Q46" s="91">
        <f t="shared" si="28"/>
        <v>64.155251141552512</v>
      </c>
      <c r="R46" s="91">
        <f t="shared" si="28"/>
        <v>46.428571428571431</v>
      </c>
    </row>
    <row r="47" spans="1:18" ht="13.5" thickBot="1" x14ac:dyDescent="0.3">
      <c r="A47" s="99">
        <v>2021</v>
      </c>
      <c r="B47" s="89">
        <f>+C47+D47+E47+F47+G47+H47+I47</f>
        <v>7462</v>
      </c>
      <c r="C47" s="89">
        <v>420</v>
      </c>
      <c r="D47" s="89">
        <v>3285</v>
      </c>
      <c r="E47" s="89">
        <v>6</v>
      </c>
      <c r="F47" s="89">
        <v>3357</v>
      </c>
      <c r="G47" s="89">
        <v>60</v>
      </c>
      <c r="H47" s="89">
        <v>282</v>
      </c>
      <c r="I47" s="89">
        <v>52</v>
      </c>
      <c r="J47" s="84"/>
      <c r="K47" s="91">
        <f t="shared" si="28"/>
        <v>73.488280480598775</v>
      </c>
      <c r="L47" s="91">
        <f t="shared" si="28"/>
        <v>92.715231788079464</v>
      </c>
      <c r="M47" s="91">
        <f t="shared" si="28"/>
        <v>75.81352411723978</v>
      </c>
      <c r="N47" s="91">
        <f t="shared" si="28"/>
        <v>85.714285714285708</v>
      </c>
      <c r="O47" s="91">
        <f t="shared" si="28"/>
        <v>70.688566013897656</v>
      </c>
      <c r="P47" s="91">
        <f t="shared" si="28"/>
        <v>92.307692307692307</v>
      </c>
      <c r="Q47" s="91">
        <f t="shared" si="28"/>
        <v>64.530892448512589</v>
      </c>
      <c r="R47" s="102">
        <f t="shared" si="28"/>
        <v>47.272727272727273</v>
      </c>
    </row>
    <row r="48" spans="1:18" s="85" customFormat="1" ht="21.75" customHeight="1" x14ac:dyDescent="0.25">
      <c r="A48" s="404" t="s">
        <v>402</v>
      </c>
      <c r="B48" s="404"/>
      <c r="C48" s="404"/>
      <c r="D48" s="404"/>
      <c r="E48" s="404"/>
      <c r="F48" s="404"/>
      <c r="G48" s="404"/>
      <c r="H48" s="404"/>
      <c r="I48" s="404"/>
      <c r="J48" s="404"/>
      <c r="K48" s="404"/>
      <c r="L48" s="404"/>
      <c r="M48" s="404"/>
      <c r="N48" s="404"/>
      <c r="O48" s="404"/>
      <c r="P48" s="404"/>
      <c r="Q48" s="404"/>
      <c r="R48" s="404"/>
    </row>
    <row r="49" spans="1:21" s="85" customFormat="1" ht="12" x14ac:dyDescent="0.25">
      <c r="A49" s="410" t="s">
        <v>365</v>
      </c>
      <c r="B49" s="410"/>
      <c r="C49" s="410"/>
      <c r="D49" s="410"/>
      <c r="E49" s="410"/>
      <c r="F49" s="410"/>
      <c r="G49" s="410"/>
      <c r="H49" s="410"/>
      <c r="I49" s="410"/>
      <c r="J49" s="410"/>
      <c r="K49" s="410"/>
      <c r="L49" s="410"/>
      <c r="M49" s="410"/>
      <c r="N49" s="410"/>
      <c r="O49" s="410"/>
      <c r="P49" s="410"/>
      <c r="Q49" s="410"/>
      <c r="R49" s="410"/>
    </row>
    <row r="50" spans="1:21" s="85" customFormat="1" ht="12" x14ac:dyDescent="0.25">
      <c r="A50" s="402" t="s">
        <v>366</v>
      </c>
      <c r="B50" s="402"/>
      <c r="C50" s="402"/>
      <c r="D50" s="402"/>
      <c r="E50" s="402"/>
      <c r="F50" s="402"/>
      <c r="G50" s="402"/>
      <c r="H50" s="402"/>
      <c r="I50" s="402"/>
      <c r="J50" s="402"/>
      <c r="K50" s="402"/>
      <c r="L50" s="402"/>
      <c r="M50" s="402"/>
      <c r="N50" s="402"/>
      <c r="O50" s="402"/>
      <c r="P50" s="402"/>
      <c r="Q50" s="402"/>
      <c r="R50" s="402"/>
    </row>
    <row r="51" spans="1:21" ht="12.75" customHeight="1" x14ac:dyDescent="0.25">
      <c r="A51" s="406" t="s">
        <v>194</v>
      </c>
      <c r="B51" s="406"/>
      <c r="C51" s="406"/>
      <c r="D51" s="406"/>
      <c r="E51" s="406"/>
      <c r="F51" s="406"/>
      <c r="G51" s="406"/>
      <c r="H51" s="406"/>
      <c r="I51" s="406"/>
      <c r="J51" s="406"/>
      <c r="K51" s="406"/>
      <c r="L51" s="406"/>
      <c r="M51" s="406"/>
      <c r="N51" s="406"/>
      <c r="O51" s="406"/>
      <c r="P51" s="406"/>
      <c r="Q51" s="406"/>
      <c r="R51" s="406"/>
      <c r="S51" s="69"/>
      <c r="T51" s="400" t="s">
        <v>178</v>
      </c>
      <c r="U51" s="69"/>
    </row>
    <row r="52" spans="1:21" ht="12.75" customHeight="1" x14ac:dyDescent="0.25">
      <c r="A52" s="406" t="s">
        <v>128</v>
      </c>
      <c r="B52" s="406"/>
      <c r="C52" s="406"/>
      <c r="D52" s="406"/>
      <c r="E52" s="406"/>
      <c r="F52" s="406"/>
      <c r="G52" s="406"/>
      <c r="H52" s="406"/>
      <c r="I52" s="406"/>
      <c r="J52" s="406"/>
      <c r="K52" s="406"/>
      <c r="L52" s="406"/>
      <c r="M52" s="406"/>
      <c r="N52" s="406"/>
      <c r="O52" s="406"/>
      <c r="P52" s="406"/>
      <c r="Q52" s="406"/>
      <c r="R52" s="406"/>
      <c r="S52" s="69"/>
      <c r="T52" s="400"/>
      <c r="U52" s="69"/>
    </row>
    <row r="53" spans="1:21" x14ac:dyDescent="0.25">
      <c r="A53" s="406" t="s">
        <v>369</v>
      </c>
      <c r="B53" s="406"/>
      <c r="C53" s="406"/>
      <c r="D53" s="406"/>
      <c r="E53" s="406"/>
      <c r="F53" s="406"/>
      <c r="G53" s="406"/>
      <c r="H53" s="406"/>
      <c r="I53" s="406"/>
      <c r="J53" s="406"/>
      <c r="K53" s="406"/>
      <c r="L53" s="406"/>
      <c r="M53" s="406"/>
      <c r="N53" s="406"/>
      <c r="O53" s="406"/>
      <c r="P53" s="406"/>
      <c r="Q53" s="406"/>
      <c r="R53" s="406"/>
    </row>
    <row r="54" spans="1:21" x14ac:dyDescent="0.25">
      <c r="A54" s="406" t="s">
        <v>328</v>
      </c>
      <c r="B54" s="406"/>
      <c r="C54" s="406"/>
      <c r="D54" s="406"/>
      <c r="E54" s="406"/>
      <c r="F54" s="406"/>
      <c r="G54" s="406"/>
      <c r="H54" s="406"/>
      <c r="I54" s="406"/>
      <c r="J54" s="406"/>
      <c r="K54" s="406"/>
      <c r="L54" s="406"/>
      <c r="M54" s="406"/>
      <c r="N54" s="406"/>
      <c r="O54" s="406"/>
      <c r="P54" s="406"/>
      <c r="Q54" s="406"/>
      <c r="R54" s="406"/>
    </row>
    <row r="55" spans="1:21" x14ac:dyDescent="0.25">
      <c r="A55" s="406" t="s">
        <v>370</v>
      </c>
      <c r="B55" s="406"/>
      <c r="C55" s="406"/>
      <c r="D55" s="406"/>
      <c r="E55" s="406"/>
      <c r="F55" s="406"/>
      <c r="G55" s="406"/>
      <c r="H55" s="406"/>
      <c r="I55" s="406"/>
      <c r="J55" s="406"/>
      <c r="K55" s="406"/>
      <c r="L55" s="406"/>
      <c r="M55" s="406"/>
      <c r="N55" s="406"/>
      <c r="O55" s="406"/>
      <c r="P55" s="406"/>
      <c r="Q55" s="406"/>
      <c r="R55" s="406"/>
    </row>
    <row r="56" spans="1:21" ht="13.5" thickBot="1" x14ac:dyDescent="0.3">
      <c r="A56" s="118"/>
      <c r="B56" s="378"/>
      <c r="C56" s="378"/>
      <c r="D56" s="378"/>
      <c r="E56" s="378"/>
      <c r="F56" s="378"/>
      <c r="G56" s="378"/>
      <c r="H56" s="378"/>
      <c r="I56" s="378"/>
      <c r="J56" s="378"/>
      <c r="K56" s="378"/>
      <c r="L56" s="378"/>
      <c r="M56" s="378"/>
      <c r="N56" s="378"/>
      <c r="O56" s="378"/>
      <c r="P56" s="378"/>
      <c r="Q56" s="378"/>
      <c r="R56" s="83"/>
    </row>
    <row r="57" spans="1:21" ht="15" customHeight="1" x14ac:dyDescent="0.25">
      <c r="A57" s="408" t="s">
        <v>118</v>
      </c>
      <c r="B57" s="407" t="s">
        <v>5</v>
      </c>
      <c r="C57" s="407"/>
      <c r="D57" s="407"/>
      <c r="E57" s="407"/>
      <c r="F57" s="407"/>
      <c r="G57" s="407"/>
      <c r="H57" s="407"/>
      <c r="I57" s="407"/>
      <c r="J57" s="148"/>
      <c r="K57" s="407" t="s">
        <v>8</v>
      </c>
      <c r="L57" s="407"/>
      <c r="M57" s="407"/>
      <c r="N57" s="407"/>
      <c r="O57" s="407"/>
      <c r="P57" s="407"/>
      <c r="Q57" s="407"/>
      <c r="R57" s="407"/>
    </row>
    <row r="58" spans="1:21" ht="56.25" customHeight="1" x14ac:dyDescent="0.25">
      <c r="A58" s="408"/>
      <c r="B58" s="146" t="s">
        <v>0</v>
      </c>
      <c r="C58" s="146" t="s">
        <v>119</v>
      </c>
      <c r="D58" s="147" t="s">
        <v>120</v>
      </c>
      <c r="E58" s="146" t="s">
        <v>123</v>
      </c>
      <c r="F58" s="146" t="s">
        <v>124</v>
      </c>
      <c r="G58" s="146" t="s">
        <v>125</v>
      </c>
      <c r="H58" s="146" t="s">
        <v>126</v>
      </c>
      <c r="I58" s="146" t="s">
        <v>455</v>
      </c>
      <c r="J58" s="149"/>
      <c r="K58" s="146" t="s">
        <v>0</v>
      </c>
      <c r="L58" s="146" t="s">
        <v>119</v>
      </c>
      <c r="M58" s="147" t="s">
        <v>120</v>
      </c>
      <c r="N58" s="146" t="s">
        <v>123</v>
      </c>
      <c r="O58" s="146" t="s">
        <v>124</v>
      </c>
      <c r="P58" s="146" t="s">
        <v>125</v>
      </c>
      <c r="Q58" s="146" t="s">
        <v>126</v>
      </c>
      <c r="R58" s="146" t="s">
        <v>455</v>
      </c>
    </row>
    <row r="59" spans="1:21" ht="15" customHeight="1" x14ac:dyDescent="0.25">
      <c r="A59" s="409" t="s">
        <v>0</v>
      </c>
      <c r="B59" s="409" t="s">
        <v>0</v>
      </c>
      <c r="C59" s="409"/>
      <c r="D59" s="409"/>
      <c r="E59" s="409"/>
      <c r="F59" s="409"/>
      <c r="G59" s="409"/>
      <c r="H59" s="409"/>
      <c r="I59" s="409"/>
      <c r="J59" s="409"/>
      <c r="K59" s="409"/>
      <c r="L59" s="409"/>
      <c r="M59" s="409"/>
      <c r="N59" s="409"/>
      <c r="O59" s="409"/>
      <c r="P59" s="409"/>
      <c r="Q59" s="409"/>
      <c r="R59" s="354"/>
    </row>
    <row r="60" spans="1:21" x14ac:dyDescent="0.25">
      <c r="A60" s="116">
        <v>2010</v>
      </c>
      <c r="B60" s="89">
        <f t="shared" ref="B60:I61" si="29">+B73+B86</f>
        <v>63345</v>
      </c>
      <c r="C60" s="89">
        <f t="shared" si="29"/>
        <v>6984</v>
      </c>
      <c r="D60" s="89">
        <f t="shared" si="29"/>
        <v>26845</v>
      </c>
      <c r="E60" s="89">
        <f t="shared" si="29"/>
        <v>20</v>
      </c>
      <c r="F60" s="89">
        <f t="shared" si="29"/>
        <v>20792</v>
      </c>
      <c r="G60" s="89">
        <f t="shared" si="29"/>
        <v>5684</v>
      </c>
      <c r="H60" s="89">
        <f t="shared" si="29"/>
        <v>2330</v>
      </c>
      <c r="I60" s="89">
        <f t="shared" si="29"/>
        <v>690</v>
      </c>
      <c r="J60" s="82"/>
      <c r="K60" s="91">
        <f t="shared" ref="K60:Q61" si="30">+K73+K86</f>
        <v>100.00000000000001</v>
      </c>
      <c r="L60" s="91">
        <f t="shared" si="30"/>
        <v>99.999999999999986</v>
      </c>
      <c r="M60" s="91">
        <f t="shared" si="30"/>
        <v>100</v>
      </c>
      <c r="N60" s="91">
        <f t="shared" si="30"/>
        <v>100</v>
      </c>
      <c r="O60" s="91">
        <f t="shared" si="30"/>
        <v>100</v>
      </c>
      <c r="P60" s="91">
        <f t="shared" si="30"/>
        <v>100</v>
      </c>
      <c r="Q60" s="91">
        <f t="shared" si="30"/>
        <v>100</v>
      </c>
      <c r="R60" s="91">
        <f t="shared" ref="R60" si="31">+R73+R86</f>
        <v>100</v>
      </c>
      <c r="U60" s="169"/>
    </row>
    <row r="61" spans="1:21" x14ac:dyDescent="0.25">
      <c r="A61" s="116">
        <v>2011</v>
      </c>
      <c r="B61" s="89">
        <f t="shared" si="29"/>
        <v>65033</v>
      </c>
      <c r="C61" s="89">
        <f t="shared" si="29"/>
        <v>7182</v>
      </c>
      <c r="D61" s="89">
        <f t="shared" si="29"/>
        <v>26957</v>
      </c>
      <c r="E61" s="89">
        <f t="shared" si="29"/>
        <v>19</v>
      </c>
      <c r="F61" s="89">
        <f t="shared" si="29"/>
        <v>21779</v>
      </c>
      <c r="G61" s="89">
        <f t="shared" si="29"/>
        <v>6228</v>
      </c>
      <c r="H61" s="89">
        <f t="shared" si="29"/>
        <v>2185</v>
      </c>
      <c r="I61" s="89">
        <f t="shared" si="29"/>
        <v>683</v>
      </c>
      <c r="J61" s="82"/>
      <c r="K61" s="91">
        <f t="shared" si="30"/>
        <v>100</v>
      </c>
      <c r="L61" s="91">
        <f t="shared" si="30"/>
        <v>100</v>
      </c>
      <c r="M61" s="91">
        <f t="shared" si="30"/>
        <v>100</v>
      </c>
      <c r="N61" s="91">
        <f t="shared" si="30"/>
        <v>100</v>
      </c>
      <c r="O61" s="91">
        <f t="shared" si="30"/>
        <v>100</v>
      </c>
      <c r="P61" s="91">
        <f t="shared" si="30"/>
        <v>100</v>
      </c>
      <c r="Q61" s="91">
        <f t="shared" si="30"/>
        <v>100</v>
      </c>
      <c r="R61" s="91">
        <f t="shared" ref="R61" si="32">+R74+R87</f>
        <v>100</v>
      </c>
      <c r="U61" s="169"/>
    </row>
    <row r="62" spans="1:21" x14ac:dyDescent="0.25">
      <c r="A62" s="99">
        <v>2012</v>
      </c>
      <c r="B62" s="89" t="s">
        <v>122</v>
      </c>
      <c r="C62" s="90" t="s">
        <v>122</v>
      </c>
      <c r="D62" s="90" t="s">
        <v>122</v>
      </c>
      <c r="E62" s="90" t="s">
        <v>122</v>
      </c>
      <c r="F62" s="90" t="s">
        <v>122</v>
      </c>
      <c r="G62" s="90" t="s">
        <v>122</v>
      </c>
      <c r="H62" s="90" t="s">
        <v>122</v>
      </c>
      <c r="I62" s="90">
        <f t="shared" ref="I62" si="33">+I75+I88</f>
        <v>0</v>
      </c>
      <c r="J62" s="84"/>
      <c r="K62" s="91" t="s">
        <v>122</v>
      </c>
      <c r="L62" s="92" t="s">
        <v>122</v>
      </c>
      <c r="M62" s="92" t="s">
        <v>122</v>
      </c>
      <c r="N62" s="92" t="s">
        <v>122</v>
      </c>
      <c r="O62" s="92" t="s">
        <v>122</v>
      </c>
      <c r="P62" s="92" t="s">
        <v>122</v>
      </c>
      <c r="Q62" s="92" t="s">
        <v>122</v>
      </c>
      <c r="R62" s="92" t="s">
        <v>122</v>
      </c>
      <c r="U62" s="169"/>
    </row>
    <row r="63" spans="1:21" x14ac:dyDescent="0.25">
      <c r="A63" s="99">
        <v>2013</v>
      </c>
      <c r="B63" s="89" t="s">
        <v>122</v>
      </c>
      <c r="C63" s="90" t="s">
        <v>122</v>
      </c>
      <c r="D63" s="90" t="s">
        <v>122</v>
      </c>
      <c r="E63" s="90" t="s">
        <v>122</v>
      </c>
      <c r="F63" s="90" t="s">
        <v>122</v>
      </c>
      <c r="G63" s="90" t="s">
        <v>122</v>
      </c>
      <c r="H63" s="90" t="s">
        <v>122</v>
      </c>
      <c r="I63" s="90">
        <f t="shared" ref="I63" si="34">+I76+I89</f>
        <v>0</v>
      </c>
      <c r="J63" s="84"/>
      <c r="K63" s="91" t="s">
        <v>122</v>
      </c>
      <c r="L63" s="92" t="s">
        <v>122</v>
      </c>
      <c r="M63" s="92" t="s">
        <v>122</v>
      </c>
      <c r="N63" s="92" t="s">
        <v>122</v>
      </c>
      <c r="O63" s="92" t="s">
        <v>122</v>
      </c>
      <c r="P63" s="92" t="s">
        <v>122</v>
      </c>
      <c r="Q63" s="92" t="s">
        <v>122</v>
      </c>
      <c r="R63" s="92" t="s">
        <v>122</v>
      </c>
      <c r="U63" s="169"/>
    </row>
    <row r="64" spans="1:21" x14ac:dyDescent="0.25">
      <c r="A64" s="99">
        <v>2014</v>
      </c>
      <c r="B64" s="89">
        <f t="shared" ref="B64:I71" si="35">+B77+B90</f>
        <v>77693</v>
      </c>
      <c r="C64" s="89">
        <f t="shared" si="35"/>
        <v>8304</v>
      </c>
      <c r="D64" s="89">
        <f t="shared" si="35"/>
        <v>30082</v>
      </c>
      <c r="E64" s="89">
        <f t="shared" si="35"/>
        <v>14</v>
      </c>
      <c r="F64" s="89">
        <f t="shared" si="35"/>
        <v>26576</v>
      </c>
      <c r="G64" s="89">
        <f t="shared" si="35"/>
        <v>9539</v>
      </c>
      <c r="H64" s="89">
        <f t="shared" si="35"/>
        <v>2501</v>
      </c>
      <c r="I64" s="89">
        <f t="shared" ref="I64" si="36">+I77+I90</f>
        <v>677</v>
      </c>
      <c r="J64" s="84"/>
      <c r="K64" s="91">
        <f t="shared" ref="K64:Q69" si="37">+K77+K90</f>
        <v>100</v>
      </c>
      <c r="L64" s="91">
        <f t="shared" si="37"/>
        <v>100</v>
      </c>
      <c r="M64" s="91">
        <f t="shared" si="37"/>
        <v>99.999999999999986</v>
      </c>
      <c r="N64" s="91">
        <f t="shared" si="37"/>
        <v>100</v>
      </c>
      <c r="O64" s="91">
        <f t="shared" si="37"/>
        <v>100</v>
      </c>
      <c r="P64" s="91">
        <f t="shared" si="37"/>
        <v>99.999999999999986</v>
      </c>
      <c r="Q64" s="91">
        <f t="shared" si="37"/>
        <v>100</v>
      </c>
      <c r="R64" s="91">
        <f t="shared" ref="R64" si="38">+R77+R90</f>
        <v>100</v>
      </c>
      <c r="U64" s="169"/>
    </row>
    <row r="65" spans="1:21" x14ac:dyDescent="0.25">
      <c r="A65" s="99">
        <v>2015</v>
      </c>
      <c r="B65" s="89">
        <f t="shared" si="35"/>
        <v>79428</v>
      </c>
      <c r="C65" s="89">
        <f t="shared" si="35"/>
        <v>8242</v>
      </c>
      <c r="D65" s="89">
        <f t="shared" si="35"/>
        <v>30645</v>
      </c>
      <c r="E65" s="89">
        <f t="shared" si="35"/>
        <v>13</v>
      </c>
      <c r="F65" s="89">
        <f t="shared" si="35"/>
        <v>26941</v>
      </c>
      <c r="G65" s="89">
        <f t="shared" si="35"/>
        <v>9981</v>
      </c>
      <c r="H65" s="89">
        <f t="shared" si="35"/>
        <v>2927</v>
      </c>
      <c r="I65" s="89">
        <f t="shared" ref="I65" si="39">+I78+I91</f>
        <v>679</v>
      </c>
      <c r="J65" s="84"/>
      <c r="K65" s="91">
        <f t="shared" si="37"/>
        <v>100</v>
      </c>
      <c r="L65" s="91">
        <f t="shared" si="37"/>
        <v>100.00000000000001</v>
      </c>
      <c r="M65" s="91">
        <f t="shared" si="37"/>
        <v>99.999999999999986</v>
      </c>
      <c r="N65" s="91">
        <f t="shared" si="37"/>
        <v>100</v>
      </c>
      <c r="O65" s="91">
        <f t="shared" si="37"/>
        <v>100</v>
      </c>
      <c r="P65" s="91">
        <f t="shared" si="37"/>
        <v>100</v>
      </c>
      <c r="Q65" s="91">
        <f t="shared" si="37"/>
        <v>100</v>
      </c>
      <c r="R65" s="91">
        <f t="shared" ref="R65" si="40">+R78+R91</f>
        <v>100</v>
      </c>
      <c r="U65" s="169"/>
    </row>
    <row r="66" spans="1:21" x14ac:dyDescent="0.25">
      <c r="A66" s="99">
        <v>2016</v>
      </c>
      <c r="B66" s="89">
        <f t="shared" si="35"/>
        <v>85897</v>
      </c>
      <c r="C66" s="89">
        <f t="shared" si="35"/>
        <v>8721</v>
      </c>
      <c r="D66" s="89">
        <f t="shared" si="35"/>
        <v>32368</v>
      </c>
      <c r="E66" s="89">
        <f t="shared" si="35"/>
        <v>11</v>
      </c>
      <c r="F66" s="89">
        <f t="shared" si="35"/>
        <v>29552</v>
      </c>
      <c r="G66" s="89">
        <f t="shared" si="35"/>
        <v>11547</v>
      </c>
      <c r="H66" s="89">
        <f t="shared" si="35"/>
        <v>3039</v>
      </c>
      <c r="I66" s="89">
        <f t="shared" ref="I66" si="41">+I79+I92</f>
        <v>659</v>
      </c>
      <c r="J66" s="84"/>
      <c r="K66" s="91">
        <f t="shared" si="37"/>
        <v>100</v>
      </c>
      <c r="L66" s="91">
        <f t="shared" si="37"/>
        <v>100.00000000000001</v>
      </c>
      <c r="M66" s="91">
        <f t="shared" si="37"/>
        <v>100</v>
      </c>
      <c r="N66" s="91">
        <f t="shared" si="37"/>
        <v>100.00000000000001</v>
      </c>
      <c r="O66" s="91">
        <f t="shared" si="37"/>
        <v>100</v>
      </c>
      <c r="P66" s="91">
        <f t="shared" si="37"/>
        <v>100</v>
      </c>
      <c r="Q66" s="91">
        <f t="shared" si="37"/>
        <v>100</v>
      </c>
      <c r="R66" s="91">
        <f t="shared" ref="R66" si="42">+R79+R92</f>
        <v>100</v>
      </c>
      <c r="U66" s="169"/>
    </row>
    <row r="67" spans="1:21" x14ac:dyDescent="0.25">
      <c r="A67" s="99">
        <v>2017</v>
      </c>
      <c r="B67" s="89">
        <f t="shared" si="35"/>
        <v>86089</v>
      </c>
      <c r="C67" s="89">
        <f t="shared" si="35"/>
        <v>8947</v>
      </c>
      <c r="D67" s="89">
        <f t="shared" si="35"/>
        <v>33139</v>
      </c>
      <c r="E67" s="89">
        <f t="shared" si="35"/>
        <v>13</v>
      </c>
      <c r="F67" s="89">
        <f t="shared" si="35"/>
        <v>29045</v>
      </c>
      <c r="G67" s="89">
        <f t="shared" si="35"/>
        <v>11901</v>
      </c>
      <c r="H67" s="89">
        <f t="shared" si="35"/>
        <v>2363</v>
      </c>
      <c r="I67" s="89">
        <f t="shared" ref="I67" si="43">+I80+I93</f>
        <v>681</v>
      </c>
      <c r="J67" s="84"/>
      <c r="K67" s="91">
        <f t="shared" si="37"/>
        <v>100</v>
      </c>
      <c r="L67" s="91">
        <f t="shared" si="37"/>
        <v>100</v>
      </c>
      <c r="M67" s="91">
        <f t="shared" si="37"/>
        <v>100</v>
      </c>
      <c r="N67" s="91">
        <f t="shared" si="37"/>
        <v>100</v>
      </c>
      <c r="O67" s="91">
        <f t="shared" si="37"/>
        <v>100</v>
      </c>
      <c r="P67" s="91">
        <f t="shared" si="37"/>
        <v>100</v>
      </c>
      <c r="Q67" s="91">
        <f t="shared" si="37"/>
        <v>100</v>
      </c>
      <c r="R67" s="91">
        <f t="shared" ref="R67" si="44">+R80+R93</f>
        <v>100</v>
      </c>
      <c r="U67" s="169"/>
    </row>
    <row r="68" spans="1:21" x14ac:dyDescent="0.25">
      <c r="A68" s="99">
        <v>2018</v>
      </c>
      <c r="B68" s="89">
        <f t="shared" si="35"/>
        <v>90526</v>
      </c>
      <c r="C68" s="89">
        <f t="shared" si="35"/>
        <v>9653</v>
      </c>
      <c r="D68" s="89">
        <f t="shared" si="35"/>
        <v>33883</v>
      </c>
      <c r="E68" s="89">
        <f t="shared" si="35"/>
        <v>14</v>
      </c>
      <c r="F68" s="89">
        <f t="shared" si="35"/>
        <v>29788</v>
      </c>
      <c r="G68" s="89">
        <f t="shared" si="35"/>
        <v>13164</v>
      </c>
      <c r="H68" s="89">
        <f t="shared" si="35"/>
        <v>3295</v>
      </c>
      <c r="I68" s="89">
        <f t="shared" ref="I68" si="45">+I81+I94</f>
        <v>729</v>
      </c>
      <c r="J68" s="84"/>
      <c r="K68" s="91">
        <f t="shared" si="37"/>
        <v>100</v>
      </c>
      <c r="L68" s="91">
        <f t="shared" si="37"/>
        <v>100</v>
      </c>
      <c r="M68" s="91">
        <f t="shared" si="37"/>
        <v>100</v>
      </c>
      <c r="N68" s="91">
        <f t="shared" si="37"/>
        <v>100</v>
      </c>
      <c r="O68" s="91">
        <f t="shared" si="37"/>
        <v>100</v>
      </c>
      <c r="P68" s="91">
        <f t="shared" si="37"/>
        <v>100</v>
      </c>
      <c r="Q68" s="91">
        <f t="shared" si="37"/>
        <v>100</v>
      </c>
      <c r="R68" s="91">
        <f t="shared" ref="R68" si="46">+R81+R94</f>
        <v>100</v>
      </c>
      <c r="U68" s="169"/>
    </row>
    <row r="69" spans="1:21" x14ac:dyDescent="0.25">
      <c r="A69" s="99">
        <v>2019</v>
      </c>
      <c r="B69" s="89">
        <f t="shared" si="35"/>
        <v>93074</v>
      </c>
      <c r="C69" s="89">
        <f t="shared" si="35"/>
        <v>10303</v>
      </c>
      <c r="D69" s="89">
        <f t="shared" si="35"/>
        <v>34991</v>
      </c>
      <c r="E69" s="89">
        <f t="shared" si="35"/>
        <v>14</v>
      </c>
      <c r="F69" s="89">
        <f t="shared" si="35"/>
        <v>30464</v>
      </c>
      <c r="G69" s="89">
        <f t="shared" si="35"/>
        <v>13475</v>
      </c>
      <c r="H69" s="89">
        <f t="shared" si="35"/>
        <v>3095</v>
      </c>
      <c r="I69" s="89">
        <f t="shared" ref="I69" si="47">+I82+I95</f>
        <v>732</v>
      </c>
      <c r="J69" s="84"/>
      <c r="K69" s="91">
        <f t="shared" si="37"/>
        <v>100</v>
      </c>
      <c r="L69" s="91">
        <f t="shared" si="37"/>
        <v>99.999999999999986</v>
      </c>
      <c r="M69" s="91">
        <f t="shared" si="37"/>
        <v>100</v>
      </c>
      <c r="N69" s="91">
        <f t="shared" si="37"/>
        <v>100</v>
      </c>
      <c r="O69" s="91">
        <f t="shared" si="37"/>
        <v>100</v>
      </c>
      <c r="P69" s="91">
        <f t="shared" si="37"/>
        <v>100</v>
      </c>
      <c r="Q69" s="91">
        <f t="shared" si="37"/>
        <v>100</v>
      </c>
      <c r="R69" s="91">
        <f t="shared" ref="R69" si="48">+R82+R95</f>
        <v>100</v>
      </c>
      <c r="U69" s="169"/>
    </row>
    <row r="70" spans="1:21" x14ac:dyDescent="0.25">
      <c r="A70" s="99">
        <v>2020</v>
      </c>
      <c r="B70" s="89">
        <f t="shared" si="35"/>
        <v>96481</v>
      </c>
      <c r="C70" s="89">
        <f t="shared" si="35"/>
        <v>11122</v>
      </c>
      <c r="D70" s="89">
        <f t="shared" si="35"/>
        <v>35241</v>
      </c>
      <c r="E70" s="89">
        <f t="shared" si="35"/>
        <v>17</v>
      </c>
      <c r="F70" s="89">
        <f t="shared" si="35"/>
        <v>31663</v>
      </c>
      <c r="G70" s="89">
        <f t="shared" si="35"/>
        <v>13874</v>
      </c>
      <c r="H70" s="89">
        <f t="shared" si="35"/>
        <v>3720</v>
      </c>
      <c r="I70" s="89">
        <f t="shared" ref="I70" si="49">+I83+I96</f>
        <v>844</v>
      </c>
      <c r="J70" s="84"/>
      <c r="K70" s="91">
        <f t="shared" ref="K70:Q71" si="50">+K83+K96</f>
        <v>100</v>
      </c>
      <c r="L70" s="91">
        <f t="shared" si="50"/>
        <v>99.999999999999986</v>
      </c>
      <c r="M70" s="91">
        <f t="shared" si="50"/>
        <v>100</v>
      </c>
      <c r="N70" s="91">
        <f t="shared" si="50"/>
        <v>99.999999999999986</v>
      </c>
      <c r="O70" s="91">
        <f t="shared" si="50"/>
        <v>100</v>
      </c>
      <c r="P70" s="91">
        <f t="shared" si="50"/>
        <v>100</v>
      </c>
      <c r="Q70" s="91">
        <f t="shared" si="50"/>
        <v>100</v>
      </c>
      <c r="R70" s="91">
        <f t="shared" ref="R70" si="51">+R83+R96</f>
        <v>100</v>
      </c>
      <c r="U70" s="169"/>
    </row>
    <row r="71" spans="1:21" x14ac:dyDescent="0.25">
      <c r="A71" s="99">
        <v>2021</v>
      </c>
      <c r="B71" s="89">
        <f t="shared" si="35"/>
        <v>95569</v>
      </c>
      <c r="C71" s="89">
        <f t="shared" si="35"/>
        <v>10818</v>
      </c>
      <c r="D71" s="89">
        <f t="shared" si="35"/>
        <v>34900</v>
      </c>
      <c r="E71" s="89">
        <f t="shared" si="35"/>
        <v>16</v>
      </c>
      <c r="F71" s="89">
        <f t="shared" si="35"/>
        <v>32169</v>
      </c>
      <c r="G71" s="89">
        <f>+G84+G97</f>
        <v>13660</v>
      </c>
      <c r="H71" s="89">
        <f t="shared" si="35"/>
        <v>3438</v>
      </c>
      <c r="I71" s="89">
        <f t="shared" si="35"/>
        <v>568</v>
      </c>
      <c r="J71" s="84"/>
      <c r="K71" s="91">
        <f t="shared" si="50"/>
        <v>100</v>
      </c>
      <c r="L71" s="91">
        <f t="shared" si="50"/>
        <v>100.00000000000001</v>
      </c>
      <c r="M71" s="91">
        <f t="shared" si="50"/>
        <v>100</v>
      </c>
      <c r="N71" s="91">
        <f t="shared" si="50"/>
        <v>100</v>
      </c>
      <c r="O71" s="91">
        <f t="shared" si="50"/>
        <v>100</v>
      </c>
      <c r="P71" s="91">
        <f t="shared" si="50"/>
        <v>100</v>
      </c>
      <c r="Q71" s="91">
        <f t="shared" si="50"/>
        <v>100</v>
      </c>
      <c r="R71" s="91">
        <f t="shared" ref="R71" si="52">+R84+R97</f>
        <v>100</v>
      </c>
      <c r="U71" s="169"/>
    </row>
    <row r="72" spans="1:21" x14ac:dyDescent="0.25">
      <c r="A72" s="409" t="s">
        <v>130</v>
      </c>
      <c r="B72" s="409" t="s">
        <v>130</v>
      </c>
      <c r="C72" s="409"/>
      <c r="D72" s="409"/>
      <c r="E72" s="409"/>
      <c r="F72" s="409"/>
      <c r="G72" s="409"/>
      <c r="H72" s="409"/>
      <c r="I72" s="409"/>
      <c r="J72" s="409"/>
      <c r="K72" s="409"/>
      <c r="L72" s="409"/>
      <c r="M72" s="409"/>
      <c r="N72" s="409"/>
      <c r="O72" s="409"/>
      <c r="P72" s="409"/>
      <c r="Q72" s="409"/>
      <c r="R72" s="354"/>
    </row>
    <row r="73" spans="1:21" x14ac:dyDescent="0.25">
      <c r="A73" s="116">
        <v>2010</v>
      </c>
      <c r="B73" s="89">
        <f t="shared" ref="B73:B74" si="53">SUM(C73:I73)</f>
        <v>16997</v>
      </c>
      <c r="C73" s="89">
        <v>352</v>
      </c>
      <c r="D73" s="89">
        <v>5420</v>
      </c>
      <c r="E73" s="89">
        <v>1</v>
      </c>
      <c r="F73" s="89">
        <v>9348</v>
      </c>
      <c r="G73" s="89">
        <v>660</v>
      </c>
      <c r="H73" s="89">
        <v>903</v>
      </c>
      <c r="I73" s="89">
        <v>313</v>
      </c>
      <c r="J73" s="82"/>
      <c r="K73" s="91">
        <f t="shared" ref="K73:R74" si="54">+B73/B60*100</f>
        <v>26.832425605809458</v>
      </c>
      <c r="L73" s="91">
        <f t="shared" si="54"/>
        <v>5.0400916380297822</v>
      </c>
      <c r="M73" s="91">
        <f t="shared" si="54"/>
        <v>20.189979512013409</v>
      </c>
      <c r="N73" s="91">
        <f t="shared" si="54"/>
        <v>5</v>
      </c>
      <c r="O73" s="91">
        <f t="shared" si="54"/>
        <v>44.959599846094648</v>
      </c>
      <c r="P73" s="91">
        <f t="shared" si="54"/>
        <v>11.611541168191415</v>
      </c>
      <c r="Q73" s="91">
        <f t="shared" si="54"/>
        <v>38.755364806866957</v>
      </c>
      <c r="R73" s="91">
        <f t="shared" si="54"/>
        <v>45.362318840579711</v>
      </c>
    </row>
    <row r="74" spans="1:21" x14ac:dyDescent="0.25">
      <c r="A74" s="116">
        <v>2011</v>
      </c>
      <c r="B74" s="89">
        <f t="shared" si="53"/>
        <v>17558</v>
      </c>
      <c r="C74" s="89">
        <v>372</v>
      </c>
      <c r="D74" s="89">
        <v>5509</v>
      </c>
      <c r="E74" s="89">
        <v>2</v>
      </c>
      <c r="F74" s="89">
        <v>9796</v>
      </c>
      <c r="G74" s="89">
        <v>680</v>
      </c>
      <c r="H74" s="89">
        <v>876</v>
      </c>
      <c r="I74" s="89">
        <v>323</v>
      </c>
      <c r="J74" s="82"/>
      <c r="K74" s="91">
        <f t="shared" si="54"/>
        <v>26.99860071040856</v>
      </c>
      <c r="L74" s="91">
        <f t="shared" si="54"/>
        <v>5.1796157059314947</v>
      </c>
      <c r="M74" s="91">
        <f t="shared" si="54"/>
        <v>20.436250324591015</v>
      </c>
      <c r="N74" s="91">
        <f t="shared" si="54"/>
        <v>10.526315789473683</v>
      </c>
      <c r="O74" s="91">
        <f t="shared" si="54"/>
        <v>44.979108315349649</v>
      </c>
      <c r="P74" s="91">
        <f t="shared" si="54"/>
        <v>10.918432883750803</v>
      </c>
      <c r="Q74" s="91">
        <f t="shared" si="54"/>
        <v>40.091533180778036</v>
      </c>
      <c r="R74" s="91">
        <f t="shared" si="54"/>
        <v>47.291361639824302</v>
      </c>
    </row>
    <row r="75" spans="1:21" x14ac:dyDescent="0.25">
      <c r="A75" s="99">
        <v>2012</v>
      </c>
      <c r="B75" s="89" t="s">
        <v>122</v>
      </c>
      <c r="C75" s="90" t="s">
        <v>122</v>
      </c>
      <c r="D75" s="90" t="s">
        <v>122</v>
      </c>
      <c r="E75" s="90" t="s">
        <v>122</v>
      </c>
      <c r="F75" s="90" t="s">
        <v>122</v>
      </c>
      <c r="G75" s="90" t="s">
        <v>122</v>
      </c>
      <c r="H75" s="90" t="s">
        <v>122</v>
      </c>
      <c r="I75" s="90"/>
      <c r="J75" s="84"/>
      <c r="K75" s="91" t="s">
        <v>122</v>
      </c>
      <c r="L75" s="92" t="s">
        <v>122</v>
      </c>
      <c r="M75" s="92" t="s">
        <v>122</v>
      </c>
      <c r="N75" s="92" t="s">
        <v>122</v>
      </c>
      <c r="O75" s="92" t="s">
        <v>122</v>
      </c>
      <c r="P75" s="92" t="s">
        <v>122</v>
      </c>
      <c r="Q75" s="92" t="s">
        <v>122</v>
      </c>
      <c r="R75" s="92" t="s">
        <v>122</v>
      </c>
    </row>
    <row r="76" spans="1:21" x14ac:dyDescent="0.25">
      <c r="A76" s="99">
        <v>2013</v>
      </c>
      <c r="B76" s="89" t="s">
        <v>122</v>
      </c>
      <c r="C76" s="90" t="s">
        <v>122</v>
      </c>
      <c r="D76" s="90" t="s">
        <v>122</v>
      </c>
      <c r="E76" s="90" t="s">
        <v>122</v>
      </c>
      <c r="F76" s="90" t="s">
        <v>122</v>
      </c>
      <c r="G76" s="90" t="s">
        <v>122</v>
      </c>
      <c r="H76" s="90" t="s">
        <v>122</v>
      </c>
      <c r="I76" s="90"/>
      <c r="J76" s="84"/>
      <c r="K76" s="91" t="s">
        <v>122</v>
      </c>
      <c r="L76" s="92" t="s">
        <v>122</v>
      </c>
      <c r="M76" s="92" t="s">
        <v>122</v>
      </c>
      <c r="N76" s="92" t="s">
        <v>122</v>
      </c>
      <c r="O76" s="92" t="s">
        <v>122</v>
      </c>
      <c r="P76" s="92" t="s">
        <v>122</v>
      </c>
      <c r="Q76" s="92" t="s">
        <v>122</v>
      </c>
      <c r="R76" s="92" t="s">
        <v>122</v>
      </c>
    </row>
    <row r="77" spans="1:21" x14ac:dyDescent="0.25">
      <c r="A77" s="99">
        <v>2014</v>
      </c>
      <c r="B77" s="89">
        <f t="shared" ref="B77:B83" si="55">SUM(C77:I77)</f>
        <v>21732</v>
      </c>
      <c r="C77" s="89">
        <v>550</v>
      </c>
      <c r="D77" s="89">
        <v>6750</v>
      </c>
      <c r="E77" s="89">
        <v>1</v>
      </c>
      <c r="F77" s="89">
        <v>11837</v>
      </c>
      <c r="G77" s="89">
        <v>1301</v>
      </c>
      <c r="H77" s="89">
        <v>1018</v>
      </c>
      <c r="I77" s="89">
        <v>275</v>
      </c>
      <c r="J77" s="84"/>
      <c r="K77" s="91">
        <f t="shared" ref="K77:R84" si="56">+B77/B64*100</f>
        <v>27.971631935953045</v>
      </c>
      <c r="L77" s="91">
        <f t="shared" si="56"/>
        <v>6.6233140655105975</v>
      </c>
      <c r="M77" s="91">
        <f t="shared" si="56"/>
        <v>22.438667641779137</v>
      </c>
      <c r="N77" s="91">
        <f t="shared" si="56"/>
        <v>7.1428571428571423</v>
      </c>
      <c r="O77" s="91">
        <f t="shared" si="56"/>
        <v>44.540186634557493</v>
      </c>
      <c r="P77" s="91">
        <f t="shared" si="56"/>
        <v>13.638746199811299</v>
      </c>
      <c r="Q77" s="91">
        <f t="shared" si="56"/>
        <v>40.703718512594961</v>
      </c>
      <c r="R77" s="91">
        <f t="shared" si="56"/>
        <v>40.620384047267358</v>
      </c>
    </row>
    <row r="78" spans="1:21" x14ac:dyDescent="0.25">
      <c r="A78" s="99">
        <v>2015</v>
      </c>
      <c r="B78" s="89">
        <f t="shared" si="55"/>
        <v>22452</v>
      </c>
      <c r="C78" s="89">
        <v>531</v>
      </c>
      <c r="D78" s="89">
        <v>7011</v>
      </c>
      <c r="E78" s="89">
        <v>0</v>
      </c>
      <c r="F78" s="89">
        <v>12018</v>
      </c>
      <c r="G78" s="89">
        <v>1387</v>
      </c>
      <c r="H78" s="89">
        <v>1219</v>
      </c>
      <c r="I78" s="89">
        <v>286</v>
      </c>
      <c r="J78" s="84"/>
      <c r="K78" s="91">
        <f t="shared" si="56"/>
        <v>28.267109835322557</v>
      </c>
      <c r="L78" s="91">
        <f t="shared" si="56"/>
        <v>6.4426110167435091</v>
      </c>
      <c r="M78" s="91">
        <f t="shared" si="56"/>
        <v>22.878120411160058</v>
      </c>
      <c r="N78" s="91">
        <f t="shared" si="56"/>
        <v>0</v>
      </c>
      <c r="O78" s="91">
        <f t="shared" si="56"/>
        <v>44.608589139230169</v>
      </c>
      <c r="P78" s="91">
        <f t="shared" si="56"/>
        <v>13.896403166015428</v>
      </c>
      <c r="Q78" s="91">
        <f t="shared" si="56"/>
        <v>41.646737273659035</v>
      </c>
      <c r="R78" s="91">
        <f t="shared" si="56"/>
        <v>42.120765832106038</v>
      </c>
    </row>
    <row r="79" spans="1:21" x14ac:dyDescent="0.25">
      <c r="A79" s="99">
        <v>2016</v>
      </c>
      <c r="B79" s="89">
        <f t="shared" si="55"/>
        <v>24527</v>
      </c>
      <c r="C79" s="89">
        <v>601</v>
      </c>
      <c r="D79" s="89">
        <v>7517</v>
      </c>
      <c r="E79" s="89">
        <v>2</v>
      </c>
      <c r="F79" s="89">
        <v>13294</v>
      </c>
      <c r="G79" s="89">
        <v>1640</v>
      </c>
      <c r="H79" s="89">
        <v>1213</v>
      </c>
      <c r="I79" s="89">
        <v>260</v>
      </c>
      <c r="J79" s="84"/>
      <c r="K79" s="91">
        <f t="shared" si="56"/>
        <v>28.553965796244341</v>
      </c>
      <c r="L79" s="91">
        <f t="shared" si="56"/>
        <v>6.8914115353743837</v>
      </c>
      <c r="M79" s="91">
        <f t="shared" si="56"/>
        <v>23.223554127533365</v>
      </c>
      <c r="N79" s="91">
        <f t="shared" si="56"/>
        <v>18.181818181818183</v>
      </c>
      <c r="O79" s="91">
        <f t="shared" si="56"/>
        <v>44.985110990795881</v>
      </c>
      <c r="P79" s="91">
        <f t="shared" si="56"/>
        <v>14.202823244132675</v>
      </c>
      <c r="Q79" s="91">
        <f t="shared" si="56"/>
        <v>39.91444554129648</v>
      </c>
      <c r="R79" s="91">
        <f t="shared" si="56"/>
        <v>39.453717754172992</v>
      </c>
    </row>
    <row r="80" spans="1:21" x14ac:dyDescent="0.25">
      <c r="A80" s="99">
        <v>2017</v>
      </c>
      <c r="B80" s="89">
        <f t="shared" si="55"/>
        <v>24182</v>
      </c>
      <c r="C80" s="89">
        <v>605</v>
      </c>
      <c r="D80" s="89">
        <v>7727</v>
      </c>
      <c r="E80" s="89">
        <v>2</v>
      </c>
      <c r="F80" s="89">
        <v>13038</v>
      </c>
      <c r="G80" s="89">
        <v>1574</v>
      </c>
      <c r="H80" s="89">
        <v>946</v>
      </c>
      <c r="I80" s="89">
        <v>290</v>
      </c>
      <c r="J80" s="84"/>
      <c r="K80" s="91">
        <f t="shared" si="56"/>
        <v>28.089535248405717</v>
      </c>
      <c r="L80" s="91">
        <f t="shared" si="56"/>
        <v>6.7620431429529448</v>
      </c>
      <c r="M80" s="91">
        <f t="shared" si="56"/>
        <v>23.316937747065392</v>
      </c>
      <c r="N80" s="91">
        <f t="shared" si="56"/>
        <v>15.384615384615385</v>
      </c>
      <c r="O80" s="91">
        <f t="shared" si="56"/>
        <v>44.888965398519538</v>
      </c>
      <c r="P80" s="91">
        <f t="shared" si="56"/>
        <v>13.225779346273422</v>
      </c>
      <c r="Q80" s="91">
        <f t="shared" si="56"/>
        <v>40.033855268726192</v>
      </c>
      <c r="R80" s="91">
        <f t="shared" si="56"/>
        <v>42.584434654919235</v>
      </c>
    </row>
    <row r="81" spans="1:18" x14ac:dyDescent="0.25">
      <c r="A81" s="99">
        <v>2018</v>
      </c>
      <c r="B81" s="89">
        <f t="shared" si="55"/>
        <v>25687</v>
      </c>
      <c r="C81" s="89">
        <v>676</v>
      </c>
      <c r="D81" s="89">
        <v>8109</v>
      </c>
      <c r="E81" s="89">
        <v>3</v>
      </c>
      <c r="F81" s="89">
        <v>13396</v>
      </c>
      <c r="G81" s="89">
        <v>1801</v>
      </c>
      <c r="H81" s="89">
        <v>1361</v>
      </c>
      <c r="I81" s="89">
        <v>341</v>
      </c>
      <c r="J81" s="84"/>
      <c r="K81" s="91">
        <f t="shared" si="56"/>
        <v>28.37527340211652</v>
      </c>
      <c r="L81" s="91">
        <f t="shared" si="56"/>
        <v>7.0030042473842329</v>
      </c>
      <c r="M81" s="91">
        <f t="shared" si="56"/>
        <v>23.932355458489507</v>
      </c>
      <c r="N81" s="91">
        <f t="shared" si="56"/>
        <v>21.428571428571427</v>
      </c>
      <c r="O81" s="91">
        <f t="shared" si="56"/>
        <v>44.971129313817642</v>
      </c>
      <c r="P81" s="91">
        <f t="shared" si="56"/>
        <v>13.681251899118809</v>
      </c>
      <c r="Q81" s="91">
        <f t="shared" si="56"/>
        <v>41.305007587253414</v>
      </c>
      <c r="R81" s="91">
        <f t="shared" si="56"/>
        <v>46.776406035665296</v>
      </c>
    </row>
    <row r="82" spans="1:18" x14ac:dyDescent="0.25">
      <c r="A82" s="99">
        <v>2019</v>
      </c>
      <c r="B82" s="89">
        <f t="shared" si="55"/>
        <v>26040</v>
      </c>
      <c r="C82" s="89">
        <v>761</v>
      </c>
      <c r="D82" s="89">
        <v>8293</v>
      </c>
      <c r="E82" s="89">
        <v>2</v>
      </c>
      <c r="F82" s="89">
        <v>13577</v>
      </c>
      <c r="G82" s="89">
        <v>1831</v>
      </c>
      <c r="H82" s="89">
        <v>1265</v>
      </c>
      <c r="I82" s="89">
        <v>311</v>
      </c>
      <c r="J82" s="84"/>
      <c r="K82" s="91">
        <f t="shared" si="56"/>
        <v>27.977738143842533</v>
      </c>
      <c r="L82" s="91">
        <f t="shared" si="56"/>
        <v>7.3861981947005733</v>
      </c>
      <c r="M82" s="91">
        <f t="shared" si="56"/>
        <v>23.700380097739419</v>
      </c>
      <c r="N82" s="91">
        <f t="shared" si="56"/>
        <v>14.285714285714285</v>
      </c>
      <c r="O82" s="91">
        <f t="shared" si="56"/>
        <v>44.567358193277315</v>
      </c>
      <c r="P82" s="91">
        <f t="shared" si="56"/>
        <v>13.588126159554731</v>
      </c>
      <c r="Q82" s="91">
        <f t="shared" si="56"/>
        <v>40.872374798061387</v>
      </c>
      <c r="R82" s="91">
        <f t="shared" si="56"/>
        <v>42.486338797814213</v>
      </c>
    </row>
    <row r="83" spans="1:18" x14ac:dyDescent="0.25">
      <c r="A83" s="99">
        <v>2020</v>
      </c>
      <c r="B83" s="89">
        <f t="shared" si="55"/>
        <v>26968</v>
      </c>
      <c r="C83" s="89">
        <v>889</v>
      </c>
      <c r="D83" s="89">
        <v>8367</v>
      </c>
      <c r="E83" s="89">
        <v>1</v>
      </c>
      <c r="F83" s="89">
        <v>14084</v>
      </c>
      <c r="G83" s="89">
        <f>1761+1</f>
        <v>1762</v>
      </c>
      <c r="H83" s="89">
        <v>1494</v>
      </c>
      <c r="I83" s="89">
        <v>371</v>
      </c>
      <c r="J83" s="84"/>
      <c r="K83" s="91">
        <f t="shared" si="56"/>
        <v>27.951617416900739</v>
      </c>
      <c r="L83" s="91">
        <f t="shared" si="56"/>
        <v>7.993166696637295</v>
      </c>
      <c r="M83" s="91">
        <f t="shared" si="56"/>
        <v>23.742232059249169</v>
      </c>
      <c r="N83" s="91">
        <f t="shared" si="56"/>
        <v>5.8823529411764701</v>
      </c>
      <c r="O83" s="91">
        <f t="shared" si="56"/>
        <v>44.480939898304008</v>
      </c>
      <c r="P83" s="91">
        <f t="shared" si="56"/>
        <v>12.700014415453367</v>
      </c>
      <c r="Q83" s="91">
        <f t="shared" si="56"/>
        <v>40.161290322580648</v>
      </c>
      <c r="R83" s="91">
        <f t="shared" si="56"/>
        <v>43.957345971563981</v>
      </c>
    </row>
    <row r="84" spans="1:18" x14ac:dyDescent="0.25">
      <c r="A84" s="99">
        <v>2021</v>
      </c>
      <c r="B84" s="89">
        <f>SUM(C84:I84)</f>
        <v>26509</v>
      </c>
      <c r="C84" s="89">
        <v>842</v>
      </c>
      <c r="D84" s="89">
        <v>8348</v>
      </c>
      <c r="E84" s="89">
        <v>2</v>
      </c>
      <c r="F84" s="89">
        <v>13985</v>
      </c>
      <c r="G84" s="89">
        <v>1729</v>
      </c>
      <c r="H84" s="89">
        <v>1370</v>
      </c>
      <c r="I84" s="89">
        <v>233</v>
      </c>
      <c r="J84" s="84"/>
      <c r="K84" s="91">
        <f t="shared" si="56"/>
        <v>27.738074061672719</v>
      </c>
      <c r="L84" s="91">
        <f t="shared" si="56"/>
        <v>7.7833240894804954</v>
      </c>
      <c r="M84" s="91">
        <f t="shared" si="56"/>
        <v>23.91977077363897</v>
      </c>
      <c r="N84" s="91">
        <f t="shared" si="56"/>
        <v>12.5</v>
      </c>
      <c r="O84" s="91">
        <f t="shared" si="56"/>
        <v>43.473530417482671</v>
      </c>
      <c r="P84" s="91">
        <f t="shared" si="56"/>
        <v>12.657393850658858</v>
      </c>
      <c r="Q84" s="91">
        <f t="shared" si="56"/>
        <v>39.848749272833047</v>
      </c>
      <c r="R84" s="91">
        <f t="shared" si="56"/>
        <v>41.021126760563384</v>
      </c>
    </row>
    <row r="85" spans="1:18" x14ac:dyDescent="0.25">
      <c r="A85" s="409" t="s">
        <v>131</v>
      </c>
      <c r="B85" s="409" t="s">
        <v>131</v>
      </c>
      <c r="C85" s="409"/>
      <c r="D85" s="409"/>
      <c r="E85" s="409"/>
      <c r="F85" s="409"/>
      <c r="G85" s="409"/>
      <c r="H85" s="409"/>
      <c r="I85" s="409"/>
      <c r="J85" s="409"/>
      <c r="K85" s="409"/>
      <c r="L85" s="409"/>
      <c r="M85" s="409"/>
      <c r="N85" s="409"/>
      <c r="O85" s="409"/>
      <c r="P85" s="409"/>
      <c r="Q85" s="409"/>
      <c r="R85" s="354"/>
    </row>
    <row r="86" spans="1:18" x14ac:dyDescent="0.25">
      <c r="A86" s="99">
        <v>2010</v>
      </c>
      <c r="B86" s="89">
        <f t="shared" ref="B86:B87" si="57">SUM(C86:I86)</f>
        <v>46348</v>
      </c>
      <c r="C86" s="89">
        <v>6632</v>
      </c>
      <c r="D86" s="89">
        <v>21425</v>
      </c>
      <c r="E86" s="89">
        <v>19</v>
      </c>
      <c r="F86" s="89">
        <v>11444</v>
      </c>
      <c r="G86" s="89">
        <v>5024</v>
      </c>
      <c r="H86" s="89">
        <v>1427</v>
      </c>
      <c r="I86" s="89">
        <v>377</v>
      </c>
      <c r="J86" s="82"/>
      <c r="K86" s="91">
        <f t="shared" ref="K86:R87" si="58">+B86/B60*100</f>
        <v>73.167574394190552</v>
      </c>
      <c r="L86" s="91">
        <f t="shared" si="58"/>
        <v>94.959908361970207</v>
      </c>
      <c r="M86" s="91">
        <f t="shared" si="58"/>
        <v>79.810020487986591</v>
      </c>
      <c r="N86" s="91">
        <f t="shared" si="58"/>
        <v>95</v>
      </c>
      <c r="O86" s="91">
        <f t="shared" si="58"/>
        <v>55.040400153905345</v>
      </c>
      <c r="P86" s="91">
        <f t="shared" si="58"/>
        <v>88.388458831808578</v>
      </c>
      <c r="Q86" s="91">
        <f t="shared" si="58"/>
        <v>61.244635193133043</v>
      </c>
      <c r="R86" s="91">
        <f t="shared" si="58"/>
        <v>54.637681159420296</v>
      </c>
    </row>
    <row r="87" spans="1:18" x14ac:dyDescent="0.25">
      <c r="A87" s="99">
        <v>2011</v>
      </c>
      <c r="B87" s="89">
        <f t="shared" si="57"/>
        <v>47475</v>
      </c>
      <c r="C87" s="89">
        <v>6810</v>
      </c>
      <c r="D87" s="89">
        <v>21448</v>
      </c>
      <c r="E87" s="89">
        <v>17</v>
      </c>
      <c r="F87" s="89">
        <v>11983</v>
      </c>
      <c r="G87" s="89">
        <v>5548</v>
      </c>
      <c r="H87" s="89">
        <v>1309</v>
      </c>
      <c r="I87" s="89">
        <v>360</v>
      </c>
      <c r="J87" s="82"/>
      <c r="K87" s="91">
        <f t="shared" si="58"/>
        <v>73.001399289591433</v>
      </c>
      <c r="L87" s="91">
        <f t="shared" si="58"/>
        <v>94.820384294068504</v>
      </c>
      <c r="M87" s="91">
        <f t="shared" si="58"/>
        <v>79.563749675408985</v>
      </c>
      <c r="N87" s="91">
        <f t="shared" si="58"/>
        <v>89.473684210526315</v>
      </c>
      <c r="O87" s="91">
        <f t="shared" si="58"/>
        <v>55.020891684650351</v>
      </c>
      <c r="P87" s="91">
        <f t="shared" si="58"/>
        <v>89.08156711624919</v>
      </c>
      <c r="Q87" s="91">
        <f t="shared" si="58"/>
        <v>59.908466819221971</v>
      </c>
      <c r="R87" s="91">
        <f t="shared" si="58"/>
        <v>52.708638360175698</v>
      </c>
    </row>
    <row r="88" spans="1:18" x14ac:dyDescent="0.25">
      <c r="A88" s="99">
        <v>2012</v>
      </c>
      <c r="B88" s="89" t="s">
        <v>122</v>
      </c>
      <c r="C88" s="90" t="s">
        <v>122</v>
      </c>
      <c r="D88" s="90" t="s">
        <v>122</v>
      </c>
      <c r="E88" s="90" t="s">
        <v>122</v>
      </c>
      <c r="F88" s="90" t="s">
        <v>122</v>
      </c>
      <c r="G88" s="90" t="s">
        <v>122</v>
      </c>
      <c r="H88" s="90" t="s">
        <v>122</v>
      </c>
      <c r="I88" s="90"/>
      <c r="J88" s="84"/>
      <c r="K88" s="91" t="s">
        <v>122</v>
      </c>
      <c r="L88" s="92" t="s">
        <v>122</v>
      </c>
      <c r="M88" s="92" t="s">
        <v>122</v>
      </c>
      <c r="N88" s="92" t="s">
        <v>122</v>
      </c>
      <c r="O88" s="92" t="s">
        <v>122</v>
      </c>
      <c r="P88" s="92" t="s">
        <v>122</v>
      </c>
      <c r="Q88" s="92" t="s">
        <v>122</v>
      </c>
      <c r="R88" s="92" t="s">
        <v>122</v>
      </c>
    </row>
    <row r="89" spans="1:18" x14ac:dyDescent="0.25">
      <c r="A89" s="99">
        <v>2013</v>
      </c>
      <c r="B89" s="89" t="s">
        <v>122</v>
      </c>
      <c r="C89" s="90" t="s">
        <v>122</v>
      </c>
      <c r="D89" s="90" t="s">
        <v>122</v>
      </c>
      <c r="E89" s="90" t="s">
        <v>122</v>
      </c>
      <c r="F89" s="90" t="s">
        <v>122</v>
      </c>
      <c r="G89" s="90" t="s">
        <v>122</v>
      </c>
      <c r="H89" s="90" t="s">
        <v>122</v>
      </c>
      <c r="I89" s="90"/>
      <c r="J89" s="84"/>
      <c r="K89" s="91" t="s">
        <v>122</v>
      </c>
      <c r="L89" s="92" t="s">
        <v>122</v>
      </c>
      <c r="M89" s="92" t="s">
        <v>122</v>
      </c>
      <c r="N89" s="92" t="s">
        <v>122</v>
      </c>
      <c r="O89" s="92" t="s">
        <v>122</v>
      </c>
      <c r="P89" s="92" t="s">
        <v>122</v>
      </c>
      <c r="Q89" s="92" t="s">
        <v>122</v>
      </c>
      <c r="R89" s="92" t="s">
        <v>122</v>
      </c>
    </row>
    <row r="90" spans="1:18" x14ac:dyDescent="0.25">
      <c r="A90" s="99">
        <v>2014</v>
      </c>
      <c r="B90" s="89">
        <f t="shared" ref="B90:B95" si="59">SUM(C90:I90)</f>
        <v>55961</v>
      </c>
      <c r="C90" s="89">
        <v>7754</v>
      </c>
      <c r="D90" s="89">
        <v>23332</v>
      </c>
      <c r="E90" s="89">
        <v>13</v>
      </c>
      <c r="F90" s="89">
        <v>14739</v>
      </c>
      <c r="G90" s="89">
        <v>8238</v>
      </c>
      <c r="H90" s="89">
        <v>1483</v>
      </c>
      <c r="I90" s="89">
        <v>402</v>
      </c>
      <c r="J90" s="84"/>
      <c r="K90" s="91">
        <f t="shared" ref="K90:R97" si="60">+B90/B64*100</f>
        <v>72.028368064046958</v>
      </c>
      <c r="L90" s="91">
        <f t="shared" si="60"/>
        <v>93.376685934489402</v>
      </c>
      <c r="M90" s="91">
        <f t="shared" si="60"/>
        <v>77.561332358220852</v>
      </c>
      <c r="N90" s="91">
        <f t="shared" si="60"/>
        <v>92.857142857142861</v>
      </c>
      <c r="O90" s="91">
        <f t="shared" si="60"/>
        <v>55.4598133654425</v>
      </c>
      <c r="P90" s="91">
        <f t="shared" si="60"/>
        <v>86.361253800188692</v>
      </c>
      <c r="Q90" s="91">
        <f t="shared" si="60"/>
        <v>59.296281487405032</v>
      </c>
      <c r="R90" s="91">
        <f t="shared" si="60"/>
        <v>59.379615952732642</v>
      </c>
    </row>
    <row r="91" spans="1:18" x14ac:dyDescent="0.25">
      <c r="A91" s="99">
        <v>2015</v>
      </c>
      <c r="B91" s="89">
        <f t="shared" si="59"/>
        <v>56976</v>
      </c>
      <c r="C91" s="89">
        <v>7711</v>
      </c>
      <c r="D91" s="89">
        <v>23634</v>
      </c>
      <c r="E91" s="89">
        <v>13</v>
      </c>
      <c r="F91" s="89">
        <v>14923</v>
      </c>
      <c r="G91" s="89">
        <v>8594</v>
      </c>
      <c r="H91" s="89">
        <v>1708</v>
      </c>
      <c r="I91" s="89">
        <v>393</v>
      </c>
      <c r="J91" s="84"/>
      <c r="K91" s="91">
        <f t="shared" si="60"/>
        <v>71.732890164677443</v>
      </c>
      <c r="L91" s="91">
        <f t="shared" si="60"/>
        <v>93.557388983256502</v>
      </c>
      <c r="M91" s="91">
        <f t="shared" si="60"/>
        <v>77.121879588839931</v>
      </c>
      <c r="N91" s="91">
        <f t="shared" si="60"/>
        <v>100</v>
      </c>
      <c r="O91" s="91">
        <f t="shared" si="60"/>
        <v>55.391410860769831</v>
      </c>
      <c r="P91" s="91">
        <f t="shared" si="60"/>
        <v>86.103596833984568</v>
      </c>
      <c r="Q91" s="91">
        <f t="shared" si="60"/>
        <v>58.353262726340958</v>
      </c>
      <c r="R91" s="91">
        <f t="shared" si="60"/>
        <v>57.879234167893969</v>
      </c>
    </row>
    <row r="92" spans="1:18" x14ac:dyDescent="0.25">
      <c r="A92" s="99">
        <v>2016</v>
      </c>
      <c r="B92" s="89">
        <f t="shared" si="59"/>
        <v>61370</v>
      </c>
      <c r="C92" s="89">
        <v>8120</v>
      </c>
      <c r="D92" s="89">
        <v>24851</v>
      </c>
      <c r="E92" s="89">
        <v>9</v>
      </c>
      <c r="F92" s="89">
        <v>16258</v>
      </c>
      <c r="G92" s="89">
        <v>9907</v>
      </c>
      <c r="H92" s="89">
        <v>1826</v>
      </c>
      <c r="I92" s="89">
        <v>399</v>
      </c>
      <c r="J92" s="84"/>
      <c r="K92" s="91">
        <f t="shared" si="60"/>
        <v>71.446034203755659</v>
      </c>
      <c r="L92" s="91">
        <f t="shared" si="60"/>
        <v>93.108588464625626</v>
      </c>
      <c r="M92" s="91">
        <f t="shared" si="60"/>
        <v>76.776445872466638</v>
      </c>
      <c r="N92" s="91">
        <f t="shared" si="60"/>
        <v>81.818181818181827</v>
      </c>
      <c r="O92" s="91">
        <f t="shared" si="60"/>
        <v>55.014889009204119</v>
      </c>
      <c r="P92" s="91">
        <f t="shared" si="60"/>
        <v>85.797176755867326</v>
      </c>
      <c r="Q92" s="91">
        <f t="shared" si="60"/>
        <v>60.085554458703513</v>
      </c>
      <c r="R92" s="91">
        <f t="shared" si="60"/>
        <v>60.546282245827008</v>
      </c>
    </row>
    <row r="93" spans="1:18" x14ac:dyDescent="0.25">
      <c r="A93" s="99">
        <v>2017</v>
      </c>
      <c r="B93" s="89">
        <f t="shared" si="59"/>
        <v>61907</v>
      </c>
      <c r="C93" s="89">
        <v>8342</v>
      </c>
      <c r="D93" s="89">
        <v>25412</v>
      </c>
      <c r="E93" s="89">
        <v>11</v>
      </c>
      <c r="F93" s="89">
        <v>16007</v>
      </c>
      <c r="G93" s="89">
        <v>10327</v>
      </c>
      <c r="H93" s="89">
        <v>1417</v>
      </c>
      <c r="I93" s="89">
        <v>391</v>
      </c>
      <c r="J93" s="84"/>
      <c r="K93" s="91">
        <f t="shared" si="60"/>
        <v>71.910464751594276</v>
      </c>
      <c r="L93" s="91">
        <f t="shared" si="60"/>
        <v>93.237956857047052</v>
      </c>
      <c r="M93" s="91">
        <f t="shared" si="60"/>
        <v>76.683062252934604</v>
      </c>
      <c r="N93" s="91">
        <f t="shared" si="60"/>
        <v>84.615384615384613</v>
      </c>
      <c r="O93" s="91">
        <f t="shared" si="60"/>
        <v>55.111034601480455</v>
      </c>
      <c r="P93" s="91">
        <f t="shared" si="60"/>
        <v>86.774220653726573</v>
      </c>
      <c r="Q93" s="91">
        <f t="shared" si="60"/>
        <v>59.966144731273808</v>
      </c>
      <c r="R93" s="91">
        <f t="shared" si="60"/>
        <v>57.415565345080765</v>
      </c>
    </row>
    <row r="94" spans="1:18" x14ac:dyDescent="0.25">
      <c r="A94" s="99">
        <v>2018</v>
      </c>
      <c r="B94" s="89">
        <f t="shared" si="59"/>
        <v>64839</v>
      </c>
      <c r="C94" s="89">
        <v>8977</v>
      </c>
      <c r="D94" s="89">
        <v>25774</v>
      </c>
      <c r="E94" s="89">
        <v>11</v>
      </c>
      <c r="F94" s="89">
        <v>16392</v>
      </c>
      <c r="G94" s="89">
        <v>11363</v>
      </c>
      <c r="H94" s="89">
        <v>1934</v>
      </c>
      <c r="I94" s="89">
        <v>388</v>
      </c>
      <c r="J94" s="84"/>
      <c r="K94" s="91">
        <f t="shared" si="60"/>
        <v>71.62472659788348</v>
      </c>
      <c r="L94" s="91">
        <f t="shared" si="60"/>
        <v>92.99699575261576</v>
      </c>
      <c r="M94" s="91">
        <f t="shared" si="60"/>
        <v>76.067644541510489</v>
      </c>
      <c r="N94" s="91">
        <f t="shared" si="60"/>
        <v>78.571428571428569</v>
      </c>
      <c r="O94" s="91">
        <f t="shared" si="60"/>
        <v>55.028870686182351</v>
      </c>
      <c r="P94" s="91">
        <f t="shared" si="60"/>
        <v>86.318748100881194</v>
      </c>
      <c r="Q94" s="91">
        <f t="shared" si="60"/>
        <v>58.694992412746586</v>
      </c>
      <c r="R94" s="91">
        <f t="shared" si="60"/>
        <v>53.223593964334704</v>
      </c>
    </row>
    <row r="95" spans="1:18" x14ac:dyDescent="0.25">
      <c r="A95" s="99">
        <v>2019</v>
      </c>
      <c r="B95" s="89">
        <f t="shared" si="59"/>
        <v>67034</v>
      </c>
      <c r="C95" s="89">
        <v>9542</v>
      </c>
      <c r="D95" s="89">
        <v>26698</v>
      </c>
      <c r="E95" s="89">
        <v>12</v>
      </c>
      <c r="F95" s="89">
        <v>16887</v>
      </c>
      <c r="G95" s="89">
        <f>11644</f>
        <v>11644</v>
      </c>
      <c r="H95" s="89">
        <v>1830</v>
      </c>
      <c r="I95" s="89">
        <v>421</v>
      </c>
      <c r="J95" s="84"/>
      <c r="K95" s="91">
        <f t="shared" si="60"/>
        <v>72.022261856157471</v>
      </c>
      <c r="L95" s="91">
        <f t="shared" si="60"/>
        <v>92.613801805299417</v>
      </c>
      <c r="M95" s="91">
        <f t="shared" si="60"/>
        <v>76.299619902260588</v>
      </c>
      <c r="N95" s="91">
        <f t="shared" si="60"/>
        <v>85.714285714285708</v>
      </c>
      <c r="O95" s="91">
        <f t="shared" si="60"/>
        <v>55.432641806722692</v>
      </c>
      <c r="P95" s="91">
        <f t="shared" si="60"/>
        <v>86.411873840445267</v>
      </c>
      <c r="Q95" s="91">
        <f t="shared" si="60"/>
        <v>59.127625201938613</v>
      </c>
      <c r="R95" s="91">
        <f t="shared" si="60"/>
        <v>57.513661202185794</v>
      </c>
    </row>
    <row r="96" spans="1:18" x14ac:dyDescent="0.25">
      <c r="A96" s="99">
        <v>2020</v>
      </c>
      <c r="B96" s="89">
        <f>SUM(C96:I96)</f>
        <v>69513</v>
      </c>
      <c r="C96" s="89">
        <v>10233</v>
      </c>
      <c r="D96" s="89">
        <v>26874</v>
      </c>
      <c r="E96" s="89">
        <v>16</v>
      </c>
      <c r="F96" s="89">
        <v>17579</v>
      </c>
      <c r="G96" s="89">
        <f>12105+7</f>
        <v>12112</v>
      </c>
      <c r="H96" s="89">
        <v>2226</v>
      </c>
      <c r="I96" s="89">
        <v>473</v>
      </c>
      <c r="J96" s="84"/>
      <c r="K96" s="91">
        <f t="shared" si="60"/>
        <v>72.048382583099269</v>
      </c>
      <c r="L96" s="91">
        <f t="shared" si="60"/>
        <v>92.006833303362697</v>
      </c>
      <c r="M96" s="91">
        <f t="shared" si="60"/>
        <v>76.257767940750824</v>
      </c>
      <c r="N96" s="91">
        <f t="shared" si="60"/>
        <v>94.117647058823522</v>
      </c>
      <c r="O96" s="91">
        <f t="shared" si="60"/>
        <v>55.519060101695985</v>
      </c>
      <c r="P96" s="91">
        <f t="shared" si="60"/>
        <v>87.299985584546633</v>
      </c>
      <c r="Q96" s="91">
        <f t="shared" si="60"/>
        <v>59.838709677419352</v>
      </c>
      <c r="R96" s="91">
        <f t="shared" si="60"/>
        <v>56.042654028436026</v>
      </c>
    </row>
    <row r="97" spans="1:18" ht="13.5" thickBot="1" x14ac:dyDescent="0.3">
      <c r="A97" s="99">
        <v>2021</v>
      </c>
      <c r="B97" s="89">
        <f>SUM(C97:I97)</f>
        <v>69060</v>
      </c>
      <c r="C97" s="89">
        <v>9976</v>
      </c>
      <c r="D97" s="89">
        <v>26552</v>
      </c>
      <c r="E97" s="89">
        <v>14</v>
      </c>
      <c r="F97" s="89">
        <v>18184</v>
      </c>
      <c r="G97" s="89">
        <v>11931</v>
      </c>
      <c r="H97" s="89">
        <v>2068</v>
      </c>
      <c r="I97" s="89">
        <v>335</v>
      </c>
      <c r="J97" s="84"/>
      <c r="K97" s="91">
        <f t="shared" si="60"/>
        <v>72.261925938327281</v>
      </c>
      <c r="L97" s="91">
        <f t="shared" si="60"/>
        <v>92.216675910519513</v>
      </c>
      <c r="M97" s="91">
        <f t="shared" si="60"/>
        <v>76.080229226361027</v>
      </c>
      <c r="N97" s="91">
        <f t="shared" si="60"/>
        <v>87.5</v>
      </c>
      <c r="O97" s="91">
        <f t="shared" si="60"/>
        <v>56.526469582517336</v>
      </c>
      <c r="P97" s="91">
        <f t="shared" si="60"/>
        <v>87.342606149341137</v>
      </c>
      <c r="Q97" s="91">
        <f t="shared" si="60"/>
        <v>60.151250727166961</v>
      </c>
      <c r="R97" s="102">
        <f t="shared" si="60"/>
        <v>58.978873239436624</v>
      </c>
    </row>
    <row r="98" spans="1:18" s="85" customFormat="1" ht="21.75" customHeight="1" x14ac:dyDescent="0.25">
      <c r="A98" s="404" t="s">
        <v>402</v>
      </c>
      <c r="B98" s="404"/>
      <c r="C98" s="404"/>
      <c r="D98" s="404"/>
      <c r="E98" s="404"/>
      <c r="F98" s="404"/>
      <c r="G98" s="404"/>
      <c r="H98" s="404"/>
      <c r="I98" s="404"/>
      <c r="J98" s="404"/>
      <c r="K98" s="404"/>
      <c r="L98" s="404"/>
      <c r="M98" s="404"/>
      <c r="N98" s="404"/>
      <c r="O98" s="404"/>
      <c r="P98" s="404"/>
      <c r="Q98" s="404"/>
      <c r="R98" s="404"/>
    </row>
    <row r="99" spans="1:18" s="85" customFormat="1" ht="12" x14ac:dyDescent="0.25">
      <c r="A99" s="410" t="s">
        <v>365</v>
      </c>
      <c r="B99" s="410"/>
      <c r="C99" s="410"/>
      <c r="D99" s="410"/>
      <c r="E99" s="410"/>
      <c r="F99" s="410"/>
      <c r="G99" s="410"/>
      <c r="H99" s="410"/>
      <c r="I99" s="410"/>
      <c r="J99" s="410"/>
      <c r="K99" s="410"/>
      <c r="L99" s="410"/>
      <c r="M99" s="410"/>
      <c r="N99" s="410"/>
      <c r="O99" s="410"/>
      <c r="P99" s="410"/>
      <c r="Q99" s="410"/>
      <c r="R99" s="410"/>
    </row>
    <row r="100" spans="1:18" s="85" customFormat="1" ht="12" x14ac:dyDescent="0.25">
      <c r="A100" s="402" t="s">
        <v>366</v>
      </c>
      <c r="B100" s="402"/>
      <c r="C100" s="402"/>
      <c r="D100" s="402"/>
      <c r="E100" s="402"/>
      <c r="F100" s="402"/>
      <c r="G100" s="402"/>
      <c r="H100" s="402"/>
      <c r="I100" s="402"/>
      <c r="J100" s="402"/>
      <c r="K100" s="402"/>
      <c r="L100" s="402"/>
      <c r="M100" s="402"/>
      <c r="N100" s="402"/>
      <c r="O100" s="402"/>
      <c r="P100" s="402"/>
      <c r="Q100" s="402"/>
      <c r="R100" s="402"/>
    </row>
  </sheetData>
  <sortState ref="A98:Q99">
    <sortCondition ref="A98"/>
  </sortState>
  <mergeCells count="30">
    <mergeCell ref="A55:R55"/>
    <mergeCell ref="A98:R98"/>
    <mergeCell ref="A99:R99"/>
    <mergeCell ref="T1:T2"/>
    <mergeCell ref="T51:T52"/>
    <mergeCell ref="A9:Q9"/>
    <mergeCell ref="A22:Q22"/>
    <mergeCell ref="A35:Q35"/>
    <mergeCell ref="A7:A8"/>
    <mergeCell ref="B7:I7"/>
    <mergeCell ref="K7:R7"/>
    <mergeCell ref="A1:R1"/>
    <mergeCell ref="A49:R49"/>
    <mergeCell ref="A50:R50"/>
    <mergeCell ref="A100:R100"/>
    <mergeCell ref="A2:R2"/>
    <mergeCell ref="A3:R3"/>
    <mergeCell ref="A4:R4"/>
    <mergeCell ref="A5:R5"/>
    <mergeCell ref="A51:R51"/>
    <mergeCell ref="A52:R52"/>
    <mergeCell ref="B57:I57"/>
    <mergeCell ref="K57:R57"/>
    <mergeCell ref="A57:A58"/>
    <mergeCell ref="A59:Q59"/>
    <mergeCell ref="A72:Q72"/>
    <mergeCell ref="A85:Q85"/>
    <mergeCell ref="A48:R48"/>
    <mergeCell ref="A53:R53"/>
    <mergeCell ref="A54:R54"/>
  </mergeCells>
  <hyperlinks>
    <hyperlink ref="T1" location="INDICE!A1" display="INDICE"/>
    <hyperlink ref="T51" location="INDICE!A1" display="INDICE"/>
  </hyperlinks>
  <printOptions horizontalCentered="1"/>
  <pageMargins left="0.70866141732283472" right="0.70866141732283472" top="0.74803149606299213" bottom="0.74803149606299213" header="0.31496062992125984" footer="0.31496062992125984"/>
  <pageSetup scale="75" fitToHeight="2" orientation="landscape" r:id="rId1"/>
  <rowBreaks count="1" manualBreakCount="1">
    <brk id="50" max="1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73</vt:i4>
      </vt:variant>
      <vt:variant>
        <vt:lpstr>Rangos con nombre</vt:lpstr>
      </vt:variant>
      <vt:variant>
        <vt:i4>74</vt:i4>
      </vt:variant>
    </vt:vector>
  </HeadingPairs>
  <TitlesOfParts>
    <vt:vector size="147" baseType="lpstr">
      <vt:lpstr>INDICE</vt:lpstr>
      <vt:lpstr>PORTADA</vt:lpstr>
      <vt:lpstr>FUNCIONARIOS</vt:lpstr>
      <vt:lpstr>D1</vt:lpstr>
      <vt:lpstr>C1</vt:lpstr>
      <vt:lpstr>C2</vt:lpstr>
      <vt:lpstr>C3</vt:lpstr>
      <vt:lpstr>C4</vt:lpstr>
      <vt:lpstr>C5-C6</vt:lpstr>
      <vt:lpstr>C7</vt:lpstr>
      <vt:lpstr>C8</vt:lpstr>
      <vt:lpstr>C9</vt:lpstr>
      <vt:lpstr>C10</vt:lpstr>
      <vt:lpstr>C11</vt:lpstr>
      <vt:lpstr>D2</vt:lpstr>
      <vt:lpstr>C12</vt:lpstr>
      <vt:lpstr>C13</vt:lpstr>
      <vt:lpstr>C14</vt:lpstr>
      <vt:lpstr>C15</vt:lpstr>
      <vt:lpstr>C16-C17</vt:lpstr>
      <vt:lpstr>D3</vt:lpstr>
      <vt:lpstr>C18</vt:lpstr>
      <vt:lpstr>C19</vt:lpstr>
      <vt:lpstr>C20</vt:lpstr>
      <vt:lpstr>C21</vt:lpstr>
      <vt:lpstr>C22</vt:lpstr>
      <vt:lpstr>C23</vt:lpstr>
      <vt:lpstr>C24</vt:lpstr>
      <vt:lpstr>D4</vt:lpstr>
      <vt:lpstr>C25</vt:lpstr>
      <vt:lpstr>C26</vt:lpstr>
      <vt:lpstr>C27</vt:lpstr>
      <vt:lpstr>C28</vt:lpstr>
      <vt:lpstr>C29</vt:lpstr>
      <vt:lpstr>C30</vt:lpstr>
      <vt:lpstr>C31</vt:lpstr>
      <vt:lpstr>D5</vt:lpstr>
      <vt:lpstr>C32</vt:lpstr>
      <vt:lpstr>C33</vt:lpstr>
      <vt:lpstr>C34</vt:lpstr>
      <vt:lpstr>C35</vt:lpstr>
      <vt:lpstr>C36</vt:lpstr>
      <vt:lpstr>D6</vt:lpstr>
      <vt:lpstr>C37</vt:lpstr>
      <vt:lpstr>C38</vt:lpstr>
      <vt:lpstr>C39</vt:lpstr>
      <vt:lpstr>C40</vt:lpstr>
      <vt:lpstr>C41</vt:lpstr>
      <vt:lpstr>C42</vt:lpstr>
      <vt:lpstr>C43</vt:lpstr>
      <vt:lpstr>D7</vt:lpstr>
      <vt:lpstr>C44</vt:lpstr>
      <vt:lpstr>C45</vt:lpstr>
      <vt:lpstr>C46</vt:lpstr>
      <vt:lpstr>C47</vt:lpstr>
      <vt:lpstr>C48</vt:lpstr>
      <vt:lpstr>C49</vt:lpstr>
      <vt:lpstr>C50</vt:lpstr>
      <vt:lpstr>D8</vt:lpstr>
      <vt:lpstr>C51</vt:lpstr>
      <vt:lpstr>C52</vt:lpstr>
      <vt:lpstr>C53</vt:lpstr>
      <vt:lpstr>C54</vt:lpstr>
      <vt:lpstr>C55</vt:lpstr>
      <vt:lpstr>C56</vt:lpstr>
      <vt:lpstr>C57</vt:lpstr>
      <vt:lpstr>D9</vt:lpstr>
      <vt:lpstr>C58</vt:lpstr>
      <vt:lpstr>C59</vt:lpstr>
      <vt:lpstr>C60</vt:lpstr>
      <vt:lpstr>C61</vt:lpstr>
      <vt:lpstr>C62</vt:lpstr>
      <vt:lpstr>C63</vt:lpstr>
      <vt:lpstr>'C1'!Área_de_impresión</vt:lpstr>
      <vt:lpstr>'C10'!Área_de_impresión</vt:lpstr>
      <vt:lpstr>'C11'!Área_de_impresión</vt:lpstr>
      <vt:lpstr>'C12'!Área_de_impresión</vt:lpstr>
      <vt:lpstr>'C13'!Área_de_impresión</vt:lpstr>
      <vt:lpstr>'C14'!Área_de_impresión</vt:lpstr>
      <vt:lpstr>'C15'!Área_de_impresión</vt:lpstr>
      <vt:lpstr>'C16-C17'!Área_de_impresión</vt:lpstr>
      <vt:lpstr>'C18'!Área_de_impresión</vt:lpstr>
      <vt:lpstr>'C19'!Área_de_impresión</vt:lpstr>
      <vt:lpstr>'C2'!Área_de_impresión</vt:lpstr>
      <vt:lpstr>'C20'!Área_de_impresión</vt:lpstr>
      <vt:lpstr>'C21'!Área_de_impresión</vt:lpstr>
      <vt:lpstr>'C22'!Área_de_impresión</vt:lpstr>
      <vt:lpstr>'C23'!Área_de_impresión</vt:lpstr>
      <vt:lpstr>'C24'!Área_de_impresión</vt:lpstr>
      <vt:lpstr>'C25'!Área_de_impresión</vt:lpstr>
      <vt:lpstr>'C26'!Área_de_impresión</vt:lpstr>
      <vt:lpstr>'C27'!Área_de_impresión</vt:lpstr>
      <vt:lpstr>'C28'!Área_de_impresión</vt:lpstr>
      <vt:lpstr>'C29'!Área_de_impresión</vt:lpstr>
      <vt:lpstr>'C3'!Área_de_impresión</vt:lpstr>
      <vt:lpstr>'C30'!Área_de_impresión</vt:lpstr>
      <vt:lpstr>'C31'!Área_de_impresión</vt:lpstr>
      <vt:lpstr>'C32'!Área_de_impresión</vt:lpstr>
      <vt:lpstr>'C33'!Área_de_impresión</vt:lpstr>
      <vt:lpstr>'C34'!Área_de_impresión</vt:lpstr>
      <vt:lpstr>'C35'!Área_de_impresión</vt:lpstr>
      <vt:lpstr>'C36'!Área_de_impresión</vt:lpstr>
      <vt:lpstr>'C37'!Área_de_impresión</vt:lpstr>
      <vt:lpstr>'C38'!Área_de_impresión</vt:lpstr>
      <vt:lpstr>'C39'!Área_de_impresión</vt:lpstr>
      <vt:lpstr>'C4'!Área_de_impresión</vt:lpstr>
      <vt:lpstr>'C40'!Área_de_impresión</vt:lpstr>
      <vt:lpstr>'C41'!Área_de_impresión</vt:lpstr>
      <vt:lpstr>'C42'!Área_de_impresión</vt:lpstr>
      <vt:lpstr>'C43'!Área_de_impresión</vt:lpstr>
      <vt:lpstr>'C44'!Área_de_impresión</vt:lpstr>
      <vt:lpstr>'C45'!Área_de_impresión</vt:lpstr>
      <vt:lpstr>'C46'!Área_de_impresión</vt:lpstr>
      <vt:lpstr>'C47'!Área_de_impresión</vt:lpstr>
      <vt:lpstr>'C48'!Área_de_impresión</vt:lpstr>
      <vt:lpstr>'C49'!Área_de_impresión</vt:lpstr>
      <vt:lpstr>'C50'!Área_de_impresión</vt:lpstr>
      <vt:lpstr>'C51'!Área_de_impresión</vt:lpstr>
      <vt:lpstr>'C52'!Área_de_impresión</vt:lpstr>
      <vt:lpstr>'C53'!Área_de_impresión</vt:lpstr>
      <vt:lpstr>'C54'!Área_de_impresión</vt:lpstr>
      <vt:lpstr>'C55'!Área_de_impresión</vt:lpstr>
      <vt:lpstr>'C56'!Área_de_impresión</vt:lpstr>
      <vt:lpstr>'C57'!Área_de_impresión</vt:lpstr>
      <vt:lpstr>'C58'!Área_de_impresión</vt:lpstr>
      <vt:lpstr>'C59'!Área_de_impresión</vt:lpstr>
      <vt:lpstr>'C5-C6'!Área_de_impresión</vt:lpstr>
      <vt:lpstr>'C60'!Área_de_impresión</vt:lpstr>
      <vt:lpstr>'C61'!Área_de_impresión</vt:lpstr>
      <vt:lpstr>'C62'!Área_de_impresión</vt:lpstr>
      <vt:lpstr>'C63'!Área_de_impresión</vt:lpstr>
      <vt:lpstr>'C7'!Área_de_impresión</vt:lpstr>
      <vt:lpstr>'C8'!Área_de_impresión</vt:lpstr>
      <vt:lpstr>'C9'!Área_de_impresión</vt:lpstr>
      <vt:lpstr>'D1'!Área_de_impresión</vt:lpstr>
      <vt:lpstr>'D2'!Área_de_impresión</vt:lpstr>
      <vt:lpstr>'D3'!Área_de_impresión</vt:lpstr>
      <vt:lpstr>'D4'!Área_de_impresión</vt:lpstr>
      <vt:lpstr>'D5'!Área_de_impresión</vt:lpstr>
      <vt:lpstr>'D6'!Área_de_impresión</vt:lpstr>
      <vt:lpstr>'D7'!Área_de_impresión</vt:lpstr>
      <vt:lpstr>'D8'!Área_de_impresión</vt:lpstr>
      <vt:lpstr>'D9'!Área_de_impresión</vt:lpstr>
      <vt:lpstr>FUNCIONARIOS!Área_de_impresión</vt:lpstr>
      <vt:lpstr>INDICE!Área_de_impresión</vt:lpstr>
      <vt:lpstr>PORTADA!Área_de_impresión</vt:lpstr>
      <vt:lpstr>FUNCIONARIOS!OLE_LINK1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Delfina Cartín Sánchez</dc:creator>
  <cp:lastModifiedBy>María del Carmen Zuñiga García</cp:lastModifiedBy>
  <cp:lastPrinted>2022-03-01T20:48:56Z</cp:lastPrinted>
  <dcterms:created xsi:type="dcterms:W3CDTF">2016-02-05T20:13:49Z</dcterms:created>
  <dcterms:modified xsi:type="dcterms:W3CDTF">2022-04-07T18:08:33Z</dcterms:modified>
</cp:coreProperties>
</file>